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earch documents\Pigeon Data\"/>
    </mc:Choice>
  </mc:AlternateContent>
  <bookViews>
    <workbookView xWindow="0" yWindow="0" windowWidth="20460" windowHeight="75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G30" i="1" s="1"/>
  <c r="H30" i="1" s="1"/>
  <c r="I30" i="1" s="1"/>
  <c r="J30" i="1"/>
  <c r="D28" i="1"/>
  <c r="J28" i="1"/>
  <c r="G28" i="1"/>
  <c r="H28" i="1" s="1"/>
  <c r="I28" i="1" s="1"/>
  <c r="E28" i="1"/>
  <c r="F28" i="1" s="1"/>
  <c r="J19" i="1"/>
  <c r="J20" i="1"/>
  <c r="J21" i="1"/>
  <c r="J22" i="1"/>
  <c r="J23" i="1"/>
  <c r="J24" i="1"/>
  <c r="J25" i="1"/>
  <c r="J26" i="1"/>
  <c r="J18" i="1"/>
  <c r="F19" i="1"/>
  <c r="F20" i="1"/>
  <c r="F21" i="1"/>
  <c r="F22" i="1"/>
  <c r="F23" i="1"/>
  <c r="F24" i="1"/>
  <c r="F25" i="1"/>
  <c r="F26" i="1"/>
  <c r="F18" i="1"/>
  <c r="E18" i="1"/>
  <c r="D26" i="1"/>
  <c r="D25" i="1"/>
  <c r="D24" i="1"/>
  <c r="D23" i="1"/>
  <c r="D22" i="1"/>
  <c r="D21" i="1"/>
  <c r="G21" i="1" s="1"/>
  <c r="H21" i="1" s="1"/>
  <c r="I21" i="1" s="1"/>
  <c r="G25" i="1"/>
  <c r="H25" i="1" s="1"/>
  <c r="I25" i="1" s="1"/>
  <c r="E26" i="1"/>
  <c r="D20" i="1"/>
  <c r="G20" i="1" s="1"/>
  <c r="H20" i="1" s="1"/>
  <c r="I20" i="1" s="1"/>
  <c r="D19" i="1"/>
  <c r="E19" i="1" s="1"/>
  <c r="G26" i="1"/>
  <c r="H26" i="1" s="1"/>
  <c r="I26" i="1" s="1"/>
  <c r="G24" i="1"/>
  <c r="H24" i="1" s="1"/>
  <c r="I24" i="1" s="1"/>
  <c r="E24" i="1"/>
  <c r="G23" i="1"/>
  <c r="H23" i="1" s="1"/>
  <c r="I23" i="1" s="1"/>
  <c r="E23" i="1"/>
  <c r="G22" i="1"/>
  <c r="H22" i="1" s="1"/>
  <c r="I22" i="1" s="1"/>
  <c r="E22" i="1"/>
  <c r="G19" i="1"/>
  <c r="H19" i="1" s="1"/>
  <c r="I19" i="1" s="1"/>
  <c r="E3" i="1"/>
  <c r="E4" i="1"/>
  <c r="E5" i="1"/>
  <c r="E6" i="1"/>
  <c r="E7" i="1"/>
  <c r="E8" i="1"/>
  <c r="E9" i="1"/>
  <c r="E10" i="1"/>
  <c r="E11" i="1"/>
  <c r="E12" i="1"/>
  <c r="E13" i="1"/>
  <c r="E15" i="1"/>
  <c r="E16" i="1"/>
  <c r="E14" i="1"/>
  <c r="B27" i="1"/>
  <c r="E30" i="1" l="1"/>
  <c r="F30" i="1" s="1"/>
  <c r="G18" i="1"/>
  <c r="H18" i="1" s="1"/>
  <c r="I18" i="1" s="1"/>
  <c r="E21" i="1"/>
  <c r="E25" i="1"/>
  <c r="E20" i="1"/>
  <c r="G6" i="1"/>
  <c r="E2" i="1"/>
  <c r="G2" i="1" s="1"/>
  <c r="G16" i="1"/>
  <c r="G14" i="1"/>
  <c r="G4" i="1"/>
  <c r="G5" i="1"/>
  <c r="G15" i="1"/>
  <c r="G7" i="1"/>
  <c r="G8" i="1"/>
  <c r="G9" i="1"/>
  <c r="G10" i="1"/>
  <c r="G11" i="1"/>
  <c r="K2" i="1"/>
  <c r="G3" i="1"/>
  <c r="F2" i="1"/>
  <c r="J2" i="1"/>
  <c r="H6" i="1" l="1"/>
  <c r="I6" i="1" s="1"/>
  <c r="H14" i="1"/>
  <c r="I14" i="1" s="1"/>
  <c r="H8" i="1"/>
  <c r="I8" i="1" s="1"/>
  <c r="H16" i="1"/>
  <c r="I16" i="1" s="1"/>
  <c r="H7" i="1"/>
  <c r="I7" i="1" s="1"/>
  <c r="H11" i="1"/>
  <c r="I11" i="1" s="1"/>
  <c r="H15" i="1"/>
  <c r="I15" i="1" s="1"/>
  <c r="H5" i="1"/>
  <c r="I5" i="1" s="1"/>
  <c r="H10" i="1"/>
  <c r="I10" i="1" s="1"/>
  <c r="H4" i="1"/>
  <c r="I4" i="1" s="1"/>
  <c r="H3" i="1"/>
  <c r="I3" i="1" s="1"/>
  <c r="H9" i="1"/>
  <c r="I9" i="1" s="1"/>
  <c r="H2" i="1"/>
  <c r="I2" i="1" s="1"/>
</calcChain>
</file>

<file path=xl/sharedStrings.xml><?xml version="1.0" encoding="utf-8"?>
<sst xmlns="http://schemas.openxmlformats.org/spreadsheetml/2006/main" count="21" uniqueCount="17">
  <si>
    <t>Distance</t>
  </si>
  <si>
    <t>duration</t>
  </si>
  <si>
    <t>linear</t>
  </si>
  <si>
    <t>Radius</t>
  </si>
  <si>
    <t>Time</t>
  </si>
  <si>
    <t>Sin(Pi* t/D)</t>
  </si>
  <si>
    <t>*1/0.04</t>
  </si>
  <si>
    <t>Pi*2*R</t>
  </si>
  <si>
    <t>Bird wing Measurements</t>
  </si>
  <si>
    <t>bird1</t>
  </si>
  <si>
    <t>bird2</t>
  </si>
  <si>
    <t>bird3</t>
  </si>
  <si>
    <t>bird4</t>
  </si>
  <si>
    <t>bird5</t>
  </si>
  <si>
    <t>Mean</t>
  </si>
  <si>
    <t>Longest</t>
  </si>
  <si>
    <t>Shortest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</si>
</sst>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Sheet1!$E$18:$E$26</c:f>
              <c:numCache>
                <c:formatCode>General</c:formatCode>
                <c:ptCount val="9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0.37500000000000006</c:v>
                </c:pt>
                <c:pt idx="4">
                  <c:v>0.5</c:v>
                </c:pt>
                <c:pt idx="5">
                  <c:v>0.625</c:v>
                </c:pt>
                <c:pt idx="6">
                  <c:v>0.75000000000000011</c:v>
                </c:pt>
                <c:pt idx="7">
                  <c:v>0.875</c:v>
                </c:pt>
                <c:pt idx="8">
                  <c:v>1</c:v>
                </c:pt>
              </c:numCache>
            </c:numRef>
          </c:cat>
          <c:val>
            <c:numRef>
              <c:f>Sheet1!$I$18:$I$26</c:f>
              <c:numCache>
                <c:formatCode>General</c:formatCode>
                <c:ptCount val="9"/>
                <c:pt idx="0">
                  <c:v>0</c:v>
                </c:pt>
                <c:pt idx="1">
                  <c:v>9.2607191492086294</c:v>
                </c:pt>
                <c:pt idx="2">
                  <c:v>17.111577756578374</c:v>
                </c:pt>
                <c:pt idx="3">
                  <c:v>22.357353767347703</c:v>
                </c:pt>
                <c:pt idx="4">
                  <c:v>24.199425336954917</c:v>
                </c:pt>
                <c:pt idx="5">
                  <c:v>22.3573537673477</c:v>
                </c:pt>
                <c:pt idx="6">
                  <c:v>17.11157775657837</c:v>
                </c:pt>
                <c:pt idx="7">
                  <c:v>9.2607191492086312</c:v>
                </c:pt>
                <c:pt idx="8">
                  <c:v>2.9647888561246833E-15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C9-44E2-89DD-3CC40A37C6E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Sheet1!$J$18:$J$26</c:f>
              <c:numCache>
                <c:formatCode>General</c:formatCode>
                <c:ptCount val="9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C9-44E2-89DD-3CC40A37C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1405423"/>
        <c:axId val="747210991"/>
      </c:lineChart>
      <c:catAx>
        <c:axId val="64140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210991"/>
        <c:crosses val="autoZero"/>
        <c:auto val="1"/>
        <c:lblAlgn val="ctr"/>
        <c:lblOffset val="100"/>
        <c:noMultiLvlLbl val="0"/>
      </c:catAx>
      <c:valAx>
        <c:axId val="747210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4054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542925</xdr:colOff>
      <xdr:row>14</xdr:row>
      <xdr:rowOff>0</xdr:rowOff>
    </xdr:from>
    <xdr:to>
      <xdr:col>18</xdr:col>
      <xdr:colOff>238125</xdr:colOff>
      <xdr:row>28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D31" sqref="D31"/>
    </sheetView>
  </sheetViews>
  <sheetFormatPr defaultRowHeight="14.5" x14ac:dyDescent="0.35"/>
  <sheetData>
    <row r="1" spans="1:11" x14ac:dyDescent="0.35">
      <c r="A1" t="s">
        <v>0</v>
      </c>
      <c r="B1" t="s">
        <v>1</v>
      </c>
      <c r="C1" t="s">
        <v>3</v>
      </c>
      <c r="D1" t="s">
        <v>4</v>
      </c>
      <c r="E1" t="s">
        <v>0</v>
      </c>
      <c r="F1" t="s">
        <v>7</v>
      </c>
      <c r="G1" t="s">
        <v>5</v>
      </c>
      <c r="I1" t="s">
        <v>6</v>
      </c>
      <c r="J1" t="s">
        <v>2</v>
      </c>
    </row>
    <row r="2" spans="1:11" x14ac:dyDescent="0.35">
      <c r="A2">
        <v>0.63</v>
      </c>
      <c r="B2">
        <v>4.2999999999999997E-2</v>
      </c>
      <c r="C2">
        <v>0.2296</v>
      </c>
      <c r="D2">
        <v>0</v>
      </c>
      <c r="E2">
        <f>PI()*C2</f>
        <v>0.72130967326421647</v>
      </c>
      <c r="F2">
        <f>PI()*2*$C$2</f>
        <v>1.4426193465284329</v>
      </c>
      <c r="G2">
        <f>SIN(PI()*(D2/$E$2))</f>
        <v>0</v>
      </c>
      <c r="H2">
        <f>G2*$F$2</f>
        <v>0</v>
      </c>
      <c r="I2">
        <f>H2*1/$B$2</f>
        <v>0</v>
      </c>
      <c r="J2">
        <f>1/B2*A2</f>
        <v>14.651162790697676</v>
      </c>
      <c r="K2">
        <f>PI()*$C$2/$B$2</f>
        <v>16.774643564284105</v>
      </c>
    </row>
    <row r="3" spans="1:11" x14ac:dyDescent="0.35">
      <c r="B3" t="s">
        <v>14</v>
      </c>
      <c r="C3">
        <v>0.2296</v>
      </c>
      <c r="D3">
        <v>0</v>
      </c>
      <c r="E3">
        <f t="shared" ref="E3:E13" si="0">D3/$B$2</f>
        <v>0</v>
      </c>
      <c r="G3">
        <f>SIN(PI()*(D3/$B$2))</f>
        <v>0</v>
      </c>
      <c r="H3">
        <f>$F$2*G3</f>
        <v>0</v>
      </c>
      <c r="I3">
        <f>H3*PI()*$C$2/$B$2</f>
        <v>0</v>
      </c>
    </row>
    <row r="4" spans="1:11" x14ac:dyDescent="0.35">
      <c r="B4" t="s">
        <v>16</v>
      </c>
      <c r="C4">
        <v>0.21299999999999999</v>
      </c>
      <c r="D4">
        <v>5.0000000000000001E-3</v>
      </c>
      <c r="E4">
        <f t="shared" si="0"/>
        <v>0.11627906976744187</v>
      </c>
      <c r="G4">
        <f t="shared" ref="G4:G11" si="1">SIN(PI()*(D4/$B$2))</f>
        <v>0.35723088980113282</v>
      </c>
      <c r="H4">
        <f t="shared" ref="H4:H11" si="2">$F$2*G4</f>
        <v>0.51534819280468092</v>
      </c>
      <c r="I4">
        <f t="shared" ref="I4:I11" si="3">H4*PI()*$C$2/$B$2</f>
        <v>8.6447822457964847</v>
      </c>
    </row>
    <row r="5" spans="1:11" x14ac:dyDescent="0.35">
      <c r="B5" t="s">
        <v>15</v>
      </c>
      <c r="C5">
        <v>0.255</v>
      </c>
      <c r="D5">
        <v>0.01</v>
      </c>
      <c r="E5">
        <f t="shared" si="0"/>
        <v>0.23255813953488375</v>
      </c>
      <c r="G5">
        <f>SIN(PI()*(D5/$B$2))</f>
        <v>0.66731881122223946</v>
      </c>
      <c r="H5">
        <f>$F$2*G5</f>
        <v>0.96268702737155776</v>
      </c>
      <c r="I5">
        <f>H5*PI()*$C$2/$B$2</f>
        <v>16.148731748118099</v>
      </c>
    </row>
    <row r="6" spans="1:11" x14ac:dyDescent="0.35">
      <c r="D6">
        <v>1.4999999999999999E-2</v>
      </c>
      <c r="E6">
        <f t="shared" si="0"/>
        <v>0.34883720930232559</v>
      </c>
      <c r="G6">
        <f>SIN(PI()*(D6/$B$2))</f>
        <v>0.88934214888251883</v>
      </c>
      <c r="H6">
        <f>$F$2*G6</f>
        <v>1.2829821896610916</v>
      </c>
      <c r="I6">
        <f>H6*PI()*$C$2/$B$2</f>
        <v>21.521568930889558</v>
      </c>
    </row>
    <row r="7" spans="1:11" x14ac:dyDescent="0.35">
      <c r="D7">
        <v>0.02</v>
      </c>
      <c r="E7">
        <f t="shared" si="0"/>
        <v>0.46511627906976749</v>
      </c>
      <c r="G7">
        <f t="shared" si="1"/>
        <v>0.99400097523994591</v>
      </c>
      <c r="H7">
        <f t="shared" si="2"/>
        <v>1.4339650373492758</v>
      </c>
      <c r="I7">
        <f t="shared" si="3"/>
        <v>24.054252385179449</v>
      </c>
    </row>
    <row r="8" spans="1:11" x14ac:dyDescent="0.35">
      <c r="D8">
        <v>2.5000000000000001E-2</v>
      </c>
      <c r="E8">
        <f t="shared" si="0"/>
        <v>0.58139534883720934</v>
      </c>
      <c r="G8">
        <f t="shared" si="1"/>
        <v>0.96748369705742521</v>
      </c>
      <c r="H8">
        <f t="shared" si="2"/>
        <v>1.3957106988258952</v>
      </c>
      <c r="I8">
        <f t="shared" si="3"/>
        <v>23.412549491662276</v>
      </c>
    </row>
    <row r="9" spans="1:11" x14ac:dyDescent="0.35">
      <c r="D9">
        <v>0.03</v>
      </c>
      <c r="E9">
        <f t="shared" si="0"/>
        <v>0.69767441860465118</v>
      </c>
      <c r="G9">
        <f t="shared" si="1"/>
        <v>0.81328974073556548</v>
      </c>
      <c r="H9">
        <f t="shared" si="2"/>
        <v>1.1732675143182201</v>
      </c>
      <c r="I9">
        <f t="shared" si="3"/>
        <v>19.681144358241742</v>
      </c>
    </row>
    <row r="10" spans="1:11" x14ac:dyDescent="0.35">
      <c r="D10">
        <v>3.5000000000000003E-2</v>
      </c>
      <c r="E10">
        <f t="shared" si="0"/>
        <v>0.81395348837209314</v>
      </c>
      <c r="G10">
        <f t="shared" si="1"/>
        <v>0.55176774077044577</v>
      </c>
      <c r="H10">
        <f t="shared" si="2"/>
        <v>0.79599081762573021</v>
      </c>
      <c r="I10">
        <f t="shared" si="3"/>
        <v>13.352462246114699</v>
      </c>
    </row>
    <row r="11" spans="1:11" x14ac:dyDescent="0.35">
      <c r="D11">
        <v>0.04</v>
      </c>
      <c r="E11">
        <f t="shared" si="0"/>
        <v>0.93023255813953498</v>
      </c>
      <c r="G11">
        <f t="shared" si="1"/>
        <v>0.21743017558155681</v>
      </c>
      <c r="H11">
        <f t="shared" si="2"/>
        <v>0.31366897781302794</v>
      </c>
      <c r="I11">
        <f t="shared" si="3"/>
        <v>5.2616852999868833</v>
      </c>
    </row>
    <row r="12" spans="1:11" x14ac:dyDescent="0.35">
      <c r="E12">
        <f t="shared" si="0"/>
        <v>0</v>
      </c>
    </row>
    <row r="13" spans="1:11" x14ac:dyDescent="0.35">
      <c r="E13">
        <f t="shared" si="0"/>
        <v>0</v>
      </c>
    </row>
    <row r="14" spans="1:11" x14ac:dyDescent="0.35">
      <c r="D14">
        <v>7.6E-3</v>
      </c>
      <c r="E14">
        <f>D14/$B$2</f>
        <v>0.17674418604651165</v>
      </c>
      <c r="G14">
        <f>SIN(PI()*(D14/$B$2))</f>
        <v>0.52716275790218825</v>
      </c>
      <c r="H14">
        <f>$F$2*G14</f>
        <v>0.7604951933189813</v>
      </c>
      <c r="I14">
        <f>H14*PI()*$C$2/$B$2</f>
        <v>12.757035800277245</v>
      </c>
    </row>
    <row r="15" spans="1:11" x14ac:dyDescent="0.35">
      <c r="D15">
        <v>1.6E-2</v>
      </c>
      <c r="E15">
        <f t="shared" ref="E15:E16" si="4">D15/$B$2</f>
        <v>0.372093023255814</v>
      </c>
      <c r="G15">
        <f>SIN(PI()*(D15/$B$2))</f>
        <v>0.92034618356915943</v>
      </c>
      <c r="H15">
        <f>$F$2*G15</f>
        <v>1.3277092099204779</v>
      </c>
      <c r="I15">
        <f>H15*PI()*$C$2/$B$2</f>
        <v>22.271848753433282</v>
      </c>
    </row>
    <row r="16" spans="1:11" x14ac:dyDescent="0.35">
      <c r="D16">
        <v>1.8200000000000001E-2</v>
      </c>
      <c r="E16">
        <f t="shared" si="4"/>
        <v>0.42325581395348844</v>
      </c>
      <c r="G16">
        <f>SIN(PI()*(D16/$B$2))</f>
        <v>0.97107616002971453</v>
      </c>
      <c r="H16">
        <f>$F$2*G16</f>
        <v>1.4008932554114066</v>
      </c>
      <c r="I16">
        <f>H16*PI()*$C$2/$B$2</f>
        <v>23.499485031135965</v>
      </c>
    </row>
    <row r="18" spans="1:10" x14ac:dyDescent="0.35">
      <c r="D18">
        <v>0</v>
      </c>
      <c r="E18">
        <f t="shared" ref="E18:E30" si="5">D18/$B$2</f>
        <v>0</v>
      </c>
      <c r="F18">
        <f>E18*100</f>
        <v>0</v>
      </c>
      <c r="G18">
        <f t="shared" ref="G18" si="6">SIN(PI()*(D18/$B$2))</f>
        <v>0</v>
      </c>
      <c r="H18">
        <f t="shared" ref="H18" si="7">$F$2*G18</f>
        <v>0</v>
      </c>
      <c r="I18">
        <f t="shared" ref="I18" si="8">H18*PI()*$C$2/$B$2</f>
        <v>0</v>
      </c>
      <c r="J18">
        <f>18</f>
        <v>18</v>
      </c>
    </row>
    <row r="19" spans="1:10" x14ac:dyDescent="0.35">
      <c r="D19">
        <f>$B$2*0.125</f>
        <v>5.3749999999999996E-3</v>
      </c>
      <c r="E19">
        <f t="shared" si="5"/>
        <v>0.125</v>
      </c>
      <c r="F19">
        <f t="shared" ref="F19:F30" si="9">E19*100</f>
        <v>12.5</v>
      </c>
      <c r="G19">
        <f t="shared" ref="G19:G26" si="10">SIN(PI()*(D19/$B$2))</f>
        <v>0.38268343236508978</v>
      </c>
      <c r="H19">
        <f t="shared" ref="H19:H26" si="11">$F$2*G19</f>
        <v>0.55206652312578364</v>
      </c>
      <c r="I19">
        <f t="shared" ref="I19:I26" si="12">H19*PI()*$C$2/$B$2</f>
        <v>9.2607191492086294</v>
      </c>
      <c r="J19">
        <f>18</f>
        <v>18</v>
      </c>
    </row>
    <row r="20" spans="1:10" x14ac:dyDescent="0.35">
      <c r="D20">
        <f>$B$2*0.25</f>
        <v>1.0749999999999999E-2</v>
      </c>
      <c r="E20">
        <f t="shared" si="5"/>
        <v>0.25</v>
      </c>
      <c r="F20">
        <f t="shared" si="9"/>
        <v>25</v>
      </c>
      <c r="G20">
        <f>SIN(PI()*(D20/$B$2))</f>
        <v>0.70710678118654746</v>
      </c>
      <c r="H20">
        <f>$F$2*G20</f>
        <v>1.0200859226011607</v>
      </c>
      <c r="I20">
        <f>H20*PI()*$C$2/$B$2</f>
        <v>17.111577756578374</v>
      </c>
      <c r="J20">
        <f>18</f>
        <v>18</v>
      </c>
    </row>
    <row r="21" spans="1:10" x14ac:dyDescent="0.35">
      <c r="A21" t="s">
        <v>8</v>
      </c>
      <c r="D21">
        <f>$B$2*0.375</f>
        <v>1.6125E-2</v>
      </c>
      <c r="E21">
        <f t="shared" si="5"/>
        <v>0.37500000000000006</v>
      </c>
      <c r="F21">
        <f t="shared" si="9"/>
        <v>37.500000000000007</v>
      </c>
      <c r="G21">
        <f>SIN(PI()*(D21/$B$2))</f>
        <v>0.92387953251128685</v>
      </c>
      <c r="H21">
        <f>$F$2*G21</f>
        <v>1.3328064874624268</v>
      </c>
      <c r="I21">
        <f>H21*PI()*$C$2/$B$2</f>
        <v>22.357353767347703</v>
      </c>
      <c r="J21">
        <f>18</f>
        <v>18</v>
      </c>
    </row>
    <row r="22" spans="1:10" x14ac:dyDescent="0.35">
      <c r="A22" t="s">
        <v>9</v>
      </c>
      <c r="B22">
        <v>0.22500000000000001</v>
      </c>
      <c r="D22">
        <f>$B$2*0.5</f>
        <v>2.1499999999999998E-2</v>
      </c>
      <c r="E22">
        <f t="shared" si="5"/>
        <v>0.5</v>
      </c>
      <c r="F22">
        <f t="shared" si="9"/>
        <v>50</v>
      </c>
      <c r="G22">
        <f t="shared" ref="G22:G26" si="13">SIN(PI()*(D22/$B$2))</f>
        <v>1</v>
      </c>
      <c r="H22">
        <f t="shared" ref="H22:H26" si="14">$F$2*G22</f>
        <v>1.4426193465284329</v>
      </c>
      <c r="I22">
        <f t="shared" ref="I22:I26" si="15">H22*PI()*$C$2/$B$2</f>
        <v>24.199425336954917</v>
      </c>
      <c r="J22">
        <f>18</f>
        <v>18</v>
      </c>
    </row>
    <row r="23" spans="1:10" x14ac:dyDescent="0.35">
      <c r="A23" t="s">
        <v>10</v>
      </c>
      <c r="B23">
        <v>0.21299999999999999</v>
      </c>
      <c r="D23">
        <f>$B$2*0.625</f>
        <v>2.6874999999999996E-2</v>
      </c>
      <c r="E23">
        <f t="shared" si="5"/>
        <v>0.625</v>
      </c>
      <c r="F23">
        <f t="shared" si="9"/>
        <v>62.5</v>
      </c>
      <c r="G23">
        <f t="shared" si="13"/>
        <v>0.92387953251128674</v>
      </c>
      <c r="H23">
        <f t="shared" si="14"/>
        <v>1.3328064874624266</v>
      </c>
      <c r="I23">
        <f t="shared" si="15"/>
        <v>22.3573537673477</v>
      </c>
      <c r="J23">
        <f>18</f>
        <v>18</v>
      </c>
    </row>
    <row r="24" spans="1:10" x14ac:dyDescent="0.35">
      <c r="A24" t="s">
        <v>11</v>
      </c>
      <c r="B24">
        <v>0.215</v>
      </c>
      <c r="D24">
        <f>$B$2*0.75</f>
        <v>3.2250000000000001E-2</v>
      </c>
      <c r="E24">
        <f t="shared" si="5"/>
        <v>0.75000000000000011</v>
      </c>
      <c r="F24">
        <f t="shared" si="9"/>
        <v>75.000000000000014</v>
      </c>
      <c r="G24">
        <f t="shared" si="13"/>
        <v>0.70710678118654724</v>
      </c>
      <c r="H24">
        <f t="shared" si="14"/>
        <v>1.0200859226011605</v>
      </c>
      <c r="I24">
        <f t="shared" si="15"/>
        <v>17.11157775657837</v>
      </c>
      <c r="J24">
        <f>18</f>
        <v>18</v>
      </c>
    </row>
    <row r="25" spans="1:10" x14ac:dyDescent="0.35">
      <c r="A25" t="s">
        <v>12</v>
      </c>
      <c r="B25">
        <v>0.24</v>
      </c>
      <c r="D25">
        <f>$B$2*0.875</f>
        <v>3.7624999999999999E-2</v>
      </c>
      <c r="E25">
        <f t="shared" si="5"/>
        <v>0.875</v>
      </c>
      <c r="F25">
        <f t="shared" si="9"/>
        <v>87.5</v>
      </c>
      <c r="G25">
        <f t="shared" si="13"/>
        <v>0.38268343236508989</v>
      </c>
      <c r="H25">
        <f t="shared" si="14"/>
        <v>0.55206652312578375</v>
      </c>
      <c r="I25">
        <f t="shared" si="15"/>
        <v>9.2607191492086312</v>
      </c>
      <c r="J25">
        <f>18</f>
        <v>18</v>
      </c>
    </row>
    <row r="26" spans="1:10" x14ac:dyDescent="0.35">
      <c r="A26" t="s">
        <v>13</v>
      </c>
      <c r="B26">
        <v>0.255</v>
      </c>
      <c r="D26">
        <f>$B$2*1</f>
        <v>4.2999999999999997E-2</v>
      </c>
      <c r="E26">
        <f t="shared" si="5"/>
        <v>1</v>
      </c>
      <c r="F26">
        <f t="shared" si="9"/>
        <v>100</v>
      </c>
      <c r="G26">
        <f t="shared" si="13"/>
        <v>1.22514845490862E-16</v>
      </c>
      <c r="H26">
        <f t="shared" si="14"/>
        <v>1.7674228634205927E-16</v>
      </c>
      <c r="I26">
        <f t="shared" si="15"/>
        <v>2.9647888561246833E-15</v>
      </c>
      <c r="J26">
        <f>18</f>
        <v>18</v>
      </c>
    </row>
    <row r="27" spans="1:10" x14ac:dyDescent="0.35">
      <c r="A27" t="s">
        <v>14</v>
      </c>
      <c r="B27">
        <f>AVERAGE(B22:B26)</f>
        <v>0.22960000000000003</v>
      </c>
    </row>
    <row r="28" spans="1:10" x14ac:dyDescent="0.35">
      <c r="A28" t="s">
        <v>16</v>
      </c>
      <c r="B28">
        <v>0.21299999999999999</v>
      </c>
      <c r="D28">
        <f>$B$2*0.27</f>
        <v>1.1610000000000001E-2</v>
      </c>
      <c r="E28">
        <f t="shared" si="5"/>
        <v>0.27</v>
      </c>
      <c r="F28">
        <f t="shared" si="9"/>
        <v>27</v>
      </c>
      <c r="G28">
        <f t="shared" ref="G28" si="16">SIN(PI()*(D28/$B$2))</f>
        <v>0.75011106963045959</v>
      </c>
      <c r="H28">
        <f t="shared" ref="H28" si="17">$F$2*G28</f>
        <v>1.0821247410940376</v>
      </c>
      <c r="I28">
        <f t="shared" ref="I28" si="18">H28*PI()*$C$2/$B$2</f>
        <v>18.152256823945702</v>
      </c>
      <c r="J28">
        <f>18</f>
        <v>18</v>
      </c>
    </row>
    <row r="29" spans="1:10" x14ac:dyDescent="0.35">
      <c r="A29" t="s">
        <v>15</v>
      </c>
      <c r="B29">
        <v>0.255</v>
      </c>
    </row>
    <row r="30" spans="1:10" x14ac:dyDescent="0.35">
      <c r="D30">
        <f>$B$2*0.73</f>
        <v>3.1389999999999994E-2</v>
      </c>
      <c r="E30">
        <f t="shared" si="5"/>
        <v>0.72999999999999987</v>
      </c>
      <c r="F30">
        <f t="shared" si="9"/>
        <v>72.999999999999986</v>
      </c>
      <c r="G30">
        <f t="shared" ref="G30" si="19">SIN(PI()*(D30/$B$2))</f>
        <v>0.75011106963045993</v>
      </c>
      <c r="H30">
        <f t="shared" ref="H30" si="20">$F$2*G30</f>
        <v>1.082124741094038</v>
      </c>
      <c r="I30">
        <f t="shared" ref="I30" si="21">H30*PI()*$C$2/$B$2</f>
        <v>18.152256823945709</v>
      </c>
      <c r="J30">
        <f>18</f>
        <v>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Trev_Murray</dc:creator>
  <cp:lastModifiedBy>Trev_Murray</cp:lastModifiedBy>
  <dcterms:created xsi:type="dcterms:W3CDTF">2016-07-20T00:18:40Z</dcterms:created>
  <dcterms:modified xsi:type="dcterms:W3CDTF">2016-09-14T05:06:39Z</dcterms:modified>
</cp:coreProperties>
</file>