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8320" yWindow="1320" windowWidth="25600" windowHeight="14440" tabRatio="500" activeTab="1"/>
  </bookViews>
  <sheets>
    <sheet name="ds cDNA" sheetId="1" r:id="rId1"/>
    <sheet name="data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2" l="1"/>
  <c r="D45" i="2"/>
  <c r="C46" i="2"/>
  <c r="D46" i="2"/>
  <c r="C47" i="2"/>
  <c r="D47" i="2"/>
  <c r="E46" i="2"/>
  <c r="C64" i="2"/>
  <c r="D64" i="2"/>
  <c r="C65" i="2"/>
  <c r="D65" i="2"/>
  <c r="C66" i="2"/>
  <c r="D66" i="2"/>
  <c r="E65" i="2"/>
  <c r="C68" i="2"/>
  <c r="D68" i="2"/>
  <c r="C69" i="2"/>
  <c r="D69" i="2"/>
  <c r="C70" i="2"/>
  <c r="D70" i="2"/>
  <c r="E69" i="2"/>
  <c r="C72" i="2"/>
  <c r="D72" i="2"/>
  <c r="C73" i="2"/>
  <c r="D73" i="2"/>
  <c r="C74" i="2"/>
  <c r="D74" i="2"/>
  <c r="E73" i="2"/>
  <c r="C81" i="2"/>
  <c r="D81" i="2"/>
  <c r="C82" i="2"/>
  <c r="D82" i="2"/>
  <c r="D80" i="2"/>
  <c r="E81" i="2"/>
  <c r="C91" i="2"/>
  <c r="D91" i="2"/>
  <c r="C92" i="2"/>
  <c r="D92" i="2"/>
  <c r="C93" i="2"/>
  <c r="D93" i="2"/>
  <c r="E92" i="2"/>
  <c r="C95" i="2"/>
  <c r="D95" i="2"/>
  <c r="C96" i="2"/>
  <c r="D96" i="2"/>
  <c r="C97" i="2"/>
  <c r="D97" i="2"/>
  <c r="E96" i="2"/>
  <c r="C100" i="2"/>
  <c r="D100" i="2"/>
  <c r="C101" i="2"/>
  <c r="D101" i="2"/>
  <c r="D102" i="2"/>
  <c r="E101" i="2"/>
  <c r="C105" i="2"/>
  <c r="D105" i="2"/>
  <c r="C106" i="2"/>
  <c r="D106" i="2"/>
  <c r="D107" i="2"/>
  <c r="E106" i="2"/>
  <c r="C110" i="2"/>
  <c r="D110" i="2"/>
  <c r="C111" i="2"/>
  <c r="D111" i="2"/>
  <c r="C112" i="2"/>
  <c r="D112" i="2"/>
  <c r="E111" i="2"/>
  <c r="E117" i="2"/>
  <c r="ID112" i="2"/>
  <c r="IE112" i="2"/>
  <c r="HV112" i="2"/>
  <c r="HW112" i="2"/>
  <c r="HF112" i="2"/>
  <c r="HG112" i="2"/>
  <c r="GP112" i="2"/>
  <c r="GQ112" i="2"/>
  <c r="GH112" i="2"/>
  <c r="GI112" i="2"/>
  <c r="FZ112" i="2"/>
  <c r="GA112" i="2"/>
  <c r="FR112" i="2"/>
  <c r="FS112" i="2"/>
  <c r="FB112" i="2"/>
  <c r="FC112" i="2"/>
  <c r="ET112" i="2"/>
  <c r="EU112" i="2"/>
  <c r="ED112" i="2"/>
  <c r="EE112" i="2"/>
  <c r="DV112" i="2"/>
  <c r="DW112" i="2"/>
  <c r="DB112" i="2"/>
  <c r="DC112" i="2"/>
  <c r="CT112" i="2"/>
  <c r="CU112" i="2"/>
  <c r="CL112" i="2"/>
  <c r="CM112" i="2"/>
  <c r="CD112" i="2"/>
  <c r="CE112" i="2"/>
  <c r="BV112" i="2"/>
  <c r="BW112" i="2"/>
  <c r="BN112" i="2"/>
  <c r="BO112" i="2"/>
  <c r="BF112" i="2"/>
  <c r="BG112" i="2"/>
  <c r="AX112" i="2"/>
  <c r="AY112" i="2"/>
  <c r="AP112" i="2"/>
  <c r="AQ112" i="2"/>
  <c r="AH112" i="2"/>
  <c r="AI112" i="2"/>
  <c r="Z112" i="2"/>
  <c r="AA112" i="2"/>
  <c r="R112" i="2"/>
  <c r="S112" i="2"/>
  <c r="J112" i="2"/>
  <c r="K112" i="2"/>
  <c r="IL110" i="2"/>
  <c r="IM110" i="2"/>
  <c r="IN111" i="2"/>
  <c r="G111" i="2"/>
  <c r="IQ111" i="2"/>
  <c r="IP111" i="2"/>
  <c r="IO111" i="2"/>
  <c r="ID110" i="2"/>
  <c r="IE110" i="2"/>
  <c r="ID111" i="2"/>
  <c r="IE111" i="2"/>
  <c r="IF111" i="2"/>
  <c r="II111" i="2"/>
  <c r="IH111" i="2"/>
  <c r="IG111" i="2"/>
  <c r="HV110" i="2"/>
  <c r="HW110" i="2"/>
  <c r="HV111" i="2"/>
  <c r="HW111" i="2"/>
  <c r="HX111" i="2"/>
  <c r="IA111" i="2"/>
  <c r="HZ111" i="2"/>
  <c r="HY111" i="2"/>
  <c r="HN110" i="2"/>
  <c r="HO110" i="2"/>
  <c r="HN111" i="2"/>
  <c r="HO111" i="2"/>
  <c r="HP111" i="2"/>
  <c r="HQ111" i="2"/>
  <c r="HS111" i="2"/>
  <c r="HR111" i="2"/>
  <c r="HF110" i="2"/>
  <c r="HG110" i="2"/>
  <c r="HF111" i="2"/>
  <c r="HG111" i="2"/>
  <c r="HH111" i="2"/>
  <c r="HK111" i="2"/>
  <c r="HJ111" i="2"/>
  <c r="HI111" i="2"/>
  <c r="HC111" i="2"/>
  <c r="HB111" i="2"/>
  <c r="HA111" i="2"/>
  <c r="GX111" i="2"/>
  <c r="GY111" i="2"/>
  <c r="GP110" i="2"/>
  <c r="GQ110" i="2"/>
  <c r="GP111" i="2"/>
  <c r="GQ111" i="2"/>
  <c r="GR111" i="2"/>
  <c r="GU111" i="2"/>
  <c r="GT111" i="2"/>
  <c r="GS111" i="2"/>
  <c r="GH110" i="2"/>
  <c r="GI110" i="2"/>
  <c r="GH111" i="2"/>
  <c r="GI111" i="2"/>
  <c r="GJ111" i="2"/>
  <c r="GK111" i="2"/>
  <c r="GM111" i="2"/>
  <c r="GL111" i="2"/>
  <c r="FZ110" i="2"/>
  <c r="GA110" i="2"/>
  <c r="FZ111" i="2"/>
  <c r="GA111" i="2"/>
  <c r="GB111" i="2"/>
  <c r="GE111" i="2"/>
  <c r="GD111" i="2"/>
  <c r="GC111" i="2"/>
  <c r="FR110" i="2"/>
  <c r="FS110" i="2"/>
  <c r="FR111" i="2"/>
  <c r="FS111" i="2"/>
  <c r="FT111" i="2"/>
  <c r="FV111" i="2"/>
  <c r="FU111" i="2"/>
  <c r="FJ111" i="2"/>
  <c r="FK111" i="2"/>
  <c r="FL111" i="2"/>
  <c r="FO111" i="2"/>
  <c r="FN111" i="2"/>
  <c r="FM111" i="2"/>
  <c r="FB110" i="2"/>
  <c r="FC110" i="2"/>
  <c r="FB111" i="2"/>
  <c r="FC111" i="2"/>
  <c r="FD111" i="2"/>
  <c r="FG111" i="2"/>
  <c r="FF111" i="2"/>
  <c r="FE111" i="2"/>
  <c r="ET110" i="2"/>
  <c r="EU110" i="2"/>
  <c r="ET111" i="2"/>
  <c r="EU111" i="2"/>
  <c r="EV111" i="2"/>
  <c r="EY111" i="2"/>
  <c r="EX111" i="2"/>
  <c r="EW111" i="2"/>
  <c r="EL110" i="2"/>
  <c r="EM110" i="2"/>
  <c r="EN111" i="2"/>
  <c r="EQ111" i="2"/>
  <c r="EP111" i="2"/>
  <c r="EO111" i="2"/>
  <c r="ED110" i="2"/>
  <c r="EE110" i="2"/>
  <c r="EF111" i="2"/>
  <c r="EI111" i="2"/>
  <c r="EH111" i="2"/>
  <c r="EG111" i="2"/>
  <c r="DV110" i="2"/>
  <c r="DW110" i="2"/>
  <c r="DV111" i="2"/>
  <c r="DW111" i="2"/>
  <c r="DX111" i="2"/>
  <c r="EA111" i="2"/>
  <c r="DZ111" i="2"/>
  <c r="DY111" i="2"/>
  <c r="DB110" i="2"/>
  <c r="DC110" i="2"/>
  <c r="DB111" i="2"/>
  <c r="DC111" i="2"/>
  <c r="DD111" i="2"/>
  <c r="DG111" i="2"/>
  <c r="DF111" i="2"/>
  <c r="DE111" i="2"/>
  <c r="CY111" i="2"/>
  <c r="CX111" i="2"/>
  <c r="CW111" i="2"/>
  <c r="CL110" i="2"/>
  <c r="CM110" i="2"/>
  <c r="CL111" i="2"/>
  <c r="CM111" i="2"/>
  <c r="CN111" i="2"/>
  <c r="CQ111" i="2"/>
  <c r="CP111" i="2"/>
  <c r="CO111" i="2"/>
  <c r="CD110" i="2"/>
  <c r="CE110" i="2"/>
  <c r="CD111" i="2"/>
  <c r="CE111" i="2"/>
  <c r="CF111" i="2"/>
  <c r="CI111" i="2"/>
  <c r="CH111" i="2"/>
  <c r="CG111" i="2"/>
  <c r="BV110" i="2"/>
  <c r="BW110" i="2"/>
  <c r="BV111" i="2"/>
  <c r="BW111" i="2"/>
  <c r="BX111" i="2"/>
  <c r="CA111" i="2"/>
  <c r="BZ111" i="2"/>
  <c r="BY111" i="2"/>
  <c r="BN110" i="2"/>
  <c r="BO110" i="2"/>
  <c r="BP111" i="2"/>
  <c r="BS111" i="2"/>
  <c r="BR111" i="2"/>
  <c r="BQ111" i="2"/>
  <c r="BK111" i="2"/>
  <c r="BI111" i="2"/>
  <c r="BF111" i="2"/>
  <c r="BG111" i="2"/>
  <c r="AX110" i="2"/>
  <c r="AY110" i="2"/>
  <c r="AX111" i="2"/>
  <c r="AY111" i="2"/>
  <c r="AZ111" i="2"/>
  <c r="BC111" i="2"/>
  <c r="BB111" i="2"/>
  <c r="BA111" i="2"/>
  <c r="AP111" i="2"/>
  <c r="AQ111" i="2"/>
  <c r="AR111" i="2"/>
  <c r="AU111" i="2"/>
  <c r="AT111" i="2"/>
  <c r="AS111" i="2"/>
  <c r="AH110" i="2"/>
  <c r="AI110" i="2"/>
  <c r="AJ111" i="2"/>
  <c r="AM111" i="2"/>
  <c r="AL111" i="2"/>
  <c r="AK111" i="2"/>
  <c r="Z110" i="2"/>
  <c r="AA110" i="2"/>
  <c r="Z111" i="2"/>
  <c r="AA111" i="2"/>
  <c r="AB111" i="2"/>
  <c r="AE111" i="2"/>
  <c r="AD111" i="2"/>
  <c r="AC111" i="2"/>
  <c r="R110" i="2"/>
  <c r="S110" i="2"/>
  <c r="R111" i="2"/>
  <c r="S111" i="2"/>
  <c r="T111" i="2"/>
  <c r="W111" i="2"/>
  <c r="V111" i="2"/>
  <c r="U111" i="2"/>
  <c r="J110" i="2"/>
  <c r="K110" i="2"/>
  <c r="J111" i="2"/>
  <c r="K111" i="2"/>
  <c r="L111" i="2"/>
  <c r="O111" i="2"/>
  <c r="M111" i="2"/>
  <c r="CT110" i="2"/>
  <c r="CU110" i="2"/>
  <c r="BF110" i="2"/>
  <c r="BG110" i="2"/>
  <c r="IL107" i="2"/>
  <c r="IM107" i="2"/>
  <c r="ID107" i="2"/>
  <c r="IE107" i="2"/>
  <c r="HV107" i="2"/>
  <c r="HW107" i="2"/>
  <c r="HF107" i="2"/>
  <c r="HG107" i="2"/>
  <c r="GP107" i="2"/>
  <c r="GQ107" i="2"/>
  <c r="GH107" i="2"/>
  <c r="GI107" i="2"/>
  <c r="FZ107" i="2"/>
  <c r="GA107" i="2"/>
  <c r="FR107" i="2"/>
  <c r="FS107" i="2"/>
  <c r="FJ107" i="2"/>
  <c r="FK107" i="2"/>
  <c r="FB107" i="2"/>
  <c r="FC107" i="2"/>
  <c r="ET107" i="2"/>
  <c r="EU107" i="2"/>
  <c r="EL107" i="2"/>
  <c r="EM107" i="2"/>
  <c r="ED107" i="2"/>
  <c r="EE107" i="2"/>
  <c r="DB107" i="2"/>
  <c r="DC107" i="2"/>
  <c r="CT107" i="2"/>
  <c r="CU107" i="2"/>
  <c r="CL107" i="2"/>
  <c r="CM107" i="2"/>
  <c r="CD107" i="2"/>
  <c r="CE107" i="2"/>
  <c r="BV107" i="2"/>
  <c r="BW107" i="2"/>
  <c r="BN107" i="2"/>
  <c r="BO107" i="2"/>
  <c r="BF107" i="2"/>
  <c r="BG107" i="2"/>
  <c r="AX107" i="2"/>
  <c r="AY107" i="2"/>
  <c r="AP107" i="2"/>
  <c r="AQ107" i="2"/>
  <c r="Z107" i="2"/>
  <c r="AA107" i="2"/>
  <c r="R107" i="2"/>
  <c r="S107" i="2"/>
  <c r="J107" i="2"/>
  <c r="K107" i="2"/>
  <c r="C107" i="2"/>
  <c r="IL105" i="2"/>
  <c r="IM105" i="2"/>
  <c r="IL106" i="2"/>
  <c r="IM106" i="2"/>
  <c r="IN106" i="2"/>
  <c r="G106" i="2"/>
  <c r="IQ106" i="2"/>
  <c r="IP106" i="2"/>
  <c r="IO106" i="2"/>
  <c r="ID105" i="2"/>
  <c r="IE105" i="2"/>
  <c r="ID106" i="2"/>
  <c r="IE106" i="2"/>
  <c r="IF106" i="2"/>
  <c r="II106" i="2"/>
  <c r="IH106" i="2"/>
  <c r="IG106" i="2"/>
  <c r="HV105" i="2"/>
  <c r="HW105" i="2"/>
  <c r="HV106" i="2"/>
  <c r="HW106" i="2"/>
  <c r="HX106" i="2"/>
  <c r="IA106" i="2"/>
  <c r="HZ106" i="2"/>
  <c r="HY106" i="2"/>
  <c r="HN105" i="2"/>
  <c r="HO105" i="2"/>
  <c r="HN106" i="2"/>
  <c r="HO106" i="2"/>
  <c r="HP106" i="2"/>
  <c r="HQ106" i="2"/>
  <c r="HS106" i="2"/>
  <c r="HR106" i="2"/>
  <c r="HF105" i="2"/>
  <c r="HG105" i="2"/>
  <c r="HF106" i="2"/>
  <c r="HG106" i="2"/>
  <c r="HH106" i="2"/>
  <c r="HK106" i="2"/>
  <c r="HJ106" i="2"/>
  <c r="HI106" i="2"/>
  <c r="HC106" i="2"/>
  <c r="HB106" i="2"/>
  <c r="HA106" i="2"/>
  <c r="GX106" i="2"/>
  <c r="GY106" i="2"/>
  <c r="GP105" i="2"/>
  <c r="GQ105" i="2"/>
  <c r="GP106" i="2"/>
  <c r="GQ106" i="2"/>
  <c r="GR106" i="2"/>
  <c r="GU106" i="2"/>
  <c r="GT106" i="2"/>
  <c r="GS106" i="2"/>
  <c r="GH105" i="2"/>
  <c r="GI105" i="2"/>
  <c r="GH106" i="2"/>
  <c r="GI106" i="2"/>
  <c r="GJ106" i="2"/>
  <c r="GK106" i="2"/>
  <c r="GM106" i="2"/>
  <c r="GL106" i="2"/>
  <c r="FZ105" i="2"/>
  <c r="GA105" i="2"/>
  <c r="FZ106" i="2"/>
  <c r="GA106" i="2"/>
  <c r="GB106" i="2"/>
  <c r="GE106" i="2"/>
  <c r="GD106" i="2"/>
  <c r="GC106" i="2"/>
  <c r="FR105" i="2"/>
  <c r="FS105" i="2"/>
  <c r="FR106" i="2"/>
  <c r="FS106" i="2"/>
  <c r="FT106" i="2"/>
  <c r="FV106" i="2"/>
  <c r="FU106" i="2"/>
  <c r="FJ105" i="2"/>
  <c r="FK105" i="2"/>
  <c r="FJ106" i="2"/>
  <c r="FK106" i="2"/>
  <c r="FL106" i="2"/>
  <c r="FO106" i="2"/>
  <c r="FN106" i="2"/>
  <c r="FM106" i="2"/>
  <c r="FB105" i="2"/>
  <c r="FC105" i="2"/>
  <c r="FB106" i="2"/>
  <c r="FC106" i="2"/>
  <c r="FD106" i="2"/>
  <c r="FG106" i="2"/>
  <c r="FF106" i="2"/>
  <c r="FE106" i="2"/>
  <c r="ET105" i="2"/>
  <c r="EU105" i="2"/>
  <c r="ET106" i="2"/>
  <c r="EU106" i="2"/>
  <c r="EV106" i="2"/>
  <c r="EY106" i="2"/>
  <c r="EX106" i="2"/>
  <c r="EW106" i="2"/>
  <c r="EL105" i="2"/>
  <c r="EM105" i="2"/>
  <c r="EN106" i="2"/>
  <c r="EQ106" i="2"/>
  <c r="EP106" i="2"/>
  <c r="EO106" i="2"/>
  <c r="ED105" i="2"/>
  <c r="EE105" i="2"/>
  <c r="ED106" i="2"/>
  <c r="EE106" i="2"/>
  <c r="EF106" i="2"/>
  <c r="EI106" i="2"/>
  <c r="EH106" i="2"/>
  <c r="EG106" i="2"/>
  <c r="DV105" i="2"/>
  <c r="DW105" i="2"/>
  <c r="DV106" i="2"/>
  <c r="DW106" i="2"/>
  <c r="DX106" i="2"/>
  <c r="EA106" i="2"/>
  <c r="DZ106" i="2"/>
  <c r="DY106" i="2"/>
  <c r="DB105" i="2"/>
  <c r="DC105" i="2"/>
  <c r="DB106" i="2"/>
  <c r="DC106" i="2"/>
  <c r="DD106" i="2"/>
  <c r="DG106" i="2"/>
  <c r="DF106" i="2"/>
  <c r="DE106" i="2"/>
  <c r="CT105" i="2"/>
  <c r="CU105" i="2"/>
  <c r="CT106" i="2"/>
  <c r="CU106" i="2"/>
  <c r="CV106" i="2"/>
  <c r="CY106" i="2"/>
  <c r="CX106" i="2"/>
  <c r="CW106" i="2"/>
  <c r="CL105" i="2"/>
  <c r="CM105" i="2"/>
  <c r="CL106" i="2"/>
  <c r="CM106" i="2"/>
  <c r="CN106" i="2"/>
  <c r="CQ106" i="2"/>
  <c r="CP106" i="2"/>
  <c r="CO106" i="2"/>
  <c r="CD105" i="2"/>
  <c r="CE105" i="2"/>
  <c r="CD106" i="2"/>
  <c r="CE106" i="2"/>
  <c r="CF106" i="2"/>
  <c r="CI106" i="2"/>
  <c r="CH106" i="2"/>
  <c r="CG106" i="2"/>
  <c r="BV105" i="2"/>
  <c r="BW105" i="2"/>
  <c r="BV106" i="2"/>
  <c r="BW106" i="2"/>
  <c r="BX106" i="2"/>
  <c r="CA106" i="2"/>
  <c r="BZ106" i="2"/>
  <c r="BY106" i="2"/>
  <c r="BN105" i="2"/>
  <c r="BO105" i="2"/>
  <c r="BN106" i="2"/>
  <c r="BO106" i="2"/>
  <c r="BP106" i="2"/>
  <c r="BS106" i="2"/>
  <c r="BR106" i="2"/>
  <c r="BQ106" i="2"/>
  <c r="BK106" i="2"/>
  <c r="BI106" i="2"/>
  <c r="BF106" i="2"/>
  <c r="BG106" i="2"/>
  <c r="AX105" i="2"/>
  <c r="AY105" i="2"/>
  <c r="AX106" i="2"/>
  <c r="AY106" i="2"/>
  <c r="AZ106" i="2"/>
  <c r="BC106" i="2"/>
  <c r="BB106" i="2"/>
  <c r="BA106" i="2"/>
  <c r="AP105" i="2"/>
  <c r="AQ105" i="2"/>
  <c r="AP106" i="2"/>
  <c r="AQ106" i="2"/>
  <c r="AR106" i="2"/>
  <c r="AU106" i="2"/>
  <c r="AT106" i="2"/>
  <c r="AS106" i="2"/>
  <c r="AH105" i="2"/>
  <c r="AI105" i="2"/>
  <c r="AH106" i="2"/>
  <c r="AI106" i="2"/>
  <c r="AJ106" i="2"/>
  <c r="AM106" i="2"/>
  <c r="AL106" i="2"/>
  <c r="AK106" i="2"/>
  <c r="Z105" i="2"/>
  <c r="AA105" i="2"/>
  <c r="Z106" i="2"/>
  <c r="AA106" i="2"/>
  <c r="AB106" i="2"/>
  <c r="AE106" i="2"/>
  <c r="AD106" i="2"/>
  <c r="AC106" i="2"/>
  <c r="R105" i="2"/>
  <c r="S105" i="2"/>
  <c r="R106" i="2"/>
  <c r="S106" i="2"/>
  <c r="T106" i="2"/>
  <c r="W106" i="2"/>
  <c r="V106" i="2"/>
  <c r="U106" i="2"/>
  <c r="J105" i="2"/>
  <c r="K105" i="2"/>
  <c r="J106" i="2"/>
  <c r="K106" i="2"/>
  <c r="L106" i="2"/>
  <c r="O106" i="2"/>
  <c r="M106" i="2"/>
  <c r="BF105" i="2"/>
  <c r="BG105" i="2"/>
  <c r="IL102" i="2"/>
  <c r="IM102" i="2"/>
  <c r="ID102" i="2"/>
  <c r="IE102" i="2"/>
  <c r="HV102" i="2"/>
  <c r="HW102" i="2"/>
  <c r="HF102" i="2"/>
  <c r="HG102" i="2"/>
  <c r="GP102" i="2"/>
  <c r="GQ102" i="2"/>
  <c r="GH102" i="2"/>
  <c r="GI102" i="2"/>
  <c r="FZ102" i="2"/>
  <c r="GA102" i="2"/>
  <c r="FR102" i="2"/>
  <c r="FS102" i="2"/>
  <c r="FJ102" i="2"/>
  <c r="FK102" i="2"/>
  <c r="FB102" i="2"/>
  <c r="FC102" i="2"/>
  <c r="ET102" i="2"/>
  <c r="EU102" i="2"/>
  <c r="EL102" i="2"/>
  <c r="EM102" i="2"/>
  <c r="ED102" i="2"/>
  <c r="EE102" i="2"/>
  <c r="DB102" i="2"/>
  <c r="DC102" i="2"/>
  <c r="CT102" i="2"/>
  <c r="CU102" i="2"/>
  <c r="CL102" i="2"/>
  <c r="CM102" i="2"/>
  <c r="CD102" i="2"/>
  <c r="CE102" i="2"/>
  <c r="BV102" i="2"/>
  <c r="BW102" i="2"/>
  <c r="BN102" i="2"/>
  <c r="BO102" i="2"/>
  <c r="BF102" i="2"/>
  <c r="BG102" i="2"/>
  <c r="AX102" i="2"/>
  <c r="AY102" i="2"/>
  <c r="AP102" i="2"/>
  <c r="AQ102" i="2"/>
  <c r="Z102" i="2"/>
  <c r="AA102" i="2"/>
  <c r="R102" i="2"/>
  <c r="S102" i="2"/>
  <c r="J102" i="2"/>
  <c r="K102" i="2"/>
  <c r="C102" i="2"/>
  <c r="IL100" i="2"/>
  <c r="IM100" i="2"/>
  <c r="IL101" i="2"/>
  <c r="IM101" i="2"/>
  <c r="IN101" i="2"/>
  <c r="G101" i="2"/>
  <c r="IQ101" i="2"/>
  <c r="IP101" i="2"/>
  <c r="IO101" i="2"/>
  <c r="ID100" i="2"/>
  <c r="IE100" i="2"/>
  <c r="ID101" i="2"/>
  <c r="IE101" i="2"/>
  <c r="IF101" i="2"/>
  <c r="II101" i="2"/>
  <c r="IH101" i="2"/>
  <c r="IG101" i="2"/>
  <c r="HV100" i="2"/>
  <c r="HW100" i="2"/>
  <c r="HV101" i="2"/>
  <c r="HW101" i="2"/>
  <c r="HX101" i="2"/>
  <c r="IA101" i="2"/>
  <c r="HZ101" i="2"/>
  <c r="HY101" i="2"/>
  <c r="HN101" i="2"/>
  <c r="HO101" i="2"/>
  <c r="HP101" i="2"/>
  <c r="HQ101" i="2"/>
  <c r="HS101" i="2"/>
  <c r="HR101" i="2"/>
  <c r="HF100" i="2"/>
  <c r="HG100" i="2"/>
  <c r="HF101" i="2"/>
  <c r="HG101" i="2"/>
  <c r="HH101" i="2"/>
  <c r="HK101" i="2"/>
  <c r="HJ101" i="2"/>
  <c r="HI101" i="2"/>
  <c r="GP100" i="2"/>
  <c r="GQ100" i="2"/>
  <c r="GP101" i="2"/>
  <c r="GQ101" i="2"/>
  <c r="GR101" i="2"/>
  <c r="GU101" i="2"/>
  <c r="GT101" i="2"/>
  <c r="GS101" i="2"/>
  <c r="GH100" i="2"/>
  <c r="GI100" i="2"/>
  <c r="GH101" i="2"/>
  <c r="GI101" i="2"/>
  <c r="GJ101" i="2"/>
  <c r="GK101" i="2"/>
  <c r="GM101" i="2"/>
  <c r="GL101" i="2"/>
  <c r="FZ100" i="2"/>
  <c r="GA100" i="2"/>
  <c r="FZ101" i="2"/>
  <c r="GA101" i="2"/>
  <c r="GB101" i="2"/>
  <c r="GE101" i="2"/>
  <c r="GD101" i="2"/>
  <c r="GC101" i="2"/>
  <c r="FR100" i="2"/>
  <c r="FS100" i="2"/>
  <c r="FR101" i="2"/>
  <c r="FS101" i="2"/>
  <c r="FT101" i="2"/>
  <c r="FV101" i="2"/>
  <c r="FU101" i="2"/>
  <c r="FJ100" i="2"/>
  <c r="FK100" i="2"/>
  <c r="FJ101" i="2"/>
  <c r="FK101" i="2"/>
  <c r="FL101" i="2"/>
  <c r="FO101" i="2"/>
  <c r="FN101" i="2"/>
  <c r="FM101" i="2"/>
  <c r="FB100" i="2"/>
  <c r="FC100" i="2"/>
  <c r="FB101" i="2"/>
  <c r="FC101" i="2"/>
  <c r="FD101" i="2"/>
  <c r="FG101" i="2"/>
  <c r="FF101" i="2"/>
  <c r="FE101" i="2"/>
  <c r="ET100" i="2"/>
  <c r="EU100" i="2"/>
  <c r="ET101" i="2"/>
  <c r="EU101" i="2"/>
  <c r="EV101" i="2"/>
  <c r="EY101" i="2"/>
  <c r="EX101" i="2"/>
  <c r="EW101" i="2"/>
  <c r="EL100" i="2"/>
  <c r="EM100" i="2"/>
  <c r="EL101" i="2"/>
  <c r="EM101" i="2"/>
  <c r="EN101" i="2"/>
  <c r="EQ101" i="2"/>
  <c r="EP101" i="2"/>
  <c r="EO101" i="2"/>
  <c r="ED100" i="2"/>
  <c r="EE100" i="2"/>
  <c r="ED101" i="2"/>
  <c r="EE101" i="2"/>
  <c r="EF101" i="2"/>
  <c r="EI101" i="2"/>
  <c r="EH101" i="2"/>
  <c r="EG101" i="2"/>
  <c r="DV100" i="2"/>
  <c r="DW100" i="2"/>
  <c r="DV101" i="2"/>
  <c r="DW101" i="2"/>
  <c r="DX101" i="2"/>
  <c r="EA101" i="2"/>
  <c r="DZ101" i="2"/>
  <c r="DY101" i="2"/>
  <c r="DB100" i="2"/>
  <c r="DC100" i="2"/>
  <c r="DB101" i="2"/>
  <c r="DC101" i="2"/>
  <c r="DD101" i="2"/>
  <c r="DG101" i="2"/>
  <c r="DF101" i="2"/>
  <c r="DE101" i="2"/>
  <c r="CT100" i="2"/>
  <c r="CU100" i="2"/>
  <c r="CT101" i="2"/>
  <c r="CU101" i="2"/>
  <c r="CV101" i="2"/>
  <c r="CY101" i="2"/>
  <c r="CX101" i="2"/>
  <c r="CW101" i="2"/>
  <c r="CL100" i="2"/>
  <c r="CM100" i="2"/>
  <c r="CL101" i="2"/>
  <c r="CM101" i="2"/>
  <c r="CN101" i="2"/>
  <c r="CQ101" i="2"/>
  <c r="CP101" i="2"/>
  <c r="CO101" i="2"/>
  <c r="CD100" i="2"/>
  <c r="CE100" i="2"/>
  <c r="CD101" i="2"/>
  <c r="CE101" i="2"/>
  <c r="CF101" i="2"/>
  <c r="CI101" i="2"/>
  <c r="CH101" i="2"/>
  <c r="CG101" i="2"/>
  <c r="BV100" i="2"/>
  <c r="BW100" i="2"/>
  <c r="BV101" i="2"/>
  <c r="BW101" i="2"/>
  <c r="BX101" i="2"/>
  <c r="CA101" i="2"/>
  <c r="BZ101" i="2"/>
  <c r="BY101" i="2"/>
  <c r="BN100" i="2"/>
  <c r="BO100" i="2"/>
  <c r="BN101" i="2"/>
  <c r="BO101" i="2"/>
  <c r="BP101" i="2"/>
  <c r="BS101" i="2"/>
  <c r="BR101" i="2"/>
  <c r="BQ101" i="2"/>
  <c r="BK101" i="2"/>
  <c r="BI101" i="2"/>
  <c r="BF101" i="2"/>
  <c r="BG101" i="2"/>
  <c r="AX100" i="2"/>
  <c r="AY100" i="2"/>
  <c r="AX101" i="2"/>
  <c r="AY101" i="2"/>
  <c r="AZ101" i="2"/>
  <c r="BC101" i="2"/>
  <c r="BB101" i="2"/>
  <c r="BA101" i="2"/>
  <c r="AP100" i="2"/>
  <c r="AQ100" i="2"/>
  <c r="AP101" i="2"/>
  <c r="AQ101" i="2"/>
  <c r="AR101" i="2"/>
  <c r="AU101" i="2"/>
  <c r="AT101" i="2"/>
  <c r="AS101" i="2"/>
  <c r="AH100" i="2"/>
  <c r="AI100" i="2"/>
  <c r="AJ101" i="2"/>
  <c r="AM101" i="2"/>
  <c r="AL101" i="2"/>
  <c r="AK101" i="2"/>
  <c r="Z100" i="2"/>
  <c r="AA100" i="2"/>
  <c r="Z101" i="2"/>
  <c r="AA101" i="2"/>
  <c r="AB101" i="2"/>
  <c r="AE101" i="2"/>
  <c r="AD101" i="2"/>
  <c r="AC101" i="2"/>
  <c r="R100" i="2"/>
  <c r="S100" i="2"/>
  <c r="R101" i="2"/>
  <c r="S101" i="2"/>
  <c r="T101" i="2"/>
  <c r="W101" i="2"/>
  <c r="V101" i="2"/>
  <c r="U101" i="2"/>
  <c r="J100" i="2"/>
  <c r="K100" i="2"/>
  <c r="J101" i="2"/>
  <c r="K101" i="2"/>
  <c r="L101" i="2"/>
  <c r="O101" i="2"/>
  <c r="N101" i="2"/>
  <c r="M101" i="2"/>
  <c r="BF100" i="2"/>
  <c r="BG100" i="2"/>
  <c r="IL97" i="2"/>
  <c r="IM97" i="2"/>
  <c r="ID97" i="2"/>
  <c r="IE97" i="2"/>
  <c r="HV97" i="2"/>
  <c r="HW97" i="2"/>
  <c r="HN97" i="2"/>
  <c r="HO97" i="2"/>
  <c r="HF97" i="2"/>
  <c r="HG97" i="2"/>
  <c r="GX97" i="2"/>
  <c r="GY97" i="2"/>
  <c r="GP97" i="2"/>
  <c r="GQ97" i="2"/>
  <c r="GH97" i="2"/>
  <c r="GI97" i="2"/>
  <c r="FZ97" i="2"/>
  <c r="GA97" i="2"/>
  <c r="FR97" i="2"/>
  <c r="FS97" i="2"/>
  <c r="FJ97" i="2"/>
  <c r="FK97" i="2"/>
  <c r="FB97" i="2"/>
  <c r="FC97" i="2"/>
  <c r="ET97" i="2"/>
  <c r="EU97" i="2"/>
  <c r="EL97" i="2"/>
  <c r="EM97" i="2"/>
  <c r="ED97" i="2"/>
  <c r="EE97" i="2"/>
  <c r="DV97" i="2"/>
  <c r="DW97" i="2"/>
  <c r="DB97" i="2"/>
  <c r="DC97" i="2"/>
  <c r="CT97" i="2"/>
  <c r="CU97" i="2"/>
  <c r="CL97" i="2"/>
  <c r="CM97" i="2"/>
  <c r="CD97" i="2"/>
  <c r="CE97" i="2"/>
  <c r="BV97" i="2"/>
  <c r="BW97" i="2"/>
  <c r="BN97" i="2"/>
  <c r="BO97" i="2"/>
  <c r="BF97" i="2"/>
  <c r="BG97" i="2"/>
  <c r="AX97" i="2"/>
  <c r="AY97" i="2"/>
  <c r="AP97" i="2"/>
  <c r="AQ97" i="2"/>
  <c r="AH97" i="2"/>
  <c r="AI97" i="2"/>
  <c r="Z97" i="2"/>
  <c r="AA97" i="2"/>
  <c r="R97" i="2"/>
  <c r="S97" i="2"/>
  <c r="J97" i="2"/>
  <c r="K97" i="2"/>
  <c r="IL95" i="2"/>
  <c r="IM95" i="2"/>
  <c r="IL96" i="2"/>
  <c r="IM96" i="2"/>
  <c r="IN96" i="2"/>
  <c r="G96" i="2"/>
  <c r="IQ96" i="2"/>
  <c r="IP96" i="2"/>
  <c r="IO96" i="2"/>
  <c r="ID95" i="2"/>
  <c r="IE95" i="2"/>
  <c r="ID96" i="2"/>
  <c r="IE96" i="2"/>
  <c r="IF96" i="2"/>
  <c r="II96" i="2"/>
  <c r="IH96" i="2"/>
  <c r="IG96" i="2"/>
  <c r="HV95" i="2"/>
  <c r="HW95" i="2"/>
  <c r="HV96" i="2"/>
  <c r="HW96" i="2"/>
  <c r="HX96" i="2"/>
  <c r="IA96" i="2"/>
  <c r="HZ96" i="2"/>
  <c r="HY96" i="2"/>
  <c r="HN95" i="2"/>
  <c r="HO95" i="2"/>
  <c r="HN96" i="2"/>
  <c r="HO96" i="2"/>
  <c r="HP96" i="2"/>
  <c r="HQ96" i="2"/>
  <c r="HS96" i="2"/>
  <c r="HR96" i="2"/>
  <c r="HF95" i="2"/>
  <c r="HG95" i="2"/>
  <c r="HF96" i="2"/>
  <c r="HG96" i="2"/>
  <c r="HH96" i="2"/>
  <c r="HK96" i="2"/>
  <c r="HJ96" i="2"/>
  <c r="HI96" i="2"/>
  <c r="GX95" i="2"/>
  <c r="GY95" i="2"/>
  <c r="GX96" i="2"/>
  <c r="GY96" i="2"/>
  <c r="GZ96" i="2"/>
  <c r="HC96" i="2"/>
  <c r="HB96" i="2"/>
  <c r="HA96" i="2"/>
  <c r="GP95" i="2"/>
  <c r="GQ95" i="2"/>
  <c r="GP96" i="2"/>
  <c r="GQ96" i="2"/>
  <c r="GR96" i="2"/>
  <c r="GU96" i="2"/>
  <c r="GT96" i="2"/>
  <c r="GS96" i="2"/>
  <c r="GH95" i="2"/>
  <c r="GI95" i="2"/>
  <c r="GH96" i="2"/>
  <c r="GI96" i="2"/>
  <c r="GJ96" i="2"/>
  <c r="GK96" i="2"/>
  <c r="GM96" i="2"/>
  <c r="GL96" i="2"/>
  <c r="FZ95" i="2"/>
  <c r="GA95" i="2"/>
  <c r="FZ96" i="2"/>
  <c r="GA96" i="2"/>
  <c r="GB96" i="2"/>
  <c r="GE96" i="2"/>
  <c r="GD96" i="2"/>
  <c r="GC96" i="2"/>
  <c r="FR95" i="2"/>
  <c r="FS95" i="2"/>
  <c r="FR96" i="2"/>
  <c r="FS96" i="2"/>
  <c r="FT96" i="2"/>
  <c r="FV96" i="2"/>
  <c r="FU96" i="2"/>
  <c r="FJ95" i="2"/>
  <c r="FK95" i="2"/>
  <c r="FL96" i="2"/>
  <c r="FO96" i="2"/>
  <c r="FN96" i="2"/>
  <c r="FM96" i="2"/>
  <c r="FB95" i="2"/>
  <c r="FC95" i="2"/>
  <c r="FB96" i="2"/>
  <c r="FC96" i="2"/>
  <c r="FD96" i="2"/>
  <c r="FG96" i="2"/>
  <c r="FF96" i="2"/>
  <c r="FE96" i="2"/>
  <c r="ET95" i="2"/>
  <c r="EU95" i="2"/>
  <c r="EV96" i="2"/>
  <c r="EY96" i="2"/>
  <c r="EX96" i="2"/>
  <c r="EW96" i="2"/>
  <c r="EL95" i="2"/>
  <c r="EM95" i="2"/>
  <c r="EL96" i="2"/>
  <c r="EM96" i="2"/>
  <c r="EN96" i="2"/>
  <c r="EQ96" i="2"/>
  <c r="EP96" i="2"/>
  <c r="EO96" i="2"/>
  <c r="ED95" i="2"/>
  <c r="EE95" i="2"/>
  <c r="ED96" i="2"/>
  <c r="EE96" i="2"/>
  <c r="EF96" i="2"/>
  <c r="EI96" i="2"/>
  <c r="EH96" i="2"/>
  <c r="EG96" i="2"/>
  <c r="DV95" i="2"/>
  <c r="DW95" i="2"/>
  <c r="DV96" i="2"/>
  <c r="DW96" i="2"/>
  <c r="DX96" i="2"/>
  <c r="EA96" i="2"/>
  <c r="DZ96" i="2"/>
  <c r="DY96" i="2"/>
  <c r="DB95" i="2"/>
  <c r="DC95" i="2"/>
  <c r="DB96" i="2"/>
  <c r="DC96" i="2"/>
  <c r="DD96" i="2"/>
  <c r="DG96" i="2"/>
  <c r="DF96" i="2"/>
  <c r="DE96" i="2"/>
  <c r="CT95" i="2"/>
  <c r="CU95" i="2"/>
  <c r="CT96" i="2"/>
  <c r="CU96" i="2"/>
  <c r="CV96" i="2"/>
  <c r="CY96" i="2"/>
  <c r="CX96" i="2"/>
  <c r="CW96" i="2"/>
  <c r="CL95" i="2"/>
  <c r="CM95" i="2"/>
  <c r="CL96" i="2"/>
  <c r="CM96" i="2"/>
  <c r="CN96" i="2"/>
  <c r="CQ96" i="2"/>
  <c r="CP96" i="2"/>
  <c r="CO96" i="2"/>
  <c r="CD95" i="2"/>
  <c r="CE95" i="2"/>
  <c r="CD96" i="2"/>
  <c r="CE96" i="2"/>
  <c r="CF96" i="2"/>
  <c r="CI96" i="2"/>
  <c r="CH96" i="2"/>
  <c r="CG96" i="2"/>
  <c r="BV95" i="2"/>
  <c r="BW95" i="2"/>
  <c r="BV96" i="2"/>
  <c r="BW96" i="2"/>
  <c r="BX96" i="2"/>
  <c r="CA96" i="2"/>
  <c r="BZ96" i="2"/>
  <c r="BY96" i="2"/>
  <c r="BN95" i="2"/>
  <c r="BO95" i="2"/>
  <c r="BN96" i="2"/>
  <c r="BO96" i="2"/>
  <c r="BP96" i="2"/>
  <c r="BS96" i="2"/>
  <c r="BR96" i="2"/>
  <c r="BQ96" i="2"/>
  <c r="BK96" i="2"/>
  <c r="BI96" i="2"/>
  <c r="BF96" i="2"/>
  <c r="BG96" i="2"/>
  <c r="AX95" i="2"/>
  <c r="AY95" i="2"/>
  <c r="AX96" i="2"/>
  <c r="AY96" i="2"/>
  <c r="AZ96" i="2"/>
  <c r="BC96" i="2"/>
  <c r="BB96" i="2"/>
  <c r="BA96" i="2"/>
  <c r="AP95" i="2"/>
  <c r="AQ95" i="2"/>
  <c r="AP96" i="2"/>
  <c r="AQ96" i="2"/>
  <c r="AR96" i="2"/>
  <c r="AU96" i="2"/>
  <c r="AT96" i="2"/>
  <c r="AS96" i="2"/>
  <c r="AH96" i="2"/>
  <c r="AI96" i="2"/>
  <c r="AJ96" i="2"/>
  <c r="AM96" i="2"/>
  <c r="AL96" i="2"/>
  <c r="AK96" i="2"/>
  <c r="Z95" i="2"/>
  <c r="AA95" i="2"/>
  <c r="Z96" i="2"/>
  <c r="AA96" i="2"/>
  <c r="AB96" i="2"/>
  <c r="AE96" i="2"/>
  <c r="AD96" i="2"/>
  <c r="AC96" i="2"/>
  <c r="R95" i="2"/>
  <c r="S95" i="2"/>
  <c r="R96" i="2"/>
  <c r="S96" i="2"/>
  <c r="T96" i="2"/>
  <c r="W96" i="2"/>
  <c r="V96" i="2"/>
  <c r="U96" i="2"/>
  <c r="J95" i="2"/>
  <c r="K95" i="2"/>
  <c r="J96" i="2"/>
  <c r="K96" i="2"/>
  <c r="L96" i="2"/>
  <c r="O96" i="2"/>
  <c r="N96" i="2"/>
  <c r="M96" i="2"/>
  <c r="BF95" i="2"/>
  <c r="BG95" i="2"/>
  <c r="IL93" i="2"/>
  <c r="IM93" i="2"/>
  <c r="ID93" i="2"/>
  <c r="IE93" i="2"/>
  <c r="HV93" i="2"/>
  <c r="HW93" i="2"/>
  <c r="HN93" i="2"/>
  <c r="HO93" i="2"/>
  <c r="HF93" i="2"/>
  <c r="HG93" i="2"/>
  <c r="GP93" i="2"/>
  <c r="GQ93" i="2"/>
  <c r="GH93" i="2"/>
  <c r="GI93" i="2"/>
  <c r="FZ93" i="2"/>
  <c r="GA93" i="2"/>
  <c r="FR93" i="2"/>
  <c r="FS93" i="2"/>
  <c r="FJ93" i="2"/>
  <c r="FK93" i="2"/>
  <c r="FB93" i="2"/>
  <c r="FC93" i="2"/>
  <c r="ET93" i="2"/>
  <c r="EU93" i="2"/>
  <c r="EL93" i="2"/>
  <c r="EM93" i="2"/>
  <c r="ED93" i="2"/>
  <c r="EE93" i="2"/>
  <c r="DV93" i="2"/>
  <c r="DW93" i="2"/>
  <c r="DB93" i="2"/>
  <c r="DC93" i="2"/>
  <c r="CL93" i="2"/>
  <c r="CM93" i="2"/>
  <c r="CD93" i="2"/>
  <c r="CE93" i="2"/>
  <c r="BV93" i="2"/>
  <c r="BN93" i="2"/>
  <c r="BO93" i="2"/>
  <c r="BF93" i="2"/>
  <c r="BG93" i="2"/>
  <c r="AP93" i="2"/>
  <c r="AQ93" i="2"/>
  <c r="Z93" i="2"/>
  <c r="AA93" i="2"/>
  <c r="R93" i="2"/>
  <c r="S93" i="2"/>
  <c r="J93" i="2"/>
  <c r="K93" i="2"/>
  <c r="IL91" i="2"/>
  <c r="IM91" i="2"/>
  <c r="IL92" i="2"/>
  <c r="IM92" i="2"/>
  <c r="IN92" i="2"/>
  <c r="G92" i="2"/>
  <c r="IQ92" i="2"/>
  <c r="IP92" i="2"/>
  <c r="IO92" i="2"/>
  <c r="ID91" i="2"/>
  <c r="IE91" i="2"/>
  <c r="ID92" i="2"/>
  <c r="IE92" i="2"/>
  <c r="IF92" i="2"/>
  <c r="II92" i="2"/>
  <c r="IH92" i="2"/>
  <c r="IG92" i="2"/>
  <c r="HV91" i="2"/>
  <c r="HW91" i="2"/>
  <c r="HV92" i="2"/>
  <c r="HW92" i="2"/>
  <c r="HX92" i="2"/>
  <c r="IA92" i="2"/>
  <c r="HZ92" i="2"/>
  <c r="HY92" i="2"/>
  <c r="HN91" i="2"/>
  <c r="HO91" i="2"/>
  <c r="HP92" i="2"/>
  <c r="HQ92" i="2"/>
  <c r="HS92" i="2"/>
  <c r="HR92" i="2"/>
  <c r="HF91" i="2"/>
  <c r="HG91" i="2"/>
  <c r="HF92" i="2"/>
  <c r="HG92" i="2"/>
  <c r="HH92" i="2"/>
  <c r="HK92" i="2"/>
  <c r="HJ92" i="2"/>
  <c r="HI92" i="2"/>
  <c r="GX91" i="2"/>
  <c r="GY91" i="2"/>
  <c r="GX92" i="2"/>
  <c r="GY92" i="2"/>
  <c r="GZ92" i="2"/>
  <c r="HC92" i="2"/>
  <c r="HB92" i="2"/>
  <c r="HA92" i="2"/>
  <c r="GP91" i="2"/>
  <c r="GQ91" i="2"/>
  <c r="GP92" i="2"/>
  <c r="GQ92" i="2"/>
  <c r="GR92" i="2"/>
  <c r="GU92" i="2"/>
  <c r="GT92" i="2"/>
  <c r="GS92" i="2"/>
  <c r="GH91" i="2"/>
  <c r="GI91" i="2"/>
  <c r="GH92" i="2"/>
  <c r="GI92" i="2"/>
  <c r="GJ92" i="2"/>
  <c r="GK92" i="2"/>
  <c r="GM92" i="2"/>
  <c r="GL92" i="2"/>
  <c r="FZ91" i="2"/>
  <c r="GA91" i="2"/>
  <c r="FZ92" i="2"/>
  <c r="GA92" i="2"/>
  <c r="GB92" i="2"/>
  <c r="GE92" i="2"/>
  <c r="GD92" i="2"/>
  <c r="GC92" i="2"/>
  <c r="FR91" i="2"/>
  <c r="FS91" i="2"/>
  <c r="FR92" i="2"/>
  <c r="FS92" i="2"/>
  <c r="FT92" i="2"/>
  <c r="FW92" i="2"/>
  <c r="FV92" i="2"/>
  <c r="FU92" i="2"/>
  <c r="FJ91" i="2"/>
  <c r="FK91" i="2"/>
  <c r="FJ92" i="2"/>
  <c r="FK92" i="2"/>
  <c r="FL92" i="2"/>
  <c r="FO92" i="2"/>
  <c r="FN92" i="2"/>
  <c r="FM92" i="2"/>
  <c r="FB91" i="2"/>
  <c r="FC91" i="2"/>
  <c r="FB92" i="2"/>
  <c r="FC92" i="2"/>
  <c r="FD92" i="2"/>
  <c r="FG92" i="2"/>
  <c r="FF92" i="2"/>
  <c r="FE92" i="2"/>
  <c r="ET91" i="2"/>
  <c r="EU91" i="2"/>
  <c r="ET92" i="2"/>
  <c r="EU92" i="2"/>
  <c r="EV92" i="2"/>
  <c r="EY92" i="2"/>
  <c r="EX92" i="2"/>
  <c r="EW92" i="2"/>
  <c r="EL91" i="2"/>
  <c r="EM91" i="2"/>
  <c r="EL92" i="2"/>
  <c r="EM92" i="2"/>
  <c r="EN92" i="2"/>
  <c r="EQ92" i="2"/>
  <c r="EP92" i="2"/>
  <c r="EO92" i="2"/>
  <c r="ED91" i="2"/>
  <c r="EE91" i="2"/>
  <c r="ED92" i="2"/>
  <c r="EE92" i="2"/>
  <c r="EF92" i="2"/>
  <c r="EI92" i="2"/>
  <c r="EH92" i="2"/>
  <c r="EG92" i="2"/>
  <c r="DV91" i="2"/>
  <c r="DW91" i="2"/>
  <c r="DV92" i="2"/>
  <c r="DW92" i="2"/>
  <c r="DX92" i="2"/>
  <c r="EA92" i="2"/>
  <c r="DZ92" i="2"/>
  <c r="DY92" i="2"/>
  <c r="DB91" i="2"/>
  <c r="DC91" i="2"/>
  <c r="DB92" i="2"/>
  <c r="DC92" i="2"/>
  <c r="DD92" i="2"/>
  <c r="DG92" i="2"/>
  <c r="DF92" i="2"/>
  <c r="DE92" i="2"/>
  <c r="CT91" i="2"/>
  <c r="CU91" i="2"/>
  <c r="CT92" i="2"/>
  <c r="CU92" i="2"/>
  <c r="CV92" i="2"/>
  <c r="CY92" i="2"/>
  <c r="CX92" i="2"/>
  <c r="CW92" i="2"/>
  <c r="CL91" i="2"/>
  <c r="CM91" i="2"/>
  <c r="CL92" i="2"/>
  <c r="CM92" i="2"/>
  <c r="CN92" i="2"/>
  <c r="CQ92" i="2"/>
  <c r="CP92" i="2"/>
  <c r="CO92" i="2"/>
  <c r="CD91" i="2"/>
  <c r="CE91" i="2"/>
  <c r="CD92" i="2"/>
  <c r="CE92" i="2"/>
  <c r="CF92" i="2"/>
  <c r="CI92" i="2"/>
  <c r="CH92" i="2"/>
  <c r="CG92" i="2"/>
  <c r="BV91" i="2"/>
  <c r="BW91" i="2"/>
  <c r="BV92" i="2"/>
  <c r="BW92" i="2"/>
  <c r="BX92" i="2"/>
  <c r="CA92" i="2"/>
  <c r="BZ92" i="2"/>
  <c r="BY92" i="2"/>
  <c r="BN91" i="2"/>
  <c r="BO91" i="2"/>
  <c r="BN92" i="2"/>
  <c r="BO92" i="2"/>
  <c r="BP92" i="2"/>
  <c r="BS92" i="2"/>
  <c r="BR92" i="2"/>
  <c r="BQ92" i="2"/>
  <c r="BK92" i="2"/>
  <c r="BI92" i="2"/>
  <c r="BF92" i="2"/>
  <c r="BG92" i="2"/>
  <c r="AX91" i="2"/>
  <c r="AY91" i="2"/>
  <c r="AX92" i="2"/>
  <c r="AY92" i="2"/>
  <c r="AZ92" i="2"/>
  <c r="BC92" i="2"/>
  <c r="BB92" i="2"/>
  <c r="BA92" i="2"/>
  <c r="AP91" i="2"/>
  <c r="AQ91" i="2"/>
  <c r="AR92" i="2"/>
  <c r="AU92" i="2"/>
  <c r="AT92" i="2"/>
  <c r="AS92" i="2"/>
  <c r="AH91" i="2"/>
  <c r="AI91" i="2"/>
  <c r="AH92" i="2"/>
  <c r="AI92" i="2"/>
  <c r="AJ92" i="2"/>
  <c r="AM92" i="2"/>
  <c r="AL92" i="2"/>
  <c r="AK92" i="2"/>
  <c r="Z91" i="2"/>
  <c r="AA91" i="2"/>
  <c r="Z92" i="2"/>
  <c r="AA92" i="2"/>
  <c r="AB92" i="2"/>
  <c r="AE92" i="2"/>
  <c r="AD92" i="2"/>
  <c r="AC92" i="2"/>
  <c r="R91" i="2"/>
  <c r="S91" i="2"/>
  <c r="R92" i="2"/>
  <c r="S92" i="2"/>
  <c r="T92" i="2"/>
  <c r="W92" i="2"/>
  <c r="V92" i="2"/>
  <c r="U92" i="2"/>
  <c r="J91" i="2"/>
  <c r="K91" i="2"/>
  <c r="J92" i="2"/>
  <c r="K92" i="2"/>
  <c r="L92" i="2"/>
  <c r="O92" i="2"/>
  <c r="N92" i="2"/>
  <c r="M92" i="2"/>
  <c r="BF91" i="2"/>
  <c r="BG91" i="2"/>
  <c r="IL89" i="2"/>
  <c r="IM89" i="2"/>
  <c r="ID89" i="2"/>
  <c r="IE89" i="2"/>
  <c r="HV89" i="2"/>
  <c r="HW89" i="2"/>
  <c r="HN89" i="2"/>
  <c r="HO89" i="2"/>
  <c r="HF89" i="2"/>
  <c r="HG89" i="2"/>
  <c r="GX89" i="2"/>
  <c r="GY89" i="2"/>
  <c r="GP89" i="2"/>
  <c r="GQ89" i="2"/>
  <c r="GH89" i="2"/>
  <c r="GI89" i="2"/>
  <c r="FZ89" i="2"/>
  <c r="GA89" i="2"/>
  <c r="FR89" i="2"/>
  <c r="FS89" i="2"/>
  <c r="FJ89" i="2"/>
  <c r="FK89" i="2"/>
  <c r="FB89" i="2"/>
  <c r="FC89" i="2"/>
  <c r="ET89" i="2"/>
  <c r="EU89" i="2"/>
  <c r="EL89" i="2"/>
  <c r="EM89" i="2"/>
  <c r="ED89" i="2"/>
  <c r="EE89" i="2"/>
  <c r="DV89" i="2"/>
  <c r="DW89" i="2"/>
  <c r="DB89" i="2"/>
  <c r="DC89" i="2"/>
  <c r="CT89" i="2"/>
  <c r="CU89" i="2"/>
  <c r="CL89" i="2"/>
  <c r="CM89" i="2"/>
  <c r="CD89" i="2"/>
  <c r="CE89" i="2"/>
  <c r="BV89" i="2"/>
  <c r="BW89" i="2"/>
  <c r="BN89" i="2"/>
  <c r="BO89" i="2"/>
  <c r="BF89" i="2"/>
  <c r="BG89" i="2"/>
  <c r="AX89" i="2"/>
  <c r="AY89" i="2"/>
  <c r="AP89" i="2"/>
  <c r="AQ89" i="2"/>
  <c r="AH89" i="2"/>
  <c r="AI89" i="2"/>
  <c r="Z89" i="2"/>
  <c r="AA89" i="2"/>
  <c r="R89" i="2"/>
  <c r="S89" i="2"/>
  <c r="J89" i="2"/>
  <c r="K89" i="2"/>
  <c r="C89" i="2"/>
  <c r="D89" i="2"/>
  <c r="IL87" i="2"/>
  <c r="IM87" i="2"/>
  <c r="IL88" i="2"/>
  <c r="IM88" i="2"/>
  <c r="IN88" i="2"/>
  <c r="G88" i="2"/>
  <c r="IQ88" i="2"/>
  <c r="IP88" i="2"/>
  <c r="IO88" i="2"/>
  <c r="ID87" i="2"/>
  <c r="IE87" i="2"/>
  <c r="ID88" i="2"/>
  <c r="IE88" i="2"/>
  <c r="IF88" i="2"/>
  <c r="II88" i="2"/>
  <c r="IH88" i="2"/>
  <c r="IG88" i="2"/>
  <c r="HV87" i="2"/>
  <c r="HW87" i="2"/>
  <c r="HV88" i="2"/>
  <c r="HW88" i="2"/>
  <c r="HX88" i="2"/>
  <c r="IA88" i="2"/>
  <c r="HZ88" i="2"/>
  <c r="HY88" i="2"/>
  <c r="HN87" i="2"/>
  <c r="HO87" i="2"/>
  <c r="HN88" i="2"/>
  <c r="HO88" i="2"/>
  <c r="HP88" i="2"/>
  <c r="HQ88" i="2"/>
  <c r="HS88" i="2"/>
  <c r="HR88" i="2"/>
  <c r="HF87" i="2"/>
  <c r="HG87" i="2"/>
  <c r="HF88" i="2"/>
  <c r="HG88" i="2"/>
  <c r="HH88" i="2"/>
  <c r="HK88" i="2"/>
  <c r="HJ88" i="2"/>
  <c r="HI88" i="2"/>
  <c r="GX88" i="2"/>
  <c r="GY88" i="2"/>
  <c r="GZ88" i="2"/>
  <c r="HC88" i="2"/>
  <c r="HB88" i="2"/>
  <c r="HA88" i="2"/>
  <c r="GP87" i="2"/>
  <c r="GQ87" i="2"/>
  <c r="GP88" i="2"/>
  <c r="GQ88" i="2"/>
  <c r="GR88" i="2"/>
  <c r="GU88" i="2"/>
  <c r="GT88" i="2"/>
  <c r="GS88" i="2"/>
  <c r="GH87" i="2"/>
  <c r="GI87" i="2"/>
  <c r="GH88" i="2"/>
  <c r="GI88" i="2"/>
  <c r="GJ88" i="2"/>
  <c r="GK88" i="2"/>
  <c r="GM88" i="2"/>
  <c r="GL88" i="2"/>
  <c r="FZ87" i="2"/>
  <c r="GA87" i="2"/>
  <c r="FZ88" i="2"/>
  <c r="GA88" i="2"/>
  <c r="GB88" i="2"/>
  <c r="GE88" i="2"/>
  <c r="GD88" i="2"/>
  <c r="GC88" i="2"/>
  <c r="FR87" i="2"/>
  <c r="FS87" i="2"/>
  <c r="FR88" i="2"/>
  <c r="FS88" i="2"/>
  <c r="FT88" i="2"/>
  <c r="FW88" i="2"/>
  <c r="FV88" i="2"/>
  <c r="FU88" i="2"/>
  <c r="FJ87" i="2"/>
  <c r="FK87" i="2"/>
  <c r="FJ88" i="2"/>
  <c r="FK88" i="2"/>
  <c r="FL88" i="2"/>
  <c r="FO88" i="2"/>
  <c r="FN88" i="2"/>
  <c r="FM88" i="2"/>
  <c r="FB87" i="2"/>
  <c r="FC87" i="2"/>
  <c r="FB88" i="2"/>
  <c r="FC88" i="2"/>
  <c r="FD88" i="2"/>
  <c r="FG88" i="2"/>
  <c r="FF88" i="2"/>
  <c r="FE88" i="2"/>
  <c r="ET87" i="2"/>
  <c r="EU87" i="2"/>
  <c r="ET88" i="2"/>
  <c r="EU88" i="2"/>
  <c r="EV88" i="2"/>
  <c r="EY88" i="2"/>
  <c r="EX88" i="2"/>
  <c r="EW88" i="2"/>
  <c r="EL87" i="2"/>
  <c r="EM87" i="2"/>
  <c r="EL88" i="2"/>
  <c r="EM88" i="2"/>
  <c r="EN88" i="2"/>
  <c r="EQ88" i="2"/>
  <c r="EP88" i="2"/>
  <c r="EO88" i="2"/>
  <c r="ED87" i="2"/>
  <c r="EE87" i="2"/>
  <c r="ED88" i="2"/>
  <c r="EE88" i="2"/>
  <c r="EF88" i="2"/>
  <c r="EI88" i="2"/>
  <c r="EH88" i="2"/>
  <c r="EG88" i="2"/>
  <c r="DV87" i="2"/>
  <c r="DW87" i="2"/>
  <c r="DV88" i="2"/>
  <c r="DW88" i="2"/>
  <c r="DX88" i="2"/>
  <c r="EA88" i="2"/>
  <c r="DZ88" i="2"/>
  <c r="DY88" i="2"/>
  <c r="DB87" i="2"/>
  <c r="DC87" i="2"/>
  <c r="DB88" i="2"/>
  <c r="DC88" i="2"/>
  <c r="DD88" i="2"/>
  <c r="DG88" i="2"/>
  <c r="DF88" i="2"/>
  <c r="DE88" i="2"/>
  <c r="CT87" i="2"/>
  <c r="CU87" i="2"/>
  <c r="CT88" i="2"/>
  <c r="CU88" i="2"/>
  <c r="CV88" i="2"/>
  <c r="CY88" i="2"/>
  <c r="CX88" i="2"/>
  <c r="CW88" i="2"/>
  <c r="CL87" i="2"/>
  <c r="CM87" i="2"/>
  <c r="CL88" i="2"/>
  <c r="CM88" i="2"/>
  <c r="CN88" i="2"/>
  <c r="CQ88" i="2"/>
  <c r="CP88" i="2"/>
  <c r="CO88" i="2"/>
  <c r="CD87" i="2"/>
  <c r="CE87" i="2"/>
  <c r="CD88" i="2"/>
  <c r="CE88" i="2"/>
  <c r="CF88" i="2"/>
  <c r="CI88" i="2"/>
  <c r="CH88" i="2"/>
  <c r="CG88" i="2"/>
  <c r="BV87" i="2"/>
  <c r="BW87" i="2"/>
  <c r="BX88" i="2"/>
  <c r="CA88" i="2"/>
  <c r="BZ88" i="2"/>
  <c r="BY88" i="2"/>
  <c r="BV88" i="2"/>
  <c r="BN87" i="2"/>
  <c r="BO87" i="2"/>
  <c r="BN88" i="2"/>
  <c r="BO88" i="2"/>
  <c r="BP88" i="2"/>
  <c r="BS88" i="2"/>
  <c r="BR88" i="2"/>
  <c r="BQ88" i="2"/>
  <c r="BK88" i="2"/>
  <c r="BI88" i="2"/>
  <c r="BF88" i="2"/>
  <c r="BG88" i="2"/>
  <c r="AX87" i="2"/>
  <c r="AY87" i="2"/>
  <c r="AX88" i="2"/>
  <c r="AY88" i="2"/>
  <c r="AZ88" i="2"/>
  <c r="BC88" i="2"/>
  <c r="BB88" i="2"/>
  <c r="BA88" i="2"/>
  <c r="AP87" i="2"/>
  <c r="AQ87" i="2"/>
  <c r="AP88" i="2"/>
  <c r="AQ88" i="2"/>
  <c r="AR88" i="2"/>
  <c r="AU88" i="2"/>
  <c r="AT88" i="2"/>
  <c r="AS88" i="2"/>
  <c r="AH87" i="2"/>
  <c r="AI87" i="2"/>
  <c r="AH88" i="2"/>
  <c r="AI88" i="2"/>
  <c r="AJ88" i="2"/>
  <c r="AM88" i="2"/>
  <c r="AL88" i="2"/>
  <c r="AK88" i="2"/>
  <c r="Z87" i="2"/>
  <c r="AA87" i="2"/>
  <c r="Z88" i="2"/>
  <c r="AA88" i="2"/>
  <c r="AB88" i="2"/>
  <c r="AE88" i="2"/>
  <c r="AD88" i="2"/>
  <c r="AC88" i="2"/>
  <c r="R87" i="2"/>
  <c r="S87" i="2"/>
  <c r="R88" i="2"/>
  <c r="S88" i="2"/>
  <c r="T88" i="2"/>
  <c r="W88" i="2"/>
  <c r="V88" i="2"/>
  <c r="U88" i="2"/>
  <c r="J87" i="2"/>
  <c r="K87" i="2"/>
  <c r="J88" i="2"/>
  <c r="K88" i="2"/>
  <c r="L88" i="2"/>
  <c r="O88" i="2"/>
  <c r="N88" i="2"/>
  <c r="M88" i="2"/>
  <c r="C88" i="2"/>
  <c r="D88" i="2"/>
  <c r="BF87" i="2"/>
  <c r="BG87" i="2"/>
  <c r="C87" i="2"/>
  <c r="D87" i="2"/>
  <c r="IL82" i="2"/>
  <c r="IM82" i="2"/>
  <c r="ID82" i="2"/>
  <c r="IE82" i="2"/>
  <c r="HV82" i="2"/>
  <c r="HW82" i="2"/>
  <c r="HF82" i="2"/>
  <c r="HG82" i="2"/>
  <c r="GX82" i="2"/>
  <c r="GY82" i="2"/>
  <c r="GP82" i="2"/>
  <c r="GQ82" i="2"/>
  <c r="GH82" i="2"/>
  <c r="GI82" i="2"/>
  <c r="FZ82" i="2"/>
  <c r="GA82" i="2"/>
  <c r="FR82" i="2"/>
  <c r="FS82" i="2"/>
  <c r="FJ82" i="2"/>
  <c r="FK82" i="2"/>
  <c r="FB82" i="2"/>
  <c r="FC82" i="2"/>
  <c r="ET82" i="2"/>
  <c r="EU82" i="2"/>
  <c r="EL82" i="2"/>
  <c r="EM82" i="2"/>
  <c r="ED82" i="2"/>
  <c r="EE82" i="2"/>
  <c r="DV82" i="2"/>
  <c r="DW82" i="2"/>
  <c r="DB82" i="2"/>
  <c r="DC82" i="2"/>
  <c r="CT82" i="2"/>
  <c r="CU82" i="2"/>
  <c r="CD82" i="2"/>
  <c r="CE82" i="2"/>
  <c r="BV82" i="2"/>
  <c r="BW82" i="2"/>
  <c r="BN82" i="2"/>
  <c r="BO82" i="2"/>
  <c r="BF82" i="2"/>
  <c r="BG82" i="2"/>
  <c r="AX82" i="2"/>
  <c r="AY82" i="2"/>
  <c r="AP82" i="2"/>
  <c r="AQ82" i="2"/>
  <c r="AH82" i="2"/>
  <c r="AI82" i="2"/>
  <c r="Z82" i="2"/>
  <c r="AA82" i="2"/>
  <c r="R82" i="2"/>
  <c r="S82" i="2"/>
  <c r="J82" i="2"/>
  <c r="K82" i="2"/>
  <c r="IL80" i="2"/>
  <c r="IM80" i="2"/>
  <c r="IL81" i="2"/>
  <c r="IM81" i="2"/>
  <c r="IN81" i="2"/>
  <c r="G81" i="2"/>
  <c r="IQ81" i="2"/>
  <c r="IP81" i="2"/>
  <c r="IO81" i="2"/>
  <c r="ID80" i="2"/>
  <c r="IE80" i="2"/>
  <c r="ID81" i="2"/>
  <c r="IE81" i="2"/>
  <c r="IF81" i="2"/>
  <c r="II81" i="2"/>
  <c r="IH81" i="2"/>
  <c r="IG81" i="2"/>
  <c r="HV80" i="2"/>
  <c r="HW80" i="2"/>
  <c r="HV81" i="2"/>
  <c r="HW81" i="2"/>
  <c r="HX81" i="2"/>
  <c r="IA81" i="2"/>
  <c r="HZ81" i="2"/>
  <c r="HY81" i="2"/>
  <c r="HN80" i="2"/>
  <c r="HO80" i="2"/>
  <c r="HN81" i="2"/>
  <c r="HO81" i="2"/>
  <c r="HP81" i="2"/>
  <c r="HQ81" i="2"/>
  <c r="HS81" i="2"/>
  <c r="HR81" i="2"/>
  <c r="HF80" i="2"/>
  <c r="HG80" i="2"/>
  <c r="HF81" i="2"/>
  <c r="HG81" i="2"/>
  <c r="HH81" i="2"/>
  <c r="HK81" i="2"/>
  <c r="HJ81" i="2"/>
  <c r="HI81" i="2"/>
  <c r="GX80" i="2"/>
  <c r="GY80" i="2"/>
  <c r="GZ81" i="2"/>
  <c r="HC81" i="2"/>
  <c r="HB81" i="2"/>
  <c r="HA81" i="2"/>
  <c r="GP80" i="2"/>
  <c r="GQ80" i="2"/>
  <c r="GP81" i="2"/>
  <c r="GQ81" i="2"/>
  <c r="GR81" i="2"/>
  <c r="GU81" i="2"/>
  <c r="GT81" i="2"/>
  <c r="GS81" i="2"/>
  <c r="GH80" i="2"/>
  <c r="GI80" i="2"/>
  <c r="GH81" i="2"/>
  <c r="GI81" i="2"/>
  <c r="GJ81" i="2"/>
  <c r="GK81" i="2"/>
  <c r="GM81" i="2"/>
  <c r="GL81" i="2"/>
  <c r="FZ80" i="2"/>
  <c r="GA80" i="2"/>
  <c r="FZ81" i="2"/>
  <c r="GA81" i="2"/>
  <c r="GB81" i="2"/>
  <c r="GE81" i="2"/>
  <c r="GD81" i="2"/>
  <c r="GC81" i="2"/>
  <c r="FR80" i="2"/>
  <c r="FS80" i="2"/>
  <c r="FR81" i="2"/>
  <c r="FS81" i="2"/>
  <c r="FT81" i="2"/>
  <c r="FW81" i="2"/>
  <c r="FV81" i="2"/>
  <c r="FU81" i="2"/>
  <c r="FJ80" i="2"/>
  <c r="FK80" i="2"/>
  <c r="FJ81" i="2"/>
  <c r="FK81" i="2"/>
  <c r="FL81" i="2"/>
  <c r="FO81" i="2"/>
  <c r="FN81" i="2"/>
  <c r="FM81" i="2"/>
  <c r="FB80" i="2"/>
  <c r="FC80" i="2"/>
  <c r="FB81" i="2"/>
  <c r="FC81" i="2"/>
  <c r="FD81" i="2"/>
  <c r="FG81" i="2"/>
  <c r="FF81" i="2"/>
  <c r="FE81" i="2"/>
  <c r="ET80" i="2"/>
  <c r="EU80" i="2"/>
  <c r="ET81" i="2"/>
  <c r="EU81" i="2"/>
  <c r="EV81" i="2"/>
  <c r="EY81" i="2"/>
  <c r="EX81" i="2"/>
  <c r="EW81" i="2"/>
  <c r="EL80" i="2"/>
  <c r="EM80" i="2"/>
  <c r="EL81" i="2"/>
  <c r="EM81" i="2"/>
  <c r="EN81" i="2"/>
  <c r="EQ81" i="2"/>
  <c r="EP81" i="2"/>
  <c r="EO81" i="2"/>
  <c r="ED80" i="2"/>
  <c r="EE80" i="2"/>
  <c r="ED81" i="2"/>
  <c r="EE81" i="2"/>
  <c r="EF81" i="2"/>
  <c r="EI81" i="2"/>
  <c r="EH81" i="2"/>
  <c r="EG81" i="2"/>
  <c r="DV80" i="2"/>
  <c r="DW80" i="2"/>
  <c r="DV81" i="2"/>
  <c r="DW81" i="2"/>
  <c r="DX81" i="2"/>
  <c r="EA81" i="2"/>
  <c r="DZ81" i="2"/>
  <c r="DY81" i="2"/>
  <c r="DB80" i="2"/>
  <c r="DC80" i="2"/>
  <c r="DB81" i="2"/>
  <c r="DC81" i="2"/>
  <c r="DD81" i="2"/>
  <c r="DG81" i="2"/>
  <c r="DF81" i="2"/>
  <c r="DE81" i="2"/>
  <c r="CT81" i="2"/>
  <c r="CU81" i="2"/>
  <c r="CV81" i="2"/>
  <c r="CY81" i="2"/>
  <c r="CX81" i="2"/>
  <c r="CW81" i="2"/>
  <c r="CL80" i="2"/>
  <c r="CM80" i="2"/>
  <c r="CL81" i="2"/>
  <c r="CM81" i="2"/>
  <c r="CN81" i="2"/>
  <c r="CQ81" i="2"/>
  <c r="CP81" i="2"/>
  <c r="CO81" i="2"/>
  <c r="CD80" i="2"/>
  <c r="CE80" i="2"/>
  <c r="CD81" i="2"/>
  <c r="CE81" i="2"/>
  <c r="CF81" i="2"/>
  <c r="CI81" i="2"/>
  <c r="CH81" i="2"/>
  <c r="CG81" i="2"/>
  <c r="BV80" i="2"/>
  <c r="BW80" i="2"/>
  <c r="BV81" i="2"/>
  <c r="BW81" i="2"/>
  <c r="BX81" i="2"/>
  <c r="CA81" i="2"/>
  <c r="BZ81" i="2"/>
  <c r="BY81" i="2"/>
  <c r="BN80" i="2"/>
  <c r="BO80" i="2"/>
  <c r="BN81" i="2"/>
  <c r="BO81" i="2"/>
  <c r="BP81" i="2"/>
  <c r="BS81" i="2"/>
  <c r="BR81" i="2"/>
  <c r="BQ81" i="2"/>
  <c r="BK81" i="2"/>
  <c r="BI81" i="2"/>
  <c r="BF81" i="2"/>
  <c r="BG81" i="2"/>
  <c r="AX80" i="2"/>
  <c r="AY80" i="2"/>
  <c r="AX81" i="2"/>
  <c r="AY81" i="2"/>
  <c r="AZ81" i="2"/>
  <c r="BC81" i="2"/>
  <c r="BB81" i="2"/>
  <c r="BA81" i="2"/>
  <c r="AP80" i="2"/>
  <c r="AQ80" i="2"/>
  <c r="AP81" i="2"/>
  <c r="AQ81" i="2"/>
  <c r="AR81" i="2"/>
  <c r="AU81" i="2"/>
  <c r="AT81" i="2"/>
  <c r="AS81" i="2"/>
  <c r="AH80" i="2"/>
  <c r="AI80" i="2"/>
  <c r="AJ81" i="2"/>
  <c r="AM81" i="2"/>
  <c r="AL81" i="2"/>
  <c r="AK81" i="2"/>
  <c r="Z80" i="2"/>
  <c r="AA80" i="2"/>
  <c r="Z81" i="2"/>
  <c r="AA81" i="2"/>
  <c r="AB81" i="2"/>
  <c r="AE81" i="2"/>
  <c r="AD81" i="2"/>
  <c r="AC81" i="2"/>
  <c r="R80" i="2"/>
  <c r="S80" i="2"/>
  <c r="R81" i="2"/>
  <c r="S81" i="2"/>
  <c r="T81" i="2"/>
  <c r="W81" i="2"/>
  <c r="V81" i="2"/>
  <c r="U81" i="2"/>
  <c r="J80" i="2"/>
  <c r="K80" i="2"/>
  <c r="J81" i="2"/>
  <c r="K81" i="2"/>
  <c r="L81" i="2"/>
  <c r="O81" i="2"/>
  <c r="N81" i="2"/>
  <c r="M81" i="2"/>
  <c r="BF80" i="2"/>
  <c r="BG80" i="2"/>
  <c r="C80" i="2"/>
  <c r="IL78" i="2"/>
  <c r="IM78" i="2"/>
  <c r="ID78" i="2"/>
  <c r="IE78" i="2"/>
  <c r="HV78" i="2"/>
  <c r="HW78" i="2"/>
  <c r="HN78" i="2"/>
  <c r="HO78" i="2"/>
  <c r="HF78" i="2"/>
  <c r="HG78" i="2"/>
  <c r="GX78" i="2"/>
  <c r="GY78" i="2"/>
  <c r="GP78" i="2"/>
  <c r="GQ78" i="2"/>
  <c r="GH78" i="2"/>
  <c r="GI78" i="2"/>
  <c r="FZ78" i="2"/>
  <c r="GA78" i="2"/>
  <c r="FR78" i="2"/>
  <c r="FS78" i="2"/>
  <c r="FJ78" i="2"/>
  <c r="FK78" i="2"/>
  <c r="FB78" i="2"/>
  <c r="FC78" i="2"/>
  <c r="ET78" i="2"/>
  <c r="EU78" i="2"/>
  <c r="EL78" i="2"/>
  <c r="EM78" i="2"/>
  <c r="ED78" i="2"/>
  <c r="EE78" i="2"/>
  <c r="DV78" i="2"/>
  <c r="DW78" i="2"/>
  <c r="DB78" i="2"/>
  <c r="DC78" i="2"/>
  <c r="CT78" i="2"/>
  <c r="CU78" i="2"/>
  <c r="CL78" i="2"/>
  <c r="CM78" i="2"/>
  <c r="CD78" i="2"/>
  <c r="CE78" i="2"/>
  <c r="BV78" i="2"/>
  <c r="BW78" i="2"/>
  <c r="BN78" i="2"/>
  <c r="BO78" i="2"/>
  <c r="BF78" i="2"/>
  <c r="BG78" i="2"/>
  <c r="AX78" i="2"/>
  <c r="AY78" i="2"/>
  <c r="AP78" i="2"/>
  <c r="AQ78" i="2"/>
  <c r="AH78" i="2"/>
  <c r="AI78" i="2"/>
  <c r="Z78" i="2"/>
  <c r="AA78" i="2"/>
  <c r="R78" i="2"/>
  <c r="S78" i="2"/>
  <c r="J78" i="2"/>
  <c r="K78" i="2"/>
  <c r="C78" i="2"/>
  <c r="D78" i="2"/>
  <c r="IL76" i="2"/>
  <c r="IM76" i="2"/>
  <c r="IL77" i="2"/>
  <c r="IM77" i="2"/>
  <c r="IN77" i="2"/>
  <c r="G77" i="2"/>
  <c r="IQ77" i="2"/>
  <c r="IP77" i="2"/>
  <c r="IO77" i="2"/>
  <c r="ID76" i="2"/>
  <c r="IE76" i="2"/>
  <c r="ID77" i="2"/>
  <c r="IE77" i="2"/>
  <c r="IF77" i="2"/>
  <c r="II77" i="2"/>
  <c r="IH77" i="2"/>
  <c r="IG77" i="2"/>
  <c r="HV76" i="2"/>
  <c r="HW76" i="2"/>
  <c r="HV77" i="2"/>
  <c r="HW77" i="2"/>
  <c r="HX77" i="2"/>
  <c r="IA77" i="2"/>
  <c r="HZ77" i="2"/>
  <c r="HY77" i="2"/>
  <c r="HN76" i="2"/>
  <c r="HO76" i="2"/>
  <c r="HN77" i="2"/>
  <c r="HO77" i="2"/>
  <c r="HP77" i="2"/>
  <c r="HQ77" i="2"/>
  <c r="HS77" i="2"/>
  <c r="HR77" i="2"/>
  <c r="HF76" i="2"/>
  <c r="HG76" i="2"/>
  <c r="HF77" i="2"/>
  <c r="HG77" i="2"/>
  <c r="HH77" i="2"/>
  <c r="HK77" i="2"/>
  <c r="HJ77" i="2"/>
  <c r="HI77" i="2"/>
  <c r="GX76" i="2"/>
  <c r="GY76" i="2"/>
  <c r="GZ77" i="2"/>
  <c r="HC77" i="2"/>
  <c r="HB77" i="2"/>
  <c r="HA77" i="2"/>
  <c r="GP76" i="2"/>
  <c r="GQ76" i="2"/>
  <c r="GP77" i="2"/>
  <c r="GQ77" i="2"/>
  <c r="GR77" i="2"/>
  <c r="GU77" i="2"/>
  <c r="GT77" i="2"/>
  <c r="GS77" i="2"/>
  <c r="GH76" i="2"/>
  <c r="GI76" i="2"/>
  <c r="GH77" i="2"/>
  <c r="GI77" i="2"/>
  <c r="GJ77" i="2"/>
  <c r="GK77" i="2"/>
  <c r="GM77" i="2"/>
  <c r="GL77" i="2"/>
  <c r="FZ76" i="2"/>
  <c r="GA76" i="2"/>
  <c r="FZ77" i="2"/>
  <c r="GA77" i="2"/>
  <c r="GB77" i="2"/>
  <c r="GE77" i="2"/>
  <c r="GD77" i="2"/>
  <c r="GC77" i="2"/>
  <c r="FR76" i="2"/>
  <c r="FS76" i="2"/>
  <c r="FR77" i="2"/>
  <c r="FS77" i="2"/>
  <c r="FT77" i="2"/>
  <c r="FW77" i="2"/>
  <c r="FV77" i="2"/>
  <c r="FU77" i="2"/>
  <c r="FJ76" i="2"/>
  <c r="FK76" i="2"/>
  <c r="FJ77" i="2"/>
  <c r="FK77" i="2"/>
  <c r="FL77" i="2"/>
  <c r="FO77" i="2"/>
  <c r="FN77" i="2"/>
  <c r="FM77" i="2"/>
  <c r="FB76" i="2"/>
  <c r="FC76" i="2"/>
  <c r="FB77" i="2"/>
  <c r="FC77" i="2"/>
  <c r="FD77" i="2"/>
  <c r="FG77" i="2"/>
  <c r="FF77" i="2"/>
  <c r="FE77" i="2"/>
  <c r="ET76" i="2"/>
  <c r="EU76" i="2"/>
  <c r="ET77" i="2"/>
  <c r="EU77" i="2"/>
  <c r="EV77" i="2"/>
  <c r="EY77" i="2"/>
  <c r="EX77" i="2"/>
  <c r="EW77" i="2"/>
  <c r="EL76" i="2"/>
  <c r="EM76" i="2"/>
  <c r="EL77" i="2"/>
  <c r="EM77" i="2"/>
  <c r="EN77" i="2"/>
  <c r="EQ77" i="2"/>
  <c r="EP77" i="2"/>
  <c r="EO77" i="2"/>
  <c r="ED76" i="2"/>
  <c r="EE76" i="2"/>
  <c r="ED77" i="2"/>
  <c r="EE77" i="2"/>
  <c r="EF77" i="2"/>
  <c r="EI77" i="2"/>
  <c r="EH77" i="2"/>
  <c r="EG77" i="2"/>
  <c r="DV76" i="2"/>
  <c r="DW76" i="2"/>
  <c r="DV77" i="2"/>
  <c r="DW77" i="2"/>
  <c r="DX77" i="2"/>
  <c r="EA77" i="2"/>
  <c r="DZ77" i="2"/>
  <c r="DY77" i="2"/>
  <c r="DB76" i="2"/>
  <c r="DC76" i="2"/>
  <c r="DB77" i="2"/>
  <c r="DC77" i="2"/>
  <c r="DD77" i="2"/>
  <c r="DG77" i="2"/>
  <c r="DF77" i="2"/>
  <c r="DE77" i="2"/>
  <c r="CT76" i="2"/>
  <c r="CU76" i="2"/>
  <c r="CT77" i="2"/>
  <c r="CU77" i="2"/>
  <c r="CV77" i="2"/>
  <c r="CY77" i="2"/>
  <c r="CX77" i="2"/>
  <c r="CW77" i="2"/>
  <c r="CL76" i="2"/>
  <c r="CM76" i="2"/>
  <c r="CL77" i="2"/>
  <c r="CM77" i="2"/>
  <c r="CN77" i="2"/>
  <c r="CQ77" i="2"/>
  <c r="CP77" i="2"/>
  <c r="CO77" i="2"/>
  <c r="CD76" i="2"/>
  <c r="CE76" i="2"/>
  <c r="CD77" i="2"/>
  <c r="CE77" i="2"/>
  <c r="CF77" i="2"/>
  <c r="CI77" i="2"/>
  <c r="CH77" i="2"/>
  <c r="CG77" i="2"/>
  <c r="BV76" i="2"/>
  <c r="BW76" i="2"/>
  <c r="BV77" i="2"/>
  <c r="BW77" i="2"/>
  <c r="BX77" i="2"/>
  <c r="CA77" i="2"/>
  <c r="BZ77" i="2"/>
  <c r="BY77" i="2"/>
  <c r="BN76" i="2"/>
  <c r="BO76" i="2"/>
  <c r="BN77" i="2"/>
  <c r="BO77" i="2"/>
  <c r="BP77" i="2"/>
  <c r="BS77" i="2"/>
  <c r="BR77" i="2"/>
  <c r="BQ77" i="2"/>
  <c r="BK77" i="2"/>
  <c r="BI77" i="2"/>
  <c r="BF77" i="2"/>
  <c r="BG77" i="2"/>
  <c r="AX76" i="2"/>
  <c r="AY76" i="2"/>
  <c r="AX77" i="2"/>
  <c r="AY77" i="2"/>
  <c r="AZ77" i="2"/>
  <c r="BC77" i="2"/>
  <c r="BB77" i="2"/>
  <c r="BA77" i="2"/>
  <c r="AP76" i="2"/>
  <c r="AQ76" i="2"/>
  <c r="AP77" i="2"/>
  <c r="AQ77" i="2"/>
  <c r="AR77" i="2"/>
  <c r="AU77" i="2"/>
  <c r="AT77" i="2"/>
  <c r="AS77" i="2"/>
  <c r="AH76" i="2"/>
  <c r="AI76" i="2"/>
  <c r="AH77" i="2"/>
  <c r="AI77" i="2"/>
  <c r="AJ77" i="2"/>
  <c r="AM77" i="2"/>
  <c r="AL77" i="2"/>
  <c r="AK77" i="2"/>
  <c r="Z76" i="2"/>
  <c r="AA76" i="2"/>
  <c r="Z77" i="2"/>
  <c r="AA77" i="2"/>
  <c r="AB77" i="2"/>
  <c r="AE77" i="2"/>
  <c r="AD77" i="2"/>
  <c r="AC77" i="2"/>
  <c r="R76" i="2"/>
  <c r="S76" i="2"/>
  <c r="R77" i="2"/>
  <c r="S77" i="2"/>
  <c r="T77" i="2"/>
  <c r="W77" i="2"/>
  <c r="V77" i="2"/>
  <c r="U77" i="2"/>
  <c r="J76" i="2"/>
  <c r="K76" i="2"/>
  <c r="J77" i="2"/>
  <c r="K77" i="2"/>
  <c r="L77" i="2"/>
  <c r="O77" i="2"/>
  <c r="N77" i="2"/>
  <c r="M77" i="2"/>
  <c r="C77" i="2"/>
  <c r="D77" i="2"/>
  <c r="BF76" i="2"/>
  <c r="BG76" i="2"/>
  <c r="C76" i="2"/>
  <c r="D76" i="2"/>
  <c r="IL74" i="2"/>
  <c r="IM74" i="2"/>
  <c r="ID74" i="2"/>
  <c r="IE74" i="2"/>
  <c r="HV74" i="2"/>
  <c r="HW74" i="2"/>
  <c r="HN74" i="2"/>
  <c r="HO74" i="2"/>
  <c r="HF74" i="2"/>
  <c r="HG74" i="2"/>
  <c r="GX74" i="2"/>
  <c r="GY74" i="2"/>
  <c r="GP74" i="2"/>
  <c r="GQ74" i="2"/>
  <c r="GH74" i="2"/>
  <c r="GI74" i="2"/>
  <c r="FZ74" i="2"/>
  <c r="GA74" i="2"/>
  <c r="FR74" i="2"/>
  <c r="FS74" i="2"/>
  <c r="FJ74" i="2"/>
  <c r="FK74" i="2"/>
  <c r="FB74" i="2"/>
  <c r="FC74" i="2"/>
  <c r="ET74" i="2"/>
  <c r="EU74" i="2"/>
  <c r="EL74" i="2"/>
  <c r="EM74" i="2"/>
  <c r="ED74" i="2"/>
  <c r="EE74" i="2"/>
  <c r="DV74" i="2"/>
  <c r="DW74" i="2"/>
  <c r="DB74" i="2"/>
  <c r="DC74" i="2"/>
  <c r="CL74" i="2"/>
  <c r="CM74" i="2"/>
  <c r="CD74" i="2"/>
  <c r="CE74" i="2"/>
  <c r="BV74" i="2"/>
  <c r="BW74" i="2"/>
  <c r="BN74" i="2"/>
  <c r="BO74" i="2"/>
  <c r="BF74" i="2"/>
  <c r="BG74" i="2"/>
  <c r="AX74" i="2"/>
  <c r="AY74" i="2"/>
  <c r="AP74" i="2"/>
  <c r="AQ74" i="2"/>
  <c r="Z74" i="2"/>
  <c r="AA74" i="2"/>
  <c r="R74" i="2"/>
  <c r="S74" i="2"/>
  <c r="J74" i="2"/>
  <c r="K74" i="2"/>
  <c r="IL72" i="2"/>
  <c r="IM72" i="2"/>
  <c r="IL73" i="2"/>
  <c r="IM73" i="2"/>
  <c r="IN73" i="2"/>
  <c r="G73" i="2"/>
  <c r="IQ73" i="2"/>
  <c r="IP73" i="2"/>
  <c r="IO73" i="2"/>
  <c r="ID72" i="2"/>
  <c r="IE72" i="2"/>
  <c r="ID73" i="2"/>
  <c r="IE73" i="2"/>
  <c r="IF73" i="2"/>
  <c r="II73" i="2"/>
  <c r="IH73" i="2"/>
  <c r="IG73" i="2"/>
  <c r="HV72" i="2"/>
  <c r="HW72" i="2"/>
  <c r="HV73" i="2"/>
  <c r="HW73" i="2"/>
  <c r="HX73" i="2"/>
  <c r="IA73" i="2"/>
  <c r="HZ73" i="2"/>
  <c r="HY73" i="2"/>
  <c r="HN72" i="2"/>
  <c r="HO72" i="2"/>
  <c r="HN73" i="2"/>
  <c r="HO73" i="2"/>
  <c r="HP73" i="2"/>
  <c r="HQ73" i="2"/>
  <c r="HS73" i="2"/>
  <c r="HR73" i="2"/>
  <c r="HF72" i="2"/>
  <c r="HG72" i="2"/>
  <c r="HF73" i="2"/>
  <c r="HG73" i="2"/>
  <c r="HH73" i="2"/>
  <c r="HK73" i="2"/>
  <c r="HJ73" i="2"/>
  <c r="HI73" i="2"/>
  <c r="GX72" i="2"/>
  <c r="GY72" i="2"/>
  <c r="GX73" i="2"/>
  <c r="GY73" i="2"/>
  <c r="GZ73" i="2"/>
  <c r="HC73" i="2"/>
  <c r="HB73" i="2"/>
  <c r="HA73" i="2"/>
  <c r="GP72" i="2"/>
  <c r="GQ72" i="2"/>
  <c r="GP73" i="2"/>
  <c r="GQ73" i="2"/>
  <c r="GR73" i="2"/>
  <c r="GU73" i="2"/>
  <c r="GT73" i="2"/>
  <c r="GS73" i="2"/>
  <c r="GH72" i="2"/>
  <c r="GI72" i="2"/>
  <c r="GH73" i="2"/>
  <c r="GI73" i="2"/>
  <c r="GJ73" i="2"/>
  <c r="GK73" i="2"/>
  <c r="GM73" i="2"/>
  <c r="GL73" i="2"/>
  <c r="FZ72" i="2"/>
  <c r="GA72" i="2"/>
  <c r="FZ73" i="2"/>
  <c r="GA73" i="2"/>
  <c r="GB73" i="2"/>
  <c r="GE73" i="2"/>
  <c r="GD73" i="2"/>
  <c r="GC73" i="2"/>
  <c r="FR72" i="2"/>
  <c r="FS72" i="2"/>
  <c r="FR73" i="2"/>
  <c r="FS73" i="2"/>
  <c r="FT73" i="2"/>
  <c r="FW73" i="2"/>
  <c r="FV73" i="2"/>
  <c r="FU73" i="2"/>
  <c r="FJ72" i="2"/>
  <c r="FK72" i="2"/>
  <c r="FJ73" i="2"/>
  <c r="FK73" i="2"/>
  <c r="FL73" i="2"/>
  <c r="FO73" i="2"/>
  <c r="FN73" i="2"/>
  <c r="FM73" i="2"/>
  <c r="FB72" i="2"/>
  <c r="FC72" i="2"/>
  <c r="FB73" i="2"/>
  <c r="FC73" i="2"/>
  <c r="FD73" i="2"/>
  <c r="FG73" i="2"/>
  <c r="FF73" i="2"/>
  <c r="FE73" i="2"/>
  <c r="ET72" i="2"/>
  <c r="EU72" i="2"/>
  <c r="ET73" i="2"/>
  <c r="EU73" i="2"/>
  <c r="EV73" i="2"/>
  <c r="EY73" i="2"/>
  <c r="EX73" i="2"/>
  <c r="EW73" i="2"/>
  <c r="EL72" i="2"/>
  <c r="EM72" i="2"/>
  <c r="EL73" i="2"/>
  <c r="EM73" i="2"/>
  <c r="EN73" i="2"/>
  <c r="EQ73" i="2"/>
  <c r="EP73" i="2"/>
  <c r="EO73" i="2"/>
  <c r="ED72" i="2"/>
  <c r="EE72" i="2"/>
  <c r="ED73" i="2"/>
  <c r="EE73" i="2"/>
  <c r="EF73" i="2"/>
  <c r="EI73" i="2"/>
  <c r="EH73" i="2"/>
  <c r="EG73" i="2"/>
  <c r="DV72" i="2"/>
  <c r="DW72" i="2"/>
  <c r="DV73" i="2"/>
  <c r="DW73" i="2"/>
  <c r="DX73" i="2"/>
  <c r="EA73" i="2"/>
  <c r="DZ73" i="2"/>
  <c r="DY73" i="2"/>
  <c r="DB72" i="2"/>
  <c r="DC72" i="2"/>
  <c r="DB73" i="2"/>
  <c r="DC73" i="2"/>
  <c r="DD73" i="2"/>
  <c r="DG73" i="2"/>
  <c r="DF73" i="2"/>
  <c r="DE73" i="2"/>
  <c r="CT72" i="2"/>
  <c r="CU72" i="2"/>
  <c r="CT73" i="2"/>
  <c r="CU73" i="2"/>
  <c r="CV73" i="2"/>
  <c r="CY73" i="2"/>
  <c r="CX73" i="2"/>
  <c r="CW73" i="2"/>
  <c r="CL72" i="2"/>
  <c r="CM72" i="2"/>
  <c r="CL73" i="2"/>
  <c r="CM73" i="2"/>
  <c r="CN73" i="2"/>
  <c r="CQ73" i="2"/>
  <c r="CP73" i="2"/>
  <c r="CO73" i="2"/>
  <c r="CD72" i="2"/>
  <c r="CE72" i="2"/>
  <c r="CD73" i="2"/>
  <c r="CE73" i="2"/>
  <c r="CF73" i="2"/>
  <c r="CI73" i="2"/>
  <c r="CH73" i="2"/>
  <c r="CG73" i="2"/>
  <c r="BV72" i="2"/>
  <c r="BW72" i="2"/>
  <c r="BX73" i="2"/>
  <c r="BY73" i="2"/>
  <c r="BV73" i="2"/>
  <c r="BN72" i="2"/>
  <c r="BO72" i="2"/>
  <c r="BN73" i="2"/>
  <c r="BO73" i="2"/>
  <c r="BP73" i="2"/>
  <c r="BS73" i="2"/>
  <c r="BR73" i="2"/>
  <c r="BQ73" i="2"/>
  <c r="BK73" i="2"/>
  <c r="BI73" i="2"/>
  <c r="BF73" i="2"/>
  <c r="BG73" i="2"/>
  <c r="AX72" i="2"/>
  <c r="AY72" i="2"/>
  <c r="AX73" i="2"/>
  <c r="AY73" i="2"/>
  <c r="AZ73" i="2"/>
  <c r="BC73" i="2"/>
  <c r="BB73" i="2"/>
  <c r="BA73" i="2"/>
  <c r="AP73" i="2"/>
  <c r="AQ73" i="2"/>
  <c r="AR73" i="2"/>
  <c r="AU73" i="2"/>
  <c r="AT73" i="2"/>
  <c r="AS73" i="2"/>
  <c r="AH72" i="2"/>
  <c r="AI72" i="2"/>
  <c r="AJ73" i="2"/>
  <c r="AM73" i="2"/>
  <c r="AL73" i="2"/>
  <c r="AK73" i="2"/>
  <c r="Z72" i="2"/>
  <c r="AA72" i="2"/>
  <c r="Z73" i="2"/>
  <c r="AA73" i="2"/>
  <c r="AB73" i="2"/>
  <c r="AE73" i="2"/>
  <c r="AD73" i="2"/>
  <c r="AC73" i="2"/>
  <c r="R72" i="2"/>
  <c r="S72" i="2"/>
  <c r="R73" i="2"/>
  <c r="S73" i="2"/>
  <c r="T73" i="2"/>
  <c r="W73" i="2"/>
  <c r="V73" i="2"/>
  <c r="U73" i="2"/>
  <c r="J72" i="2"/>
  <c r="K72" i="2"/>
  <c r="J73" i="2"/>
  <c r="K73" i="2"/>
  <c r="L73" i="2"/>
  <c r="O73" i="2"/>
  <c r="N73" i="2"/>
  <c r="M73" i="2"/>
  <c r="BF72" i="2"/>
  <c r="BG72" i="2"/>
  <c r="IL70" i="2"/>
  <c r="IM70" i="2"/>
  <c r="ID70" i="2"/>
  <c r="IE70" i="2"/>
  <c r="HV70" i="2"/>
  <c r="HW70" i="2"/>
  <c r="HN70" i="2"/>
  <c r="HO70" i="2"/>
  <c r="HF70" i="2"/>
  <c r="HG70" i="2"/>
  <c r="GX70" i="2"/>
  <c r="GY70" i="2"/>
  <c r="GP70" i="2"/>
  <c r="GQ70" i="2"/>
  <c r="GH70" i="2"/>
  <c r="GI70" i="2"/>
  <c r="FZ70" i="2"/>
  <c r="GA70" i="2"/>
  <c r="FR70" i="2"/>
  <c r="FS70" i="2"/>
  <c r="FJ70" i="2"/>
  <c r="FK70" i="2"/>
  <c r="FB70" i="2"/>
  <c r="FC70" i="2"/>
  <c r="ET70" i="2"/>
  <c r="EU70" i="2"/>
  <c r="EL70" i="2"/>
  <c r="EM70" i="2"/>
  <c r="ED70" i="2"/>
  <c r="EE70" i="2"/>
  <c r="DV70" i="2"/>
  <c r="DW70" i="2"/>
  <c r="DB70" i="2"/>
  <c r="DC70" i="2"/>
  <c r="CT70" i="2"/>
  <c r="CU70" i="2"/>
  <c r="CL70" i="2"/>
  <c r="CM70" i="2"/>
  <c r="CD70" i="2"/>
  <c r="CE70" i="2"/>
  <c r="BV70" i="2"/>
  <c r="BW70" i="2"/>
  <c r="BN70" i="2"/>
  <c r="BO70" i="2"/>
  <c r="BF70" i="2"/>
  <c r="BG70" i="2"/>
  <c r="AX70" i="2"/>
  <c r="AY70" i="2"/>
  <c r="AP70" i="2"/>
  <c r="AQ70" i="2"/>
  <c r="AH70" i="2"/>
  <c r="AI70" i="2"/>
  <c r="Z70" i="2"/>
  <c r="AA70" i="2"/>
  <c r="R70" i="2"/>
  <c r="S70" i="2"/>
  <c r="J70" i="2"/>
  <c r="K70" i="2"/>
  <c r="IL68" i="2"/>
  <c r="IM68" i="2"/>
  <c r="IL69" i="2"/>
  <c r="IM69" i="2"/>
  <c r="IN69" i="2"/>
  <c r="G69" i="2"/>
  <c r="IQ69" i="2"/>
  <c r="IP69" i="2"/>
  <c r="IO69" i="2"/>
  <c r="ID68" i="2"/>
  <c r="IE68" i="2"/>
  <c r="ID69" i="2"/>
  <c r="IE69" i="2"/>
  <c r="IF69" i="2"/>
  <c r="II69" i="2"/>
  <c r="IH69" i="2"/>
  <c r="IG69" i="2"/>
  <c r="HV68" i="2"/>
  <c r="HW68" i="2"/>
  <c r="HV69" i="2"/>
  <c r="HW69" i="2"/>
  <c r="HX69" i="2"/>
  <c r="IA69" i="2"/>
  <c r="HZ69" i="2"/>
  <c r="HY69" i="2"/>
  <c r="HN69" i="2"/>
  <c r="HO69" i="2"/>
  <c r="HP69" i="2"/>
  <c r="HQ69" i="2"/>
  <c r="HS69" i="2"/>
  <c r="HR69" i="2"/>
  <c r="HF68" i="2"/>
  <c r="HG68" i="2"/>
  <c r="HF69" i="2"/>
  <c r="HG69" i="2"/>
  <c r="HH69" i="2"/>
  <c r="HK69" i="2"/>
  <c r="HJ69" i="2"/>
  <c r="HI69" i="2"/>
  <c r="GX69" i="2"/>
  <c r="GY69" i="2"/>
  <c r="GZ69" i="2"/>
  <c r="HC69" i="2"/>
  <c r="HB69" i="2"/>
  <c r="HA69" i="2"/>
  <c r="GP68" i="2"/>
  <c r="GQ68" i="2"/>
  <c r="GP69" i="2"/>
  <c r="GQ69" i="2"/>
  <c r="GR69" i="2"/>
  <c r="GU69" i="2"/>
  <c r="GT69" i="2"/>
  <c r="GS69" i="2"/>
  <c r="GH68" i="2"/>
  <c r="GI68" i="2"/>
  <c r="GH69" i="2"/>
  <c r="GI69" i="2"/>
  <c r="GJ69" i="2"/>
  <c r="GK69" i="2"/>
  <c r="GM69" i="2"/>
  <c r="GL69" i="2"/>
  <c r="FZ68" i="2"/>
  <c r="GA68" i="2"/>
  <c r="FZ69" i="2"/>
  <c r="GA69" i="2"/>
  <c r="GB69" i="2"/>
  <c r="GE69" i="2"/>
  <c r="GD69" i="2"/>
  <c r="GC69" i="2"/>
  <c r="FR68" i="2"/>
  <c r="FS68" i="2"/>
  <c r="FR69" i="2"/>
  <c r="FS69" i="2"/>
  <c r="FT69" i="2"/>
  <c r="FW69" i="2"/>
  <c r="FV69" i="2"/>
  <c r="FU69" i="2"/>
  <c r="FJ68" i="2"/>
  <c r="FK68" i="2"/>
  <c r="FJ69" i="2"/>
  <c r="FK69" i="2"/>
  <c r="FL69" i="2"/>
  <c r="FO69" i="2"/>
  <c r="FN69" i="2"/>
  <c r="FM69" i="2"/>
  <c r="FB68" i="2"/>
  <c r="FC68" i="2"/>
  <c r="FB69" i="2"/>
  <c r="FC69" i="2"/>
  <c r="FD69" i="2"/>
  <c r="FG69" i="2"/>
  <c r="FF69" i="2"/>
  <c r="FE69" i="2"/>
  <c r="ET68" i="2"/>
  <c r="EU68" i="2"/>
  <c r="ET69" i="2"/>
  <c r="EU69" i="2"/>
  <c r="EV69" i="2"/>
  <c r="EY69" i="2"/>
  <c r="EX69" i="2"/>
  <c r="EW69" i="2"/>
  <c r="EL68" i="2"/>
  <c r="EM68" i="2"/>
  <c r="EL69" i="2"/>
  <c r="EM69" i="2"/>
  <c r="EN69" i="2"/>
  <c r="EQ69" i="2"/>
  <c r="EP69" i="2"/>
  <c r="EO69" i="2"/>
  <c r="ED68" i="2"/>
  <c r="EE68" i="2"/>
  <c r="ED69" i="2"/>
  <c r="EE69" i="2"/>
  <c r="EF69" i="2"/>
  <c r="EI69" i="2"/>
  <c r="EH69" i="2"/>
  <c r="EG69" i="2"/>
  <c r="DV68" i="2"/>
  <c r="DW68" i="2"/>
  <c r="DV69" i="2"/>
  <c r="DW69" i="2"/>
  <c r="DX69" i="2"/>
  <c r="EA69" i="2"/>
  <c r="DZ69" i="2"/>
  <c r="DY69" i="2"/>
  <c r="DB68" i="2"/>
  <c r="DC68" i="2"/>
  <c r="DB69" i="2"/>
  <c r="DC69" i="2"/>
  <c r="DD69" i="2"/>
  <c r="DG69" i="2"/>
  <c r="DF69" i="2"/>
  <c r="DE69" i="2"/>
  <c r="CT68" i="2"/>
  <c r="CU68" i="2"/>
  <c r="CT69" i="2"/>
  <c r="CU69" i="2"/>
  <c r="CV69" i="2"/>
  <c r="CY69" i="2"/>
  <c r="CX69" i="2"/>
  <c r="CW69" i="2"/>
  <c r="CL68" i="2"/>
  <c r="CM68" i="2"/>
  <c r="CL69" i="2"/>
  <c r="CM69" i="2"/>
  <c r="CN69" i="2"/>
  <c r="CQ69" i="2"/>
  <c r="CP69" i="2"/>
  <c r="CO69" i="2"/>
  <c r="CD68" i="2"/>
  <c r="CE68" i="2"/>
  <c r="CD69" i="2"/>
  <c r="CE69" i="2"/>
  <c r="CF69" i="2"/>
  <c r="CI69" i="2"/>
  <c r="CH69" i="2"/>
  <c r="CG69" i="2"/>
  <c r="BV68" i="2"/>
  <c r="BW68" i="2"/>
  <c r="BV69" i="2"/>
  <c r="BW69" i="2"/>
  <c r="BX69" i="2"/>
  <c r="CA69" i="2"/>
  <c r="BZ69" i="2"/>
  <c r="BY69" i="2"/>
  <c r="BN68" i="2"/>
  <c r="BO68" i="2"/>
  <c r="BN69" i="2"/>
  <c r="BO69" i="2"/>
  <c r="BP69" i="2"/>
  <c r="BS69" i="2"/>
  <c r="BR69" i="2"/>
  <c r="BQ69" i="2"/>
  <c r="BK69" i="2"/>
  <c r="BI69" i="2"/>
  <c r="BF69" i="2"/>
  <c r="BG69" i="2"/>
  <c r="AX68" i="2"/>
  <c r="AY68" i="2"/>
  <c r="AX69" i="2"/>
  <c r="AY69" i="2"/>
  <c r="AZ69" i="2"/>
  <c r="BC69" i="2"/>
  <c r="BB69" i="2"/>
  <c r="BA69" i="2"/>
  <c r="AP68" i="2"/>
  <c r="AQ68" i="2"/>
  <c r="AP69" i="2"/>
  <c r="AQ69" i="2"/>
  <c r="AR69" i="2"/>
  <c r="AU69" i="2"/>
  <c r="AT69" i="2"/>
  <c r="AS69" i="2"/>
  <c r="AH68" i="2"/>
  <c r="AI68" i="2"/>
  <c r="AH69" i="2"/>
  <c r="AI69" i="2"/>
  <c r="AJ69" i="2"/>
  <c r="AM69" i="2"/>
  <c r="AL69" i="2"/>
  <c r="AK69" i="2"/>
  <c r="Z68" i="2"/>
  <c r="AA68" i="2"/>
  <c r="Z69" i="2"/>
  <c r="AA69" i="2"/>
  <c r="AB69" i="2"/>
  <c r="AE69" i="2"/>
  <c r="AD69" i="2"/>
  <c r="AC69" i="2"/>
  <c r="R68" i="2"/>
  <c r="S68" i="2"/>
  <c r="R69" i="2"/>
  <c r="S69" i="2"/>
  <c r="T69" i="2"/>
  <c r="W69" i="2"/>
  <c r="V69" i="2"/>
  <c r="U69" i="2"/>
  <c r="J68" i="2"/>
  <c r="K68" i="2"/>
  <c r="J69" i="2"/>
  <c r="K69" i="2"/>
  <c r="L69" i="2"/>
  <c r="O69" i="2"/>
  <c r="N69" i="2"/>
  <c r="M69" i="2"/>
  <c r="BF68" i="2"/>
  <c r="BG68" i="2"/>
  <c r="IL66" i="2"/>
  <c r="IM66" i="2"/>
  <c r="ID66" i="2"/>
  <c r="IE66" i="2"/>
  <c r="HV66" i="2"/>
  <c r="HW66" i="2"/>
  <c r="HN66" i="2"/>
  <c r="HO66" i="2"/>
  <c r="HF66" i="2"/>
  <c r="HG66" i="2"/>
  <c r="GP66" i="2"/>
  <c r="GQ66" i="2"/>
  <c r="GH66" i="2"/>
  <c r="GI66" i="2"/>
  <c r="FZ66" i="2"/>
  <c r="GA66" i="2"/>
  <c r="FR66" i="2"/>
  <c r="FS66" i="2"/>
  <c r="FJ66" i="2"/>
  <c r="FK66" i="2"/>
  <c r="FB66" i="2"/>
  <c r="FC66" i="2"/>
  <c r="ET66" i="2"/>
  <c r="EU66" i="2"/>
  <c r="EL66" i="2"/>
  <c r="EM66" i="2"/>
  <c r="ED66" i="2"/>
  <c r="EE66" i="2"/>
  <c r="DV66" i="2"/>
  <c r="DW66" i="2"/>
  <c r="DB66" i="2"/>
  <c r="DC66" i="2"/>
  <c r="CL66" i="2"/>
  <c r="CM66" i="2"/>
  <c r="CD66" i="2"/>
  <c r="CE66" i="2"/>
  <c r="BV66" i="2"/>
  <c r="BW66" i="2"/>
  <c r="BN66" i="2"/>
  <c r="BO66" i="2"/>
  <c r="BF66" i="2"/>
  <c r="BG66" i="2"/>
  <c r="AX66" i="2"/>
  <c r="AY66" i="2"/>
  <c r="AP66" i="2"/>
  <c r="AQ66" i="2"/>
  <c r="AH66" i="2"/>
  <c r="AI66" i="2"/>
  <c r="Z66" i="2"/>
  <c r="AA66" i="2"/>
  <c r="R66" i="2"/>
  <c r="S66" i="2"/>
  <c r="J66" i="2"/>
  <c r="K66" i="2"/>
  <c r="IL64" i="2"/>
  <c r="IM64" i="2"/>
  <c r="IL65" i="2"/>
  <c r="IM65" i="2"/>
  <c r="IN65" i="2"/>
  <c r="G65" i="2"/>
  <c r="IQ65" i="2"/>
  <c r="IP65" i="2"/>
  <c r="IO65" i="2"/>
  <c r="ID64" i="2"/>
  <c r="IE64" i="2"/>
  <c r="ID65" i="2"/>
  <c r="IE65" i="2"/>
  <c r="IF65" i="2"/>
  <c r="II65" i="2"/>
  <c r="IH65" i="2"/>
  <c r="IG65" i="2"/>
  <c r="HV64" i="2"/>
  <c r="HW64" i="2"/>
  <c r="HV65" i="2"/>
  <c r="HW65" i="2"/>
  <c r="HX65" i="2"/>
  <c r="IA65" i="2"/>
  <c r="HZ65" i="2"/>
  <c r="HY65" i="2"/>
  <c r="HN64" i="2"/>
  <c r="HO64" i="2"/>
  <c r="HN65" i="2"/>
  <c r="HO65" i="2"/>
  <c r="HP65" i="2"/>
  <c r="HQ65" i="2"/>
  <c r="HS65" i="2"/>
  <c r="HR65" i="2"/>
  <c r="HF64" i="2"/>
  <c r="HG64" i="2"/>
  <c r="HF65" i="2"/>
  <c r="HG65" i="2"/>
  <c r="HH65" i="2"/>
  <c r="HK65" i="2"/>
  <c r="HJ65" i="2"/>
  <c r="HI65" i="2"/>
  <c r="GP64" i="2"/>
  <c r="GQ64" i="2"/>
  <c r="GP65" i="2"/>
  <c r="GQ65" i="2"/>
  <c r="GR65" i="2"/>
  <c r="GU65" i="2"/>
  <c r="GT65" i="2"/>
  <c r="GS65" i="2"/>
  <c r="GH64" i="2"/>
  <c r="GI64" i="2"/>
  <c r="GH65" i="2"/>
  <c r="GI65" i="2"/>
  <c r="GJ65" i="2"/>
  <c r="GK65" i="2"/>
  <c r="GM65" i="2"/>
  <c r="GL65" i="2"/>
  <c r="FZ64" i="2"/>
  <c r="GA64" i="2"/>
  <c r="FZ65" i="2"/>
  <c r="GA65" i="2"/>
  <c r="GB65" i="2"/>
  <c r="GE65" i="2"/>
  <c r="GD65" i="2"/>
  <c r="GC65" i="2"/>
  <c r="FR64" i="2"/>
  <c r="FS64" i="2"/>
  <c r="FR65" i="2"/>
  <c r="FS65" i="2"/>
  <c r="FT65" i="2"/>
  <c r="FW65" i="2"/>
  <c r="FV65" i="2"/>
  <c r="FU65" i="2"/>
  <c r="FJ64" i="2"/>
  <c r="FK64" i="2"/>
  <c r="FJ65" i="2"/>
  <c r="FK65" i="2"/>
  <c r="FL65" i="2"/>
  <c r="FO65" i="2"/>
  <c r="FN65" i="2"/>
  <c r="FM65" i="2"/>
  <c r="FB64" i="2"/>
  <c r="FC64" i="2"/>
  <c r="FB65" i="2"/>
  <c r="FC65" i="2"/>
  <c r="FD65" i="2"/>
  <c r="FG65" i="2"/>
  <c r="FF65" i="2"/>
  <c r="FE65" i="2"/>
  <c r="ET64" i="2"/>
  <c r="EU64" i="2"/>
  <c r="ET65" i="2"/>
  <c r="EU65" i="2"/>
  <c r="EV65" i="2"/>
  <c r="EY65" i="2"/>
  <c r="EX65" i="2"/>
  <c r="EW65" i="2"/>
  <c r="EL64" i="2"/>
  <c r="EM64" i="2"/>
  <c r="EL65" i="2"/>
  <c r="EM65" i="2"/>
  <c r="EN65" i="2"/>
  <c r="EQ65" i="2"/>
  <c r="EP65" i="2"/>
  <c r="EO65" i="2"/>
  <c r="ED64" i="2"/>
  <c r="EE64" i="2"/>
  <c r="ED65" i="2"/>
  <c r="EE65" i="2"/>
  <c r="EF65" i="2"/>
  <c r="EI65" i="2"/>
  <c r="EH65" i="2"/>
  <c r="EG65" i="2"/>
  <c r="DV64" i="2"/>
  <c r="DW64" i="2"/>
  <c r="DV65" i="2"/>
  <c r="DW65" i="2"/>
  <c r="DX65" i="2"/>
  <c r="EA65" i="2"/>
  <c r="DZ65" i="2"/>
  <c r="DY65" i="2"/>
  <c r="DB64" i="2"/>
  <c r="DC64" i="2"/>
  <c r="DB65" i="2"/>
  <c r="DC65" i="2"/>
  <c r="DD65" i="2"/>
  <c r="DG65" i="2"/>
  <c r="DF65" i="2"/>
  <c r="DE65" i="2"/>
  <c r="CT64" i="2"/>
  <c r="CU64" i="2"/>
  <c r="CT65" i="2"/>
  <c r="CU65" i="2"/>
  <c r="CV65" i="2"/>
  <c r="CY65" i="2"/>
  <c r="CX65" i="2"/>
  <c r="CW65" i="2"/>
  <c r="CL64" i="2"/>
  <c r="CM64" i="2"/>
  <c r="CL65" i="2"/>
  <c r="CM65" i="2"/>
  <c r="CN65" i="2"/>
  <c r="CQ65" i="2"/>
  <c r="CP65" i="2"/>
  <c r="CO65" i="2"/>
  <c r="CD64" i="2"/>
  <c r="CE64" i="2"/>
  <c r="CD65" i="2"/>
  <c r="CE65" i="2"/>
  <c r="CF65" i="2"/>
  <c r="CI65" i="2"/>
  <c r="CH65" i="2"/>
  <c r="CG65" i="2"/>
  <c r="BV64" i="2"/>
  <c r="BW64" i="2"/>
  <c r="BV65" i="2"/>
  <c r="BW65" i="2"/>
  <c r="BX65" i="2"/>
  <c r="CA65" i="2"/>
  <c r="BZ65" i="2"/>
  <c r="BY65" i="2"/>
  <c r="BN64" i="2"/>
  <c r="BO64" i="2"/>
  <c r="BN65" i="2"/>
  <c r="BO65" i="2"/>
  <c r="BP65" i="2"/>
  <c r="BS65" i="2"/>
  <c r="BR65" i="2"/>
  <c r="BQ65" i="2"/>
  <c r="BK65" i="2"/>
  <c r="BI65" i="2"/>
  <c r="BF65" i="2"/>
  <c r="BG65" i="2"/>
  <c r="AX64" i="2"/>
  <c r="AY64" i="2"/>
  <c r="AX65" i="2"/>
  <c r="AY65" i="2"/>
  <c r="AZ65" i="2"/>
  <c r="BC65" i="2"/>
  <c r="BB65" i="2"/>
  <c r="BA65" i="2"/>
  <c r="AP64" i="2"/>
  <c r="AQ64" i="2"/>
  <c r="AP65" i="2"/>
  <c r="AQ65" i="2"/>
  <c r="AR65" i="2"/>
  <c r="AU65" i="2"/>
  <c r="AT65" i="2"/>
  <c r="AS65" i="2"/>
  <c r="AH64" i="2"/>
  <c r="AI64" i="2"/>
  <c r="AH65" i="2"/>
  <c r="AI65" i="2"/>
  <c r="AJ65" i="2"/>
  <c r="AM65" i="2"/>
  <c r="AL65" i="2"/>
  <c r="AK65" i="2"/>
  <c r="Z64" i="2"/>
  <c r="AA64" i="2"/>
  <c r="Z65" i="2"/>
  <c r="AA65" i="2"/>
  <c r="AB65" i="2"/>
  <c r="AE65" i="2"/>
  <c r="AD65" i="2"/>
  <c r="AC65" i="2"/>
  <c r="R64" i="2"/>
  <c r="S64" i="2"/>
  <c r="R65" i="2"/>
  <c r="S65" i="2"/>
  <c r="T65" i="2"/>
  <c r="W65" i="2"/>
  <c r="V65" i="2"/>
  <c r="U65" i="2"/>
  <c r="J64" i="2"/>
  <c r="K64" i="2"/>
  <c r="J65" i="2"/>
  <c r="K65" i="2"/>
  <c r="L65" i="2"/>
  <c r="O65" i="2"/>
  <c r="N65" i="2"/>
  <c r="M65" i="2"/>
  <c r="BF64" i="2"/>
  <c r="BG64" i="2"/>
  <c r="IL62" i="2"/>
  <c r="IM62" i="2"/>
  <c r="ID62" i="2"/>
  <c r="IE62" i="2"/>
  <c r="HV62" i="2"/>
  <c r="HW62" i="2"/>
  <c r="HN62" i="2"/>
  <c r="HO62" i="2"/>
  <c r="HF62" i="2"/>
  <c r="HG62" i="2"/>
  <c r="GX62" i="2"/>
  <c r="GY62" i="2"/>
  <c r="GP62" i="2"/>
  <c r="GQ62" i="2"/>
  <c r="GH62" i="2"/>
  <c r="GI62" i="2"/>
  <c r="FZ62" i="2"/>
  <c r="GA62" i="2"/>
  <c r="FR62" i="2"/>
  <c r="FS62" i="2"/>
  <c r="FJ62" i="2"/>
  <c r="FK62" i="2"/>
  <c r="FB62" i="2"/>
  <c r="FC62" i="2"/>
  <c r="ET62" i="2"/>
  <c r="EU62" i="2"/>
  <c r="EL62" i="2"/>
  <c r="EM62" i="2"/>
  <c r="ED62" i="2"/>
  <c r="EE62" i="2"/>
  <c r="DB62" i="2"/>
  <c r="DC62" i="2"/>
  <c r="CT62" i="2"/>
  <c r="CU62" i="2"/>
  <c r="CL62" i="2"/>
  <c r="CM62" i="2"/>
  <c r="CD62" i="2"/>
  <c r="CE62" i="2"/>
  <c r="BV62" i="2"/>
  <c r="BW62" i="2"/>
  <c r="BN62" i="2"/>
  <c r="BO62" i="2"/>
  <c r="BF62" i="2"/>
  <c r="BG62" i="2"/>
  <c r="AX62" i="2"/>
  <c r="AY62" i="2"/>
  <c r="AP62" i="2"/>
  <c r="AQ62" i="2"/>
  <c r="AH62" i="2"/>
  <c r="AI62" i="2"/>
  <c r="Z62" i="2"/>
  <c r="AA62" i="2"/>
  <c r="R62" i="2"/>
  <c r="S62" i="2"/>
  <c r="J62" i="2"/>
  <c r="K62" i="2"/>
  <c r="C62" i="2"/>
  <c r="D62" i="2"/>
  <c r="IL60" i="2"/>
  <c r="IM60" i="2"/>
  <c r="IL61" i="2"/>
  <c r="IM61" i="2"/>
  <c r="IN61" i="2"/>
  <c r="G61" i="2"/>
  <c r="IQ61" i="2"/>
  <c r="IP61" i="2"/>
  <c r="IO61" i="2"/>
  <c r="ID60" i="2"/>
  <c r="IE60" i="2"/>
  <c r="ID61" i="2"/>
  <c r="IE61" i="2"/>
  <c r="IF61" i="2"/>
  <c r="II61" i="2"/>
  <c r="IH61" i="2"/>
  <c r="IG61" i="2"/>
  <c r="HV60" i="2"/>
  <c r="HW60" i="2"/>
  <c r="HV61" i="2"/>
  <c r="HW61" i="2"/>
  <c r="HX61" i="2"/>
  <c r="IA61" i="2"/>
  <c r="HZ61" i="2"/>
  <c r="HY61" i="2"/>
  <c r="HN60" i="2"/>
  <c r="HO60" i="2"/>
  <c r="HN61" i="2"/>
  <c r="HO61" i="2"/>
  <c r="HP61" i="2"/>
  <c r="HQ61" i="2"/>
  <c r="HS61" i="2"/>
  <c r="HR61" i="2"/>
  <c r="HF60" i="2"/>
  <c r="HG60" i="2"/>
  <c r="HF61" i="2"/>
  <c r="HG61" i="2"/>
  <c r="HH61" i="2"/>
  <c r="HK61" i="2"/>
  <c r="HJ61" i="2"/>
  <c r="HI61" i="2"/>
  <c r="GX60" i="2"/>
  <c r="GY60" i="2"/>
  <c r="GX61" i="2"/>
  <c r="GY61" i="2"/>
  <c r="GZ61" i="2"/>
  <c r="HC61" i="2"/>
  <c r="HB61" i="2"/>
  <c r="HA61" i="2"/>
  <c r="GP60" i="2"/>
  <c r="GQ60" i="2"/>
  <c r="GP61" i="2"/>
  <c r="GQ61" i="2"/>
  <c r="GR61" i="2"/>
  <c r="GU61" i="2"/>
  <c r="GT61" i="2"/>
  <c r="GS61" i="2"/>
  <c r="GH60" i="2"/>
  <c r="GI60" i="2"/>
  <c r="GH61" i="2"/>
  <c r="GI61" i="2"/>
  <c r="GJ61" i="2"/>
  <c r="GK61" i="2"/>
  <c r="GM61" i="2"/>
  <c r="GL61" i="2"/>
  <c r="FZ60" i="2"/>
  <c r="GA60" i="2"/>
  <c r="FZ61" i="2"/>
  <c r="GA61" i="2"/>
  <c r="GB61" i="2"/>
  <c r="GE61" i="2"/>
  <c r="GD61" i="2"/>
  <c r="GC61" i="2"/>
  <c r="FR60" i="2"/>
  <c r="FS60" i="2"/>
  <c r="FT61" i="2"/>
  <c r="FW61" i="2"/>
  <c r="FV61" i="2"/>
  <c r="FU61" i="2"/>
  <c r="FJ60" i="2"/>
  <c r="FK60" i="2"/>
  <c r="FJ61" i="2"/>
  <c r="FK61" i="2"/>
  <c r="FL61" i="2"/>
  <c r="FO61" i="2"/>
  <c r="FN61" i="2"/>
  <c r="FM61" i="2"/>
  <c r="FB60" i="2"/>
  <c r="FC60" i="2"/>
  <c r="FB61" i="2"/>
  <c r="FC61" i="2"/>
  <c r="FD61" i="2"/>
  <c r="FG61" i="2"/>
  <c r="FF61" i="2"/>
  <c r="FE61" i="2"/>
  <c r="ET60" i="2"/>
  <c r="EU60" i="2"/>
  <c r="ET61" i="2"/>
  <c r="EU61" i="2"/>
  <c r="EV61" i="2"/>
  <c r="EY61" i="2"/>
  <c r="EX61" i="2"/>
  <c r="EW61" i="2"/>
  <c r="EL60" i="2"/>
  <c r="EM60" i="2"/>
  <c r="EL61" i="2"/>
  <c r="EM61" i="2"/>
  <c r="EN61" i="2"/>
  <c r="EQ61" i="2"/>
  <c r="EP61" i="2"/>
  <c r="EO61" i="2"/>
  <c r="ED60" i="2"/>
  <c r="EE60" i="2"/>
  <c r="ED61" i="2"/>
  <c r="EE61" i="2"/>
  <c r="EF61" i="2"/>
  <c r="EI61" i="2"/>
  <c r="EH61" i="2"/>
  <c r="EG61" i="2"/>
  <c r="DV60" i="2"/>
  <c r="DW60" i="2"/>
  <c r="DV61" i="2"/>
  <c r="DW61" i="2"/>
  <c r="DX61" i="2"/>
  <c r="EA61" i="2"/>
  <c r="DZ61" i="2"/>
  <c r="DY61" i="2"/>
  <c r="DB60" i="2"/>
  <c r="DC60" i="2"/>
  <c r="DB61" i="2"/>
  <c r="DC61" i="2"/>
  <c r="DD61" i="2"/>
  <c r="DG61" i="2"/>
  <c r="DF61" i="2"/>
  <c r="DE61" i="2"/>
  <c r="CT60" i="2"/>
  <c r="CU60" i="2"/>
  <c r="CT61" i="2"/>
  <c r="CU61" i="2"/>
  <c r="CV61" i="2"/>
  <c r="CY61" i="2"/>
  <c r="CX61" i="2"/>
  <c r="CW61" i="2"/>
  <c r="CL61" i="2"/>
  <c r="CM61" i="2"/>
  <c r="CN61" i="2"/>
  <c r="CQ61" i="2"/>
  <c r="CP61" i="2"/>
  <c r="CO61" i="2"/>
  <c r="CD60" i="2"/>
  <c r="CE60" i="2"/>
  <c r="CD61" i="2"/>
  <c r="CE61" i="2"/>
  <c r="CF61" i="2"/>
  <c r="CI61" i="2"/>
  <c r="CH61" i="2"/>
  <c r="CG61" i="2"/>
  <c r="BV60" i="2"/>
  <c r="BW60" i="2"/>
  <c r="BV61" i="2"/>
  <c r="BW61" i="2"/>
  <c r="BX61" i="2"/>
  <c r="CA61" i="2"/>
  <c r="BZ61" i="2"/>
  <c r="BY61" i="2"/>
  <c r="BN60" i="2"/>
  <c r="BO60" i="2"/>
  <c r="BN61" i="2"/>
  <c r="BO61" i="2"/>
  <c r="BP61" i="2"/>
  <c r="BS61" i="2"/>
  <c r="BR61" i="2"/>
  <c r="BQ61" i="2"/>
  <c r="BK61" i="2"/>
  <c r="BI61" i="2"/>
  <c r="BF61" i="2"/>
  <c r="BG61" i="2"/>
  <c r="AX60" i="2"/>
  <c r="AY60" i="2"/>
  <c r="AX61" i="2"/>
  <c r="AY61" i="2"/>
  <c r="AZ61" i="2"/>
  <c r="BC61" i="2"/>
  <c r="BB61" i="2"/>
  <c r="BA61" i="2"/>
  <c r="AP60" i="2"/>
  <c r="AQ60" i="2"/>
  <c r="AP61" i="2"/>
  <c r="AQ61" i="2"/>
  <c r="AR61" i="2"/>
  <c r="AU61" i="2"/>
  <c r="AT61" i="2"/>
  <c r="AS61" i="2"/>
  <c r="AH60" i="2"/>
  <c r="AI60" i="2"/>
  <c r="AH61" i="2"/>
  <c r="AI61" i="2"/>
  <c r="AJ61" i="2"/>
  <c r="AM61" i="2"/>
  <c r="AL61" i="2"/>
  <c r="AK61" i="2"/>
  <c r="Z60" i="2"/>
  <c r="AA60" i="2"/>
  <c r="Z61" i="2"/>
  <c r="AA61" i="2"/>
  <c r="AB61" i="2"/>
  <c r="AE61" i="2"/>
  <c r="AD61" i="2"/>
  <c r="AC61" i="2"/>
  <c r="R60" i="2"/>
  <c r="S60" i="2"/>
  <c r="R61" i="2"/>
  <c r="S61" i="2"/>
  <c r="T61" i="2"/>
  <c r="W61" i="2"/>
  <c r="V61" i="2"/>
  <c r="U61" i="2"/>
  <c r="J60" i="2"/>
  <c r="K60" i="2"/>
  <c r="J61" i="2"/>
  <c r="K61" i="2"/>
  <c r="L61" i="2"/>
  <c r="O61" i="2"/>
  <c r="N61" i="2"/>
  <c r="M61" i="2"/>
  <c r="C61" i="2"/>
  <c r="D61" i="2"/>
  <c r="BF60" i="2"/>
  <c r="BG60" i="2"/>
  <c r="C60" i="2"/>
  <c r="D60" i="2"/>
  <c r="IL55" i="2"/>
  <c r="IM55" i="2"/>
  <c r="ID55" i="2"/>
  <c r="IE55" i="2"/>
  <c r="HV55" i="2"/>
  <c r="HW55" i="2"/>
  <c r="HN55" i="2"/>
  <c r="HO55" i="2"/>
  <c r="HF55" i="2"/>
  <c r="HG55" i="2"/>
  <c r="GP55" i="2"/>
  <c r="GQ55" i="2"/>
  <c r="GH55" i="2"/>
  <c r="GI55" i="2"/>
  <c r="FR55" i="2"/>
  <c r="FS55" i="2"/>
  <c r="FJ55" i="2"/>
  <c r="FK55" i="2"/>
  <c r="FB55" i="2"/>
  <c r="FC55" i="2"/>
  <c r="ET55" i="2"/>
  <c r="EU55" i="2"/>
  <c r="EL55" i="2"/>
  <c r="EM55" i="2"/>
  <c r="ED55" i="2"/>
  <c r="EE55" i="2"/>
  <c r="DV55" i="2"/>
  <c r="DW55" i="2"/>
  <c r="DB55" i="2"/>
  <c r="DC55" i="2"/>
  <c r="CT55" i="2"/>
  <c r="CU55" i="2"/>
  <c r="CL55" i="2"/>
  <c r="CM55" i="2"/>
  <c r="CD55" i="2"/>
  <c r="CE55" i="2"/>
  <c r="BV55" i="2"/>
  <c r="BW55" i="2"/>
  <c r="BN55" i="2"/>
  <c r="BO55" i="2"/>
  <c r="BF55" i="2"/>
  <c r="BG55" i="2"/>
  <c r="AX55" i="2"/>
  <c r="AP55" i="2"/>
  <c r="AQ55" i="2"/>
  <c r="AH55" i="2"/>
  <c r="AI55" i="2"/>
  <c r="Z55" i="2"/>
  <c r="AA55" i="2"/>
  <c r="R55" i="2"/>
  <c r="S55" i="2"/>
  <c r="J55" i="2"/>
  <c r="K55" i="2"/>
  <c r="C55" i="2"/>
  <c r="D55" i="2"/>
  <c r="IL53" i="2"/>
  <c r="IM53" i="2"/>
  <c r="IL54" i="2"/>
  <c r="IM54" i="2"/>
  <c r="IN54" i="2"/>
  <c r="G54" i="2"/>
  <c r="IQ54" i="2"/>
  <c r="IP54" i="2"/>
  <c r="IO54" i="2"/>
  <c r="ID53" i="2"/>
  <c r="IE53" i="2"/>
  <c r="ID54" i="2"/>
  <c r="IE54" i="2"/>
  <c r="IF54" i="2"/>
  <c r="II54" i="2"/>
  <c r="IH54" i="2"/>
  <c r="IG54" i="2"/>
  <c r="HV53" i="2"/>
  <c r="HW53" i="2"/>
  <c r="HV54" i="2"/>
  <c r="HW54" i="2"/>
  <c r="HX54" i="2"/>
  <c r="IA54" i="2"/>
  <c r="HZ54" i="2"/>
  <c r="HY54" i="2"/>
  <c r="HN53" i="2"/>
  <c r="HO53" i="2"/>
  <c r="HN54" i="2"/>
  <c r="HO54" i="2"/>
  <c r="HP54" i="2"/>
  <c r="HQ54" i="2"/>
  <c r="HS54" i="2"/>
  <c r="HR54" i="2"/>
  <c r="HF53" i="2"/>
  <c r="HG53" i="2"/>
  <c r="HF54" i="2"/>
  <c r="HG54" i="2"/>
  <c r="HH54" i="2"/>
  <c r="HK54" i="2"/>
  <c r="HJ54" i="2"/>
  <c r="HI54" i="2"/>
  <c r="GX53" i="2"/>
  <c r="GY53" i="2"/>
  <c r="GZ54" i="2"/>
  <c r="HC54" i="2"/>
  <c r="HB54" i="2"/>
  <c r="HA54" i="2"/>
  <c r="GP53" i="2"/>
  <c r="GQ53" i="2"/>
  <c r="GP54" i="2"/>
  <c r="GQ54" i="2"/>
  <c r="GR54" i="2"/>
  <c r="GU54" i="2"/>
  <c r="GT54" i="2"/>
  <c r="GS54" i="2"/>
  <c r="GH53" i="2"/>
  <c r="GI53" i="2"/>
  <c r="GH54" i="2"/>
  <c r="GI54" i="2"/>
  <c r="GJ54" i="2"/>
  <c r="GK54" i="2"/>
  <c r="GM54" i="2"/>
  <c r="GL54" i="2"/>
  <c r="FZ53" i="2"/>
  <c r="GA53" i="2"/>
  <c r="GB54" i="2"/>
  <c r="GE54" i="2"/>
  <c r="GD54" i="2"/>
  <c r="GC54" i="2"/>
  <c r="FR53" i="2"/>
  <c r="FS53" i="2"/>
  <c r="FR54" i="2"/>
  <c r="FS54" i="2"/>
  <c r="FT54" i="2"/>
  <c r="FW54" i="2"/>
  <c r="FV54" i="2"/>
  <c r="FU54" i="2"/>
  <c r="FJ53" i="2"/>
  <c r="FK53" i="2"/>
  <c r="FJ54" i="2"/>
  <c r="FK54" i="2"/>
  <c r="FL54" i="2"/>
  <c r="FO54" i="2"/>
  <c r="FN54" i="2"/>
  <c r="FM54" i="2"/>
  <c r="FB53" i="2"/>
  <c r="FC53" i="2"/>
  <c r="FB54" i="2"/>
  <c r="FC54" i="2"/>
  <c r="FD54" i="2"/>
  <c r="FG54" i="2"/>
  <c r="FF54" i="2"/>
  <c r="FE54" i="2"/>
  <c r="ET53" i="2"/>
  <c r="EU53" i="2"/>
  <c r="ET54" i="2"/>
  <c r="EU54" i="2"/>
  <c r="EV54" i="2"/>
  <c r="EY54" i="2"/>
  <c r="EX54" i="2"/>
  <c r="EW54" i="2"/>
  <c r="EL53" i="2"/>
  <c r="EM53" i="2"/>
  <c r="EL54" i="2"/>
  <c r="EM54" i="2"/>
  <c r="EN54" i="2"/>
  <c r="EQ54" i="2"/>
  <c r="EP54" i="2"/>
  <c r="EO54" i="2"/>
  <c r="ED53" i="2"/>
  <c r="EE53" i="2"/>
  <c r="ED54" i="2"/>
  <c r="EE54" i="2"/>
  <c r="EF54" i="2"/>
  <c r="EI54" i="2"/>
  <c r="EH54" i="2"/>
  <c r="EG54" i="2"/>
  <c r="DV53" i="2"/>
  <c r="DW53" i="2"/>
  <c r="DV54" i="2"/>
  <c r="DW54" i="2"/>
  <c r="DX54" i="2"/>
  <c r="EA54" i="2"/>
  <c r="DZ54" i="2"/>
  <c r="DY54" i="2"/>
  <c r="DB53" i="2"/>
  <c r="DC53" i="2"/>
  <c r="DB54" i="2"/>
  <c r="DC54" i="2"/>
  <c r="DD54" i="2"/>
  <c r="DG54" i="2"/>
  <c r="DF54" i="2"/>
  <c r="DE54" i="2"/>
  <c r="CT53" i="2"/>
  <c r="CU53" i="2"/>
  <c r="CV54" i="2"/>
  <c r="CY54" i="2"/>
  <c r="CX54" i="2"/>
  <c r="CW54" i="2"/>
  <c r="CT54" i="2"/>
  <c r="CL53" i="2"/>
  <c r="CM53" i="2"/>
  <c r="CL54" i="2"/>
  <c r="CM54" i="2"/>
  <c r="CN54" i="2"/>
  <c r="CQ54" i="2"/>
  <c r="CP54" i="2"/>
  <c r="CO54" i="2"/>
  <c r="CD53" i="2"/>
  <c r="CE53" i="2"/>
  <c r="CD54" i="2"/>
  <c r="CE54" i="2"/>
  <c r="CF54" i="2"/>
  <c r="CI54" i="2"/>
  <c r="CH54" i="2"/>
  <c r="CG54" i="2"/>
  <c r="BV53" i="2"/>
  <c r="BW53" i="2"/>
  <c r="BV54" i="2"/>
  <c r="BW54" i="2"/>
  <c r="BX54" i="2"/>
  <c r="CA54" i="2"/>
  <c r="BZ54" i="2"/>
  <c r="BY54" i="2"/>
  <c r="BN53" i="2"/>
  <c r="BO53" i="2"/>
  <c r="BN54" i="2"/>
  <c r="BO54" i="2"/>
  <c r="BP54" i="2"/>
  <c r="BS54" i="2"/>
  <c r="BR54" i="2"/>
  <c r="BQ54" i="2"/>
  <c r="BF53" i="2"/>
  <c r="BG53" i="2"/>
  <c r="BF54" i="2"/>
  <c r="BG54" i="2"/>
  <c r="BH54" i="2"/>
  <c r="BK54" i="2"/>
  <c r="BI54" i="2"/>
  <c r="AX53" i="2"/>
  <c r="AY53" i="2"/>
  <c r="AX54" i="2"/>
  <c r="AY54" i="2"/>
  <c r="AZ54" i="2"/>
  <c r="BC54" i="2"/>
  <c r="BB54" i="2"/>
  <c r="BA54" i="2"/>
  <c r="AP54" i="2"/>
  <c r="AQ54" i="2"/>
  <c r="AR54" i="2"/>
  <c r="AU54" i="2"/>
  <c r="AT54" i="2"/>
  <c r="AS54" i="2"/>
  <c r="AH53" i="2"/>
  <c r="AI53" i="2"/>
  <c r="AH54" i="2"/>
  <c r="AI54" i="2"/>
  <c r="AJ54" i="2"/>
  <c r="AM54" i="2"/>
  <c r="AL54" i="2"/>
  <c r="AK54" i="2"/>
  <c r="Z53" i="2"/>
  <c r="AA53" i="2"/>
  <c r="Z54" i="2"/>
  <c r="AA54" i="2"/>
  <c r="AB54" i="2"/>
  <c r="AE54" i="2"/>
  <c r="AD54" i="2"/>
  <c r="AC54" i="2"/>
  <c r="R53" i="2"/>
  <c r="S53" i="2"/>
  <c r="R54" i="2"/>
  <c r="S54" i="2"/>
  <c r="T54" i="2"/>
  <c r="W54" i="2"/>
  <c r="V54" i="2"/>
  <c r="U54" i="2"/>
  <c r="J53" i="2"/>
  <c r="K53" i="2"/>
  <c r="J54" i="2"/>
  <c r="K54" i="2"/>
  <c r="L54" i="2"/>
  <c r="O54" i="2"/>
  <c r="N54" i="2"/>
  <c r="M54" i="2"/>
  <c r="C54" i="2"/>
  <c r="D54" i="2"/>
  <c r="AP53" i="2"/>
  <c r="C53" i="2"/>
  <c r="D53" i="2"/>
  <c r="IL51" i="2"/>
  <c r="IM51" i="2"/>
  <c r="ID51" i="2"/>
  <c r="IE51" i="2"/>
  <c r="HV51" i="2"/>
  <c r="HW51" i="2"/>
  <c r="HN51" i="2"/>
  <c r="HO51" i="2"/>
  <c r="HF51" i="2"/>
  <c r="HG51" i="2"/>
  <c r="GX51" i="2"/>
  <c r="GY51" i="2"/>
  <c r="GP51" i="2"/>
  <c r="GQ51" i="2"/>
  <c r="GH51" i="2"/>
  <c r="GI51" i="2"/>
  <c r="FZ51" i="2"/>
  <c r="GA51" i="2"/>
  <c r="FR51" i="2"/>
  <c r="FS51" i="2"/>
  <c r="FJ51" i="2"/>
  <c r="FK51" i="2"/>
  <c r="FB51" i="2"/>
  <c r="FC51" i="2"/>
  <c r="ET51" i="2"/>
  <c r="EU51" i="2"/>
  <c r="EL51" i="2"/>
  <c r="EM51" i="2"/>
  <c r="ED51" i="2"/>
  <c r="EE51" i="2"/>
  <c r="DV51" i="2"/>
  <c r="DW51" i="2"/>
  <c r="DB51" i="2"/>
  <c r="DC51" i="2"/>
  <c r="CT51" i="2"/>
  <c r="CU51" i="2"/>
  <c r="CL51" i="2"/>
  <c r="CM51" i="2"/>
  <c r="CD51" i="2"/>
  <c r="CE51" i="2"/>
  <c r="BV51" i="2"/>
  <c r="BW51" i="2"/>
  <c r="BN51" i="2"/>
  <c r="BO51" i="2"/>
  <c r="BF51" i="2"/>
  <c r="BG51" i="2"/>
  <c r="AX51" i="2"/>
  <c r="AY51" i="2"/>
  <c r="AP51" i="2"/>
  <c r="AQ51" i="2"/>
  <c r="AH51" i="2"/>
  <c r="AI51" i="2"/>
  <c r="Z51" i="2"/>
  <c r="AA51" i="2"/>
  <c r="R51" i="2"/>
  <c r="S51" i="2"/>
  <c r="J51" i="2"/>
  <c r="K51" i="2"/>
  <c r="C51" i="2"/>
  <c r="D51" i="2"/>
  <c r="IL49" i="2"/>
  <c r="IM49" i="2"/>
  <c r="IL50" i="2"/>
  <c r="IM50" i="2"/>
  <c r="IN50" i="2"/>
  <c r="G50" i="2"/>
  <c r="IQ50" i="2"/>
  <c r="IP50" i="2"/>
  <c r="IO50" i="2"/>
  <c r="ID49" i="2"/>
  <c r="IE49" i="2"/>
  <c r="ID50" i="2"/>
  <c r="IE50" i="2"/>
  <c r="IF50" i="2"/>
  <c r="II50" i="2"/>
  <c r="IH50" i="2"/>
  <c r="IG50" i="2"/>
  <c r="HV49" i="2"/>
  <c r="HW49" i="2"/>
  <c r="HV50" i="2"/>
  <c r="HW50" i="2"/>
  <c r="HX50" i="2"/>
  <c r="IA50" i="2"/>
  <c r="HZ50" i="2"/>
  <c r="HY50" i="2"/>
  <c r="HN49" i="2"/>
  <c r="HO49" i="2"/>
  <c r="HN50" i="2"/>
  <c r="HO50" i="2"/>
  <c r="HP50" i="2"/>
  <c r="HQ50" i="2"/>
  <c r="HS50" i="2"/>
  <c r="HR50" i="2"/>
  <c r="HF49" i="2"/>
  <c r="HG49" i="2"/>
  <c r="HF50" i="2"/>
  <c r="HG50" i="2"/>
  <c r="HH50" i="2"/>
  <c r="HK50" i="2"/>
  <c r="HJ50" i="2"/>
  <c r="HI50" i="2"/>
  <c r="GX49" i="2"/>
  <c r="GY49" i="2"/>
  <c r="GX50" i="2"/>
  <c r="GY50" i="2"/>
  <c r="GZ50" i="2"/>
  <c r="HC50" i="2"/>
  <c r="HB50" i="2"/>
  <c r="HA50" i="2"/>
  <c r="GP49" i="2"/>
  <c r="GQ49" i="2"/>
  <c r="GP50" i="2"/>
  <c r="GQ50" i="2"/>
  <c r="GR50" i="2"/>
  <c r="GU50" i="2"/>
  <c r="GT50" i="2"/>
  <c r="GS50" i="2"/>
  <c r="GH49" i="2"/>
  <c r="GI49" i="2"/>
  <c r="GH50" i="2"/>
  <c r="GI50" i="2"/>
  <c r="GJ50" i="2"/>
  <c r="GK50" i="2"/>
  <c r="GM50" i="2"/>
  <c r="GL50" i="2"/>
  <c r="FZ49" i="2"/>
  <c r="GA49" i="2"/>
  <c r="FZ50" i="2"/>
  <c r="GA50" i="2"/>
  <c r="GB50" i="2"/>
  <c r="GE50" i="2"/>
  <c r="GD50" i="2"/>
  <c r="GC50" i="2"/>
  <c r="FR49" i="2"/>
  <c r="FS49" i="2"/>
  <c r="FR50" i="2"/>
  <c r="FS50" i="2"/>
  <c r="FT50" i="2"/>
  <c r="FW50" i="2"/>
  <c r="FV50" i="2"/>
  <c r="FU50" i="2"/>
  <c r="FJ49" i="2"/>
  <c r="FK49" i="2"/>
  <c r="FJ50" i="2"/>
  <c r="FK50" i="2"/>
  <c r="FL50" i="2"/>
  <c r="FO50" i="2"/>
  <c r="FN50" i="2"/>
  <c r="FM50" i="2"/>
  <c r="FB49" i="2"/>
  <c r="FC49" i="2"/>
  <c r="FB50" i="2"/>
  <c r="FC50" i="2"/>
  <c r="FD50" i="2"/>
  <c r="FG50" i="2"/>
  <c r="FF50" i="2"/>
  <c r="FE50" i="2"/>
  <c r="ET49" i="2"/>
  <c r="EU49" i="2"/>
  <c r="ET50" i="2"/>
  <c r="EU50" i="2"/>
  <c r="EV50" i="2"/>
  <c r="EY50" i="2"/>
  <c r="EX50" i="2"/>
  <c r="EW50" i="2"/>
  <c r="EL49" i="2"/>
  <c r="EM49" i="2"/>
  <c r="EL50" i="2"/>
  <c r="EM50" i="2"/>
  <c r="EN50" i="2"/>
  <c r="EQ50" i="2"/>
  <c r="EP50" i="2"/>
  <c r="EO50" i="2"/>
  <c r="ED49" i="2"/>
  <c r="EE49" i="2"/>
  <c r="ED50" i="2"/>
  <c r="EE50" i="2"/>
  <c r="EF50" i="2"/>
  <c r="EI50" i="2"/>
  <c r="EH50" i="2"/>
  <c r="EG50" i="2"/>
  <c r="DV49" i="2"/>
  <c r="DW49" i="2"/>
  <c r="DV50" i="2"/>
  <c r="DW50" i="2"/>
  <c r="DX50" i="2"/>
  <c r="EA50" i="2"/>
  <c r="DZ50" i="2"/>
  <c r="DY50" i="2"/>
  <c r="DB49" i="2"/>
  <c r="DC49" i="2"/>
  <c r="DB50" i="2"/>
  <c r="DC50" i="2"/>
  <c r="DD50" i="2"/>
  <c r="DG50" i="2"/>
  <c r="DF50" i="2"/>
  <c r="DE50" i="2"/>
  <c r="CT49" i="2"/>
  <c r="CU49" i="2"/>
  <c r="CT50" i="2"/>
  <c r="CU50" i="2"/>
  <c r="CV50" i="2"/>
  <c r="CY50" i="2"/>
  <c r="CX50" i="2"/>
  <c r="CW50" i="2"/>
  <c r="CL49" i="2"/>
  <c r="CM49" i="2"/>
  <c r="CN50" i="2"/>
  <c r="CQ50" i="2"/>
  <c r="CP50" i="2"/>
  <c r="CO50" i="2"/>
  <c r="CD49" i="2"/>
  <c r="CE49" i="2"/>
  <c r="CD50" i="2"/>
  <c r="CE50" i="2"/>
  <c r="CF50" i="2"/>
  <c r="CI50" i="2"/>
  <c r="CH50" i="2"/>
  <c r="CG50" i="2"/>
  <c r="BV49" i="2"/>
  <c r="BW49" i="2"/>
  <c r="BV50" i="2"/>
  <c r="BW50" i="2"/>
  <c r="BX50" i="2"/>
  <c r="CA50" i="2"/>
  <c r="BZ50" i="2"/>
  <c r="BY50" i="2"/>
  <c r="BN49" i="2"/>
  <c r="BO49" i="2"/>
  <c r="BN50" i="2"/>
  <c r="BO50" i="2"/>
  <c r="BP50" i="2"/>
  <c r="BS50" i="2"/>
  <c r="BR50" i="2"/>
  <c r="BQ50" i="2"/>
  <c r="BF49" i="2"/>
  <c r="BG49" i="2"/>
  <c r="BF50" i="2"/>
  <c r="BG50" i="2"/>
  <c r="BH50" i="2"/>
  <c r="BK50" i="2"/>
  <c r="BI50" i="2"/>
  <c r="AX49" i="2"/>
  <c r="AY49" i="2"/>
  <c r="AX50" i="2"/>
  <c r="AY50" i="2"/>
  <c r="AZ50" i="2"/>
  <c r="BC50" i="2"/>
  <c r="BB50" i="2"/>
  <c r="BA50" i="2"/>
  <c r="AP49" i="2"/>
  <c r="AQ49" i="2"/>
  <c r="AP50" i="2"/>
  <c r="AQ50" i="2"/>
  <c r="AR50" i="2"/>
  <c r="AU50" i="2"/>
  <c r="AT50" i="2"/>
  <c r="AS50" i="2"/>
  <c r="AH49" i="2"/>
  <c r="AI49" i="2"/>
  <c r="AJ50" i="2"/>
  <c r="AM50" i="2"/>
  <c r="AL50" i="2"/>
  <c r="AK50" i="2"/>
  <c r="Z49" i="2"/>
  <c r="AA49" i="2"/>
  <c r="Z50" i="2"/>
  <c r="AA50" i="2"/>
  <c r="AB50" i="2"/>
  <c r="AE50" i="2"/>
  <c r="AD50" i="2"/>
  <c r="AC50" i="2"/>
  <c r="R49" i="2"/>
  <c r="S49" i="2"/>
  <c r="R50" i="2"/>
  <c r="S50" i="2"/>
  <c r="T50" i="2"/>
  <c r="W50" i="2"/>
  <c r="V50" i="2"/>
  <c r="U50" i="2"/>
  <c r="J49" i="2"/>
  <c r="K49" i="2"/>
  <c r="J50" i="2"/>
  <c r="K50" i="2"/>
  <c r="L50" i="2"/>
  <c r="O50" i="2"/>
  <c r="N50" i="2"/>
  <c r="M50" i="2"/>
  <c r="C50" i="2"/>
  <c r="D50" i="2"/>
  <c r="C49" i="2"/>
  <c r="D49" i="2"/>
  <c r="IL47" i="2"/>
  <c r="IM47" i="2"/>
  <c r="ID47" i="2"/>
  <c r="IE47" i="2"/>
  <c r="HV47" i="2"/>
  <c r="HW47" i="2"/>
  <c r="HN47" i="2"/>
  <c r="HO47" i="2"/>
  <c r="HF47" i="2"/>
  <c r="HG47" i="2"/>
  <c r="GX47" i="2"/>
  <c r="GY47" i="2"/>
  <c r="GP47" i="2"/>
  <c r="GQ47" i="2"/>
  <c r="GH47" i="2"/>
  <c r="GI47" i="2"/>
  <c r="FZ47" i="2"/>
  <c r="GA47" i="2"/>
  <c r="FR47" i="2"/>
  <c r="FS47" i="2"/>
  <c r="FJ47" i="2"/>
  <c r="FK47" i="2"/>
  <c r="FB47" i="2"/>
  <c r="FC47" i="2"/>
  <c r="EL47" i="2"/>
  <c r="EM47" i="2"/>
  <c r="ED47" i="2"/>
  <c r="EE47" i="2"/>
  <c r="DV47" i="2"/>
  <c r="DW47" i="2"/>
  <c r="DB47" i="2"/>
  <c r="DC47" i="2"/>
  <c r="CD47" i="2"/>
  <c r="CE47" i="2"/>
  <c r="BV47" i="2"/>
  <c r="BW47" i="2"/>
  <c r="BN47" i="2"/>
  <c r="BO47" i="2"/>
  <c r="BF47" i="2"/>
  <c r="BG47" i="2"/>
  <c r="AX47" i="2"/>
  <c r="AY47" i="2"/>
  <c r="AP47" i="2"/>
  <c r="AQ47" i="2"/>
  <c r="AH47" i="2"/>
  <c r="AI47" i="2"/>
  <c r="Z47" i="2"/>
  <c r="AA47" i="2"/>
  <c r="R47" i="2"/>
  <c r="S47" i="2"/>
  <c r="J47" i="2"/>
  <c r="K47" i="2"/>
  <c r="IL45" i="2"/>
  <c r="IM45" i="2"/>
  <c r="IL46" i="2"/>
  <c r="IM46" i="2"/>
  <c r="IN46" i="2"/>
  <c r="G46" i="2"/>
  <c r="IQ46" i="2"/>
  <c r="IP46" i="2"/>
  <c r="IO46" i="2"/>
  <c r="ID45" i="2"/>
  <c r="IE45" i="2"/>
  <c r="ID46" i="2"/>
  <c r="IE46" i="2"/>
  <c r="IF46" i="2"/>
  <c r="II46" i="2"/>
  <c r="IH46" i="2"/>
  <c r="IG46" i="2"/>
  <c r="HV46" i="2"/>
  <c r="HW46" i="2"/>
  <c r="HX46" i="2"/>
  <c r="IA46" i="2"/>
  <c r="HZ46" i="2"/>
  <c r="HY46" i="2"/>
  <c r="HN45" i="2"/>
  <c r="HO45" i="2"/>
  <c r="HN46" i="2"/>
  <c r="HO46" i="2"/>
  <c r="HP46" i="2"/>
  <c r="HQ46" i="2"/>
  <c r="HS46" i="2"/>
  <c r="HR46" i="2"/>
  <c r="HF45" i="2"/>
  <c r="HG45" i="2"/>
  <c r="HF46" i="2"/>
  <c r="HG46" i="2"/>
  <c r="HH46" i="2"/>
  <c r="HK46" i="2"/>
  <c r="HJ46" i="2"/>
  <c r="HI46" i="2"/>
  <c r="GX45" i="2"/>
  <c r="GY45" i="2"/>
  <c r="GX46" i="2"/>
  <c r="GY46" i="2"/>
  <c r="GZ46" i="2"/>
  <c r="HC46" i="2"/>
  <c r="HB46" i="2"/>
  <c r="HA46" i="2"/>
  <c r="GP45" i="2"/>
  <c r="GQ45" i="2"/>
  <c r="GP46" i="2"/>
  <c r="GQ46" i="2"/>
  <c r="GR46" i="2"/>
  <c r="GU46" i="2"/>
  <c r="GT46" i="2"/>
  <c r="GS46" i="2"/>
  <c r="GH45" i="2"/>
  <c r="GI45" i="2"/>
  <c r="GH46" i="2"/>
  <c r="GI46" i="2"/>
  <c r="GJ46" i="2"/>
  <c r="GK46" i="2"/>
  <c r="GM46" i="2"/>
  <c r="GL46" i="2"/>
  <c r="FZ45" i="2"/>
  <c r="GA45" i="2"/>
  <c r="FZ46" i="2"/>
  <c r="GA46" i="2"/>
  <c r="GB46" i="2"/>
  <c r="GE46" i="2"/>
  <c r="GD46" i="2"/>
  <c r="GC46" i="2"/>
  <c r="FR45" i="2"/>
  <c r="FS45" i="2"/>
  <c r="FR46" i="2"/>
  <c r="FS46" i="2"/>
  <c r="FT46" i="2"/>
  <c r="FW46" i="2"/>
  <c r="FV46" i="2"/>
  <c r="FU46" i="2"/>
  <c r="FJ46" i="2"/>
  <c r="FK46" i="2"/>
  <c r="FL46" i="2"/>
  <c r="FO46" i="2"/>
  <c r="FN46" i="2"/>
  <c r="FM46" i="2"/>
  <c r="FB45" i="2"/>
  <c r="FC45" i="2"/>
  <c r="FB46" i="2"/>
  <c r="FC46" i="2"/>
  <c r="FD46" i="2"/>
  <c r="FG46" i="2"/>
  <c r="FF46" i="2"/>
  <c r="FE46" i="2"/>
  <c r="ET46" i="2"/>
  <c r="EU46" i="2"/>
  <c r="EV46" i="2"/>
  <c r="EY46" i="2"/>
  <c r="EX46" i="2"/>
  <c r="EW46" i="2"/>
  <c r="EL45" i="2"/>
  <c r="EM45" i="2"/>
  <c r="EL46" i="2"/>
  <c r="EM46" i="2"/>
  <c r="EN46" i="2"/>
  <c r="EQ46" i="2"/>
  <c r="EP46" i="2"/>
  <c r="EO46" i="2"/>
  <c r="ED45" i="2"/>
  <c r="EE45" i="2"/>
  <c r="ED46" i="2"/>
  <c r="EE46" i="2"/>
  <c r="EF46" i="2"/>
  <c r="EI46" i="2"/>
  <c r="EH46" i="2"/>
  <c r="EG46" i="2"/>
  <c r="DV45" i="2"/>
  <c r="DW45" i="2"/>
  <c r="DV46" i="2"/>
  <c r="DW46" i="2"/>
  <c r="DX46" i="2"/>
  <c r="EA46" i="2"/>
  <c r="DZ46" i="2"/>
  <c r="DY46" i="2"/>
  <c r="DB45" i="2"/>
  <c r="DC45" i="2"/>
  <c r="DB46" i="2"/>
  <c r="DC46" i="2"/>
  <c r="DD46" i="2"/>
  <c r="DG46" i="2"/>
  <c r="DF46" i="2"/>
  <c r="DE46" i="2"/>
  <c r="CT45" i="2"/>
  <c r="CU45" i="2"/>
  <c r="CT46" i="2"/>
  <c r="CU46" i="2"/>
  <c r="CV46" i="2"/>
  <c r="CY46" i="2"/>
  <c r="CX46" i="2"/>
  <c r="CW46" i="2"/>
  <c r="CL46" i="2"/>
  <c r="CM46" i="2"/>
  <c r="CN46" i="2"/>
  <c r="CQ46" i="2"/>
  <c r="CP46" i="2"/>
  <c r="CO46" i="2"/>
  <c r="CD45" i="2"/>
  <c r="CE45" i="2"/>
  <c r="CD46" i="2"/>
  <c r="CE46" i="2"/>
  <c r="CF46" i="2"/>
  <c r="CI46" i="2"/>
  <c r="CH46" i="2"/>
  <c r="CG46" i="2"/>
  <c r="BV45" i="2"/>
  <c r="BW45" i="2"/>
  <c r="BX46" i="2"/>
  <c r="CA46" i="2"/>
  <c r="BZ46" i="2"/>
  <c r="BY46" i="2"/>
  <c r="BN45" i="2"/>
  <c r="BO45" i="2"/>
  <c r="BP46" i="2"/>
  <c r="BS46" i="2"/>
  <c r="BR46" i="2"/>
  <c r="BQ46" i="2"/>
  <c r="BF45" i="2"/>
  <c r="BG45" i="2"/>
  <c r="BF46" i="2"/>
  <c r="BG46" i="2"/>
  <c r="BH46" i="2"/>
  <c r="BK46" i="2"/>
  <c r="BJ46" i="2"/>
  <c r="BI46" i="2"/>
  <c r="AX45" i="2"/>
  <c r="AY45" i="2"/>
  <c r="AX46" i="2"/>
  <c r="AY46" i="2"/>
  <c r="AZ46" i="2"/>
  <c r="BC46" i="2"/>
  <c r="BB46" i="2"/>
  <c r="BA46" i="2"/>
  <c r="AR46" i="2"/>
  <c r="AU46" i="2"/>
  <c r="AT46" i="2"/>
  <c r="AS46" i="2"/>
  <c r="AH45" i="2"/>
  <c r="AI45" i="2"/>
  <c r="AH46" i="2"/>
  <c r="AI46" i="2"/>
  <c r="AJ46" i="2"/>
  <c r="AM46" i="2"/>
  <c r="AL46" i="2"/>
  <c r="AK46" i="2"/>
  <c r="Z45" i="2"/>
  <c r="AA45" i="2"/>
  <c r="Z46" i="2"/>
  <c r="AA46" i="2"/>
  <c r="AB46" i="2"/>
  <c r="AE46" i="2"/>
  <c r="AD46" i="2"/>
  <c r="AC46" i="2"/>
  <c r="R45" i="2"/>
  <c r="S45" i="2"/>
  <c r="R46" i="2"/>
  <c r="S46" i="2"/>
  <c r="T46" i="2"/>
  <c r="W46" i="2"/>
  <c r="V46" i="2"/>
  <c r="U46" i="2"/>
  <c r="J45" i="2"/>
  <c r="K45" i="2"/>
  <c r="J46" i="2"/>
  <c r="K46" i="2"/>
  <c r="L46" i="2"/>
  <c r="O46" i="2"/>
  <c r="N46" i="2"/>
  <c r="M46" i="2"/>
  <c r="AP45" i="2"/>
  <c r="IN23" i="2"/>
  <c r="HH23" i="2"/>
  <c r="GZ23" i="2"/>
  <c r="GR23" i="2"/>
  <c r="GJ23" i="2"/>
  <c r="EV23" i="2"/>
  <c r="EF23" i="2"/>
  <c r="DX23" i="2"/>
  <c r="DR23" i="2"/>
  <c r="DJ23" i="2"/>
  <c r="BF23" i="2"/>
  <c r="DB22" i="2"/>
  <c r="CT22" i="2"/>
  <c r="CL22" i="2"/>
  <c r="BV22" i="2"/>
  <c r="AX22" i="2"/>
  <c r="AH22" i="2"/>
  <c r="Z22" i="2"/>
  <c r="IN19" i="2"/>
  <c r="IF19" i="2"/>
  <c r="HX19" i="2"/>
  <c r="HP19" i="2"/>
  <c r="HH19" i="2"/>
  <c r="GJ19" i="2"/>
  <c r="FT19" i="2"/>
  <c r="FL19" i="2"/>
  <c r="EV19" i="2"/>
  <c r="DR19" i="2"/>
  <c r="DJ19" i="2"/>
  <c r="AX19" i="2"/>
  <c r="AH19" i="2"/>
  <c r="DB18" i="2"/>
  <c r="CT18" i="2"/>
  <c r="CL18" i="2"/>
  <c r="CD18" i="2"/>
  <c r="BV18" i="2"/>
  <c r="BF18" i="2"/>
  <c r="AP18" i="2"/>
  <c r="GJ17" i="2"/>
  <c r="IN15" i="2"/>
  <c r="IF15" i="2"/>
  <c r="FL15" i="2"/>
  <c r="DB15" i="2"/>
  <c r="BN15" i="2"/>
  <c r="AX15" i="2"/>
  <c r="J15" i="2"/>
  <c r="CL14" i="2"/>
  <c r="CD14" i="2"/>
  <c r="BV14" i="2"/>
  <c r="BF14" i="2"/>
  <c r="AP14" i="2"/>
  <c r="DX11" i="2"/>
  <c r="BN11" i="2"/>
  <c r="AP11" i="2"/>
  <c r="DB10" i="2"/>
  <c r="CD10" i="2"/>
  <c r="BF10" i="2"/>
  <c r="C10" i="2"/>
  <c r="BF8" i="2"/>
  <c r="AX7" i="2"/>
</calcChain>
</file>

<file path=xl/sharedStrings.xml><?xml version="1.0" encoding="utf-8"?>
<sst xmlns="http://schemas.openxmlformats.org/spreadsheetml/2006/main" count="543" uniqueCount="189">
  <si>
    <t>Fluorescence with Qubit Reader</t>
  </si>
  <si>
    <t>Sample</t>
  </si>
  <si>
    <t>ds cNDA after preamp in samples (ng/µl)</t>
  </si>
  <si>
    <t>Taqman 3</t>
  </si>
  <si>
    <t>Old WSD</t>
  </si>
  <si>
    <t>Plate 1</t>
  </si>
  <si>
    <t xml:space="preserve">Std Curves </t>
  </si>
  <si>
    <t>18S</t>
  </si>
  <si>
    <t>Ct Mean</t>
  </si>
  <si>
    <t>Log</t>
  </si>
  <si>
    <t>ADAM10</t>
  </si>
  <si>
    <t>APEX1</t>
  </si>
  <si>
    <t>APP</t>
  </si>
  <si>
    <t>CRH R1</t>
  </si>
  <si>
    <t>CRH R2</t>
  </si>
  <si>
    <t>HSPD1</t>
  </si>
  <si>
    <t>DYNCL1</t>
  </si>
  <si>
    <t>FEV</t>
  </si>
  <si>
    <t>HSP90B1</t>
  </si>
  <si>
    <t>HSPB1</t>
  </si>
  <si>
    <t>5HT1A</t>
  </si>
  <si>
    <t>IDO1</t>
  </si>
  <si>
    <t>KIF5B</t>
  </si>
  <si>
    <t>KMO</t>
  </si>
  <si>
    <t>LIG4</t>
  </si>
  <si>
    <t>1:10,000 (0.01)</t>
  </si>
  <si>
    <t>Undetermined</t>
  </si>
  <si>
    <t>UD</t>
  </si>
  <si>
    <t>MAPT</t>
  </si>
  <si>
    <t>NBN</t>
  </si>
  <si>
    <t>NLGN3</t>
  </si>
  <si>
    <t>NTHL1</t>
  </si>
  <si>
    <t>NTRK2</t>
  </si>
  <si>
    <t>PCNA</t>
  </si>
  <si>
    <t>PSEN1</t>
  </si>
  <si>
    <t>RAD23</t>
  </si>
  <si>
    <t>SERT</t>
  </si>
  <si>
    <t>SCNA</t>
  </si>
  <si>
    <t>TAAR1</t>
  </si>
  <si>
    <t>TPH2</t>
  </si>
  <si>
    <t>UBE1</t>
  </si>
  <si>
    <t>UBE2D3</t>
  </si>
  <si>
    <t>UBE3A</t>
  </si>
  <si>
    <t>UCN</t>
  </si>
  <si>
    <t>ud</t>
  </si>
  <si>
    <t>1;1000 (0.1)</t>
  </si>
  <si>
    <t>1;1000 (1)</t>
  </si>
  <si>
    <t>1:100 (10)</t>
  </si>
  <si>
    <t>Plate 2</t>
  </si>
  <si>
    <t>neat (100)</t>
  </si>
  <si>
    <t>Undetectable</t>
  </si>
  <si>
    <t xml:space="preserve"> </t>
  </si>
  <si>
    <t xml:space="preserve">Placebo 1  </t>
  </si>
  <si>
    <t>none</t>
  </si>
  <si>
    <t>18s</t>
  </si>
  <si>
    <t>Y value</t>
  </si>
  <si>
    <t>cDNA</t>
  </si>
  <si>
    <t>AVG</t>
  </si>
  <si>
    <t>GAPDH cDNA</t>
  </si>
  <si>
    <t xml:space="preserve">geometr mean </t>
  </si>
  <si>
    <t>avg cDNA</t>
  </si>
  <si>
    <t>ADAM/18s avgs</t>
  </si>
  <si>
    <t>ADAM10/GAPDH</t>
  </si>
  <si>
    <t>ADAM10/geo mean</t>
  </si>
  <si>
    <t>y   value</t>
  </si>
  <si>
    <t>APEX/18s avgs</t>
  </si>
  <si>
    <t>APEX1/GAPDH</t>
  </si>
  <si>
    <t>APEX1/geo mean</t>
  </si>
  <si>
    <t>APP/18s</t>
  </si>
  <si>
    <t>APP/GAPDH</t>
  </si>
  <si>
    <t>APP/geo mean</t>
  </si>
  <si>
    <t>CRHR1/18s</t>
  </si>
  <si>
    <t>CRHR1/GAPDH</t>
  </si>
  <si>
    <t>CRHR1/geo mean</t>
  </si>
  <si>
    <t>CRHR2/18s</t>
  </si>
  <si>
    <t>CRHR2/GAPDH</t>
  </si>
  <si>
    <t>CRHR2/geo mean</t>
  </si>
  <si>
    <t>HSPD1/18s</t>
  </si>
  <si>
    <t>HSPD1/GAPDH</t>
  </si>
  <si>
    <t>HSPD1/geo mean</t>
  </si>
  <si>
    <t>DYNLL1/18s</t>
  </si>
  <si>
    <t>DYNLL1/GAPDH</t>
  </si>
  <si>
    <t>DYNLL1/geo mean</t>
  </si>
  <si>
    <t>FEV/18s</t>
  </si>
  <si>
    <t>FEV/GAPDH</t>
  </si>
  <si>
    <t>FEV/geo mean</t>
  </si>
  <si>
    <t>HSP90B1/18s</t>
  </si>
  <si>
    <t>HSP90B1/GAPDH</t>
  </si>
  <si>
    <t>HSP90B1/geo mean</t>
  </si>
  <si>
    <t>HSPB1/18s</t>
  </si>
  <si>
    <t>HSPB1/GAPDH</t>
  </si>
  <si>
    <t>HSPB1/geo mean</t>
  </si>
  <si>
    <t>5HT1A/18s</t>
  </si>
  <si>
    <t>5HT1A/GAPDH</t>
  </si>
  <si>
    <t>5HT1A/geo mean</t>
  </si>
  <si>
    <t>IDO/18s</t>
  </si>
  <si>
    <t>IDO/GAPDH</t>
  </si>
  <si>
    <t>IDO/geo mean</t>
  </si>
  <si>
    <t>Grp avg</t>
  </si>
  <si>
    <t>KIF5B/18s</t>
  </si>
  <si>
    <t>KIF5B/GAPDH</t>
  </si>
  <si>
    <t>KIF5B/geo mean</t>
  </si>
  <si>
    <t>MAPT/18s</t>
  </si>
  <si>
    <t>MAPT/GAPDH</t>
  </si>
  <si>
    <t>MAPT/geo mean</t>
  </si>
  <si>
    <t>NBN/18s</t>
  </si>
  <si>
    <t>NBN/GAPDH</t>
  </si>
  <si>
    <t>NBN/geo mean</t>
  </si>
  <si>
    <t>NLGN3/18s</t>
  </si>
  <si>
    <t>NLGN3/GAPDH</t>
  </si>
  <si>
    <t>NLGN3/geo mean</t>
  </si>
  <si>
    <t>NTHL1/18s</t>
  </si>
  <si>
    <t>NTHL1/GAPDH</t>
  </si>
  <si>
    <t>NTHL1/geo mean</t>
  </si>
  <si>
    <t>NTRK2/18s</t>
  </si>
  <si>
    <t>NTRK2/GAPDH</t>
  </si>
  <si>
    <t>NTRK2/geo mean</t>
  </si>
  <si>
    <t>PCNA/18s</t>
  </si>
  <si>
    <t>PCNA/GAPDH</t>
  </si>
  <si>
    <t>PCNA/geo mean</t>
  </si>
  <si>
    <t>PSEN1/18s</t>
  </si>
  <si>
    <t>PSEN/GAPDH</t>
  </si>
  <si>
    <t>PSEN/geo mean</t>
  </si>
  <si>
    <t>RAD23/18s</t>
  </si>
  <si>
    <t>RAD23/GAPDH</t>
  </si>
  <si>
    <t>RAD23/geo mean</t>
  </si>
  <si>
    <t>SERT/18s</t>
  </si>
  <si>
    <t>SERT/GAPDH</t>
  </si>
  <si>
    <t>SERT/geo mean</t>
  </si>
  <si>
    <t>SCNA/18s</t>
  </si>
  <si>
    <t>SCNA/GAPDH</t>
  </si>
  <si>
    <t>SCNA/geo mean</t>
  </si>
  <si>
    <t>TAAR1/18s</t>
  </si>
  <si>
    <t>TAAR1/GAPDH</t>
  </si>
  <si>
    <t>TAAR1/geo mean</t>
  </si>
  <si>
    <t>TPH2/18s</t>
  </si>
  <si>
    <t>TPH2/GAPDH</t>
  </si>
  <si>
    <t>TPH2/geo mean</t>
  </si>
  <si>
    <t>UBA1/18s</t>
  </si>
  <si>
    <t>UBA1/GAPDH</t>
  </si>
  <si>
    <t>UBA1/geo mean</t>
  </si>
  <si>
    <t>UBE2D3/18s</t>
  </si>
  <si>
    <t>UBE2D3/GAPDH</t>
  </si>
  <si>
    <t>UBE2D3/geo mean</t>
  </si>
  <si>
    <t>UBE3A/18s</t>
  </si>
  <si>
    <t>UBE3A/GAPDH</t>
  </si>
  <si>
    <t>UBE3A/geo mean</t>
  </si>
  <si>
    <t>UCN/18s</t>
  </si>
  <si>
    <t>UCN/GAPDH</t>
  </si>
  <si>
    <t>UNC/geo mean</t>
  </si>
  <si>
    <t>Placebo 2</t>
  </si>
  <si>
    <t>Placebo 3</t>
  </si>
  <si>
    <t>outlier</t>
  </si>
  <si>
    <t>Placebo 4</t>
  </si>
  <si>
    <t>Plate 3</t>
  </si>
  <si>
    <t>Im E 5</t>
  </si>
  <si>
    <t>.</t>
  </si>
  <si>
    <t>Im E 6</t>
  </si>
  <si>
    <t>Im E 7</t>
  </si>
  <si>
    <t>Im E 8</t>
  </si>
  <si>
    <t>Plate 4</t>
  </si>
  <si>
    <t>Im E 9</t>
  </si>
  <si>
    <t>Im E 10</t>
  </si>
  <si>
    <t xml:space="preserve">Im E 11 </t>
  </si>
  <si>
    <t>None</t>
  </si>
  <si>
    <t>DE 12</t>
  </si>
  <si>
    <t>DE 13</t>
  </si>
  <si>
    <t>Plate 5</t>
  </si>
  <si>
    <t>DE 14</t>
  </si>
  <si>
    <t>DE 15</t>
  </si>
  <si>
    <t>DE 16</t>
  </si>
  <si>
    <t>DE 17</t>
  </si>
  <si>
    <t xml:space="preserve">avg of </t>
  </si>
  <si>
    <t>detectables</t>
  </si>
  <si>
    <t>Color codes</t>
  </si>
  <si>
    <t>average</t>
  </si>
  <si>
    <t>gray:</t>
  </si>
  <si>
    <t>not used</t>
  </si>
  <si>
    <t>in statistics</t>
  </si>
  <si>
    <t>green:</t>
  </si>
  <si>
    <t>used for</t>
  </si>
  <si>
    <t>Ct outliers</t>
  </si>
  <si>
    <t>Placebo</t>
  </si>
  <si>
    <t>ImE</t>
  </si>
  <si>
    <t>DE</t>
  </si>
  <si>
    <t>X lost RNA</t>
  </si>
  <si>
    <t>*</t>
  </si>
  <si>
    <t>*Ct not usable</t>
  </si>
  <si>
    <t>used average other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</si>
</sst>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#,##0.000000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2"/>
      <color theme="0" tint="-0.249977111117893"/>
      <name val="Calibri"/>
      <scheme val="minor"/>
    </font>
    <font>
      <sz val="12"/>
      <color theme="0" tint="-0.14999847407452621"/>
      <name val="Calibri"/>
      <scheme val="minor"/>
    </font>
    <font>
      <sz val="12"/>
      <color theme="9"/>
      <name val="Calibri"/>
      <scheme val="minor"/>
    </font>
    <font>
      <sz val="12"/>
      <color theme="6" tint="-0.249977111117893"/>
      <name val="Calibri"/>
      <scheme val="minor"/>
    </font>
    <font>
      <b/>
      <sz val="12"/>
      <name val="Calibri"/>
      <scheme val="minor"/>
    </font>
    <font>
      <b/>
      <sz val="14"/>
      <color theme="3" tint="0.59999389629810485"/>
      <name val="Calibri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Dashed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/>
    <xf numFmtId="0" fontId="7" fillId="4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 applyFill="1" applyAlignment="1">
      <alignment horizontal="center"/>
    </xf>
    <xf numFmtId="0" fontId="7" fillId="0" borderId="0" xfId="0" applyFont="1"/>
    <xf numFmtId="0" fontId="0" fillId="0" borderId="0" xfId="0" applyFill="1"/>
    <xf numFmtId="0" fontId="8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5" fontId="0" fillId="0" borderId="0" xfId="0" applyNumberFormat="1" applyFill="1"/>
    <xf numFmtId="164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165" fontId="0" fillId="0" borderId="0" xfId="0" applyNumberFormat="1" applyBorder="1"/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165" fontId="0" fillId="0" borderId="1" xfId="0" applyNumberFormat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/>
    <xf numFmtId="0" fontId="5" fillId="0" borderId="0" xfId="0" applyFont="1" applyFill="1" applyBorder="1"/>
    <xf numFmtId="0" fontId="4" fillId="3" borderId="0" xfId="0" applyFont="1" applyFill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3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3" fillId="0" borderId="0" xfId="0" applyNumberFormat="1" applyFont="1"/>
    <xf numFmtId="166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0" fontId="1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64011852758688"/>
                  <c:y val="-0.022184114569571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'[1]INCOMPLETE MOD'!$H$15:$H$22</c:f>
              <c:numCache>
                <c:formatCode>General</c:formatCode>
                <c:ptCount val="8"/>
                <c:pt idx="0">
                  <c:v>31.5586455</c:v>
                </c:pt>
                <c:pt idx="4">
                  <c:v>29.002632</c:v>
                </c:pt>
                <c:pt idx="7">
                  <c:v>24.690369</c:v>
                </c:pt>
              </c:numCache>
            </c:numRef>
          </c:xVal>
          <c:yVal>
            <c:numRef>
              <c:f>'[1]INCOMPLETE MOD'!$I$15:$I$22</c:f>
              <c:numCache>
                <c:formatCode>General</c:formatCode>
                <c:ptCount val="8"/>
                <c:pt idx="0">
                  <c:v>-2.0</c:v>
                </c:pt>
                <c:pt idx="4">
                  <c:v>-1.0</c:v>
                </c:pt>
                <c:pt idx="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796696"/>
        <c:axId val="2139799768"/>
      </c:scatterChart>
      <c:valAx>
        <c:axId val="2139796696"/>
        <c:scaling>
          <c:orientation val="minMax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2139799768"/>
        <c:crosses val="autoZero"/>
        <c:crossBetween val="midCat"/>
      </c:valAx>
      <c:valAx>
        <c:axId val="2139799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9796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21834491276826"/>
                  <c:y val="-0.63807307272431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MOD'!$BJ$10:$BJ$23</c:f>
              <c:numCache>
                <c:formatCode>General</c:formatCode>
                <c:ptCount val="14"/>
                <c:pt idx="0">
                  <c:v>32.057384</c:v>
                </c:pt>
                <c:pt idx="4">
                  <c:v>26.690532</c:v>
                </c:pt>
                <c:pt idx="8">
                  <c:v>23.836785</c:v>
                </c:pt>
                <c:pt idx="12">
                  <c:v>16.159903</c:v>
                </c:pt>
              </c:numCache>
            </c:numRef>
          </c:xVal>
          <c:yVal>
            <c:numRef>
              <c:f>'[1]INCOMPLETE MOD'!$BK$10:$BK$23</c:f>
              <c:numCache>
                <c:formatCode>General</c:formatCode>
                <c:ptCount val="14"/>
                <c:pt idx="0">
                  <c:v>-2.0</c:v>
                </c:pt>
                <c:pt idx="4">
                  <c:v>-1.0</c:v>
                </c:pt>
                <c:pt idx="8">
                  <c:v>0.0</c:v>
                </c:pt>
                <c:pt idx="12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996744"/>
        <c:axId val="-2078885384"/>
      </c:scatterChart>
      <c:valAx>
        <c:axId val="-2133996744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8885384"/>
        <c:crosses val="autoZero"/>
        <c:crossBetween val="midCat"/>
      </c:valAx>
      <c:valAx>
        <c:axId val="-207888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3996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85664743171"/>
          <c:y val="0.0680628272251309"/>
          <c:w val="0.832267545979135"/>
          <c:h val="0.799232386527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889004804002388"/>
                  <c:y val="-0.5708352228222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MOD'!$BP$11:$BP$22</c:f>
              <c:numCache>
                <c:formatCode>General</c:formatCode>
                <c:ptCount val="12"/>
                <c:pt idx="0">
                  <c:v>38.80836</c:v>
                </c:pt>
                <c:pt idx="3">
                  <c:v>33.426073</c:v>
                </c:pt>
                <c:pt idx="7">
                  <c:v>24.95796466666667</c:v>
                </c:pt>
                <c:pt idx="11">
                  <c:v>17.914381</c:v>
                </c:pt>
              </c:numCache>
            </c:numRef>
          </c:xVal>
          <c:yVal>
            <c:numRef>
              <c:f>'[1]INCOMPLETE MOD'!$BQ$11:$BQ$22</c:f>
              <c:numCache>
                <c:formatCode>General</c:formatCode>
                <c:ptCount val="12"/>
                <c:pt idx="0">
                  <c:v>-1.0</c:v>
                </c:pt>
                <c:pt idx="3">
                  <c:v>0.0</c:v>
                </c:pt>
                <c:pt idx="7">
                  <c:v>1.0</c:v>
                </c:pt>
                <c:pt idx="11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463560"/>
        <c:axId val="-2134189592"/>
      </c:scatterChart>
      <c:valAx>
        <c:axId val="-2134463560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4189592"/>
        <c:crosses val="autoZero"/>
        <c:crossBetween val="midCat"/>
      </c:valAx>
      <c:valAx>
        <c:axId val="-2134189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463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58203343003177"/>
                  <c:y val="-0.09040648060353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MOD'!$CB$10:$CB$22</c:f>
              <c:numCache>
                <c:formatCode>General</c:formatCode>
                <c:ptCount val="13"/>
                <c:pt idx="0">
                  <c:v>37.599924</c:v>
                </c:pt>
                <c:pt idx="5">
                  <c:v>29.648677</c:v>
                </c:pt>
                <c:pt idx="8">
                  <c:v>28.8581105</c:v>
                </c:pt>
                <c:pt idx="12">
                  <c:v>23.15535</c:v>
                </c:pt>
              </c:numCache>
            </c:numRef>
          </c:xVal>
          <c:yVal>
            <c:numRef>
              <c:f>'[1]INCOMPLETE MOD'!$CC$10:$CC$22</c:f>
              <c:numCache>
                <c:formatCode>General</c:formatCode>
                <c:ptCount val="13"/>
                <c:pt idx="0">
                  <c:v>-3.0</c:v>
                </c:pt>
                <c:pt idx="5">
                  <c:v>-2.0</c:v>
                </c:pt>
                <c:pt idx="8">
                  <c:v>-1.0</c:v>
                </c:pt>
                <c:pt idx="1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518456"/>
        <c:axId val="-2134288024"/>
      </c:scatterChart>
      <c:valAx>
        <c:axId val="-213451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4288024"/>
        <c:crosses val="autoZero"/>
        <c:crossBetween val="midCat"/>
      </c:valAx>
      <c:valAx>
        <c:axId val="-2134288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518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49384495952"/>
          <c:y val="0.0478723404255319"/>
          <c:w val="0.825155262282356"/>
          <c:h val="0.86170212765957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674756016413441"/>
                  <c:y val="-0.5843269391857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MOD'!$CV$15:$CV$24</c:f>
              <c:numCache>
                <c:formatCode>General</c:formatCode>
                <c:ptCount val="10"/>
                <c:pt idx="1">
                  <c:v>39.478004</c:v>
                </c:pt>
                <c:pt idx="6">
                  <c:v>26.225632</c:v>
                </c:pt>
                <c:pt idx="8">
                  <c:v>19.305603</c:v>
                </c:pt>
              </c:numCache>
            </c:numRef>
          </c:xVal>
          <c:yVal>
            <c:numRef>
              <c:f>'[1]INCOMPLETE MOD'!$CW$15:$CW$24</c:f>
              <c:numCache>
                <c:formatCode>General</c:formatCode>
                <c:ptCount val="10"/>
                <c:pt idx="1">
                  <c:v>0.0</c:v>
                </c:pt>
                <c:pt idx="6">
                  <c:v>1.0</c:v>
                </c:pt>
                <c:pt idx="8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369384"/>
        <c:axId val="-2134433192"/>
      </c:scatterChart>
      <c:valAx>
        <c:axId val="-2134369384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4433192"/>
        <c:crosses val="autoZero"/>
        <c:crossBetween val="midCat"/>
      </c:valAx>
      <c:valAx>
        <c:axId val="-2134433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369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8960747884"/>
          <c:y val="0.0327868852459016"/>
          <c:w val="0.813573387596213"/>
          <c:h val="0.85792349726775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53187649296647"/>
                  <c:y val="-0.0054950303343229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MOD'!$DB$15:$DB$23</c:f>
              <c:numCache>
                <c:formatCode>General</c:formatCode>
                <c:ptCount val="9"/>
                <c:pt idx="0">
                  <c:v>35.60812</c:v>
                </c:pt>
                <c:pt idx="4">
                  <c:v>32.65979</c:v>
                </c:pt>
                <c:pt idx="8">
                  <c:v>21.198011</c:v>
                </c:pt>
              </c:numCache>
            </c:numRef>
          </c:xVal>
          <c:yVal>
            <c:numRef>
              <c:f>'[1]INCOMPLETE MOD'!$DC$15:$DC$23</c:f>
              <c:numCache>
                <c:formatCode>General</c:formatCode>
                <c:ptCount val="9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746120"/>
        <c:axId val="2138540744"/>
      </c:scatterChart>
      <c:valAx>
        <c:axId val="-2121746120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38540744"/>
        <c:crosses val="autoZero"/>
        <c:crossBetween val="midCat"/>
      </c:valAx>
      <c:valAx>
        <c:axId val="2138540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1746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41521353704959"/>
                  <c:y val="-0.61139757972731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MOD'!$DN$11:$DN$24</c:f>
              <c:numCache>
                <c:formatCode>General</c:formatCode>
                <c:ptCount val="14"/>
                <c:pt idx="0">
                  <c:v>39.82846</c:v>
                </c:pt>
                <c:pt idx="4">
                  <c:v>32.442276</c:v>
                </c:pt>
                <c:pt idx="8">
                  <c:v>23.97262</c:v>
                </c:pt>
                <c:pt idx="12">
                  <c:v>17.487564</c:v>
                </c:pt>
              </c:numCache>
            </c:numRef>
          </c:xVal>
          <c:yVal>
            <c:numRef>
              <c:f>'[1]INCOMPLETE MOD'!$DO$11:$DO$24</c:f>
              <c:numCache>
                <c:formatCode>General</c:formatCode>
                <c:ptCount val="14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  <c:pt idx="1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414488"/>
        <c:axId val="-2134347832"/>
      </c:scatterChart>
      <c:valAx>
        <c:axId val="-213441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4347832"/>
        <c:crosses val="autoZero"/>
        <c:crossBetween val="midCat"/>
      </c:valAx>
      <c:valAx>
        <c:axId val="-2134347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414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2134773850943"/>
                  <c:y val="-0.68542663299163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MOD'!$DS$11:$DS$23</c:f>
              <c:numCache>
                <c:formatCode>General</c:formatCode>
                <c:ptCount val="13"/>
                <c:pt idx="0">
                  <c:v>26.555195</c:v>
                </c:pt>
                <c:pt idx="4">
                  <c:v>23.002684</c:v>
                </c:pt>
                <c:pt idx="8">
                  <c:v>18.129051</c:v>
                </c:pt>
                <c:pt idx="12">
                  <c:v>15.185144</c:v>
                </c:pt>
              </c:numCache>
            </c:numRef>
          </c:xVal>
          <c:yVal>
            <c:numRef>
              <c:f>'[1]INCOMPLETE MOD'!$DT$11:$DT$23</c:f>
              <c:numCache>
                <c:formatCode>General</c:formatCode>
                <c:ptCount val="13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  <c:pt idx="1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7948472"/>
        <c:axId val="-2078411336"/>
      </c:scatterChart>
      <c:valAx>
        <c:axId val="-2077948472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8411336"/>
        <c:crosses val="autoZero"/>
        <c:crossBetween val="midCat"/>
      </c:valAx>
      <c:valAx>
        <c:axId val="-2078411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7948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586838344495194"/>
                  <c:y val="-0.65838472977255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MOD'!$DY$8:$DY$24</c:f>
              <c:numCache>
                <c:formatCode>General</c:formatCode>
                <c:ptCount val="17"/>
                <c:pt idx="0">
                  <c:v>39.59277</c:v>
                </c:pt>
                <c:pt idx="4">
                  <c:v>37.16885</c:v>
                </c:pt>
                <c:pt idx="7">
                  <c:v>34.87447400000001</c:v>
                </c:pt>
                <c:pt idx="11">
                  <c:v>24.455951</c:v>
                </c:pt>
                <c:pt idx="15">
                  <c:v>15.384285</c:v>
                </c:pt>
              </c:numCache>
            </c:numRef>
          </c:xVal>
          <c:yVal>
            <c:numRef>
              <c:f>'[1]INCOMPLETE MOD'!$DZ$8:$DZ$24</c:f>
              <c:numCache>
                <c:formatCode>General</c:formatCode>
                <c:ptCount val="17"/>
                <c:pt idx="0">
                  <c:v>-2.0</c:v>
                </c:pt>
                <c:pt idx="4">
                  <c:v>-1.0</c:v>
                </c:pt>
                <c:pt idx="7">
                  <c:v>0.0</c:v>
                </c:pt>
                <c:pt idx="11">
                  <c:v>1.0</c:v>
                </c:pt>
                <c:pt idx="15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183864"/>
        <c:axId val="-2134190440"/>
      </c:scatterChart>
      <c:valAx>
        <c:axId val="-2134183864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4190440"/>
        <c:crosses val="autoZero"/>
        <c:crossBetween val="midCat"/>
      </c:valAx>
      <c:valAx>
        <c:axId val="-2134190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183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34342822532"/>
          <c:y val="0.0655737704918033"/>
          <c:w val="0.82032919442762"/>
          <c:h val="0.79045566025558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819800121138704"/>
                  <c:y val="-0.5779449049807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MOD'!$EE$15:$EE$24</c:f>
              <c:numCache>
                <c:formatCode>General</c:formatCode>
                <c:ptCount val="10"/>
                <c:pt idx="0">
                  <c:v>36.77515</c:v>
                </c:pt>
                <c:pt idx="4">
                  <c:v>31.78147833333333</c:v>
                </c:pt>
                <c:pt idx="8">
                  <c:v>16.39496</c:v>
                </c:pt>
              </c:numCache>
            </c:numRef>
          </c:xVal>
          <c:yVal>
            <c:numRef>
              <c:f>'[1]INCOMPLETE MOD'!$EF$15:$EF$24</c:f>
              <c:numCache>
                <c:formatCode>General</c:formatCode>
                <c:ptCount val="10"/>
                <c:pt idx="0">
                  <c:v>0.0</c:v>
                </c:pt>
                <c:pt idx="4">
                  <c:v>1.0</c:v>
                </c:pt>
                <c:pt idx="8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106408"/>
        <c:axId val="-2078887416"/>
      </c:scatterChart>
      <c:valAx>
        <c:axId val="-2134106408"/>
        <c:scaling>
          <c:orientation val="minMax"/>
          <c:max val="40.0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8887416"/>
        <c:crosses val="autoZero"/>
        <c:crossBetween val="midCat"/>
      </c:valAx>
      <c:valAx>
        <c:axId val="-2078887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106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0265149548614115"/>
                  <c:y val="-0.60261158844506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MOD'!$EK$11:$EK$24</c:f>
              <c:numCache>
                <c:formatCode>General</c:formatCode>
                <c:ptCount val="14"/>
                <c:pt idx="0">
                  <c:v>36.797047</c:v>
                </c:pt>
                <c:pt idx="4">
                  <c:v>33.065105</c:v>
                </c:pt>
                <c:pt idx="8">
                  <c:v>19.531813</c:v>
                </c:pt>
                <c:pt idx="12">
                  <c:v>12.218877</c:v>
                </c:pt>
              </c:numCache>
            </c:numRef>
          </c:xVal>
          <c:yVal>
            <c:numRef>
              <c:f>'[1]INCOMPLETE MOD'!$EL$11:$EL$24</c:f>
              <c:numCache>
                <c:formatCode>General</c:formatCode>
                <c:ptCount val="14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  <c:pt idx="1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627176"/>
        <c:axId val="-2134017736"/>
      </c:scatterChart>
      <c:valAx>
        <c:axId val="-2078627176"/>
        <c:scaling>
          <c:orientation val="minMax"/>
          <c:min val="5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4017736"/>
        <c:crosses val="autoZero"/>
        <c:crossBetween val="midCat"/>
      </c:valAx>
      <c:valAx>
        <c:axId val="-2134017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8627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88052999399"/>
          <c:y val="0.0497512437810945"/>
          <c:w val="0.80111090029409"/>
          <c:h val="0.87064676616915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295058541595344"/>
                  <c:y val="-0.6857050315519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MOD'!$C$6:$C$22</c:f>
              <c:numCache>
                <c:formatCode>General</c:formatCode>
                <c:ptCount val="17"/>
                <c:pt idx="0">
                  <c:v>29.259596</c:v>
                </c:pt>
                <c:pt idx="4">
                  <c:v>23.4837865</c:v>
                </c:pt>
                <c:pt idx="8">
                  <c:v>20.964338</c:v>
                </c:pt>
                <c:pt idx="12">
                  <c:v>15.845039</c:v>
                </c:pt>
                <c:pt idx="16">
                  <c:v>11.923649</c:v>
                </c:pt>
              </c:numCache>
            </c:numRef>
          </c:xVal>
          <c:yVal>
            <c:numRef>
              <c:f>'[1]INCOMPLETE MOD'!$D$6:$D$22</c:f>
              <c:numCache>
                <c:formatCode>General</c:formatCode>
                <c:ptCount val="17"/>
                <c:pt idx="0">
                  <c:v>-2.0</c:v>
                </c:pt>
                <c:pt idx="4">
                  <c:v>-1.0</c:v>
                </c:pt>
                <c:pt idx="8">
                  <c:v>0.0</c:v>
                </c:pt>
                <c:pt idx="12">
                  <c:v>1.0</c:v>
                </c:pt>
                <c:pt idx="16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702840"/>
        <c:axId val="-2079047368"/>
      </c:scatterChart>
      <c:valAx>
        <c:axId val="-2134702840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9047368"/>
        <c:crosses val="autoZero"/>
        <c:crossBetween val="midCat"/>
      </c:valAx>
      <c:valAx>
        <c:axId val="-2079047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702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14884534022799"/>
                  <c:y val="-0.019490925933723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MOD'!$EQ$17:$EQ$23</c:f>
              <c:numCache>
                <c:formatCode>General</c:formatCode>
                <c:ptCount val="7"/>
                <c:pt idx="0">
                  <c:v>34.897517</c:v>
                </c:pt>
                <c:pt idx="2">
                  <c:v>27.36409933333333</c:v>
                </c:pt>
                <c:pt idx="6">
                  <c:v>23.82536</c:v>
                </c:pt>
              </c:numCache>
            </c:numRef>
          </c:xVal>
          <c:yVal>
            <c:numRef>
              <c:f>'[1]INCOMPLETE MOD'!$ER$17:$ER$23</c:f>
              <c:numCache>
                <c:formatCode>General</c:formatCode>
                <c:ptCount val="7"/>
                <c:pt idx="0">
                  <c:v>-2.0</c:v>
                </c:pt>
                <c:pt idx="2">
                  <c:v>-1.0</c:v>
                </c:pt>
                <c:pt idx="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787144"/>
        <c:axId val="-2079091352"/>
      </c:scatterChart>
      <c:valAx>
        <c:axId val="-2078787144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9091352"/>
        <c:crosses val="autoZero"/>
        <c:crossBetween val="midCat"/>
      </c:valAx>
      <c:valAx>
        <c:axId val="-2079091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8787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45237616574524"/>
                  <c:y val="-0.63148630364866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MOD'!$EW$15:$EW$24</c:f>
              <c:numCache>
                <c:formatCode>General</c:formatCode>
                <c:ptCount val="10"/>
                <c:pt idx="0">
                  <c:v>35.342987</c:v>
                </c:pt>
                <c:pt idx="4">
                  <c:v>28.141861</c:v>
                </c:pt>
                <c:pt idx="8">
                  <c:v>18.544413</c:v>
                </c:pt>
              </c:numCache>
            </c:numRef>
          </c:xVal>
          <c:yVal>
            <c:numRef>
              <c:f>'[1]INCOMPLETE MOD'!$EX$15:$EX$24</c:f>
              <c:numCache>
                <c:formatCode>General</c:formatCode>
                <c:ptCount val="10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510472"/>
        <c:axId val="-2122507512"/>
      </c:scatterChart>
      <c:valAx>
        <c:axId val="-2122510472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507512"/>
        <c:crosses val="autoZero"/>
        <c:crossBetween val="midCat"/>
      </c:valAx>
      <c:valAx>
        <c:axId val="-2122507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510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08732775590551"/>
                  <c:y val="-0.08534729248229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MOD'!$FC$15:$FC$23</c:f>
              <c:numCache>
                <c:formatCode>General</c:formatCode>
                <c:ptCount val="9"/>
                <c:pt idx="0">
                  <c:v>34.053825</c:v>
                </c:pt>
                <c:pt idx="4">
                  <c:v>29.07764</c:v>
                </c:pt>
                <c:pt idx="8">
                  <c:v>25.545834</c:v>
                </c:pt>
              </c:numCache>
            </c:numRef>
          </c:xVal>
          <c:yVal>
            <c:numRef>
              <c:f>'[1]INCOMPLETE MOD'!$FD$15:$FD$23</c:f>
              <c:numCache>
                <c:formatCode>General</c:formatCode>
                <c:ptCount val="9"/>
                <c:pt idx="0">
                  <c:v>-3.0</c:v>
                </c:pt>
                <c:pt idx="4">
                  <c:v>-2.0</c:v>
                </c:pt>
                <c:pt idx="8">
                  <c:v>-1.0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538872"/>
        <c:axId val="-2122535912"/>
      </c:scatterChart>
      <c:valAx>
        <c:axId val="-2122538872"/>
        <c:scaling>
          <c:orientation val="minMax"/>
          <c:max val="35.0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535912"/>
        <c:crosses val="autoZero"/>
        <c:crossBetween val="midCat"/>
      </c:valAx>
      <c:valAx>
        <c:axId val="-2122535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538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0374628171478565"/>
                  <c:y val="-0.6650619714202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'[1]INCOMPLETE MOD'!$FI$15:$FI$24</c:f>
              <c:numCache>
                <c:formatCode>General</c:formatCode>
                <c:ptCount val="10"/>
                <c:pt idx="0">
                  <c:v>38.567745</c:v>
                </c:pt>
                <c:pt idx="4">
                  <c:v>30.79229066666666</c:v>
                </c:pt>
                <c:pt idx="8">
                  <c:v>20.584347</c:v>
                </c:pt>
              </c:numCache>
            </c:numRef>
          </c:xVal>
          <c:yVal>
            <c:numRef>
              <c:f>'[1]INCOMPLETE MOD'!$FJ$15:$FJ$24</c:f>
              <c:numCache>
                <c:formatCode>General</c:formatCode>
                <c:ptCount val="10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554440"/>
        <c:axId val="-2122604312"/>
      </c:scatterChart>
      <c:valAx>
        <c:axId val="-2122554440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604312"/>
        <c:crosses val="autoZero"/>
        <c:crossBetween val="midCat"/>
      </c:valAx>
      <c:valAx>
        <c:axId val="-2122604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554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02018684105165"/>
                  <c:y val="0.02308197961741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MOD'!$FO$15:$FO$24</c:f>
              <c:numCache>
                <c:formatCode>General</c:formatCode>
                <c:ptCount val="10"/>
                <c:pt idx="0">
                  <c:v>27.104946</c:v>
                </c:pt>
                <c:pt idx="4">
                  <c:v>25.68203033333333</c:v>
                </c:pt>
                <c:pt idx="8">
                  <c:v>20.067795</c:v>
                </c:pt>
              </c:numCache>
            </c:numRef>
          </c:xVal>
          <c:yVal>
            <c:numRef>
              <c:f>('[1]INCOMPLETE MOD'!$FP$15:$FP$24,'[1]INCOMPLETE MOD'!$BU$29)</c:f>
              <c:numCache>
                <c:formatCode>General</c:formatCode>
                <c:ptCount val="11"/>
                <c:pt idx="0">
                  <c:v>-3.0</c:v>
                </c:pt>
                <c:pt idx="4">
                  <c:v>-2.0</c:v>
                </c:pt>
                <c:pt idx="8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662392"/>
        <c:axId val="-2122659432"/>
      </c:scatterChart>
      <c:valAx>
        <c:axId val="-2122662392"/>
        <c:scaling>
          <c:orientation val="minMax"/>
          <c:min val="15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659432"/>
        <c:crosses val="autoZero"/>
        <c:crossBetween val="midCat"/>
      </c:valAx>
      <c:valAx>
        <c:axId val="-2122659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662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882099737532808"/>
                  <c:y val="-0.64866141732283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'[1]INCOMPLETE MOD'!$GG$8:$GG$24</c:f>
              <c:numCache>
                <c:formatCode>General</c:formatCode>
                <c:ptCount val="17"/>
                <c:pt idx="0">
                  <c:v>38.649853</c:v>
                </c:pt>
                <c:pt idx="4">
                  <c:v>36.760303</c:v>
                </c:pt>
                <c:pt idx="7">
                  <c:v>31.84779933333334</c:v>
                </c:pt>
                <c:pt idx="11">
                  <c:v>27.469994</c:v>
                </c:pt>
                <c:pt idx="15">
                  <c:v>20.626339</c:v>
                </c:pt>
              </c:numCache>
            </c:numRef>
          </c:xVal>
          <c:yVal>
            <c:numRef>
              <c:f>'[1]INCOMPLETE MOD'!$GH$8:$GH$24</c:f>
              <c:numCache>
                <c:formatCode>General</c:formatCode>
                <c:ptCount val="17"/>
                <c:pt idx="0">
                  <c:v>-3.0</c:v>
                </c:pt>
                <c:pt idx="4">
                  <c:v>-2.0</c:v>
                </c:pt>
                <c:pt idx="7">
                  <c:v>-1.0</c:v>
                </c:pt>
                <c:pt idx="11">
                  <c:v>0.0</c:v>
                </c:pt>
                <c:pt idx="1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623560"/>
        <c:axId val="-2122620456"/>
      </c:scatterChart>
      <c:valAx>
        <c:axId val="-2122623560"/>
        <c:scaling>
          <c:orientation val="minMax"/>
          <c:min val="15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620456"/>
        <c:crosses val="autoZero"/>
        <c:crossBetween val="midCat"/>
      </c:valAx>
      <c:valAx>
        <c:axId val="-2122620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623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106224353998"/>
                  <c:y val="-0.02420033561378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MOD'!$DH$11:$DH$24</c:f>
              <c:numCache>
                <c:formatCode>General</c:formatCode>
                <c:ptCount val="14"/>
                <c:pt idx="0">
                  <c:v>24.800114</c:v>
                </c:pt>
                <c:pt idx="4">
                  <c:v>22.0</c:v>
                </c:pt>
                <c:pt idx="8">
                  <c:v>18.13263</c:v>
                </c:pt>
                <c:pt idx="12">
                  <c:v>14.214206</c:v>
                </c:pt>
              </c:numCache>
            </c:numRef>
          </c:xVal>
          <c:yVal>
            <c:numRef>
              <c:f>'[1]INCOMPLETE MOD'!$DI$11:$DI$24</c:f>
              <c:numCache>
                <c:formatCode>General</c:formatCode>
                <c:ptCount val="14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  <c:pt idx="1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489176"/>
        <c:axId val="-2122486216"/>
      </c:scatterChart>
      <c:valAx>
        <c:axId val="-212248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2486216"/>
        <c:crosses val="autoZero"/>
        <c:crossBetween val="midCat"/>
      </c:valAx>
      <c:valAx>
        <c:axId val="-2122486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489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0122967767518268"/>
                  <c:y val="-0.5734926363371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MOD'!$FU$11:$FU$23</c:f>
              <c:numCache>
                <c:formatCode>General</c:formatCode>
                <c:ptCount val="13"/>
                <c:pt idx="0">
                  <c:v>39.12704</c:v>
                </c:pt>
                <c:pt idx="4">
                  <c:v>35.538174</c:v>
                </c:pt>
                <c:pt idx="8">
                  <c:v>23.04550833333333</c:v>
                </c:pt>
                <c:pt idx="12">
                  <c:v>14.785359</c:v>
                </c:pt>
              </c:numCache>
            </c:numRef>
          </c:xVal>
          <c:yVal>
            <c:numRef>
              <c:f>'[1]INCOMPLETE MOD'!$FV$11:$FV$23</c:f>
              <c:numCache>
                <c:formatCode>General</c:formatCode>
                <c:ptCount val="13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  <c:pt idx="1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561112"/>
        <c:axId val="-2132678824"/>
      </c:scatterChart>
      <c:valAx>
        <c:axId val="-2132561112"/>
        <c:scaling>
          <c:orientation val="minMax"/>
          <c:max val="40.0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2678824"/>
        <c:crosses val="autoZero"/>
        <c:crossBetween val="midCat"/>
      </c:valAx>
      <c:valAx>
        <c:axId val="-2132678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561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0689272393582381"/>
                  <c:y val="-0.02660619422572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MOD'!$GA$11:$GA$23</c:f>
              <c:numCache>
                <c:formatCode>General</c:formatCode>
                <c:ptCount val="13"/>
                <c:pt idx="0">
                  <c:v>34.85991</c:v>
                </c:pt>
                <c:pt idx="4">
                  <c:v>32.3253555</c:v>
                </c:pt>
                <c:pt idx="8">
                  <c:v>26.86590666666667</c:v>
                </c:pt>
                <c:pt idx="12">
                  <c:v>23.109062</c:v>
                </c:pt>
              </c:numCache>
            </c:numRef>
          </c:xVal>
          <c:yVal>
            <c:numRef>
              <c:f>'[1]INCOMPLETE MOD'!$GB$11:$GB$23</c:f>
              <c:numCache>
                <c:formatCode>General</c:formatCode>
                <c:ptCount val="13"/>
                <c:pt idx="0">
                  <c:v>-3.0</c:v>
                </c:pt>
                <c:pt idx="4">
                  <c:v>-2.0</c:v>
                </c:pt>
                <c:pt idx="8">
                  <c:v>-1.0</c:v>
                </c:pt>
                <c:pt idx="1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455528"/>
        <c:axId val="-2122452568"/>
      </c:scatterChart>
      <c:valAx>
        <c:axId val="-2122455528"/>
        <c:scaling>
          <c:orientation val="minMax"/>
          <c:max val="40.0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452568"/>
        <c:crosses val="autoZero"/>
        <c:crossBetween val="midCat"/>
      </c:valAx>
      <c:valAx>
        <c:axId val="-2122452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455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54719947506562"/>
                  <c:y val="-0.090573348419424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MOD'!$Z$11:$Z$22</c:f>
              <c:numCache>
                <c:formatCode>General</c:formatCode>
                <c:ptCount val="12"/>
                <c:pt idx="0">
                  <c:v>31.108082</c:v>
                </c:pt>
                <c:pt idx="4">
                  <c:v>28.46422</c:v>
                </c:pt>
                <c:pt idx="8">
                  <c:v>24.417681</c:v>
                </c:pt>
                <c:pt idx="11">
                  <c:v>18.797304</c:v>
                </c:pt>
              </c:numCache>
            </c:numRef>
          </c:xVal>
          <c:yVal>
            <c:numRef>
              <c:f>'[1]INCOMPLETE MOD'!$AA$11:$AA$22</c:f>
              <c:numCache>
                <c:formatCode>General</c:formatCode>
                <c:ptCount val="12"/>
                <c:pt idx="0">
                  <c:v>-4.0</c:v>
                </c:pt>
                <c:pt idx="4">
                  <c:v>-3.0</c:v>
                </c:pt>
                <c:pt idx="8">
                  <c:v>-2.0</c:v>
                </c:pt>
                <c:pt idx="11">
                  <c:v>-1.0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018728"/>
        <c:axId val="-2123015768"/>
      </c:scatterChart>
      <c:valAx>
        <c:axId val="-2123018728"/>
        <c:scaling>
          <c:orientation val="minMax"/>
          <c:min val="15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3015768"/>
        <c:crosses val="autoZero"/>
        <c:crossBetween val="midCat"/>
      </c:valAx>
      <c:valAx>
        <c:axId val="-2123015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3018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050542591267"/>
                  <c:y val="-0.05075922849093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MOD'!$N$14:$N$23</c:f>
              <c:numCache>
                <c:formatCode>General</c:formatCode>
                <c:ptCount val="10"/>
                <c:pt idx="0">
                  <c:v>30.956553</c:v>
                </c:pt>
                <c:pt idx="5">
                  <c:v>26.599453</c:v>
                </c:pt>
                <c:pt idx="8">
                  <c:v>19.296984</c:v>
                </c:pt>
              </c:numCache>
            </c:numRef>
          </c:xVal>
          <c:yVal>
            <c:numRef>
              <c:f>'[1]INCOMPLETE MOD'!$O$14:$O$23</c:f>
              <c:numCache>
                <c:formatCode>General</c:formatCode>
                <c:ptCount val="10"/>
                <c:pt idx="0">
                  <c:v>-2.0</c:v>
                </c:pt>
                <c:pt idx="5">
                  <c:v>-1.0</c:v>
                </c:pt>
                <c:pt idx="8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928808"/>
        <c:axId val="2139906472"/>
      </c:scatterChart>
      <c:valAx>
        <c:axId val="2139928808"/>
        <c:scaling>
          <c:orientation val="minMax"/>
          <c:max val="35.0"/>
          <c:min val="15.0"/>
        </c:scaling>
        <c:delete val="0"/>
        <c:axPos val="b"/>
        <c:numFmt formatCode="General" sourceLinked="1"/>
        <c:majorTickMark val="out"/>
        <c:minorTickMark val="none"/>
        <c:tickLblPos val="nextTo"/>
        <c:crossAx val="2139906472"/>
        <c:crosses val="autoZero"/>
        <c:crossBetween val="midCat"/>
      </c:valAx>
      <c:valAx>
        <c:axId val="2139906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9928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86930833286127"/>
                  <c:y val="0.031652252484832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MOD'!$BV$15:$BV$22</c:f>
              <c:numCache>
                <c:formatCode>General</c:formatCode>
                <c:ptCount val="8"/>
                <c:pt idx="0">
                  <c:v>39.041428</c:v>
                </c:pt>
                <c:pt idx="3">
                  <c:v>36.089015</c:v>
                </c:pt>
                <c:pt idx="7">
                  <c:v>29.51862333333333</c:v>
                </c:pt>
              </c:numCache>
            </c:numRef>
          </c:xVal>
          <c:yVal>
            <c:numRef>
              <c:f>'[1]INCOMPLETE MOD'!$BW$15:$BW$22</c:f>
              <c:numCache>
                <c:formatCode>General</c:formatCode>
                <c:ptCount val="8"/>
                <c:pt idx="0">
                  <c:v>-2.0</c:v>
                </c:pt>
                <c:pt idx="3">
                  <c:v>-1.0</c:v>
                </c:pt>
                <c:pt idx="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983512"/>
        <c:axId val="-2122980552"/>
      </c:scatterChart>
      <c:valAx>
        <c:axId val="-2122983512"/>
        <c:scaling>
          <c:orientation val="minMax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980552"/>
        <c:crosses val="autoZero"/>
        <c:crossBetween val="midCat"/>
      </c:valAx>
      <c:valAx>
        <c:axId val="-2122980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983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18805888394385"/>
                  <c:y val="0.04838026360835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MOD'!$CH$14:$CH$23</c:f>
              <c:numCache>
                <c:formatCode>General</c:formatCode>
                <c:ptCount val="10"/>
                <c:pt idx="0">
                  <c:v>37.754555</c:v>
                </c:pt>
                <c:pt idx="5">
                  <c:v>35.330774</c:v>
                </c:pt>
                <c:pt idx="9">
                  <c:v>30.821275</c:v>
                </c:pt>
              </c:numCache>
            </c:numRef>
          </c:xVal>
          <c:yVal>
            <c:numRef>
              <c:f>'[1]INCOMPLETE MOD'!$CI$14:$CI$23</c:f>
              <c:numCache>
                <c:formatCode>General</c:formatCode>
                <c:ptCount val="10"/>
                <c:pt idx="0">
                  <c:v>-4.0</c:v>
                </c:pt>
                <c:pt idx="5">
                  <c:v>-3.0</c:v>
                </c:pt>
                <c:pt idx="9">
                  <c:v>-2.0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947800"/>
        <c:axId val="-2122944840"/>
      </c:scatterChart>
      <c:valAx>
        <c:axId val="-2122947800"/>
        <c:scaling>
          <c:orientation val="minMax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944840"/>
        <c:crosses val="autoZero"/>
        <c:crossBetween val="midCat"/>
      </c:valAx>
      <c:valAx>
        <c:axId val="-2122944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2947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49897691360009"/>
                  <c:y val="-0.1778375136882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MOD'!$T$13:$T$22</c:f>
              <c:numCache>
                <c:formatCode>General</c:formatCode>
                <c:ptCount val="10"/>
                <c:pt idx="1">
                  <c:v>28.43836</c:v>
                </c:pt>
                <c:pt idx="5">
                  <c:v>24.453459</c:v>
                </c:pt>
                <c:pt idx="9">
                  <c:v>19.93013433333333</c:v>
                </c:pt>
              </c:numCache>
            </c:numRef>
          </c:xVal>
          <c:yVal>
            <c:numRef>
              <c:f>'[1]INCOMPLETE MOD'!$U$13:$U$22</c:f>
              <c:numCache>
                <c:formatCode>General</c:formatCode>
                <c:ptCount val="10"/>
                <c:pt idx="1">
                  <c:v>-3.0</c:v>
                </c:pt>
                <c:pt idx="5">
                  <c:v>-2.0</c:v>
                </c:pt>
                <c:pt idx="9">
                  <c:v>-1.0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499384"/>
        <c:axId val="-2078861544"/>
      </c:scatterChart>
      <c:valAx>
        <c:axId val="-213449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8861544"/>
        <c:crosses val="autoZero"/>
        <c:crossBetween val="midCat"/>
      </c:valAx>
      <c:valAx>
        <c:axId val="-2078861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499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0346388352399346"/>
                  <c:y val="0.045884195414799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MOD'!$AF$14:$AF$22</c:f>
              <c:numCache>
                <c:formatCode>General</c:formatCode>
                <c:ptCount val="9"/>
                <c:pt idx="0">
                  <c:v>29.8126355</c:v>
                </c:pt>
                <c:pt idx="4">
                  <c:v>27.35802366666667</c:v>
                </c:pt>
                <c:pt idx="8">
                  <c:v>20.651245</c:v>
                </c:pt>
              </c:numCache>
            </c:numRef>
          </c:xVal>
          <c:yVal>
            <c:numRef>
              <c:f>'[1]INCOMPLETE MOD'!$AG$14:$AG$22</c:f>
              <c:numCache>
                <c:formatCode>General</c:formatCode>
                <c:ptCount val="9"/>
                <c:pt idx="0">
                  <c:v>-2.0</c:v>
                </c:pt>
                <c:pt idx="4">
                  <c:v>-1.0</c:v>
                </c:pt>
                <c:pt idx="8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067624"/>
        <c:axId val="2140088440"/>
      </c:scatterChart>
      <c:valAx>
        <c:axId val="2140067624"/>
        <c:scaling>
          <c:orientation val="minMax"/>
          <c:max val="32.0"/>
          <c:min val="15.0"/>
        </c:scaling>
        <c:delete val="0"/>
        <c:axPos val="b"/>
        <c:numFmt formatCode="General" sourceLinked="1"/>
        <c:majorTickMark val="out"/>
        <c:minorTickMark val="none"/>
        <c:tickLblPos val="nextTo"/>
        <c:crossAx val="2140088440"/>
        <c:crosses val="autoZero"/>
        <c:crossBetween val="midCat"/>
      </c:valAx>
      <c:valAx>
        <c:axId val="2140088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40067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9956255468066"/>
          <c:y val="0.0925925925925926"/>
          <c:w val="0.861733595800525"/>
          <c:h val="0.86796767750969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233831837453885"/>
                  <c:y val="-0.01222917530045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MOD'!$AL$14:$AL$23</c:f>
              <c:numCache>
                <c:formatCode>General</c:formatCode>
                <c:ptCount val="10"/>
                <c:pt idx="1">
                  <c:v>33.593194</c:v>
                </c:pt>
                <c:pt idx="5">
                  <c:v>24.41986666666667</c:v>
                </c:pt>
                <c:pt idx="8">
                  <c:v>22.05852733333333</c:v>
                </c:pt>
              </c:numCache>
            </c:numRef>
          </c:xVal>
          <c:yVal>
            <c:numRef>
              <c:f>'[1]INCOMPLETE MOD'!$AM$14:$AM$23</c:f>
              <c:numCache>
                <c:formatCode>General</c:formatCode>
                <c:ptCount val="10"/>
                <c:pt idx="1">
                  <c:v>-1.0</c:v>
                </c:pt>
                <c:pt idx="5">
                  <c:v>0.0</c:v>
                </c:pt>
                <c:pt idx="8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883496"/>
        <c:axId val="-2134195176"/>
      </c:scatterChart>
      <c:valAx>
        <c:axId val="-2133883496"/>
        <c:scaling>
          <c:orientation val="minMax"/>
          <c:min val="15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4195176"/>
        <c:crosses val="autoZero"/>
        <c:crossBetween val="midCat"/>
      </c:valAx>
      <c:valAx>
        <c:axId val="-2134195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3883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83445819272591"/>
          <c:y val="0.0391061452513966"/>
          <c:w val="0.916303274590676"/>
          <c:h val="0.85474860335195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07636969329883"/>
                  <c:y val="0.03110060264813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MOD'!$AR$8:$AR$23</c:f>
              <c:numCache>
                <c:formatCode>General</c:formatCode>
                <c:ptCount val="16"/>
                <c:pt idx="0">
                  <c:v>35.5344915</c:v>
                </c:pt>
                <c:pt idx="2">
                  <c:v>32.30616533333333</c:v>
                </c:pt>
                <c:pt idx="6">
                  <c:v>29.69774666666667</c:v>
                </c:pt>
                <c:pt idx="10">
                  <c:v>26.24090933333333</c:v>
                </c:pt>
                <c:pt idx="15">
                  <c:v>21.50613</c:v>
                </c:pt>
              </c:numCache>
            </c:numRef>
          </c:xVal>
          <c:yVal>
            <c:numRef>
              <c:f>'[1]INCOMPLETE MOD'!$AS$8:$AS$23</c:f>
              <c:numCache>
                <c:formatCode>General</c:formatCode>
                <c:ptCount val="16"/>
                <c:pt idx="0">
                  <c:v>-5.0</c:v>
                </c:pt>
                <c:pt idx="2">
                  <c:v>-4.0</c:v>
                </c:pt>
                <c:pt idx="6">
                  <c:v>-3.0</c:v>
                </c:pt>
                <c:pt idx="10">
                  <c:v>-2.0</c:v>
                </c:pt>
                <c:pt idx="15">
                  <c:v>-1.0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994536"/>
        <c:axId val="-2077327416"/>
      </c:scatterChart>
      <c:valAx>
        <c:axId val="-2133994536"/>
        <c:scaling>
          <c:orientation val="minMax"/>
          <c:max val="40.0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7327416"/>
        <c:crosses val="autoZero"/>
        <c:crossBetween val="midCat"/>
      </c:valAx>
      <c:valAx>
        <c:axId val="-2077327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3994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193871304166449"/>
                  <c:y val="-0.0626179296395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MOD'!$AX$11:$AX$22</c:f>
              <c:numCache>
                <c:formatCode>General</c:formatCode>
                <c:ptCount val="12"/>
                <c:pt idx="0">
                  <c:v>33.383057</c:v>
                </c:pt>
                <c:pt idx="4">
                  <c:v>30.0164675</c:v>
                </c:pt>
                <c:pt idx="7">
                  <c:v>27.705473</c:v>
                </c:pt>
                <c:pt idx="11">
                  <c:v>23.911983</c:v>
                </c:pt>
              </c:numCache>
            </c:numRef>
          </c:xVal>
          <c:yVal>
            <c:numRef>
              <c:f>'[1]INCOMPLETE MOD'!$AY$11:$AY$22</c:f>
              <c:numCache>
                <c:formatCode>General</c:formatCode>
                <c:ptCount val="12"/>
                <c:pt idx="0">
                  <c:v>-3.0</c:v>
                </c:pt>
                <c:pt idx="4">
                  <c:v>-2.0</c:v>
                </c:pt>
                <c:pt idx="7">
                  <c:v>-1.0</c:v>
                </c:pt>
                <c:pt idx="1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153608"/>
        <c:axId val="-2078782424"/>
      </c:scatterChart>
      <c:valAx>
        <c:axId val="-2134153608"/>
        <c:scaling>
          <c:orientation val="minMax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8782424"/>
        <c:crosses val="autoZero"/>
        <c:crossBetween val="midCat"/>
      </c:valAx>
      <c:valAx>
        <c:axId val="-2078782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153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219748809915871"/>
                  <c:y val="-0.70789626840123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'[1]INCOMPLETE MOD'!$BD$10:$BD$23</c:f>
              <c:numCache>
                <c:formatCode>General</c:formatCode>
                <c:ptCount val="14"/>
                <c:pt idx="0">
                  <c:v>39.00288</c:v>
                </c:pt>
                <c:pt idx="4">
                  <c:v>31.36930633333334</c:v>
                </c:pt>
                <c:pt idx="8">
                  <c:v>26.88202</c:v>
                </c:pt>
                <c:pt idx="12">
                  <c:v>21.83443466666667</c:v>
                </c:pt>
              </c:numCache>
            </c:numRef>
          </c:xVal>
          <c:yVal>
            <c:numRef>
              <c:f>'[1]INCOMPLETE MOD'!$BE$10:$BE$23</c:f>
              <c:numCache>
                <c:formatCode>General</c:formatCode>
                <c:ptCount val="14"/>
                <c:pt idx="0">
                  <c:v>-1.0</c:v>
                </c:pt>
                <c:pt idx="4">
                  <c:v>0.0</c:v>
                </c:pt>
                <c:pt idx="8">
                  <c:v>1.0</c:v>
                </c:pt>
                <c:pt idx="12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763080"/>
        <c:axId val="-2134746776"/>
      </c:scatterChart>
      <c:valAx>
        <c:axId val="-2134763080"/>
        <c:scaling>
          <c:orientation val="minMax"/>
          <c:min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34746776"/>
        <c:crosses val="autoZero"/>
        <c:crossBetween val="midCat"/>
      </c:valAx>
      <c:valAx>
        <c:axId val="-2134746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4763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24</xdr:row>
      <xdr:rowOff>177800</xdr:rowOff>
    </xdr:from>
    <xdr:to>
      <xdr:col>12</xdr:col>
      <xdr:colOff>139700</xdr:colOff>
      <xdr:row>38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774700</xdr:colOff>
      <xdr:row>24</xdr:row>
      <xdr:rowOff>76200</xdr:rowOff>
    </xdr:from>
    <xdr:to>
      <xdr:col>4</xdr:col>
      <xdr:colOff>635000</xdr:colOff>
      <xdr:row>38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12700</xdr:colOff>
      <xdr:row>24</xdr:row>
      <xdr:rowOff>88900</xdr:rowOff>
    </xdr:from>
    <xdr:to>
      <xdr:col>20</xdr:col>
      <xdr:colOff>114300</xdr:colOff>
      <xdr:row>38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381000</xdr:colOff>
      <xdr:row>25</xdr:row>
      <xdr:rowOff>63500</xdr:rowOff>
    </xdr:from>
    <xdr:to>
      <xdr:col>27</xdr:col>
      <xdr:colOff>469900</xdr:colOff>
      <xdr:row>39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596900</xdr:colOff>
      <xdr:row>24</xdr:row>
      <xdr:rowOff>177800</xdr:rowOff>
    </xdr:from>
    <xdr:to>
      <xdr:col>42</xdr:col>
      <xdr:colOff>685800</xdr:colOff>
      <xdr:row>39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381000</xdr:colOff>
      <xdr:row>24</xdr:row>
      <xdr:rowOff>101600</xdr:rowOff>
    </xdr:from>
    <xdr:to>
      <xdr:col>51</xdr:col>
      <xdr:colOff>317500</xdr:colOff>
      <xdr:row>38</xdr:row>
      <xdr:rowOff>177800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53</xdr:col>
      <xdr:colOff>825500</xdr:colOff>
      <xdr:row>24</xdr:row>
      <xdr:rowOff>88900</xdr:rowOff>
    </xdr:from>
    <xdr:to>
      <xdr:col>58</xdr:col>
      <xdr:colOff>825500</xdr:colOff>
      <xdr:row>39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61</xdr:col>
      <xdr:colOff>469900</xdr:colOff>
      <xdr:row>24</xdr:row>
      <xdr:rowOff>88900</xdr:rowOff>
    </xdr:from>
    <xdr:to>
      <xdr:col>66</xdr:col>
      <xdr:colOff>546100</xdr:colOff>
      <xdr:row>38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69</xdr:col>
      <xdr:colOff>609600</xdr:colOff>
      <xdr:row>24</xdr:row>
      <xdr:rowOff>101600</xdr:rowOff>
    </xdr:from>
    <xdr:to>
      <xdr:col>74</xdr:col>
      <xdr:colOff>647700</xdr:colOff>
      <xdr:row>38</xdr:row>
      <xdr:rowOff>139700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77</xdr:col>
      <xdr:colOff>647700</xdr:colOff>
      <xdr:row>24</xdr:row>
      <xdr:rowOff>114300</xdr:rowOff>
    </xdr:from>
    <xdr:to>
      <xdr:col>82</xdr:col>
      <xdr:colOff>698500</xdr:colOff>
      <xdr:row>38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85</xdr:col>
      <xdr:colOff>228600</xdr:colOff>
      <xdr:row>24</xdr:row>
      <xdr:rowOff>76200</xdr:rowOff>
    </xdr:from>
    <xdr:to>
      <xdr:col>90</xdr:col>
      <xdr:colOff>355600</xdr:colOff>
      <xdr:row>39</xdr:row>
      <xdr:rowOff>50800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101</xdr:col>
      <xdr:colOff>482600</xdr:colOff>
      <xdr:row>25</xdr:row>
      <xdr:rowOff>0</xdr:rowOff>
    </xdr:from>
    <xdr:to>
      <xdr:col>107</xdr:col>
      <xdr:colOff>241300</xdr:colOff>
      <xdr:row>39</xdr:row>
      <xdr:rowOff>12700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124</xdr:col>
      <xdr:colOff>342900</xdr:colOff>
      <xdr:row>25</xdr:row>
      <xdr:rowOff>101600</xdr:rowOff>
    </xdr:from>
    <xdr:to>
      <xdr:col>129</xdr:col>
      <xdr:colOff>12700</xdr:colOff>
      <xdr:row>39</xdr:row>
      <xdr:rowOff>50800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132</xdr:col>
      <xdr:colOff>114300</xdr:colOff>
      <xdr:row>25</xdr:row>
      <xdr:rowOff>50800</xdr:rowOff>
    </xdr:from>
    <xdr:to>
      <xdr:col>136</xdr:col>
      <xdr:colOff>800100</xdr:colOff>
      <xdr:row>39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148</xdr:col>
      <xdr:colOff>381000</xdr:colOff>
      <xdr:row>25</xdr:row>
      <xdr:rowOff>88900</xdr:rowOff>
    </xdr:from>
    <xdr:to>
      <xdr:col>153</xdr:col>
      <xdr:colOff>88900</xdr:colOff>
      <xdr:row>38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157</xdr:col>
      <xdr:colOff>50800</xdr:colOff>
      <xdr:row>25</xdr:row>
      <xdr:rowOff>76200</xdr:rowOff>
    </xdr:from>
    <xdr:to>
      <xdr:col>161</xdr:col>
      <xdr:colOff>787400</xdr:colOff>
      <xdr:row>39</xdr:row>
      <xdr:rowOff>25400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164</xdr:col>
      <xdr:colOff>266700</xdr:colOff>
      <xdr:row>25</xdr:row>
      <xdr:rowOff>139700</xdr:rowOff>
    </xdr:from>
    <xdr:to>
      <xdr:col>169</xdr:col>
      <xdr:colOff>393700</xdr:colOff>
      <xdr:row>39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173</xdr:col>
      <xdr:colOff>0</xdr:colOff>
      <xdr:row>25</xdr:row>
      <xdr:rowOff>101600</xdr:rowOff>
    </xdr:from>
    <xdr:to>
      <xdr:col>178</xdr:col>
      <xdr:colOff>457200</xdr:colOff>
      <xdr:row>39</xdr:row>
      <xdr:rowOff>38100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180</xdr:col>
      <xdr:colOff>508000</xdr:colOff>
      <xdr:row>25</xdr:row>
      <xdr:rowOff>152400</xdr:rowOff>
    </xdr:from>
    <xdr:to>
      <xdr:col>185</xdr:col>
      <xdr:colOff>241300</xdr:colOff>
      <xdr:row>41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187</xdr:col>
      <xdr:colOff>533400</xdr:colOff>
      <xdr:row>25</xdr:row>
      <xdr:rowOff>114300</xdr:rowOff>
    </xdr:from>
    <xdr:to>
      <xdr:col>193</xdr:col>
      <xdr:colOff>139700</xdr:colOff>
      <xdr:row>39</xdr:row>
      <xdr:rowOff>88900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196</xdr:col>
      <xdr:colOff>419100</xdr:colOff>
      <xdr:row>25</xdr:row>
      <xdr:rowOff>12700</xdr:rowOff>
    </xdr:from>
    <xdr:to>
      <xdr:col>201</xdr:col>
      <xdr:colOff>177800</xdr:colOff>
      <xdr:row>39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204</xdr:col>
      <xdr:colOff>381000</xdr:colOff>
      <xdr:row>25</xdr:row>
      <xdr:rowOff>88900</xdr:rowOff>
    </xdr:from>
    <xdr:to>
      <xdr:col>209</xdr:col>
      <xdr:colOff>0</xdr:colOff>
      <xdr:row>39</xdr:row>
      <xdr:rowOff>25400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212</xdr:col>
      <xdr:colOff>292100</xdr:colOff>
      <xdr:row>25</xdr:row>
      <xdr:rowOff>139700</xdr:rowOff>
    </xdr:from>
    <xdr:to>
      <xdr:col>217</xdr:col>
      <xdr:colOff>241300</xdr:colOff>
      <xdr:row>39</xdr:row>
      <xdr:rowOff>50800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220</xdr:col>
      <xdr:colOff>482600</xdr:colOff>
      <xdr:row>25</xdr:row>
      <xdr:rowOff>50800</xdr:rowOff>
    </xdr:from>
    <xdr:to>
      <xdr:col>225</xdr:col>
      <xdr:colOff>38100</xdr:colOff>
      <xdr:row>39</xdr:row>
      <xdr:rowOff>12700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244</xdr:col>
      <xdr:colOff>673100</xdr:colOff>
      <xdr:row>25</xdr:row>
      <xdr:rowOff>127000</xdr:rowOff>
    </xdr:from>
    <xdr:to>
      <xdr:col>248</xdr:col>
      <xdr:colOff>749300</xdr:colOff>
      <xdr:row>38</xdr:row>
      <xdr:rowOff>114300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140</xdr:col>
      <xdr:colOff>241300</xdr:colOff>
      <xdr:row>25</xdr:row>
      <xdr:rowOff>127000</xdr:rowOff>
    </xdr:from>
    <xdr:to>
      <xdr:col>145</xdr:col>
      <xdr:colOff>63500</xdr:colOff>
      <xdr:row>39</xdr:row>
      <xdr:rowOff>114300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228</xdr:col>
      <xdr:colOff>584200</xdr:colOff>
      <xdr:row>25</xdr:row>
      <xdr:rowOff>50800</xdr:rowOff>
    </xdr:from>
    <xdr:to>
      <xdr:col>233</xdr:col>
      <xdr:colOff>393700</xdr:colOff>
      <xdr:row>38</xdr:row>
      <xdr:rowOff>114300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236</xdr:col>
      <xdr:colOff>812800</xdr:colOff>
      <xdr:row>26</xdr:row>
      <xdr:rowOff>12700</xdr:rowOff>
    </xdr:from>
    <xdr:to>
      <xdr:col>241</xdr:col>
      <xdr:colOff>419100</xdr:colOff>
      <xdr:row>39</xdr:row>
      <xdr:rowOff>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29</xdr:col>
      <xdr:colOff>584200</xdr:colOff>
      <xdr:row>25</xdr:row>
      <xdr:rowOff>120650</xdr:rowOff>
    </xdr:from>
    <xdr:to>
      <xdr:col>34</xdr:col>
      <xdr:colOff>812800</xdr:colOff>
      <xdr:row>39</xdr:row>
      <xdr:rowOff>12700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93</xdr:col>
      <xdr:colOff>279400</xdr:colOff>
      <xdr:row>24</xdr:row>
      <xdr:rowOff>50800</xdr:rowOff>
    </xdr:from>
    <xdr:to>
      <xdr:col>98</xdr:col>
      <xdr:colOff>317500</xdr:colOff>
      <xdr:row>38</xdr:row>
      <xdr:rowOff>139700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110</xdr:col>
      <xdr:colOff>101600</xdr:colOff>
      <xdr:row>24</xdr:row>
      <xdr:rowOff>101600</xdr:rowOff>
    </xdr:from>
    <xdr:to>
      <xdr:col>114</xdr:col>
      <xdr:colOff>914400</xdr:colOff>
      <xdr:row>39</xdr:row>
      <xdr:rowOff>12700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projects/WSD%20Old%20monks%20Taqman/Taq3%20WSD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PLETE MOD"/>
      <sheetName val="USE"/>
    </sheetNames>
    <sheetDataSet>
      <sheetData sheetId="0">
        <row r="6">
          <cell r="C6">
            <v>29.259595999999998</v>
          </cell>
          <cell r="D6">
            <v>-2</v>
          </cell>
        </row>
        <row r="8">
          <cell r="AR8">
            <v>35.534491500000001</v>
          </cell>
          <cell r="AS8">
            <v>-5</v>
          </cell>
          <cell r="DY8">
            <v>39.592770000000002</v>
          </cell>
          <cell r="DZ8">
            <v>-2</v>
          </cell>
          <cell r="GG8">
            <v>38.649853</v>
          </cell>
          <cell r="GH8">
            <v>-3</v>
          </cell>
        </row>
        <row r="10">
          <cell r="C10">
            <v>23.483786500000001</v>
          </cell>
          <cell r="D10">
            <v>-1</v>
          </cell>
          <cell r="AR10">
            <v>32.306165333333333</v>
          </cell>
          <cell r="AS10">
            <v>-4</v>
          </cell>
          <cell r="BD10">
            <v>39.002879999999998</v>
          </cell>
          <cell r="BE10">
            <v>-1</v>
          </cell>
          <cell r="BJ10">
            <v>32.057383999999999</v>
          </cell>
          <cell r="BK10">
            <v>-2</v>
          </cell>
          <cell r="CB10">
            <v>37.599924000000001</v>
          </cell>
          <cell r="CC10">
            <v>-3</v>
          </cell>
        </row>
        <row r="11">
          <cell r="Z11">
            <v>31.108082</v>
          </cell>
          <cell r="AA11">
            <v>-4</v>
          </cell>
          <cell r="AX11">
            <v>33.383057000000001</v>
          </cell>
          <cell r="AY11">
            <v>-3</v>
          </cell>
          <cell r="BP11">
            <v>38.80836</v>
          </cell>
          <cell r="BQ11">
            <v>-1</v>
          </cell>
          <cell r="DH11">
            <v>24.800114000000001</v>
          </cell>
          <cell r="DI11">
            <v>-1</v>
          </cell>
          <cell r="DN11">
            <v>39.82846</v>
          </cell>
          <cell r="DO11">
            <v>-1</v>
          </cell>
          <cell r="DS11">
            <v>26.555195000000001</v>
          </cell>
          <cell r="DT11">
            <v>-1</v>
          </cell>
          <cell r="EK11">
            <v>36.797046999999999</v>
          </cell>
          <cell r="EL11">
            <v>-1</v>
          </cell>
          <cell r="FU11">
            <v>39.127040000000001</v>
          </cell>
          <cell r="FV11">
            <v>-1</v>
          </cell>
          <cell r="GA11">
            <v>34.859909999999999</v>
          </cell>
          <cell r="GB11">
            <v>-3</v>
          </cell>
        </row>
        <row r="12">
          <cell r="DY12">
            <v>37.168849999999999</v>
          </cell>
          <cell r="DZ12">
            <v>-1</v>
          </cell>
          <cell r="GG12">
            <v>36.760303</v>
          </cell>
          <cell r="GH12">
            <v>-2</v>
          </cell>
        </row>
        <row r="14">
          <cell r="C14">
            <v>20.964338000000001</v>
          </cell>
          <cell r="D14">
            <v>0</v>
          </cell>
          <cell r="N14">
            <v>30.956553</v>
          </cell>
          <cell r="O14">
            <v>-2</v>
          </cell>
          <cell r="T14">
            <v>28.438359999999999</v>
          </cell>
          <cell r="U14">
            <v>-3</v>
          </cell>
          <cell r="AF14">
            <v>29.812635499999999</v>
          </cell>
          <cell r="AG14">
            <v>-2</v>
          </cell>
          <cell r="AR14">
            <v>29.697746666666671</v>
          </cell>
          <cell r="AS14">
            <v>-3</v>
          </cell>
          <cell r="BD14">
            <v>31.369306333333338</v>
          </cell>
          <cell r="BE14">
            <v>0</v>
          </cell>
          <cell r="BJ14">
            <v>26.690532000000001</v>
          </cell>
          <cell r="BK14">
            <v>-1</v>
          </cell>
          <cell r="BP14">
            <v>33.426073000000002</v>
          </cell>
          <cell r="BQ14">
            <v>0</v>
          </cell>
          <cell r="CH14">
            <v>37.754555000000003</v>
          </cell>
          <cell r="CI14">
            <v>-4</v>
          </cell>
        </row>
        <row r="15">
          <cell r="H15">
            <v>31.558645500000001</v>
          </cell>
          <cell r="I15">
            <v>-2</v>
          </cell>
          <cell r="Z15">
            <v>28.464220000000001</v>
          </cell>
          <cell r="AA15">
            <v>-3</v>
          </cell>
          <cell r="AL15">
            <v>33.593193999999997</v>
          </cell>
          <cell r="AM15">
            <v>-1</v>
          </cell>
          <cell r="AX15">
            <v>30.016467500000001</v>
          </cell>
          <cell r="AY15">
            <v>-2</v>
          </cell>
          <cell r="BV15">
            <v>39.041428000000003</v>
          </cell>
          <cell r="BW15">
            <v>-2</v>
          </cell>
          <cell r="CB15">
            <v>29.648677000000003</v>
          </cell>
          <cell r="CC15">
            <v>-2</v>
          </cell>
          <cell r="DB15">
            <v>35.60812</v>
          </cell>
          <cell r="DC15">
            <v>-1</v>
          </cell>
          <cell r="DH15">
            <v>22</v>
          </cell>
          <cell r="DI15">
            <v>0</v>
          </cell>
          <cell r="DN15">
            <v>32.442276</v>
          </cell>
          <cell r="DO15">
            <v>0</v>
          </cell>
          <cell r="DS15">
            <v>23.002683999999999</v>
          </cell>
          <cell r="DT15">
            <v>0</v>
          </cell>
          <cell r="DY15">
            <v>34.874474000000006</v>
          </cell>
          <cell r="DZ15">
            <v>0</v>
          </cell>
          <cell r="EE15">
            <v>36.775149999999996</v>
          </cell>
          <cell r="EF15">
            <v>0</v>
          </cell>
          <cell r="EK15">
            <v>33.065105000000003</v>
          </cell>
          <cell r="EL15">
            <v>0</v>
          </cell>
          <cell r="EW15">
            <v>35.342987000000001</v>
          </cell>
          <cell r="EX15">
            <v>-1</v>
          </cell>
          <cell r="FC15">
            <v>34.053825000000003</v>
          </cell>
          <cell r="FD15">
            <v>-3</v>
          </cell>
          <cell r="FI15">
            <v>38.567745000000002</v>
          </cell>
          <cell r="FJ15">
            <v>-1</v>
          </cell>
          <cell r="FO15">
            <v>27.104946000000002</v>
          </cell>
          <cell r="FP15">
            <v>-3</v>
          </cell>
          <cell r="FU15">
            <v>35.538173999999998</v>
          </cell>
          <cell r="FV15">
            <v>0</v>
          </cell>
          <cell r="GA15">
            <v>32.325355500000001</v>
          </cell>
          <cell r="GB15">
            <v>-2</v>
          </cell>
          <cell r="GG15">
            <v>31.847799333333338</v>
          </cell>
          <cell r="GH15">
            <v>-1</v>
          </cell>
        </row>
        <row r="16">
          <cell r="CV16">
            <v>39.478003999999999</v>
          </cell>
          <cell r="CW16">
            <v>0</v>
          </cell>
        </row>
        <row r="17">
          <cell r="EQ17">
            <v>34.897517000000001</v>
          </cell>
          <cell r="ER17">
            <v>-2</v>
          </cell>
        </row>
        <row r="18">
          <cell r="C18">
            <v>15.845039</v>
          </cell>
          <cell r="D18">
            <v>1</v>
          </cell>
          <cell r="T18">
            <v>24.453458999999999</v>
          </cell>
          <cell r="U18">
            <v>-2</v>
          </cell>
          <cell r="AF18">
            <v>27.358023666666668</v>
          </cell>
          <cell r="AG18">
            <v>-1</v>
          </cell>
          <cell r="AR18">
            <v>26.240909333333335</v>
          </cell>
          <cell r="AS18">
            <v>-2</v>
          </cell>
          <cell r="AX18">
            <v>27.705473000000001</v>
          </cell>
          <cell r="AY18">
            <v>-1</v>
          </cell>
          <cell r="BD18">
            <v>26.882020000000001</v>
          </cell>
          <cell r="BE18">
            <v>1</v>
          </cell>
          <cell r="BJ18">
            <v>23.836785000000003</v>
          </cell>
          <cell r="BK18">
            <v>0</v>
          </cell>
          <cell r="BP18">
            <v>24.957964666666669</v>
          </cell>
          <cell r="BQ18">
            <v>1</v>
          </cell>
          <cell r="BV18">
            <v>36.089015000000003</v>
          </cell>
          <cell r="BW18">
            <v>-1</v>
          </cell>
          <cell r="CB18">
            <v>28.858110500000002</v>
          </cell>
          <cell r="CC18">
            <v>-1</v>
          </cell>
        </row>
        <row r="19">
          <cell r="H19">
            <v>29.002631999999998</v>
          </cell>
          <cell r="I19">
            <v>-1</v>
          </cell>
          <cell r="N19">
            <v>26.599453</v>
          </cell>
          <cell r="O19">
            <v>-1</v>
          </cell>
          <cell r="Z19">
            <v>24.417680999999998</v>
          </cell>
          <cell r="AA19">
            <v>-2</v>
          </cell>
          <cell r="AL19">
            <v>24.419866666666667</v>
          </cell>
          <cell r="AM19">
            <v>0</v>
          </cell>
          <cell r="CH19">
            <v>35.330773999999998</v>
          </cell>
          <cell r="CI19">
            <v>-3</v>
          </cell>
          <cell r="DB19">
            <v>32.659790000000001</v>
          </cell>
          <cell r="DC19">
            <v>0</v>
          </cell>
          <cell r="DH19">
            <v>18.132629999999999</v>
          </cell>
          <cell r="DI19">
            <v>1</v>
          </cell>
          <cell r="DN19">
            <v>23.972619999999999</v>
          </cell>
          <cell r="DO19">
            <v>1</v>
          </cell>
          <cell r="DS19">
            <v>18.129051</v>
          </cell>
          <cell r="DT19">
            <v>1</v>
          </cell>
          <cell r="DY19">
            <v>24.455951000000002</v>
          </cell>
          <cell r="DZ19">
            <v>1</v>
          </cell>
          <cell r="EE19">
            <v>31.781478333333329</v>
          </cell>
          <cell r="EF19">
            <v>1</v>
          </cell>
          <cell r="EK19">
            <v>19.531813</v>
          </cell>
          <cell r="EL19">
            <v>1</v>
          </cell>
          <cell r="EQ19">
            <v>27.364099333333332</v>
          </cell>
          <cell r="ER19">
            <v>-1</v>
          </cell>
          <cell r="EW19">
            <v>28.141860999999999</v>
          </cell>
          <cell r="EX19">
            <v>0</v>
          </cell>
          <cell r="FC19">
            <v>29.077639999999999</v>
          </cell>
          <cell r="FD19">
            <v>-2</v>
          </cell>
          <cell r="FI19">
            <v>30.792290666666663</v>
          </cell>
          <cell r="FJ19">
            <v>0</v>
          </cell>
          <cell r="FO19">
            <v>25.682030333333334</v>
          </cell>
          <cell r="FP19">
            <v>-2</v>
          </cell>
          <cell r="FU19">
            <v>23.045508333333334</v>
          </cell>
          <cell r="FV19">
            <v>1</v>
          </cell>
          <cell r="GA19">
            <v>26.865906666666671</v>
          </cell>
          <cell r="GB19">
            <v>-1</v>
          </cell>
          <cell r="GG19">
            <v>27.469994</v>
          </cell>
          <cell r="GH19">
            <v>0</v>
          </cell>
        </row>
        <row r="21">
          <cell r="CV21">
            <v>26.225632000000001</v>
          </cell>
          <cell r="CW21">
            <v>1</v>
          </cell>
        </row>
        <row r="22">
          <cell r="C22">
            <v>11.923648999999999</v>
          </cell>
          <cell r="D22">
            <v>2</v>
          </cell>
          <cell r="H22">
            <v>24.690369</v>
          </cell>
          <cell r="I22">
            <v>0</v>
          </cell>
          <cell r="N22">
            <v>19.296983999999998</v>
          </cell>
          <cell r="O22">
            <v>0</v>
          </cell>
          <cell r="T22">
            <v>19.930134333333331</v>
          </cell>
          <cell r="U22">
            <v>-1</v>
          </cell>
          <cell r="Z22">
            <v>18.797304</v>
          </cell>
          <cell r="AA22">
            <v>-1</v>
          </cell>
          <cell r="AF22">
            <v>20.651244999999999</v>
          </cell>
          <cell r="AG22">
            <v>0</v>
          </cell>
          <cell r="AL22">
            <v>22.058527333333334</v>
          </cell>
          <cell r="AM22">
            <v>1</v>
          </cell>
          <cell r="AX22">
            <v>23.911982999999999</v>
          </cell>
          <cell r="AY22">
            <v>0</v>
          </cell>
          <cell r="BD22">
            <v>21.834434666666667</v>
          </cell>
          <cell r="BE22">
            <v>2</v>
          </cell>
          <cell r="BJ22">
            <v>16.159903</v>
          </cell>
          <cell r="BK22">
            <v>1</v>
          </cell>
          <cell r="BP22">
            <v>17.914381000000002</v>
          </cell>
          <cell r="BQ22">
            <v>2</v>
          </cell>
          <cell r="BV22">
            <v>29.518623333333334</v>
          </cell>
          <cell r="BW22">
            <v>0</v>
          </cell>
          <cell r="CB22">
            <v>23.155349999999999</v>
          </cell>
          <cell r="CC22">
            <v>0</v>
          </cell>
        </row>
        <row r="23">
          <cell r="AR23">
            <v>21.506129999999999</v>
          </cell>
          <cell r="AS23">
            <v>-1</v>
          </cell>
          <cell r="CH23">
            <v>30.821275</v>
          </cell>
          <cell r="CI23">
            <v>-2</v>
          </cell>
          <cell r="CV23">
            <v>19.305603000000001</v>
          </cell>
          <cell r="CW23">
            <v>2</v>
          </cell>
          <cell r="DB23">
            <v>21.198011000000001</v>
          </cell>
          <cell r="DC23">
            <v>1</v>
          </cell>
          <cell r="DH23">
            <v>14.214206000000001</v>
          </cell>
          <cell r="DI23">
            <v>2</v>
          </cell>
          <cell r="DN23">
            <v>17.487563999999999</v>
          </cell>
          <cell r="DO23">
            <v>2</v>
          </cell>
          <cell r="DS23">
            <v>15.185143999999999</v>
          </cell>
          <cell r="DT23">
            <v>2</v>
          </cell>
          <cell r="DY23">
            <v>15.384285</v>
          </cell>
          <cell r="DZ23">
            <v>2</v>
          </cell>
          <cell r="EE23">
            <v>16.394960000000001</v>
          </cell>
          <cell r="EF23">
            <v>2</v>
          </cell>
          <cell r="EK23">
            <v>12.218877000000001</v>
          </cell>
          <cell r="EL23">
            <v>2</v>
          </cell>
          <cell r="EQ23">
            <v>23.82536</v>
          </cell>
          <cell r="ER23">
            <v>0</v>
          </cell>
          <cell r="EW23">
            <v>18.544412999999999</v>
          </cell>
          <cell r="EX23">
            <v>1</v>
          </cell>
          <cell r="FC23">
            <v>25.545833999999999</v>
          </cell>
          <cell r="FD23">
            <v>-1</v>
          </cell>
          <cell r="FI23">
            <v>20.584347000000001</v>
          </cell>
          <cell r="FJ23">
            <v>1</v>
          </cell>
          <cell r="FO23">
            <v>20.067795</v>
          </cell>
          <cell r="FP23">
            <v>-1</v>
          </cell>
          <cell r="FU23">
            <v>14.785359</v>
          </cell>
          <cell r="FV23">
            <v>2</v>
          </cell>
          <cell r="GA23">
            <v>23.109062000000002</v>
          </cell>
          <cell r="GB23">
            <v>0</v>
          </cell>
          <cell r="GG23">
            <v>20.626339000000002</v>
          </cell>
          <cell r="GH23">
            <v>1</v>
          </cell>
        </row>
        <row r="29">
          <cell r="BU29" t="str">
            <v>Undetectable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30" sqref="C30"/>
    </sheetView>
  </sheetViews>
  <sheetFormatPr baseColWidth="10" defaultRowHeight="15" x14ac:dyDescent="0"/>
  <sheetData>
    <row r="1" spans="1:6">
      <c r="A1" s="108" t="s">
        <v>0</v>
      </c>
      <c r="B1" s="108"/>
      <c r="C1" s="108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08" t="s">
        <v>1</v>
      </c>
      <c r="B4" s="1"/>
      <c r="C4" s="108" t="s">
        <v>2</v>
      </c>
      <c r="D4" s="108"/>
      <c r="E4" s="108"/>
      <c r="F4" s="108"/>
    </row>
    <row r="5" spans="1:6">
      <c r="A5" s="108" t="s">
        <v>182</v>
      </c>
      <c r="B5" s="1"/>
      <c r="C5" s="1"/>
      <c r="D5" s="1"/>
      <c r="E5" s="1"/>
      <c r="F5" s="1"/>
    </row>
    <row r="6" spans="1:6">
      <c r="A6" s="1">
        <v>1</v>
      </c>
      <c r="B6" s="1"/>
      <c r="C6" s="1" t="s">
        <v>185</v>
      </c>
      <c r="D6" s="1"/>
      <c r="E6" s="1"/>
      <c r="F6" s="1"/>
    </row>
    <row r="7" spans="1:6">
      <c r="A7" s="1">
        <v>2</v>
      </c>
      <c r="B7" s="1"/>
      <c r="C7" s="1">
        <v>4.42</v>
      </c>
      <c r="D7" s="1"/>
      <c r="E7" s="1"/>
      <c r="F7" s="1"/>
    </row>
    <row r="8" spans="1:6">
      <c r="A8" s="1">
        <v>3</v>
      </c>
      <c r="B8" s="1"/>
      <c r="C8" s="1">
        <v>4.42</v>
      </c>
      <c r="D8" s="1" t="s">
        <v>186</v>
      </c>
      <c r="E8" s="1"/>
      <c r="F8" s="1"/>
    </row>
    <row r="9" spans="1:6">
      <c r="A9" s="1">
        <v>4</v>
      </c>
      <c r="B9" s="1"/>
      <c r="C9" s="1">
        <v>4.7</v>
      </c>
      <c r="D9" s="1" t="s">
        <v>186</v>
      </c>
      <c r="E9" s="1"/>
      <c r="F9" s="1"/>
    </row>
    <row r="10" spans="1:6">
      <c r="A10" s="108" t="s">
        <v>183</v>
      </c>
      <c r="B10" s="1"/>
      <c r="C10" s="1"/>
      <c r="D10" s="1"/>
      <c r="E10" s="1"/>
      <c r="F10" s="1"/>
    </row>
    <row r="11" spans="1:6">
      <c r="A11" s="1">
        <v>5</v>
      </c>
      <c r="B11" s="1"/>
      <c r="C11" s="1">
        <v>4.04</v>
      </c>
      <c r="D11" s="1" t="s">
        <v>186</v>
      </c>
      <c r="E11" s="1"/>
      <c r="F11" s="1"/>
    </row>
    <row r="12" spans="1:6">
      <c r="A12" s="1">
        <v>6</v>
      </c>
      <c r="B12" s="1"/>
      <c r="C12" s="1">
        <v>4.34</v>
      </c>
      <c r="D12" s="1"/>
      <c r="E12" s="1"/>
      <c r="F12" s="1"/>
    </row>
    <row r="13" spans="1:6">
      <c r="A13" s="1">
        <v>7</v>
      </c>
      <c r="B13" s="1"/>
      <c r="C13" s="1">
        <v>4.92</v>
      </c>
      <c r="D13" s="1"/>
      <c r="E13" s="1"/>
      <c r="F13" s="1"/>
    </row>
    <row r="14" spans="1:6">
      <c r="A14" s="1">
        <v>8</v>
      </c>
      <c r="B14" s="1"/>
      <c r="C14" s="1">
        <v>4.43</v>
      </c>
      <c r="D14" s="1"/>
      <c r="E14" s="1"/>
      <c r="F14" s="1"/>
    </row>
    <row r="15" spans="1:6">
      <c r="A15" s="1">
        <v>9</v>
      </c>
      <c r="B15" s="1"/>
      <c r="C15" s="1">
        <v>4.7300000000000004</v>
      </c>
      <c r="D15" s="1"/>
      <c r="E15" s="1"/>
      <c r="F15" s="1"/>
    </row>
    <row r="16" spans="1:6">
      <c r="A16" s="1">
        <v>10</v>
      </c>
      <c r="B16" s="1"/>
      <c r="C16" s="1">
        <v>4.34</v>
      </c>
      <c r="D16" s="1"/>
      <c r="E16" s="1"/>
      <c r="F16" s="1"/>
    </row>
    <row r="17" spans="1:6">
      <c r="A17" s="108" t="s">
        <v>184</v>
      </c>
      <c r="B17" s="1"/>
      <c r="C17" s="1"/>
      <c r="D17" s="1"/>
      <c r="E17" s="1"/>
      <c r="F17" s="1"/>
    </row>
    <row r="18" spans="1:6">
      <c r="A18" s="1">
        <v>11</v>
      </c>
      <c r="B18" s="1"/>
      <c r="C18" s="1" t="s">
        <v>185</v>
      </c>
      <c r="D18" s="1"/>
      <c r="E18" s="1"/>
      <c r="F18" s="1"/>
    </row>
    <row r="19" spans="1:6">
      <c r="A19" s="1">
        <v>12</v>
      </c>
      <c r="B19" s="1"/>
      <c r="C19" s="1">
        <v>4.5199999999999996</v>
      </c>
      <c r="D19" s="1"/>
      <c r="E19" s="1"/>
      <c r="F19" s="1"/>
    </row>
    <row r="20" spans="1:6">
      <c r="A20" s="1">
        <v>13</v>
      </c>
      <c r="B20" s="1"/>
      <c r="C20" s="1">
        <v>4.67</v>
      </c>
      <c r="D20" s="1"/>
      <c r="E20" s="1"/>
      <c r="F20" s="1"/>
    </row>
    <row r="21" spans="1:6">
      <c r="A21" s="1">
        <v>14</v>
      </c>
      <c r="B21" s="1"/>
      <c r="C21" s="1">
        <v>4.4400000000000004</v>
      </c>
      <c r="D21" s="1"/>
      <c r="E21" s="1"/>
      <c r="F21" s="1"/>
    </row>
    <row r="22" spans="1:6">
      <c r="A22" s="1">
        <v>15</v>
      </c>
      <c r="B22" s="1"/>
      <c r="C22" s="1">
        <v>4.3600000000000003</v>
      </c>
      <c r="D22" s="1"/>
      <c r="E22" s="1"/>
      <c r="F22" s="1"/>
    </row>
    <row r="23" spans="1:6">
      <c r="A23" s="1">
        <v>16</v>
      </c>
      <c r="B23" s="1"/>
      <c r="C23" s="1">
        <v>5.0199999999999996</v>
      </c>
      <c r="D23" s="1"/>
      <c r="E23" s="1"/>
      <c r="F23" s="1"/>
    </row>
    <row r="24" spans="1:6">
      <c r="A24" s="1">
        <v>17</v>
      </c>
      <c r="B24" s="1"/>
      <c r="C24" s="1">
        <v>4.79</v>
      </c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7" spans="1:6">
      <c r="C27" t="s">
        <v>187</v>
      </c>
    </row>
    <row r="28" spans="1:6">
      <c r="C28" t="s">
        <v>188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96"/>
  <sheetViews>
    <sheetView tabSelected="1" workbookViewId="0">
      <selection activeCell="I121" sqref="I121"/>
    </sheetView>
  </sheetViews>
  <sheetFormatPr baseColWidth="10" defaultRowHeight="15" x14ac:dyDescent="0"/>
  <cols>
    <col min="1" max="1" width="14.33203125" style="2" customWidth="1"/>
    <col min="2" max="5" width="10.83203125" style="2"/>
    <col min="6" max="6" width="10.83203125" style="3"/>
    <col min="7" max="7" width="12.83203125" style="2" customWidth="1"/>
    <col min="8" max="11" width="10.83203125" style="2"/>
    <col min="12" max="12" width="12" style="2" customWidth="1"/>
    <col min="13" max="13" width="15.5" style="4" customWidth="1"/>
    <col min="14" max="14" width="13.83203125" style="4" customWidth="1"/>
    <col min="15" max="15" width="17.6640625" style="2" customWidth="1"/>
    <col min="16" max="16" width="10.33203125" style="2" customWidth="1"/>
    <col min="17" max="20" width="10.83203125" style="2"/>
    <col min="21" max="23" width="13.5" style="2" customWidth="1"/>
    <col min="24" max="24" width="8.83203125" style="2" customWidth="1"/>
    <col min="25" max="34" width="10.83203125" style="2"/>
    <col min="35" max="36" width="12.1640625" style="2" bestFit="1" customWidth="1"/>
    <col min="37" max="39" width="13.83203125" style="2" customWidth="1"/>
    <col min="40" max="40" width="8.5" style="2" customWidth="1"/>
    <col min="41" max="41" width="12.1640625" style="2" customWidth="1"/>
    <col min="42" max="43" width="10.83203125" style="2"/>
    <col min="44" max="44" width="12.1640625" style="2" bestFit="1" customWidth="1"/>
    <col min="45" max="47" width="13.33203125" style="2" customWidth="1"/>
    <col min="48" max="48" width="8.1640625" style="2" customWidth="1"/>
    <col min="49" max="49" width="12.1640625" style="2" customWidth="1"/>
    <col min="50" max="52" width="10.83203125" style="2"/>
    <col min="53" max="55" width="13" style="2" customWidth="1"/>
    <col min="56" max="56" width="8.1640625" style="2" customWidth="1"/>
    <col min="57" max="58" width="11" style="2" bestFit="1" customWidth="1"/>
    <col min="59" max="60" width="12.1640625" style="2" bestFit="1" customWidth="1"/>
    <col min="61" max="63" width="13.33203125" style="2" customWidth="1"/>
    <col min="64" max="64" width="8.5" style="2" customWidth="1"/>
    <col min="65" max="66" width="11" style="2" bestFit="1" customWidth="1"/>
    <col min="67" max="67" width="12.1640625" style="2" bestFit="1" customWidth="1"/>
    <col min="68" max="68" width="14.33203125" style="2" customWidth="1"/>
    <col min="69" max="70" width="10.83203125" style="2"/>
    <col min="71" max="71" width="13.5" style="2" customWidth="1"/>
    <col min="72" max="76" width="10.83203125" style="2"/>
    <col min="77" max="79" width="16" style="2" customWidth="1"/>
    <col min="80" max="80" width="9.33203125" style="2" customWidth="1"/>
    <col min="81" max="84" width="10.83203125" style="2"/>
    <col min="85" max="87" width="13.6640625" style="2" customWidth="1"/>
    <col min="88" max="88" width="8.6640625" style="2" customWidth="1"/>
    <col min="89" max="92" width="10.83203125" style="2"/>
    <col min="93" max="95" width="13.1640625" style="2" customWidth="1"/>
    <col min="96" max="96" width="7.5" style="2" customWidth="1"/>
    <col min="97" max="100" width="10.83203125" style="2"/>
    <col min="101" max="103" width="13" style="2" customWidth="1"/>
    <col min="104" max="104" width="10.6640625" style="2" customWidth="1"/>
    <col min="105" max="107" width="10.83203125" style="2"/>
    <col min="108" max="108" width="13.33203125" style="2" customWidth="1"/>
    <col min="109" max="110" width="12" style="2" customWidth="1"/>
    <col min="111" max="111" width="13.6640625" style="2" customWidth="1"/>
    <col min="112" max="112" width="10.83203125" style="2"/>
    <col min="113" max="113" width="10.83203125" style="5"/>
    <col min="114" max="114" width="10.83203125" style="2"/>
    <col min="115" max="116" width="12.1640625" style="2" bestFit="1" customWidth="1"/>
    <col min="117" max="117" width="13.1640625" style="2" customWidth="1"/>
    <col min="118" max="120" width="10.83203125" style="2"/>
    <col min="121" max="121" width="10.83203125" style="6"/>
    <col min="122" max="128" width="10.83203125" style="2"/>
    <col min="129" max="130" width="12.6640625" style="2" customWidth="1"/>
    <col min="131" max="131" width="15.1640625" style="2" customWidth="1"/>
    <col min="132" max="132" width="9.83203125" style="2" customWidth="1"/>
    <col min="133" max="136" width="10.83203125" style="2"/>
    <col min="137" max="139" width="13.5" style="2" customWidth="1"/>
    <col min="140" max="140" width="7.6640625" style="2" customWidth="1"/>
    <col min="141" max="142" width="11.1640625" style="2" bestFit="1" customWidth="1"/>
    <col min="143" max="143" width="12.1640625" style="2" bestFit="1" customWidth="1"/>
    <col min="144" max="144" width="12.5" style="2" bestFit="1" customWidth="1"/>
    <col min="145" max="147" width="14" style="2" customWidth="1"/>
    <col min="148" max="148" width="8.83203125" style="2" customWidth="1"/>
    <col min="149" max="152" width="10.83203125" style="2"/>
    <col min="153" max="155" width="13.5" style="2" customWidth="1"/>
    <col min="156" max="156" width="8.5" style="2" customWidth="1"/>
    <col min="157" max="160" width="10.83203125" style="2"/>
    <col min="161" max="163" width="13.6640625" style="2" customWidth="1"/>
    <col min="164" max="164" width="9.1640625" style="2" customWidth="1"/>
    <col min="165" max="168" width="10.83203125" style="2"/>
    <col min="169" max="172" width="13.5" style="2" customWidth="1"/>
    <col min="173" max="179" width="10.83203125" style="2"/>
    <col min="180" max="180" width="9.1640625" style="2" customWidth="1"/>
    <col min="181" max="184" width="10.83203125" style="2"/>
    <col min="185" max="187" width="14.1640625" style="2" customWidth="1"/>
    <col min="188" max="188" width="8" style="2" customWidth="1"/>
    <col min="189" max="192" width="10.83203125" style="2"/>
    <col min="193" max="195" width="13.83203125" style="2" customWidth="1"/>
    <col min="196" max="196" width="7" style="2" customWidth="1"/>
    <col min="197" max="200" width="10.83203125" style="2"/>
    <col min="201" max="202" width="12.83203125" style="2" customWidth="1"/>
    <col min="203" max="203" width="14" style="2" customWidth="1"/>
    <col min="204" max="204" width="8.6640625" style="2" customWidth="1"/>
    <col min="205" max="206" width="11" style="2" bestFit="1" customWidth="1"/>
    <col min="207" max="207" width="12.1640625" style="2" bestFit="1" customWidth="1"/>
    <col min="208" max="208" width="10.83203125" style="2"/>
    <col min="209" max="210" width="13.33203125" style="2" customWidth="1"/>
    <col min="211" max="211" width="16.83203125" style="2" customWidth="1"/>
    <col min="212" max="212" width="9" style="2" customWidth="1"/>
    <col min="213" max="217" width="10.83203125" style="2"/>
    <col min="218" max="218" width="12.83203125" style="2" customWidth="1"/>
    <col min="219" max="219" width="14" style="2" customWidth="1"/>
    <col min="220" max="220" width="7.83203125" style="2" customWidth="1"/>
    <col min="221" max="222" width="11" style="2" bestFit="1" customWidth="1"/>
    <col min="223" max="223" width="12.1640625" style="2" bestFit="1" customWidth="1"/>
    <col min="224" max="224" width="12.83203125" style="2" customWidth="1"/>
    <col min="225" max="226" width="12.6640625" style="2" customWidth="1"/>
    <col min="227" max="227" width="14.5" style="2" customWidth="1"/>
    <col min="228" max="228" width="7" style="2" customWidth="1"/>
    <col min="229" max="232" width="10.83203125" style="2"/>
    <col min="233" max="235" width="14.6640625" style="2" customWidth="1"/>
    <col min="236" max="236" width="7.83203125" style="2" customWidth="1"/>
    <col min="237" max="240" width="10.83203125" style="2"/>
    <col min="241" max="242" width="13" style="2" customWidth="1"/>
    <col min="243" max="243" width="16.5" style="2" customWidth="1"/>
    <col min="244" max="244" width="8.33203125" style="2" customWidth="1"/>
    <col min="245" max="246" width="11" style="2" bestFit="1" customWidth="1"/>
    <col min="247" max="248" width="12.1640625" style="2" bestFit="1" customWidth="1"/>
    <col min="249" max="249" width="10.83203125" style="2"/>
    <col min="250" max="250" width="13.1640625" style="2" customWidth="1"/>
    <col min="251" max="251" width="14.33203125" style="2" customWidth="1"/>
    <col min="252" max="16384" width="10.83203125" style="2"/>
  </cols>
  <sheetData>
    <row r="1" spans="1:249" ht="18">
      <c r="A1" s="105" t="s">
        <v>3</v>
      </c>
      <c r="B1" s="105" t="s">
        <v>4</v>
      </c>
      <c r="G1" s="104" t="s">
        <v>174</v>
      </c>
    </row>
    <row r="2" spans="1:249">
      <c r="H2" s="102" t="s">
        <v>179</v>
      </c>
      <c r="I2" s="102" t="s">
        <v>175</v>
      </c>
      <c r="K2" s="14" t="s">
        <v>176</v>
      </c>
      <c r="L2" s="14" t="s">
        <v>152</v>
      </c>
      <c r="M2" s="103" t="s">
        <v>177</v>
      </c>
      <c r="N2" s="103" t="s">
        <v>178</v>
      </c>
    </row>
    <row r="3" spans="1:249">
      <c r="A3" s="7" t="s">
        <v>5</v>
      </c>
      <c r="DC3" s="8"/>
    </row>
    <row r="4" spans="1:249">
      <c r="A4" s="2" t="s">
        <v>6</v>
      </c>
      <c r="BM4" s="6"/>
      <c r="BT4" s="6"/>
    </row>
    <row r="5" spans="1:249">
      <c r="B5" s="2" t="s">
        <v>7</v>
      </c>
      <c r="C5" s="2" t="s">
        <v>8</v>
      </c>
      <c r="D5" s="2" t="s">
        <v>9</v>
      </c>
      <c r="I5" s="2" t="s">
        <v>10</v>
      </c>
      <c r="J5" s="2" t="s">
        <v>8</v>
      </c>
      <c r="K5" s="2" t="s">
        <v>9</v>
      </c>
      <c r="Q5" s="2" t="s">
        <v>11</v>
      </c>
      <c r="R5" s="2" t="s">
        <v>8</v>
      </c>
      <c r="Y5" s="2" t="s">
        <v>12</v>
      </c>
      <c r="Z5" s="2" t="s">
        <v>8</v>
      </c>
      <c r="AF5" s="6"/>
      <c r="AG5" s="2" t="s">
        <v>13</v>
      </c>
      <c r="AH5" s="2" t="s">
        <v>8</v>
      </c>
      <c r="AN5" s="6"/>
      <c r="AO5" s="2" t="s">
        <v>14</v>
      </c>
      <c r="AP5" s="2" t="s">
        <v>8</v>
      </c>
      <c r="AV5" s="6"/>
      <c r="AW5" s="2" t="s">
        <v>15</v>
      </c>
      <c r="AX5" s="2" t="s">
        <v>8</v>
      </c>
      <c r="BD5" s="6"/>
      <c r="BE5" s="2" t="s">
        <v>16</v>
      </c>
      <c r="BF5" s="2" t="s">
        <v>8</v>
      </c>
      <c r="BM5" s="2" t="s">
        <v>17</v>
      </c>
      <c r="BN5" s="2" t="s">
        <v>8</v>
      </c>
      <c r="BU5" s="2" t="s">
        <v>18</v>
      </c>
      <c r="BV5" s="2" t="s">
        <v>8</v>
      </c>
      <c r="CB5" s="6"/>
      <c r="CC5" s="2" t="s">
        <v>19</v>
      </c>
      <c r="CJ5" s="6"/>
      <c r="CK5" s="2" t="s">
        <v>20</v>
      </c>
      <c r="CL5" s="2" t="s">
        <v>8</v>
      </c>
      <c r="CR5" s="6"/>
      <c r="CS5" s="2" t="s">
        <v>21</v>
      </c>
      <c r="CT5" s="2" t="s">
        <v>8</v>
      </c>
      <c r="CZ5" s="6"/>
      <c r="DA5" s="2" t="s">
        <v>22</v>
      </c>
      <c r="DB5" s="2" t="s">
        <v>8</v>
      </c>
      <c r="DH5" s="6"/>
      <c r="DI5" s="5" t="s">
        <v>23</v>
      </c>
      <c r="DJ5" s="2" t="s">
        <v>8</v>
      </c>
      <c r="DQ5" s="6" t="s">
        <v>24</v>
      </c>
      <c r="DR5" s="2" t="s">
        <v>8</v>
      </c>
      <c r="FC5" s="6"/>
    </row>
    <row r="6" spans="1:249">
      <c r="A6" s="2" t="s">
        <v>25</v>
      </c>
      <c r="B6" s="2">
        <v>31.396076000000001</v>
      </c>
      <c r="C6" s="2">
        <v>29.259595999999998</v>
      </c>
      <c r="D6" s="2">
        <v>-2</v>
      </c>
      <c r="I6" s="8" t="s">
        <v>26</v>
      </c>
      <c r="Q6" s="8" t="s">
        <v>26</v>
      </c>
      <c r="Y6" s="8">
        <v>36.689340000000001</v>
      </c>
      <c r="Z6" s="8"/>
      <c r="AA6" s="8"/>
      <c r="AG6" s="9" t="s">
        <v>27</v>
      </c>
      <c r="AH6" s="8"/>
      <c r="AO6" s="10" t="s">
        <v>26</v>
      </c>
      <c r="AW6" s="2">
        <v>37.310809999999996</v>
      </c>
      <c r="BE6" s="9" t="s">
        <v>27</v>
      </c>
      <c r="BM6" s="9" t="s">
        <v>27</v>
      </c>
      <c r="BN6" s="8"/>
      <c r="BO6" s="8"/>
      <c r="BP6" s="8"/>
      <c r="BU6" s="9" t="s">
        <v>27</v>
      </c>
      <c r="BV6"/>
      <c r="CC6" s="9" t="s">
        <v>27</v>
      </c>
      <c r="CD6" s="8"/>
      <c r="CK6" s="9" t="s">
        <v>27</v>
      </c>
      <c r="CL6" s="8"/>
      <c r="CS6" s="9" t="s">
        <v>27</v>
      </c>
      <c r="CT6" s="8"/>
      <c r="DA6" s="9" t="s">
        <v>27</v>
      </c>
      <c r="DB6" s="8"/>
      <c r="DI6" s="5" t="s">
        <v>27</v>
      </c>
      <c r="DJ6" s="8"/>
      <c r="DQ6" s="11">
        <v>20.011602</v>
      </c>
      <c r="DR6"/>
      <c r="DV6" s="6"/>
      <c r="DW6" s="2" t="s">
        <v>28</v>
      </c>
      <c r="DX6" s="2" t="s">
        <v>8</v>
      </c>
      <c r="EE6" s="2" t="s">
        <v>29</v>
      </c>
      <c r="EF6" s="2" t="s">
        <v>8</v>
      </c>
      <c r="EM6" s="2" t="s">
        <v>30</v>
      </c>
      <c r="EN6" s="2" t="s">
        <v>8</v>
      </c>
      <c r="EU6" s="2" t="s">
        <v>31</v>
      </c>
      <c r="EV6" s="2" t="s">
        <v>8</v>
      </c>
      <c r="FC6" s="2" t="s">
        <v>32</v>
      </c>
      <c r="FD6" s="2" t="s">
        <v>8</v>
      </c>
      <c r="FJ6" s="6"/>
      <c r="FK6" s="2" t="s">
        <v>33</v>
      </c>
      <c r="FL6" s="2" t="s">
        <v>8</v>
      </c>
      <c r="FR6" s="6"/>
      <c r="FS6" s="2" t="s">
        <v>34</v>
      </c>
      <c r="FT6" s="2" t="s">
        <v>8</v>
      </c>
      <c r="GA6" s="2" t="s">
        <v>35</v>
      </c>
      <c r="GB6" s="2" t="s">
        <v>8</v>
      </c>
      <c r="GH6" s="6"/>
      <c r="GI6" s="2" t="s">
        <v>36</v>
      </c>
      <c r="GJ6" s="2" t="s">
        <v>8</v>
      </c>
      <c r="GQ6" s="2" t="s">
        <v>37</v>
      </c>
      <c r="GR6" s="2" t="s">
        <v>8</v>
      </c>
      <c r="GY6" s="2" t="s">
        <v>38</v>
      </c>
      <c r="GZ6" s="2" t="s">
        <v>8</v>
      </c>
      <c r="HF6" s="6"/>
      <c r="HG6" s="2" t="s">
        <v>39</v>
      </c>
      <c r="HH6" s="2" t="s">
        <v>8</v>
      </c>
      <c r="HO6" s="2" t="s">
        <v>40</v>
      </c>
      <c r="HP6" s="2" t="s">
        <v>8</v>
      </c>
      <c r="HW6" s="2" t="s">
        <v>41</v>
      </c>
      <c r="HX6" s="2" t="s">
        <v>8</v>
      </c>
      <c r="IE6" s="2" t="s">
        <v>42</v>
      </c>
      <c r="IF6" s="2" t="s">
        <v>8</v>
      </c>
      <c r="IM6" s="2" t="s">
        <v>43</v>
      </c>
      <c r="IN6" s="2" t="s">
        <v>8</v>
      </c>
    </row>
    <row r="7" spans="1:249">
      <c r="B7" s="2">
        <v>28.016361</v>
      </c>
      <c r="I7" s="8" t="s">
        <v>26</v>
      </c>
      <c r="Q7" s="8">
        <v>25.307220000000001</v>
      </c>
      <c r="Y7" s="8" t="s">
        <v>26</v>
      </c>
      <c r="Z7" s="8"/>
      <c r="AA7" s="8"/>
      <c r="AG7" s="9" t="s">
        <v>27</v>
      </c>
      <c r="AH7" s="8"/>
      <c r="AO7" s="10" t="s">
        <v>26</v>
      </c>
      <c r="AP7" s="2">
        <v>32.473599999999998</v>
      </c>
      <c r="AQ7" s="2">
        <v>-4</v>
      </c>
      <c r="AW7" s="2">
        <v>37.424250000000001</v>
      </c>
      <c r="AX7" s="2">
        <f>(SUM(AW6:AW8)/3)</f>
        <v>36.075026666666666</v>
      </c>
      <c r="AY7" s="2">
        <v>-3</v>
      </c>
      <c r="BE7" s="2">
        <v>37.840682999999999</v>
      </c>
      <c r="BM7" s="9" t="s">
        <v>27</v>
      </c>
      <c r="BN7" s="8"/>
      <c r="BO7" s="8"/>
      <c r="BP7" s="8"/>
      <c r="BU7" s="9">
        <v>39.546700000000001</v>
      </c>
      <c r="BV7"/>
      <c r="CC7" s="9" t="s">
        <v>27</v>
      </c>
      <c r="CD7" s="8" t="s">
        <v>27</v>
      </c>
      <c r="CK7" s="9">
        <v>39.225790000000003</v>
      </c>
      <c r="CL7" s="8"/>
      <c r="CS7" s="9" t="s">
        <v>27</v>
      </c>
      <c r="CT7" s="8"/>
      <c r="DA7" s="9" t="s">
        <v>27</v>
      </c>
      <c r="DB7" s="8" t="s">
        <v>44</v>
      </c>
      <c r="DI7" s="5">
        <v>37.264946000000002</v>
      </c>
      <c r="DJ7" s="12" t="s">
        <v>27</v>
      </c>
      <c r="DQ7" s="11">
        <v>38.783050000000003</v>
      </c>
      <c r="DR7"/>
      <c r="DW7" s="13" t="s">
        <v>27</v>
      </c>
      <c r="EE7" s="8" t="s">
        <v>26</v>
      </c>
      <c r="EM7" s="8" t="s">
        <v>26</v>
      </c>
      <c r="EN7" s="8"/>
      <c r="EU7" s="8" t="s">
        <v>27</v>
      </c>
      <c r="EV7" s="8"/>
      <c r="FC7" s="8" t="s">
        <v>27</v>
      </c>
      <c r="FK7" s="2">
        <v>39.592770000000002</v>
      </c>
      <c r="FL7" s="8"/>
      <c r="FS7" s="14" t="s">
        <v>27</v>
      </c>
      <c r="FT7" s="8"/>
      <c r="GA7" s="8" t="s">
        <v>26</v>
      </c>
      <c r="GI7" s="13" t="s">
        <v>27</v>
      </c>
      <c r="GJ7" s="8"/>
      <c r="GQ7" s="8" t="s">
        <v>26</v>
      </c>
      <c r="GR7" s="8">
        <v>18.403234000000001</v>
      </c>
      <c r="GY7" s="8" t="s">
        <v>26</v>
      </c>
      <c r="HG7">
        <v>39.246326000000003</v>
      </c>
      <c r="HH7" s="8"/>
      <c r="HO7" s="8">
        <v>20.469985999999999</v>
      </c>
      <c r="HW7" s="8">
        <v>14.166675</v>
      </c>
      <c r="HX7" s="8">
        <v>12.286823</v>
      </c>
      <c r="IE7" s="8" t="s">
        <v>26</v>
      </c>
      <c r="IM7" s="2">
        <v>38.649853</v>
      </c>
      <c r="IN7" s="8"/>
    </row>
    <row r="8" spans="1:249">
      <c r="B8" s="2">
        <v>28.366347999999999</v>
      </c>
      <c r="I8" s="8">
        <v>17.694841</v>
      </c>
      <c r="Q8" s="8" t="s">
        <v>26</v>
      </c>
      <c r="Y8" s="8">
        <v>33.965179999999997</v>
      </c>
      <c r="Z8" s="8"/>
      <c r="AA8" s="8"/>
      <c r="AG8" s="9" t="s">
        <v>27</v>
      </c>
      <c r="AH8" s="8"/>
      <c r="AO8" s="2">
        <v>32.473599999999998</v>
      </c>
      <c r="AW8" s="2">
        <v>33.490020000000001</v>
      </c>
      <c r="BE8" s="2">
        <v>33.228299999999997</v>
      </c>
      <c r="BF8" s="2">
        <f>(BE7+BE8)/2</f>
        <v>35.534491500000001</v>
      </c>
      <c r="BG8" s="2">
        <v>-5</v>
      </c>
      <c r="BM8" s="9" t="s">
        <v>27</v>
      </c>
      <c r="BN8" s="8"/>
      <c r="BO8" s="8"/>
      <c r="BP8" s="8"/>
      <c r="BU8" s="9" t="s">
        <v>27</v>
      </c>
      <c r="BV8"/>
      <c r="CC8" s="9" t="s">
        <v>27</v>
      </c>
      <c r="CD8" s="8"/>
      <c r="CK8" s="9" t="s">
        <v>27</v>
      </c>
      <c r="CL8" s="8"/>
      <c r="CS8" s="9" t="s">
        <v>27</v>
      </c>
      <c r="CT8" s="8"/>
      <c r="DA8" s="9" t="s">
        <v>27</v>
      </c>
      <c r="DB8" s="8"/>
      <c r="DI8" s="5" t="s">
        <v>27</v>
      </c>
      <c r="DJ8" s="8"/>
      <c r="DQ8" s="11" t="s">
        <v>26</v>
      </c>
      <c r="DR8"/>
      <c r="DW8" s="13" t="s">
        <v>27</v>
      </c>
      <c r="EE8" s="8" t="s">
        <v>26</v>
      </c>
      <c r="EM8" s="8" t="s">
        <v>26</v>
      </c>
      <c r="EN8" s="8"/>
      <c r="EU8" s="8" t="s">
        <v>27</v>
      </c>
      <c r="EV8" s="8"/>
      <c r="FC8" s="8" t="s">
        <v>27</v>
      </c>
      <c r="FK8" s="8" t="s">
        <v>27</v>
      </c>
      <c r="FL8" s="2">
        <v>39.592770000000002</v>
      </c>
      <c r="FM8" s="2">
        <v>-2</v>
      </c>
      <c r="FS8" s="14" t="s">
        <v>27</v>
      </c>
      <c r="FT8" s="8"/>
      <c r="GA8" s="8" t="s">
        <v>26</v>
      </c>
      <c r="GI8" s="13" t="s">
        <v>27</v>
      </c>
      <c r="GJ8" s="8" t="s">
        <v>27</v>
      </c>
      <c r="GQ8" s="8">
        <v>15.163062</v>
      </c>
      <c r="GR8" s="8">
        <v>18.403234000000001</v>
      </c>
      <c r="GY8" s="8" t="s">
        <v>26</v>
      </c>
      <c r="HG8" s="13" t="s">
        <v>27</v>
      </c>
      <c r="HH8" s="8" t="s">
        <v>27</v>
      </c>
      <c r="HO8" s="8" t="s">
        <v>26</v>
      </c>
      <c r="HW8" s="8">
        <v>11.200623500000001</v>
      </c>
      <c r="HX8" s="8">
        <v>12.286823</v>
      </c>
      <c r="IE8" s="8" t="s">
        <v>26</v>
      </c>
      <c r="IM8" s="8" t="s">
        <v>27</v>
      </c>
      <c r="IN8">
        <v>38.649853</v>
      </c>
      <c r="IO8" s="2">
        <v>-3</v>
      </c>
    </row>
    <row r="9" spans="1:249">
      <c r="I9" s="8"/>
      <c r="Q9" s="8"/>
      <c r="AG9" s="9"/>
      <c r="AH9" s="8"/>
      <c r="CK9" s="9"/>
      <c r="CL9" s="8"/>
      <c r="CS9" s="9"/>
      <c r="CT9" s="8"/>
      <c r="DB9" s="8"/>
      <c r="DJ9" s="8"/>
      <c r="DQ9" s="11"/>
      <c r="DR9"/>
      <c r="DW9" s="13" t="s">
        <v>27</v>
      </c>
      <c r="EE9" s="8">
        <v>19.196494999999999</v>
      </c>
      <c r="EM9" s="8" t="s">
        <v>26</v>
      </c>
      <c r="EN9" s="8"/>
      <c r="EU9" s="8" t="s">
        <v>27</v>
      </c>
      <c r="EV9" s="8"/>
      <c r="FC9" s="8" t="s">
        <v>27</v>
      </c>
      <c r="FK9" s="8" t="s">
        <v>27</v>
      </c>
      <c r="FL9" s="8"/>
      <c r="FS9" s="14" t="s">
        <v>27</v>
      </c>
      <c r="FT9" s="8"/>
      <c r="GA9" s="8" t="s">
        <v>26</v>
      </c>
      <c r="GI9" s="13" t="s">
        <v>27</v>
      </c>
      <c r="GJ9" s="8"/>
      <c r="GQ9" s="8">
        <v>21.643405999999999</v>
      </c>
      <c r="GR9" s="8">
        <v>18.403234000000001</v>
      </c>
      <c r="GY9" s="8" t="s">
        <v>26</v>
      </c>
      <c r="HG9" s="13" t="s">
        <v>27</v>
      </c>
      <c r="HH9" s="8"/>
      <c r="HO9" s="8" t="s">
        <v>26</v>
      </c>
      <c r="HW9" s="8">
        <v>11.493169999999999</v>
      </c>
      <c r="HX9" s="8">
        <v>12.286823</v>
      </c>
      <c r="IE9" s="8">
        <v>20.506422000000001</v>
      </c>
      <c r="IM9" s="8" t="s">
        <v>27</v>
      </c>
      <c r="IN9" s="8"/>
    </row>
    <row r="10" spans="1:249">
      <c r="A10" s="2" t="s">
        <v>45</v>
      </c>
      <c r="B10" s="9">
        <v>14.021000000000001</v>
      </c>
      <c r="C10" s="2">
        <f>(B11+B12)/2</f>
        <v>23.483786500000001</v>
      </c>
      <c r="D10" s="2">
        <v>-1</v>
      </c>
      <c r="I10" s="8">
        <v>16.829364999999999</v>
      </c>
      <c r="Q10" s="8" t="s">
        <v>26</v>
      </c>
      <c r="Y10" s="8" t="s">
        <v>26</v>
      </c>
      <c r="AG10" s="9" t="s">
        <v>26</v>
      </c>
      <c r="AH10" s="8"/>
      <c r="AO10" s="2">
        <v>30.691579999999998</v>
      </c>
      <c r="AW10" s="9" t="s">
        <v>26</v>
      </c>
      <c r="BE10" s="2">
        <v>33.527217999999998</v>
      </c>
      <c r="BF10" s="2">
        <f>(BE10+BE11+BE12)/3</f>
        <v>32.306165333333333</v>
      </c>
      <c r="BG10" s="2">
        <v>-4</v>
      </c>
      <c r="BM10" s="2">
        <v>34.733789999999999</v>
      </c>
      <c r="BU10" s="9" t="s">
        <v>27</v>
      </c>
      <c r="BV10" s="2">
        <v>39.002879999999998</v>
      </c>
      <c r="BW10" s="2">
        <v>-1</v>
      </c>
      <c r="CC10" s="2">
        <v>32.77872</v>
      </c>
      <c r="CD10" s="2">
        <f>(AVERAGE(CC10:CC12))</f>
        <v>32.057383999999999</v>
      </c>
      <c r="CE10" s="2">
        <v>-2</v>
      </c>
      <c r="CK10" s="9" t="s">
        <v>27</v>
      </c>
      <c r="CL10" s="8"/>
      <c r="CS10" s="9" t="s">
        <v>27</v>
      </c>
      <c r="CT10" s="8"/>
      <c r="DA10" s="2">
        <v>37.192894000000003</v>
      </c>
      <c r="DB10" s="2">
        <f>(DA10+DA12)/2</f>
        <v>37.599924000000001</v>
      </c>
      <c r="DC10" s="2">
        <v>-3</v>
      </c>
      <c r="DI10" s="5" t="s">
        <v>27</v>
      </c>
      <c r="DJ10" s="8"/>
      <c r="DQ10" s="11" t="s">
        <v>26</v>
      </c>
      <c r="DR10"/>
      <c r="DW10" s="8"/>
      <c r="EE10" s="8"/>
      <c r="EM10" s="8"/>
      <c r="EN10" s="8"/>
      <c r="FK10" s="8"/>
      <c r="FL10" s="8"/>
      <c r="FS10" s="14" t="s">
        <v>27</v>
      </c>
      <c r="FT10" s="8"/>
      <c r="GI10" s="8"/>
      <c r="GJ10" s="8"/>
      <c r="GQ10" s="8"/>
      <c r="GR10" s="8"/>
      <c r="GY10" s="8"/>
      <c r="HG10" s="8"/>
      <c r="HH10" s="8"/>
      <c r="HO10" s="8"/>
    </row>
    <row r="11" spans="1:249">
      <c r="B11" s="2">
        <v>23.16892</v>
      </c>
      <c r="I11" s="8" t="s">
        <v>26</v>
      </c>
      <c r="Q11" s="8">
        <v>17.930405</v>
      </c>
      <c r="Y11" s="8" t="s">
        <v>26</v>
      </c>
      <c r="AG11" s="2">
        <v>31.108082</v>
      </c>
      <c r="AH11" s="2">
        <v>31.108082</v>
      </c>
      <c r="AI11" s="2">
        <v>-4</v>
      </c>
      <c r="AO11" s="2">
        <v>22.461300000000001</v>
      </c>
      <c r="AP11" s="2">
        <f>(AO10+AO12)/2</f>
        <v>31.507613499999998</v>
      </c>
      <c r="AQ11" s="2">
        <v>-3</v>
      </c>
      <c r="AW11" s="9" t="s">
        <v>26</v>
      </c>
      <c r="BE11" s="2">
        <v>30.168755000000001</v>
      </c>
      <c r="BM11" s="9" t="s">
        <v>27</v>
      </c>
      <c r="BN11" s="2" t="e">
        <f>(#REF!+#REF!)/2</f>
        <v>#REF!</v>
      </c>
      <c r="BO11" s="2">
        <v>-3</v>
      </c>
      <c r="BU11" s="9" t="s">
        <v>27</v>
      </c>
      <c r="CC11" s="2">
        <v>32.484577000000002</v>
      </c>
      <c r="CK11" s="9" t="s">
        <v>27</v>
      </c>
      <c r="CL11" s="2">
        <v>38.80836</v>
      </c>
      <c r="CM11" s="2">
        <v>-1</v>
      </c>
      <c r="CS11" s="9" t="s">
        <v>27</v>
      </c>
      <c r="CT11" s="8"/>
      <c r="DA11" s="9" t="s">
        <v>27</v>
      </c>
      <c r="DI11" s="5" t="s">
        <v>27</v>
      </c>
      <c r="DJ11" s="12" t="s">
        <v>27</v>
      </c>
      <c r="DQ11" s="11">
        <v>13.382633999999999</v>
      </c>
      <c r="DR11"/>
      <c r="DW11" s="13" t="s">
        <v>27</v>
      </c>
      <c r="DX11" s="2">
        <f>(DW12+DW13)/2</f>
        <v>37.532798499999998</v>
      </c>
      <c r="DY11" s="2">
        <v>-1</v>
      </c>
      <c r="EE11" s="8" t="s">
        <v>26</v>
      </c>
      <c r="EM11" s="12">
        <v>17.243386999999998</v>
      </c>
      <c r="EN11" s="12">
        <v>24.800114000000001</v>
      </c>
      <c r="EO11" s="2">
        <v>-1</v>
      </c>
      <c r="EU11" s="2">
        <v>39.82846</v>
      </c>
      <c r="EV11" s="2">
        <v>39.82846</v>
      </c>
      <c r="EW11" s="2">
        <v>-1</v>
      </c>
      <c r="FC11" s="2">
        <v>19.46022</v>
      </c>
      <c r="FD11" s="2">
        <v>26.555195000000001</v>
      </c>
      <c r="FE11" s="2">
        <v>-1</v>
      </c>
      <c r="FK11" s="8" t="s">
        <v>27</v>
      </c>
      <c r="FL11" s="8"/>
      <c r="FS11" s="14" t="s">
        <v>27</v>
      </c>
      <c r="FT11" s="8"/>
      <c r="GA11" s="2" t="s">
        <v>26</v>
      </c>
      <c r="GB11" s="2">
        <v>36.797046999999999</v>
      </c>
      <c r="GC11" s="2">
        <v>-1</v>
      </c>
      <c r="GI11" s="13" t="s">
        <v>27</v>
      </c>
      <c r="GJ11" s="8"/>
      <c r="GQ11" s="8">
        <v>37.359050000000003</v>
      </c>
      <c r="GR11" s="8">
        <v>25.253706000000001</v>
      </c>
      <c r="GY11" s="8" t="s">
        <v>26</v>
      </c>
      <c r="HG11" s="13" t="s">
        <v>27</v>
      </c>
      <c r="HH11" s="8"/>
      <c r="HO11" s="8" t="s">
        <v>26</v>
      </c>
      <c r="HW11" s="2">
        <v>39.127040000000001</v>
      </c>
      <c r="HX11" s="2">
        <v>39.127040000000001</v>
      </c>
      <c r="HY11" s="2">
        <v>-1</v>
      </c>
      <c r="IE11" s="12">
        <v>34.859909999999999</v>
      </c>
      <c r="IF11" s="12">
        <v>34.859909999999999</v>
      </c>
      <c r="IG11" s="2">
        <v>-3</v>
      </c>
      <c r="IM11" s="2">
        <v>31.207785000000001</v>
      </c>
      <c r="IN11" s="8"/>
    </row>
    <row r="12" spans="1:249">
      <c r="B12" s="2">
        <v>23.798653000000002</v>
      </c>
      <c r="I12" s="8" t="s">
        <v>26</v>
      </c>
      <c r="Q12" s="8" t="s">
        <v>26</v>
      </c>
      <c r="Y12" s="8">
        <v>15.760785</v>
      </c>
      <c r="AG12" s="9" t="s">
        <v>26</v>
      </c>
      <c r="AH12" s="8"/>
      <c r="AO12" s="2">
        <v>32.323647000000001</v>
      </c>
      <c r="AW12" s="2">
        <v>30.513307999999999</v>
      </c>
      <c r="BE12" s="2">
        <v>33.222523000000002</v>
      </c>
      <c r="BM12" s="9" t="s">
        <v>27</v>
      </c>
      <c r="BU12" s="2">
        <v>39.002879999999998</v>
      </c>
      <c r="CC12" s="2">
        <v>30.908854999999999</v>
      </c>
      <c r="CK12" s="2">
        <v>38.80836</v>
      </c>
      <c r="CL12" s="8"/>
      <c r="CS12" s="9" t="s">
        <v>27</v>
      </c>
      <c r="CT12" s="8"/>
      <c r="DA12" s="2">
        <v>38.006954</v>
      </c>
      <c r="DI12" s="5">
        <v>37.039439999999999</v>
      </c>
      <c r="DJ12" s="12"/>
      <c r="DQ12" s="11" t="s">
        <v>26</v>
      </c>
      <c r="DR12"/>
      <c r="DW12">
        <v>39.65269</v>
      </c>
      <c r="EE12" s="8">
        <v>36.447612999999997</v>
      </c>
      <c r="EM12" s="12">
        <v>24.800114000000001</v>
      </c>
      <c r="EN12" s="12"/>
      <c r="EU12" s="2">
        <v>18.201682999999999</v>
      </c>
      <c r="FC12" s="8" t="s">
        <v>27</v>
      </c>
      <c r="FK12" s="8" t="s">
        <v>27</v>
      </c>
      <c r="FL12" s="2">
        <v>37.168849999999999</v>
      </c>
      <c r="FM12" s="2">
        <v>-1</v>
      </c>
      <c r="FS12" s="14" t="s">
        <v>27</v>
      </c>
      <c r="FT12" s="8"/>
      <c r="GA12" s="2">
        <v>35.106803999999997</v>
      </c>
      <c r="GI12" s="13" t="s">
        <v>27</v>
      </c>
      <c r="GJ12" s="8" t="s">
        <v>27</v>
      </c>
      <c r="GQ12" s="8" t="s">
        <v>26</v>
      </c>
      <c r="GR12" s="8">
        <v>25.253706000000001</v>
      </c>
      <c r="GY12" s="8">
        <v>34.209117999999997</v>
      </c>
      <c r="HG12" s="13" t="s">
        <v>27</v>
      </c>
      <c r="HH12" s="8" t="s">
        <v>27</v>
      </c>
      <c r="HO12" s="8">
        <v>25.181322000000002</v>
      </c>
      <c r="HW12" s="8">
        <v>15.362609000000001</v>
      </c>
      <c r="IE12" s="8">
        <v>27.725633999999999</v>
      </c>
      <c r="IF12" s="12"/>
      <c r="IM12" s="2">
        <v>36.760303</v>
      </c>
      <c r="IN12">
        <v>36.760303</v>
      </c>
      <c r="IO12" s="2">
        <v>-2</v>
      </c>
    </row>
    <row r="13" spans="1:249">
      <c r="CS13" s="9"/>
      <c r="CT13" s="8"/>
      <c r="DJ13" s="12"/>
      <c r="DQ13" s="11"/>
      <c r="DR13"/>
      <c r="DW13">
        <v>35.412906999999997</v>
      </c>
      <c r="EE13" s="8" t="s">
        <v>26</v>
      </c>
      <c r="EM13" s="12">
        <v>18.03003</v>
      </c>
      <c r="EN13" s="12"/>
      <c r="EU13" s="2">
        <v>18.397217000000001</v>
      </c>
      <c r="FC13" s="2">
        <v>33.650170000000003</v>
      </c>
      <c r="FK13" s="2">
        <v>37.168849999999999</v>
      </c>
      <c r="FL13" s="8"/>
      <c r="FS13" s="14" t="s">
        <v>27</v>
      </c>
      <c r="FT13" s="8"/>
      <c r="GA13" s="2">
        <v>38.487290000000002</v>
      </c>
      <c r="GI13" s="13" t="s">
        <v>27</v>
      </c>
      <c r="GJ13" s="8"/>
      <c r="GQ13" s="8">
        <v>13.14836</v>
      </c>
      <c r="GR13" s="8">
        <v>25.253706000000001</v>
      </c>
      <c r="GY13" s="8" t="s">
        <v>26</v>
      </c>
      <c r="HG13" s="13" t="s">
        <v>27</v>
      </c>
      <c r="HH13" s="8"/>
      <c r="HO13" s="8" t="s">
        <v>26</v>
      </c>
      <c r="HW13" s="8" t="s">
        <v>26</v>
      </c>
      <c r="IE13" s="8" t="s">
        <v>26</v>
      </c>
      <c r="IF13" s="12"/>
      <c r="IM13" s="8" t="s">
        <v>27</v>
      </c>
      <c r="IN13" s="8"/>
    </row>
    <row r="14" spans="1:249">
      <c r="A14" s="2" t="s">
        <v>46</v>
      </c>
      <c r="B14" s="2">
        <v>22.114079</v>
      </c>
      <c r="C14" s="2">
        <v>20.964338000000001</v>
      </c>
      <c r="D14" s="2">
        <v>0</v>
      </c>
      <c r="I14" s="8">
        <v>19.480799000000001</v>
      </c>
      <c r="Q14" s="2">
        <v>27.567630000000001</v>
      </c>
      <c r="R14" s="2">
        <v>30.956553</v>
      </c>
      <c r="S14" s="2">
        <v>-2</v>
      </c>
      <c r="Y14" s="2">
        <v>32.860329999999998</v>
      </c>
      <c r="Z14" s="2">
        <v>28.438359999999999</v>
      </c>
      <c r="AA14" s="2">
        <v>-3</v>
      </c>
      <c r="AG14" s="2">
        <v>16.787987000000001</v>
      </c>
      <c r="AO14" s="9" t="s">
        <v>26</v>
      </c>
      <c r="AP14" s="2">
        <f>(AO15+AO16)/2</f>
        <v>29.812635499999999</v>
      </c>
      <c r="AQ14" s="2">
        <v>-2</v>
      </c>
      <c r="AW14" s="2">
        <v>36.136142999999997</v>
      </c>
      <c r="BE14" s="2">
        <v>30.880141999999999</v>
      </c>
      <c r="BF14" s="2">
        <f>(BE14+BE15+BE16)/3</f>
        <v>29.697746666666671</v>
      </c>
      <c r="BG14" s="2">
        <v>-3</v>
      </c>
      <c r="BM14" s="2">
        <v>34.482833999999997</v>
      </c>
      <c r="BU14" s="2">
        <v>25.773924000000001</v>
      </c>
      <c r="BV14" s="2">
        <f>(BU14+BU15+BU16)/3</f>
        <v>31.369306333333338</v>
      </c>
      <c r="BW14" s="2">
        <v>0</v>
      </c>
      <c r="CC14" s="2">
        <v>23.165308</v>
      </c>
      <c r="CD14" s="2">
        <f>(AVERAGE(CC14:CC16))</f>
        <v>26.690532000000001</v>
      </c>
      <c r="CE14" s="2">
        <v>-1</v>
      </c>
      <c r="CK14" s="2" t="s">
        <v>27</v>
      </c>
      <c r="CL14" s="2">
        <f>(CK15+CK16)/2</f>
        <v>33.426073000000002</v>
      </c>
      <c r="CM14" s="2">
        <v>0</v>
      </c>
      <c r="CS14" s="9" t="s">
        <v>27</v>
      </c>
      <c r="CT14" s="8"/>
      <c r="DA14" s="2">
        <v>29.384739</v>
      </c>
      <c r="DB14" s="8"/>
      <c r="DI14" s="5">
        <v>37.754555000000003</v>
      </c>
      <c r="DJ14" s="2">
        <v>37.754555000000003</v>
      </c>
      <c r="DK14" s="2">
        <v>-4</v>
      </c>
      <c r="DQ14" s="11" t="s">
        <v>26</v>
      </c>
      <c r="DR14"/>
      <c r="EM14" s="8"/>
      <c r="EN14" s="12"/>
      <c r="GI14" s="8"/>
      <c r="HH14" s="12"/>
    </row>
    <row r="15" spans="1:249">
      <c r="B15" s="2">
        <v>21.059073999999999</v>
      </c>
      <c r="I15" s="2">
        <v>28.756070999999999</v>
      </c>
      <c r="J15" s="2">
        <f>(I15+I16)/2</f>
        <v>31.558645500000001</v>
      </c>
      <c r="K15" s="2">
        <v>-2</v>
      </c>
      <c r="Q15" s="2">
        <v>33.498565999999997</v>
      </c>
      <c r="Y15" s="12">
        <v>28.438359999999999</v>
      </c>
      <c r="AG15" s="2">
        <v>20.216799000000002</v>
      </c>
      <c r="AH15" s="8">
        <v>28.464220000000001</v>
      </c>
      <c r="AI15" s="2">
        <v>-3</v>
      </c>
      <c r="AO15" s="2">
        <v>24.243134000000001</v>
      </c>
      <c r="AW15" s="9" t="s">
        <v>26</v>
      </c>
      <c r="AX15" s="2">
        <f>(AW14+AW16)/2</f>
        <v>33.593193999999997</v>
      </c>
      <c r="AY15" s="2">
        <v>-1</v>
      </c>
      <c r="BE15" s="2">
        <v>28.916067000000002</v>
      </c>
      <c r="BM15" s="2">
        <v>36.717655000000001</v>
      </c>
      <c r="BN15" s="2" t="e">
        <f>(#REF!+#REF!)/2</f>
        <v>#REF!</v>
      </c>
      <c r="BO15" s="2">
        <v>-2</v>
      </c>
      <c r="BU15" s="2">
        <v>35.330730000000003</v>
      </c>
      <c r="CC15" s="2">
        <v>28.580556999999999</v>
      </c>
      <c r="CK15" s="2">
        <v>33.410342999999997</v>
      </c>
      <c r="CS15" s="9" t="s">
        <v>27</v>
      </c>
      <c r="CT15" s="2">
        <v>39.041428000000003</v>
      </c>
      <c r="CU15" s="2">
        <v>-2</v>
      </c>
      <c r="DA15" s="2">
        <v>26.365770000000001</v>
      </c>
      <c r="DB15" s="12">
        <f>AVERAGE(DA14:DA16)</f>
        <v>29.648677000000003</v>
      </c>
      <c r="DC15" s="2">
        <v>-2</v>
      </c>
      <c r="DI15" s="5" t="s">
        <v>27</v>
      </c>
      <c r="DJ15" s="12"/>
      <c r="DQ15" s="11">
        <v>16.498383</v>
      </c>
      <c r="DR15"/>
      <c r="DW15" s="13" t="s">
        <v>27</v>
      </c>
      <c r="EE15" s="8">
        <v>13.108627</v>
      </c>
      <c r="EF15" s="2">
        <v>35.60812</v>
      </c>
      <c r="EG15" s="2">
        <v>-1</v>
      </c>
      <c r="EM15" s="8" t="s">
        <v>26</v>
      </c>
      <c r="EN15" s="12">
        <v>22</v>
      </c>
      <c r="EO15" s="2">
        <v>0</v>
      </c>
      <c r="EU15" s="2">
        <v>32.442276</v>
      </c>
      <c r="EV15" s="2">
        <v>32.442276</v>
      </c>
      <c r="EW15" s="2">
        <v>0</v>
      </c>
      <c r="FC15" s="2">
        <v>20.555009999999999</v>
      </c>
      <c r="FD15" s="2">
        <v>23.002683999999999</v>
      </c>
      <c r="FE15" s="2">
        <v>0</v>
      </c>
      <c r="FK15" s="2" t="s">
        <v>27</v>
      </c>
      <c r="FL15" s="2">
        <f>(FK16+FK17)/2</f>
        <v>34.874474000000006</v>
      </c>
      <c r="FM15" s="2">
        <v>0</v>
      </c>
      <c r="FS15" s="2">
        <v>36.775149999999996</v>
      </c>
      <c r="FT15" s="2">
        <v>36.775149999999996</v>
      </c>
      <c r="FU15" s="2">
        <v>0</v>
      </c>
      <c r="GA15" s="2">
        <v>31.181988</v>
      </c>
      <c r="GB15" s="2">
        <v>33.065105000000003</v>
      </c>
      <c r="GC15" s="2">
        <v>0</v>
      </c>
      <c r="GI15">
        <v>34.772933999999999</v>
      </c>
      <c r="GJ15" s="8"/>
      <c r="GQ15" s="2">
        <v>33.950367</v>
      </c>
      <c r="GR15" s="2">
        <v>35.342987000000001</v>
      </c>
      <c r="GS15" s="2">
        <v>-1</v>
      </c>
      <c r="GY15" s="2" t="s">
        <v>26</v>
      </c>
      <c r="GZ15" s="2">
        <v>34.053825000000003</v>
      </c>
      <c r="HA15" s="2">
        <v>-3</v>
      </c>
      <c r="HG15">
        <v>38.567745000000002</v>
      </c>
      <c r="HH15">
        <v>38.567745000000002</v>
      </c>
      <c r="HI15" s="2">
        <v>-1</v>
      </c>
      <c r="HO15" s="2">
        <v>27.308014</v>
      </c>
      <c r="HP15" s="2">
        <v>27.104946000000002</v>
      </c>
      <c r="HQ15" s="2">
        <v>-3</v>
      </c>
      <c r="HW15" s="8">
        <v>12.4891205</v>
      </c>
      <c r="HX15" s="2">
        <v>35.538173999999998</v>
      </c>
      <c r="HY15" s="2">
        <v>0</v>
      </c>
      <c r="IE15" s="2">
        <v>32.768265</v>
      </c>
      <c r="IF15" s="2">
        <f>(IE15+IE17)/2</f>
        <v>32.325355500000001</v>
      </c>
      <c r="IG15" s="2">
        <v>-2</v>
      </c>
      <c r="IM15" s="2">
        <v>34.329414</v>
      </c>
      <c r="IN15" s="12">
        <f>AVERAGE(IM15:IM17)</f>
        <v>31.847799333333338</v>
      </c>
      <c r="IO15" s="2">
        <v>-1</v>
      </c>
    </row>
    <row r="16" spans="1:249">
      <c r="B16" s="2">
        <v>19.719861999999999</v>
      </c>
      <c r="I16" s="2">
        <v>34.361220000000003</v>
      </c>
      <c r="Q16" s="2">
        <v>31.803469</v>
      </c>
      <c r="Y16" s="12">
        <v>27.207201000000001</v>
      </c>
      <c r="AG16" s="9" t="s">
        <v>26</v>
      </c>
      <c r="AO16" s="2">
        <v>35.382137</v>
      </c>
      <c r="AW16" s="2">
        <v>31.050245</v>
      </c>
      <c r="BE16" s="2">
        <v>29.297031</v>
      </c>
      <c r="BM16" s="2">
        <v>33.432353999999997</v>
      </c>
      <c r="BU16" s="2">
        <v>33.003264999999999</v>
      </c>
      <c r="CC16" s="2">
        <v>28.325731000000001</v>
      </c>
      <c r="CK16" s="2">
        <v>33.441803</v>
      </c>
      <c r="CS16" s="2">
        <v>39.041428000000003</v>
      </c>
      <c r="CT16" s="8"/>
      <c r="DA16" s="2">
        <v>33.195521999999997</v>
      </c>
      <c r="DB16" s="8"/>
      <c r="DI16" s="5" t="s">
        <v>27</v>
      </c>
      <c r="DJ16" s="12"/>
      <c r="DQ16" s="11">
        <v>18.294968000000001</v>
      </c>
      <c r="DR16"/>
      <c r="DW16">
        <v>39.478003999999999</v>
      </c>
      <c r="DX16">
        <v>39.478003999999999</v>
      </c>
      <c r="DY16" s="2">
        <v>0</v>
      </c>
      <c r="EE16" s="8" t="s">
        <v>26</v>
      </c>
      <c r="EM16" s="12">
        <v>11.131913000000001</v>
      </c>
      <c r="EN16" s="12"/>
      <c r="EU16" s="2">
        <v>18.403257</v>
      </c>
      <c r="FC16" s="2">
        <v>16.945565999999999</v>
      </c>
      <c r="FK16" s="2">
        <v>37.303513000000002</v>
      </c>
      <c r="FS16" s="14" t="s">
        <v>27</v>
      </c>
      <c r="GA16" s="2">
        <v>33.601260000000003</v>
      </c>
      <c r="GI16">
        <v>35.022100000000002</v>
      </c>
      <c r="GJ16" s="8"/>
      <c r="GQ16" s="2">
        <v>37.291514999999997</v>
      </c>
      <c r="GY16" s="2">
        <v>35.419600000000003</v>
      </c>
      <c r="HG16">
        <v>22.739104999999999</v>
      </c>
      <c r="HH16" s="12"/>
      <c r="HO16" s="2">
        <v>26.901879999999998</v>
      </c>
      <c r="HW16" s="8">
        <v>17.088304999999998</v>
      </c>
      <c r="IE16" s="8">
        <v>18.748833000000001</v>
      </c>
      <c r="IM16" s="2">
        <v>32.824176999999999</v>
      </c>
    </row>
    <row r="17" spans="1:250">
      <c r="CT17" s="8"/>
      <c r="DB17" s="8"/>
      <c r="DJ17" s="12"/>
      <c r="DQ17" s="11"/>
      <c r="DR17"/>
      <c r="DW17" s="13" t="s">
        <v>27</v>
      </c>
      <c r="EE17" s="2">
        <v>35.60812</v>
      </c>
      <c r="EM17" s="12">
        <v>12.009634999999999</v>
      </c>
      <c r="EN17" s="12"/>
      <c r="EU17" s="2">
        <v>17.063656000000002</v>
      </c>
      <c r="FC17" s="2">
        <v>31.507473000000001</v>
      </c>
      <c r="FK17" s="2">
        <v>32.445435000000003</v>
      </c>
      <c r="FS17" s="14" t="s">
        <v>27</v>
      </c>
      <c r="GA17" s="2">
        <v>34.412056</v>
      </c>
      <c r="GI17" s="13" t="s">
        <v>27</v>
      </c>
      <c r="GJ17" s="2">
        <f>(GI15+GI16)/2</f>
        <v>34.897517000000001</v>
      </c>
      <c r="GK17" s="2">
        <v>-2</v>
      </c>
      <c r="GQ17" s="2">
        <v>34.787080000000003</v>
      </c>
      <c r="GY17" s="2">
        <v>32.688049999999997</v>
      </c>
      <c r="HG17" s="13" t="s">
        <v>27</v>
      </c>
      <c r="HH17" s="12"/>
      <c r="HO17" s="2" t="s">
        <v>26</v>
      </c>
      <c r="HW17" s="2">
        <v>35.538173999999998</v>
      </c>
      <c r="IE17" s="2">
        <v>31.882446000000002</v>
      </c>
      <c r="IM17" s="2">
        <v>28.389807000000001</v>
      </c>
    </row>
    <row r="18" spans="1:250">
      <c r="A18" s="15" t="s">
        <v>47</v>
      </c>
      <c r="B18" s="2">
        <v>16.814620000000001</v>
      </c>
      <c r="C18" s="2">
        <v>15.845039</v>
      </c>
      <c r="D18" s="2">
        <v>1</v>
      </c>
      <c r="I18" s="8">
        <v>19.452026</v>
      </c>
      <c r="Q18" s="2">
        <v>29.470376999999999</v>
      </c>
      <c r="Y18" s="2">
        <v>24.453458999999999</v>
      </c>
      <c r="Z18" s="2">
        <v>24.453458999999999</v>
      </c>
      <c r="AA18" s="2">
        <v>-2</v>
      </c>
      <c r="AG18" s="2">
        <v>22.25845</v>
      </c>
      <c r="AH18" s="8"/>
      <c r="AO18" s="2">
        <v>25.090017</v>
      </c>
      <c r="AP18" s="2">
        <f>AVERAGE(AO18:AO20)</f>
        <v>27.358023666666668</v>
      </c>
      <c r="AQ18" s="2">
        <v>-1</v>
      </c>
      <c r="AW18" s="2">
        <v>26.298655</v>
      </c>
      <c r="BE18" s="2">
        <v>25.735308</v>
      </c>
      <c r="BF18" s="2">
        <f>(BE18+BE19+BE20)/3</f>
        <v>26.240909333333335</v>
      </c>
      <c r="BG18" s="2">
        <v>-2</v>
      </c>
      <c r="BM18" s="2">
        <v>32.960360000000001</v>
      </c>
      <c r="BN18" s="2">
        <v>27.705473000000001</v>
      </c>
      <c r="BO18" s="2">
        <v>-1</v>
      </c>
      <c r="BU18" s="2">
        <v>25.409126000000001</v>
      </c>
      <c r="BV18" s="2">
        <f>(BU18+BU19+BU20)/3</f>
        <v>26.882020000000001</v>
      </c>
      <c r="BW18" s="2">
        <v>1</v>
      </c>
      <c r="CC18" s="2">
        <v>24.249140000000001</v>
      </c>
      <c r="CD18" s="2">
        <f>(AVERAGE(CC18:CC20))</f>
        <v>23.836785000000003</v>
      </c>
      <c r="CE18" s="2">
        <v>0</v>
      </c>
      <c r="CK18" s="2">
        <v>31.576422000000001</v>
      </c>
      <c r="CL18" s="2">
        <f>(AVERAGE(CK18:CK20))</f>
        <v>24.957964666666669</v>
      </c>
      <c r="CM18" s="2">
        <v>1</v>
      </c>
      <c r="CS18" s="2">
        <v>35.599769999999999</v>
      </c>
      <c r="CT18" s="12">
        <f>(CS18+CS19)/2</f>
        <v>36.089015000000003</v>
      </c>
      <c r="CU18" s="2">
        <v>-1</v>
      </c>
      <c r="DA18" s="2">
        <v>27.225563000000001</v>
      </c>
      <c r="DB18" s="12">
        <f>AVERAGE(DA17:DA19)</f>
        <v>28.858110500000002</v>
      </c>
      <c r="DC18" s="2">
        <v>-1</v>
      </c>
      <c r="DI18" s="5" t="s">
        <v>27</v>
      </c>
      <c r="DJ18" s="12"/>
      <c r="DQ18" s="5">
        <v>34.763176000000001</v>
      </c>
      <c r="DR18"/>
      <c r="DW18" s="8"/>
      <c r="EM18" s="8"/>
      <c r="EN18" s="12"/>
      <c r="HH18" s="12"/>
    </row>
    <row r="19" spans="1:250">
      <c r="B19" s="2">
        <v>13.316138</v>
      </c>
      <c r="I19" s="2">
        <v>29.002631999999998</v>
      </c>
      <c r="J19" s="2">
        <v>29.002631999999998</v>
      </c>
      <c r="K19" s="2">
        <v>-1</v>
      </c>
      <c r="Q19" s="2">
        <v>23.775751</v>
      </c>
      <c r="R19" s="2">
        <v>26.599453</v>
      </c>
      <c r="S19" s="2">
        <v>-1</v>
      </c>
      <c r="Y19" s="2">
        <v>25.589891000000001</v>
      </c>
      <c r="AG19" s="2">
        <v>16.860562999999999</v>
      </c>
      <c r="AH19" s="2">
        <f>(AG18+AG19+AG20)/3</f>
        <v>24.417680999999998</v>
      </c>
      <c r="AI19" s="2">
        <v>-2</v>
      </c>
      <c r="AO19" s="2">
        <v>18.350584000000001</v>
      </c>
      <c r="AW19" s="2">
        <v>29.649708</v>
      </c>
      <c r="AX19" s="2">
        <f>AVERAGE(AW18:AW20)</f>
        <v>24.419866666666667</v>
      </c>
      <c r="AY19" s="2">
        <v>0</v>
      </c>
      <c r="BE19" s="2">
        <v>26.677869999999999</v>
      </c>
      <c r="BM19" s="2">
        <v>24.68533</v>
      </c>
      <c r="BU19" s="2">
        <v>25.87763</v>
      </c>
      <c r="CC19" s="2">
        <v>23.394262000000001</v>
      </c>
      <c r="CK19" s="2">
        <v>25.469788000000001</v>
      </c>
      <c r="CS19" s="2">
        <v>36.57826</v>
      </c>
      <c r="CT19" s="8"/>
      <c r="DA19" s="2">
        <v>30.490658</v>
      </c>
      <c r="DI19" s="5">
        <v>33.600333999999997</v>
      </c>
      <c r="DJ19" s="12">
        <f>(DI19+DI20)/2</f>
        <v>35.330773999999998</v>
      </c>
      <c r="DK19" s="2">
        <v>-3</v>
      </c>
      <c r="DQ19" s="5">
        <v>36.048405000000002</v>
      </c>
      <c r="DR19">
        <f>DQ18:DQ20</f>
        <v>36.048405000000002</v>
      </c>
      <c r="DW19" s="13" t="s">
        <v>27</v>
      </c>
      <c r="EE19" s="8">
        <v>13.873961</v>
      </c>
      <c r="EF19" s="2">
        <v>32.659790000000001</v>
      </c>
      <c r="EG19" s="2">
        <v>0</v>
      </c>
      <c r="EM19" s="8" t="s">
        <v>26</v>
      </c>
      <c r="EN19" s="12">
        <v>18.132629999999999</v>
      </c>
      <c r="EO19" s="2">
        <v>1</v>
      </c>
      <c r="EU19" s="2">
        <v>24.357185000000001</v>
      </c>
      <c r="EV19" s="2">
        <f>(EU19+EU20)/2</f>
        <v>23.972619999999999</v>
      </c>
      <c r="EW19" s="2">
        <v>1</v>
      </c>
      <c r="FC19" s="2">
        <v>19.449584999999999</v>
      </c>
      <c r="FD19" s="2">
        <v>18.129051</v>
      </c>
      <c r="FE19" s="2">
        <v>1</v>
      </c>
      <c r="FK19" s="2">
        <v>19.661871000000001</v>
      </c>
      <c r="FL19" s="2">
        <f>AVERAGE(FK19:FK21)</f>
        <v>24.455951000000002</v>
      </c>
      <c r="FM19" s="2">
        <v>1</v>
      </c>
      <c r="FS19" s="2">
        <v>33.19744</v>
      </c>
      <c r="FT19" s="2">
        <f>AVERAGE(FS19:FS21)</f>
        <v>31.781478333333329</v>
      </c>
      <c r="FU19" s="2">
        <v>1</v>
      </c>
      <c r="GA19" s="2">
        <v>13.098917</v>
      </c>
      <c r="GB19" s="2">
        <v>19.531813</v>
      </c>
      <c r="GC19" s="2">
        <v>1</v>
      </c>
      <c r="GI19">
        <v>29.5307</v>
      </c>
      <c r="GJ19" s="2">
        <f>AVERAGE(GI19:GI21)</f>
        <v>27.364099333333332</v>
      </c>
      <c r="GK19" s="2">
        <v>-1</v>
      </c>
      <c r="GQ19" s="2">
        <v>27.890464999999999</v>
      </c>
      <c r="GR19" s="2">
        <v>28.141860999999999</v>
      </c>
      <c r="GS19" s="2">
        <v>0</v>
      </c>
      <c r="GY19" s="2">
        <v>29.077639999999999</v>
      </c>
      <c r="GZ19" s="2">
        <v>29.077639999999999</v>
      </c>
      <c r="HA19" s="2">
        <v>-2</v>
      </c>
      <c r="HG19">
        <v>25.864069000000001</v>
      </c>
      <c r="HH19" s="12">
        <f>AVERAGE(HG19:HG21)</f>
        <v>30.792290666666663</v>
      </c>
      <c r="HI19" s="2">
        <v>0</v>
      </c>
      <c r="HO19" s="2">
        <v>31.969303</v>
      </c>
      <c r="HP19" s="12">
        <f>AVERAGE(HO19:HO21)</f>
        <v>25.682030333333334</v>
      </c>
      <c r="HQ19" s="2">
        <v>-2</v>
      </c>
      <c r="HW19" s="2">
        <v>11.568854999999999</v>
      </c>
      <c r="HX19" s="2">
        <f>AVERAGE(HW19:HW21)</f>
        <v>23.045508333333334</v>
      </c>
      <c r="HY19" s="2">
        <v>1</v>
      </c>
      <c r="IE19" s="2">
        <v>23.780539000000001</v>
      </c>
      <c r="IF19" s="2">
        <f>AVERAGE(IE19:IE21)</f>
        <v>26.865906666666671</v>
      </c>
      <c r="IG19" s="2">
        <v>-1</v>
      </c>
      <c r="IM19" s="2">
        <v>27.159267</v>
      </c>
      <c r="IN19" s="12">
        <f>AVERAGE(IM19:IM21)</f>
        <v>27.469994</v>
      </c>
      <c r="IO19" s="2">
        <v>0</v>
      </c>
    </row>
    <row r="20" spans="1:250">
      <c r="B20" s="2">
        <v>17.404364000000001</v>
      </c>
      <c r="I20" s="16">
        <v>14.334491999999999</v>
      </c>
      <c r="Q20" s="2">
        <v>26.599453</v>
      </c>
      <c r="Y20" s="2">
        <v>18.066348999999999</v>
      </c>
      <c r="AG20" s="2">
        <v>34.134030000000003</v>
      </c>
      <c r="AO20" s="2">
        <v>38.633470000000003</v>
      </c>
      <c r="AW20" s="2">
        <v>17.311236999999998</v>
      </c>
      <c r="BE20" s="2">
        <v>26.309550000000002</v>
      </c>
      <c r="BM20" s="2">
        <v>32.581386999999999</v>
      </c>
      <c r="BU20" s="2">
        <v>29.359304000000002</v>
      </c>
      <c r="CC20" s="2">
        <v>23.866952999999999</v>
      </c>
      <c r="CK20" s="2">
        <v>17.827684000000001</v>
      </c>
      <c r="CS20" s="9" t="s">
        <v>27</v>
      </c>
      <c r="CT20" s="8"/>
      <c r="DA20" s="2">
        <v>30.986227</v>
      </c>
      <c r="DI20" s="5">
        <v>37.061214</v>
      </c>
      <c r="DJ20" s="8"/>
      <c r="DQ20" s="11">
        <v>20.086749999999999</v>
      </c>
      <c r="DR20"/>
      <c r="DW20" s="13" t="s">
        <v>27</v>
      </c>
      <c r="EE20" s="2">
        <v>32.659790000000001</v>
      </c>
      <c r="EM20" s="12">
        <v>13.376675000000001</v>
      </c>
      <c r="EN20" s="12"/>
      <c r="EU20" s="2">
        <v>23.588055000000001</v>
      </c>
      <c r="FC20" s="2">
        <v>18.285837000000001</v>
      </c>
      <c r="FK20" s="2">
        <v>30.194710000000001</v>
      </c>
      <c r="FS20" s="2">
        <v>32.275973999999998</v>
      </c>
      <c r="GA20" s="2">
        <v>16.428576</v>
      </c>
      <c r="GI20">
        <v>30.021415999999999</v>
      </c>
      <c r="GQ20" s="2">
        <v>28.299976000000001</v>
      </c>
      <c r="GY20" s="10">
        <v>18.172063999999999</v>
      </c>
      <c r="HG20">
        <v>33.349606000000001</v>
      </c>
      <c r="HO20" s="2">
        <v>30.982642999999999</v>
      </c>
      <c r="HW20" s="2">
        <v>29.193666</v>
      </c>
      <c r="IE20" s="2">
        <v>27.873228000000001</v>
      </c>
      <c r="IM20" s="2">
        <v>26.867336000000002</v>
      </c>
    </row>
    <row r="21" spans="1:250" s="17" customFormat="1" ht="16" thickBot="1">
      <c r="A21" s="7" t="s">
        <v>48</v>
      </c>
      <c r="F21" s="18"/>
      <c r="M21" s="19"/>
      <c r="N21" s="19"/>
      <c r="CT21" s="20"/>
      <c r="DI21" s="21"/>
      <c r="DJ21" s="20"/>
      <c r="DQ21" s="22"/>
      <c r="DU21" s="2"/>
      <c r="DW21">
        <v>26.225632000000001</v>
      </c>
      <c r="DX21">
        <v>26.225632000000001</v>
      </c>
      <c r="DY21" s="2">
        <v>1</v>
      </c>
      <c r="DZ21" s="2"/>
      <c r="EA21" s="2"/>
      <c r="EB21" s="2"/>
      <c r="EC21" s="2"/>
      <c r="ED21" s="2"/>
      <c r="EE21" s="8">
        <v>15.932126</v>
      </c>
      <c r="EF21" s="2"/>
      <c r="EG21" s="2"/>
      <c r="EH21" s="2"/>
      <c r="EI21" s="2"/>
      <c r="EJ21" s="2"/>
      <c r="EK21" s="2"/>
      <c r="EL21" s="2"/>
      <c r="EM21" s="12">
        <v>18.132629999999999</v>
      </c>
      <c r="EN21" s="12"/>
      <c r="EO21" s="2"/>
      <c r="EP21" s="2"/>
      <c r="EQ21" s="2"/>
      <c r="ER21" s="2"/>
      <c r="ES21" s="2"/>
      <c r="ET21" s="2"/>
      <c r="EU21" s="2">
        <v>16.572735000000002</v>
      </c>
      <c r="EV21" s="2"/>
      <c r="EW21" s="2"/>
      <c r="EX21" s="2"/>
      <c r="EY21" s="2"/>
      <c r="EZ21" s="2"/>
      <c r="FA21" s="2"/>
      <c r="FB21" s="2"/>
      <c r="FC21" s="2">
        <v>16.651730000000001</v>
      </c>
      <c r="FD21" s="2"/>
      <c r="FE21" s="2"/>
      <c r="FF21" s="2"/>
      <c r="FG21" s="2"/>
      <c r="FH21" s="2"/>
      <c r="FI21" s="2"/>
      <c r="FK21" s="2">
        <v>23.511272000000002</v>
      </c>
      <c r="FL21" s="2"/>
      <c r="FM21" s="2"/>
      <c r="FN21" s="2"/>
      <c r="FO21" s="2"/>
      <c r="FP21" s="2"/>
      <c r="FQ21" s="2"/>
      <c r="FS21" s="2">
        <v>29.871020999999999</v>
      </c>
      <c r="FT21" s="2"/>
      <c r="FU21" s="2"/>
      <c r="FV21" s="2"/>
      <c r="FW21" s="2"/>
      <c r="FX21" s="2"/>
      <c r="FY21" s="2"/>
      <c r="FZ21" s="2"/>
      <c r="GA21" s="2">
        <v>29.067941999999999</v>
      </c>
      <c r="GB21" s="2"/>
      <c r="GC21" s="2"/>
      <c r="GD21" s="2"/>
      <c r="GE21" s="2"/>
      <c r="GF21" s="2"/>
      <c r="GG21" s="2"/>
      <c r="GI21">
        <v>22.540182000000001</v>
      </c>
      <c r="GJ21" s="2"/>
      <c r="GK21" s="2"/>
      <c r="GL21" s="2"/>
      <c r="GM21" s="2"/>
      <c r="GN21" s="2"/>
      <c r="GO21" s="2"/>
      <c r="GP21" s="2"/>
      <c r="GQ21" s="2">
        <v>28.235143999999998</v>
      </c>
      <c r="GR21" s="2"/>
      <c r="GS21" s="2"/>
      <c r="GT21" s="2"/>
      <c r="GU21" s="2"/>
      <c r="GV21" s="2"/>
      <c r="GW21" s="2"/>
      <c r="GX21" s="2"/>
      <c r="GY21" s="10">
        <v>25.872579999999999</v>
      </c>
      <c r="GZ21" s="2"/>
      <c r="HA21" s="2"/>
      <c r="HB21" s="2"/>
      <c r="HC21" s="2"/>
      <c r="HD21" s="2"/>
      <c r="HE21" s="2"/>
      <c r="HG21">
        <v>33.163196999999997</v>
      </c>
      <c r="HH21" s="2"/>
      <c r="HI21" s="2"/>
      <c r="HJ21" s="2"/>
      <c r="HK21" s="2"/>
      <c r="HL21" s="2"/>
      <c r="HM21" s="2"/>
      <c r="HN21" s="2"/>
      <c r="HO21" s="2">
        <v>14.094144999999999</v>
      </c>
      <c r="HP21" s="2"/>
      <c r="HQ21" s="2"/>
      <c r="HR21" s="2"/>
      <c r="HS21" s="2"/>
      <c r="HT21" s="2"/>
      <c r="HU21" s="2"/>
      <c r="HV21" s="2"/>
      <c r="HW21" s="2">
        <v>28.374003999999999</v>
      </c>
      <c r="HX21" s="2"/>
      <c r="HY21" s="2"/>
      <c r="HZ21" s="2"/>
      <c r="IA21" s="2"/>
      <c r="IB21" s="2"/>
      <c r="IC21" s="2"/>
      <c r="ID21" s="2"/>
      <c r="IE21" s="2">
        <v>28.943953</v>
      </c>
      <c r="IF21" s="2"/>
      <c r="IG21" s="2"/>
      <c r="IH21" s="2"/>
      <c r="II21" s="2"/>
      <c r="IJ21" s="2"/>
      <c r="IK21" s="2"/>
      <c r="IM21" s="2">
        <v>28.383379000000001</v>
      </c>
      <c r="IN21" s="2"/>
      <c r="IO21" s="2"/>
      <c r="IP21" s="2"/>
    </row>
    <row r="22" spans="1:250" ht="16" thickBot="1">
      <c r="A22" s="2" t="s">
        <v>49</v>
      </c>
      <c r="B22" s="2">
        <v>11.785411</v>
      </c>
      <c r="C22" s="2">
        <v>11.923648999999999</v>
      </c>
      <c r="D22" s="2">
        <v>2</v>
      </c>
      <c r="I22" s="2">
        <v>22.703547</v>
      </c>
      <c r="J22" s="2">
        <v>24.690369</v>
      </c>
      <c r="K22" s="2">
        <v>0</v>
      </c>
      <c r="Q22" s="2">
        <v>14.591583</v>
      </c>
      <c r="R22" s="2">
        <v>19.296983999999998</v>
      </c>
      <c r="S22" s="2">
        <v>0</v>
      </c>
      <c r="Y22" s="2">
        <v>19.956019999999999</v>
      </c>
      <c r="Z22" s="2">
        <f>(Y22+Y23+Y24)/3</f>
        <v>19.930134333333331</v>
      </c>
      <c r="AA22" s="2">
        <v>-1</v>
      </c>
      <c r="AG22" s="12">
        <v>21.900010999999999</v>
      </c>
      <c r="AH22" s="12">
        <f>(AG23+AG22)/2</f>
        <v>18.797304</v>
      </c>
      <c r="AI22" s="2">
        <v>-1</v>
      </c>
      <c r="AO22" s="12">
        <v>26.436616999999998</v>
      </c>
      <c r="AP22" s="12">
        <v>20.651244999999999</v>
      </c>
      <c r="AQ22" s="2">
        <v>0</v>
      </c>
      <c r="AW22" s="2">
        <v>20.034468</v>
      </c>
      <c r="AX22" s="2">
        <f>AVERAGE(AW22:AW24)</f>
        <v>22.058527333333334</v>
      </c>
      <c r="AY22" s="2">
        <v>1</v>
      </c>
      <c r="BE22" s="2">
        <v>21.181818</v>
      </c>
      <c r="BM22" s="2">
        <v>23.911982999999999</v>
      </c>
      <c r="BN22" s="2">
        <v>23.911982999999999</v>
      </c>
      <c r="BO22" s="2">
        <v>0</v>
      </c>
      <c r="BU22" s="2">
        <v>25.921579999999999</v>
      </c>
      <c r="BV22" s="2">
        <f>(BU24+BU23+BU22)/3</f>
        <v>21.834434666666667</v>
      </c>
      <c r="BW22" s="2">
        <v>2</v>
      </c>
      <c r="CC22" s="2">
        <v>18.608764999999998</v>
      </c>
      <c r="CD22" s="2">
        <v>16.159903</v>
      </c>
      <c r="CE22" s="2">
        <v>1</v>
      </c>
      <c r="CK22" s="12">
        <v>15.567359</v>
      </c>
      <c r="CL22" s="2">
        <f>(CK22+CK23+CK24)/3</f>
        <v>17.914381000000002</v>
      </c>
      <c r="CM22" s="2">
        <v>2</v>
      </c>
      <c r="CS22" s="12">
        <v>28.537426</v>
      </c>
      <c r="CT22" s="12">
        <f>AVERAGE(CS22:CS24)</f>
        <v>29.518623333333334</v>
      </c>
      <c r="CU22" s="2">
        <v>0</v>
      </c>
      <c r="DA22" s="2">
        <v>24.502535000000002</v>
      </c>
      <c r="DB22" s="2">
        <f>AVERAGE(DA22:DA24)</f>
        <v>23.155349999999999</v>
      </c>
      <c r="DC22" s="2">
        <v>0</v>
      </c>
      <c r="DI22" s="5">
        <v>23.720400000000001</v>
      </c>
      <c r="DJ22" s="8"/>
      <c r="DQ22" s="2">
        <v>19.012132999999999</v>
      </c>
      <c r="DR22" s="8"/>
      <c r="DU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23"/>
      <c r="EN22" s="23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M22" s="17"/>
      <c r="IN22" s="17"/>
      <c r="IO22" s="17"/>
      <c r="IP22" s="17"/>
    </row>
    <row r="23" spans="1:250">
      <c r="B23" s="2">
        <v>12.241236000000001</v>
      </c>
      <c r="I23" s="2">
        <v>25.569334000000001</v>
      </c>
      <c r="Q23" s="2">
        <v>18.675934000000002</v>
      </c>
      <c r="Y23" s="2">
        <v>19.977806000000001</v>
      </c>
      <c r="AG23" s="12">
        <v>15.694597</v>
      </c>
      <c r="AH23" s="8"/>
      <c r="AO23" s="12">
        <v>21.450405</v>
      </c>
      <c r="AP23" s="12"/>
      <c r="AW23" s="2">
        <v>22.857327000000002</v>
      </c>
      <c r="BE23" s="2">
        <v>21.706085000000002</v>
      </c>
      <c r="BF23" s="12">
        <f>AVERAGE(BE22:BE24)</f>
        <v>21.506129999999999</v>
      </c>
      <c r="BG23" s="2">
        <v>-1</v>
      </c>
      <c r="BM23" s="8">
        <v>13.081485000000001</v>
      </c>
      <c r="BU23" s="2">
        <v>18.975206</v>
      </c>
      <c r="CC23" s="2">
        <v>17.013638</v>
      </c>
      <c r="CK23" s="12">
        <v>15.050399000000001</v>
      </c>
      <c r="CS23" s="2">
        <v>29.579521</v>
      </c>
      <c r="CT23" s="8"/>
      <c r="DA23" s="8">
        <v>22.673798000000001</v>
      </c>
      <c r="DI23" s="5">
        <v>30.821275</v>
      </c>
      <c r="DJ23" s="12">
        <f>DI22:DI24</f>
        <v>30.821275</v>
      </c>
      <c r="DK23" s="2">
        <v>-2</v>
      </c>
      <c r="DQ23" s="2">
        <v>20.310898000000002</v>
      </c>
      <c r="DR23" s="12">
        <f>DQ22:DQ24</f>
        <v>20.310898000000002</v>
      </c>
      <c r="DW23" s="2">
        <v>19.305603000000001</v>
      </c>
      <c r="DX23" s="12">
        <f>DW23:DW25</f>
        <v>19.305603000000001</v>
      </c>
      <c r="DY23" s="2">
        <v>2</v>
      </c>
      <c r="EE23" s="2">
        <v>21.198011000000001</v>
      </c>
      <c r="EF23" s="2">
        <f>EE23:EE25</f>
        <v>21.198011000000001</v>
      </c>
      <c r="EG23" s="2">
        <v>1</v>
      </c>
      <c r="EM23" s="12">
        <v>17.511406000000001</v>
      </c>
      <c r="EN23" s="12">
        <v>14.214206000000001</v>
      </c>
      <c r="EO23" s="2">
        <v>2</v>
      </c>
      <c r="EU23" s="2">
        <v>17.487563999999999</v>
      </c>
      <c r="EV23" s="2">
        <f>EU23:EU25</f>
        <v>17.487563999999999</v>
      </c>
      <c r="EW23" s="2">
        <v>2</v>
      </c>
      <c r="FC23" s="2">
        <v>11.576358000000001</v>
      </c>
      <c r="FD23" s="2">
        <v>15.185143999999999</v>
      </c>
      <c r="FE23" s="2">
        <v>2</v>
      </c>
      <c r="FK23" s="8">
        <v>10.387994000000001</v>
      </c>
      <c r="FL23" s="8">
        <v>15.384285</v>
      </c>
      <c r="FM23" s="2">
        <v>2</v>
      </c>
      <c r="FS23" s="12">
        <v>11.585896999999999</v>
      </c>
      <c r="FT23" s="12">
        <v>16.394960000000001</v>
      </c>
      <c r="FU23" s="12">
        <v>2</v>
      </c>
      <c r="FV23" s="8"/>
      <c r="FW23" s="8"/>
      <c r="FX23" s="8"/>
      <c r="GA23" s="2">
        <v>11.981876</v>
      </c>
      <c r="GB23" s="2">
        <v>12.218877000000001</v>
      </c>
      <c r="GC23" s="2">
        <v>2</v>
      </c>
      <c r="GI23" s="2">
        <v>23.82536</v>
      </c>
      <c r="GJ23" s="2">
        <f>GI23:GI25</f>
        <v>23.82536</v>
      </c>
      <c r="GK23" s="2">
        <v>0</v>
      </c>
      <c r="GQ23" s="2">
        <v>18.544412999999999</v>
      </c>
      <c r="GR23" s="2">
        <f>GQ23:GQ25</f>
        <v>18.544412999999999</v>
      </c>
      <c r="GS23" s="2">
        <v>1</v>
      </c>
      <c r="GY23" s="2">
        <v>25.545833999999999</v>
      </c>
      <c r="GZ23" s="2">
        <f>GY23:GY25</f>
        <v>25.545833999999999</v>
      </c>
      <c r="HA23" s="2">
        <v>-1</v>
      </c>
      <c r="HG23" s="2">
        <v>20.584347000000001</v>
      </c>
      <c r="HH23" s="2">
        <f>HG23:HG25</f>
        <v>20.584347000000001</v>
      </c>
      <c r="HI23" s="2">
        <v>1</v>
      </c>
      <c r="HO23" s="2">
        <v>19.118366000000002</v>
      </c>
      <c r="HP23" s="2">
        <v>20.067795</v>
      </c>
      <c r="HQ23" s="2">
        <v>-1</v>
      </c>
      <c r="HW23" s="2">
        <v>11.788752000000001</v>
      </c>
      <c r="HX23" s="2">
        <v>14.785359</v>
      </c>
      <c r="HY23" s="2">
        <v>2</v>
      </c>
      <c r="IE23" s="8">
        <v>12.875317000000001</v>
      </c>
      <c r="IF23" s="2">
        <v>23.109062000000002</v>
      </c>
      <c r="IG23" s="2">
        <v>0</v>
      </c>
      <c r="IM23" s="2">
        <v>20.626339000000002</v>
      </c>
      <c r="IN23" s="2">
        <f>IM23:IM25</f>
        <v>20.626339000000002</v>
      </c>
      <c r="IO23" s="2">
        <v>1</v>
      </c>
    </row>
    <row r="24" spans="1:250">
      <c r="B24" s="2">
        <v>11.744300000000001</v>
      </c>
      <c r="I24" s="2">
        <v>25.798224999999999</v>
      </c>
      <c r="Q24" s="2">
        <v>24.623436000000002</v>
      </c>
      <c r="Y24" s="2">
        <v>19.856577000000001</v>
      </c>
      <c r="AG24" s="12">
        <v>31.220064000000001</v>
      </c>
      <c r="AH24" s="8"/>
      <c r="AO24" s="12">
        <v>14.066711</v>
      </c>
      <c r="AP24" s="12"/>
      <c r="AW24" s="2">
        <v>23.283787</v>
      </c>
      <c r="BE24" s="2">
        <v>21.630486999999999</v>
      </c>
      <c r="BM24" s="8">
        <v>16.196300000000001</v>
      </c>
      <c r="BU24" s="2">
        <v>20.606518000000001</v>
      </c>
      <c r="CC24" s="2">
        <v>12.8573065</v>
      </c>
      <c r="CK24" s="12">
        <v>23.125385000000001</v>
      </c>
      <c r="CS24" s="2">
        <v>30.438922999999999</v>
      </c>
      <c r="CT24" s="8"/>
      <c r="DA24" s="12">
        <v>22.289717</v>
      </c>
      <c r="DI24" s="5">
        <v>34.551952</v>
      </c>
      <c r="DJ24" s="8"/>
      <c r="DQ24" s="2">
        <v>29.442761999999998</v>
      </c>
      <c r="DR24" s="8"/>
      <c r="DW24" s="2">
        <v>24.847024999999999</v>
      </c>
      <c r="DX24" s="8"/>
      <c r="ED24"/>
      <c r="EE24">
        <v>28.186264000000001</v>
      </c>
      <c r="EM24" s="12">
        <v>13.576347</v>
      </c>
      <c r="EN24" s="12"/>
      <c r="EU24" s="2">
        <v>20.946881999999999</v>
      </c>
      <c r="FC24" s="2">
        <v>18.793932000000002</v>
      </c>
      <c r="FK24" s="8">
        <v>9.8688754999999997</v>
      </c>
      <c r="FL24" s="8"/>
      <c r="FS24" s="12">
        <v>9.8766040000000004</v>
      </c>
      <c r="FT24" s="12"/>
      <c r="FU24" s="8"/>
      <c r="FV24" s="8"/>
      <c r="FW24" s="8"/>
      <c r="FX24" s="8"/>
      <c r="GA24" s="2">
        <v>11.559308</v>
      </c>
      <c r="GI24" s="2">
        <v>26.305589999999999</v>
      </c>
      <c r="GQ24" s="9">
        <v>23.538176</v>
      </c>
      <c r="GY24" s="2">
        <v>22.378274999999999</v>
      </c>
      <c r="HG24" s="2">
        <v>26.675267999999999</v>
      </c>
      <c r="HO24" s="2">
        <v>21.017220999999999</v>
      </c>
      <c r="HW24" s="2">
        <v>12.189996000000001</v>
      </c>
      <c r="IE24" s="8">
        <v>12.480219999999999</v>
      </c>
      <c r="IM24" s="2">
        <v>22.876251</v>
      </c>
    </row>
    <row r="25" spans="1:250">
      <c r="DW25" s="2">
        <v>20.433553</v>
      </c>
      <c r="DX25" s="8"/>
      <c r="ED25"/>
      <c r="EE25">
        <v>28.067183</v>
      </c>
      <c r="EM25" s="12">
        <v>11.554861000000001</v>
      </c>
      <c r="EN25" s="8"/>
      <c r="EU25" s="2">
        <v>18.20729</v>
      </c>
      <c r="FC25" s="8" t="s">
        <v>27</v>
      </c>
      <c r="FK25" s="8">
        <v>25.895985</v>
      </c>
      <c r="FL25" s="8"/>
      <c r="FS25" s="12">
        <v>27.722383000000001</v>
      </c>
      <c r="FT25" s="12"/>
      <c r="FU25" s="8"/>
      <c r="FV25" s="8"/>
      <c r="FW25" s="8"/>
      <c r="FX25" s="8"/>
      <c r="GA25" s="2">
        <v>13.115448000000001</v>
      </c>
      <c r="GI25" s="2">
        <v>19.882715000000001</v>
      </c>
      <c r="GQ25" s="9">
        <v>25.240898000000001</v>
      </c>
      <c r="GY25" s="2">
        <v>25.764616</v>
      </c>
      <c r="HG25" s="2">
        <v>16.493254</v>
      </c>
      <c r="HO25" s="2" t="s">
        <v>26</v>
      </c>
      <c r="HW25" s="2">
        <v>14.785359</v>
      </c>
      <c r="IE25" s="2">
        <v>23.109062000000002</v>
      </c>
      <c r="IM25" s="2">
        <v>20.168589999999998</v>
      </c>
    </row>
    <row r="29" spans="1:250">
      <c r="CS29" s="24" t="s">
        <v>50</v>
      </c>
    </row>
    <row r="30" spans="1:250">
      <c r="DR30" s="24" t="s">
        <v>50</v>
      </c>
      <c r="EM30" s="24"/>
    </row>
    <row r="35" spans="1:251">
      <c r="HT35" s="2" t="s">
        <v>51</v>
      </c>
    </row>
    <row r="40" spans="1:251" s="26" customFormat="1">
      <c r="A40" s="25"/>
      <c r="F40" s="27"/>
      <c r="M40" s="28"/>
      <c r="N40" s="28"/>
      <c r="T40" s="29"/>
      <c r="U40" s="29"/>
      <c r="V40" s="29"/>
      <c r="W40" s="29"/>
      <c r="X40" s="29"/>
      <c r="AB40" s="29"/>
      <c r="AC40" s="29"/>
      <c r="AD40" s="29"/>
      <c r="AE40" s="29"/>
      <c r="AF40" s="29"/>
      <c r="BM40" s="30"/>
      <c r="BN40" s="30"/>
      <c r="BO40" s="30"/>
      <c r="DI40" s="5"/>
      <c r="DQ40" s="6"/>
      <c r="HP40" s="25"/>
    </row>
    <row r="41" spans="1:251" s="5" customFormat="1">
      <c r="A41" s="5" t="s">
        <v>52</v>
      </c>
      <c r="B41" s="5" t="s">
        <v>53</v>
      </c>
      <c r="F41" s="31"/>
      <c r="M41" s="32"/>
      <c r="N41" s="32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1" s="5" customFormat="1">
      <c r="A42" s="5">
        <v>17678</v>
      </c>
      <c r="F42" s="31"/>
      <c r="M42" s="32"/>
      <c r="N42" s="32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4" spans="1:251">
      <c r="B44" s="12" t="s">
        <v>54</v>
      </c>
      <c r="C44" s="2" t="s">
        <v>55</v>
      </c>
      <c r="D44" s="2" t="s">
        <v>56</v>
      </c>
      <c r="E44" s="2" t="s">
        <v>57</v>
      </c>
      <c r="F44" s="3" t="s">
        <v>58</v>
      </c>
      <c r="G44" s="2" t="s">
        <v>59</v>
      </c>
      <c r="I44" s="24"/>
      <c r="J44" s="2" t="s">
        <v>55</v>
      </c>
      <c r="K44" s="2" t="s">
        <v>56</v>
      </c>
      <c r="L44" s="2" t="s">
        <v>60</v>
      </c>
      <c r="M44" s="4" t="s">
        <v>61</v>
      </c>
      <c r="N44" s="4" t="s">
        <v>62</v>
      </c>
      <c r="O44" s="2" t="s">
        <v>63</v>
      </c>
      <c r="Q44" s="24"/>
      <c r="R44" s="2" t="s">
        <v>64</v>
      </c>
      <c r="S44" s="2" t="s">
        <v>56</v>
      </c>
      <c r="T44" t="s">
        <v>60</v>
      </c>
      <c r="U44" t="s">
        <v>65</v>
      </c>
      <c r="V44" t="s">
        <v>66</v>
      </c>
      <c r="W44" t="s">
        <v>67</v>
      </c>
      <c r="X44"/>
      <c r="Y44" s="24"/>
      <c r="Z44" s="2" t="s">
        <v>55</v>
      </c>
      <c r="AA44" s="2" t="s">
        <v>56</v>
      </c>
      <c r="AB44" t="s">
        <v>60</v>
      </c>
      <c r="AC44" t="s">
        <v>68</v>
      </c>
      <c r="AD44" t="s">
        <v>69</v>
      </c>
      <c r="AE44" t="s">
        <v>70</v>
      </c>
      <c r="AF44"/>
      <c r="AG44" s="24"/>
      <c r="AH44" s="2" t="s">
        <v>55</v>
      </c>
      <c r="AI44" s="2" t="s">
        <v>56</v>
      </c>
      <c r="AJ44" t="s">
        <v>60</v>
      </c>
      <c r="AK44" t="s">
        <v>71</v>
      </c>
      <c r="AL44" t="s">
        <v>72</v>
      </c>
      <c r="AM44" t="s">
        <v>73</v>
      </c>
      <c r="AN44"/>
      <c r="AO44" s="24"/>
      <c r="AP44" s="2" t="s">
        <v>55</v>
      </c>
      <c r="AQ44" s="2" t="s">
        <v>56</v>
      </c>
      <c r="AR44" t="s">
        <v>60</v>
      </c>
      <c r="AS44" t="s">
        <v>74</v>
      </c>
      <c r="AT44" t="s">
        <v>75</v>
      </c>
      <c r="AU44" t="s">
        <v>76</v>
      </c>
      <c r="AV44"/>
      <c r="AW44" s="24"/>
      <c r="AX44" s="2" t="s">
        <v>55</v>
      </c>
      <c r="AY44" s="2" t="s">
        <v>56</v>
      </c>
      <c r="AZ44" t="s">
        <v>60</v>
      </c>
      <c r="BA44" s="2" t="s">
        <v>77</v>
      </c>
      <c r="BB44" s="2" t="s">
        <v>78</v>
      </c>
      <c r="BC44" s="2" t="s">
        <v>79</v>
      </c>
      <c r="BD44"/>
      <c r="BE44" s="24"/>
      <c r="BF44" s="2" t="s">
        <v>55</v>
      </c>
      <c r="BG44" s="2" t="s">
        <v>56</v>
      </c>
      <c r="BH44" s="2" t="s">
        <v>60</v>
      </c>
      <c r="BI44" s="2" t="s">
        <v>80</v>
      </c>
      <c r="BJ44" s="2" t="s">
        <v>81</v>
      </c>
      <c r="BK44" s="2" t="s">
        <v>82</v>
      </c>
      <c r="BL44"/>
      <c r="BM44" s="24"/>
      <c r="BN44" s="2" t="s">
        <v>55</v>
      </c>
      <c r="BO44" s="2" t="s">
        <v>56</v>
      </c>
      <c r="BP44" s="2" t="s">
        <v>60</v>
      </c>
      <c r="BQ44" s="2" t="s">
        <v>83</v>
      </c>
      <c r="BR44" s="2" t="s">
        <v>84</v>
      </c>
      <c r="BS44" s="2" t="s">
        <v>85</v>
      </c>
      <c r="BT44"/>
      <c r="BU44" s="24"/>
      <c r="BV44" s="2" t="s">
        <v>55</v>
      </c>
      <c r="BW44" s="2" t="s">
        <v>56</v>
      </c>
      <c r="BX44" s="2" t="s">
        <v>60</v>
      </c>
      <c r="BY44" s="2" t="s">
        <v>86</v>
      </c>
      <c r="BZ44" s="2" t="s">
        <v>87</v>
      </c>
      <c r="CA44" s="2" t="s">
        <v>88</v>
      </c>
      <c r="CC44" s="24"/>
      <c r="CD44" s="2" t="s">
        <v>55</v>
      </c>
      <c r="CE44" s="2" t="s">
        <v>56</v>
      </c>
      <c r="CF44" s="2" t="s">
        <v>60</v>
      </c>
      <c r="CG44" s="2" t="s">
        <v>89</v>
      </c>
      <c r="CH44" s="2" t="s">
        <v>90</v>
      </c>
      <c r="CI44" s="2" t="s">
        <v>91</v>
      </c>
      <c r="CK44" s="24"/>
      <c r="CL44" s="2" t="s">
        <v>55</v>
      </c>
      <c r="CM44" s="2" t="s">
        <v>56</v>
      </c>
      <c r="CN44" s="2" t="s">
        <v>60</v>
      </c>
      <c r="CO44" t="s">
        <v>92</v>
      </c>
      <c r="CP44" t="s">
        <v>93</v>
      </c>
      <c r="CQ44" t="s">
        <v>94</v>
      </c>
      <c r="CR44"/>
      <c r="CT44" s="2" t="s">
        <v>55</v>
      </c>
      <c r="CU44" s="2" t="s">
        <v>56</v>
      </c>
      <c r="CV44" s="2" t="s">
        <v>60</v>
      </c>
      <c r="CW44" t="s">
        <v>95</v>
      </c>
      <c r="CX44" s="2" t="s">
        <v>96</v>
      </c>
      <c r="CY44" s="2" t="s">
        <v>97</v>
      </c>
      <c r="CZ44" s="2" t="s">
        <v>98</v>
      </c>
      <c r="DA44" s="24"/>
      <c r="DB44" s="2" t="s">
        <v>55</v>
      </c>
      <c r="DC44" s="2" t="s">
        <v>56</v>
      </c>
      <c r="DD44" s="2" t="s">
        <v>60</v>
      </c>
      <c r="DE44" s="2" t="s">
        <v>99</v>
      </c>
      <c r="DF44" s="2" t="s">
        <v>100</v>
      </c>
      <c r="DG44" s="2" t="s">
        <v>101</v>
      </c>
      <c r="DH44"/>
      <c r="DJ44" s="2" t="s">
        <v>55</v>
      </c>
      <c r="DK44" s="2" t="s">
        <v>56</v>
      </c>
      <c r="DL44"/>
      <c r="DM44"/>
      <c r="DN44"/>
      <c r="DU44" s="24"/>
      <c r="DV44" s="2" t="s">
        <v>55</v>
      </c>
      <c r="DW44" s="2" t="s">
        <v>56</v>
      </c>
      <c r="DX44" t="s">
        <v>60</v>
      </c>
      <c r="DY44" t="s">
        <v>102</v>
      </c>
      <c r="DZ44" t="s">
        <v>103</v>
      </c>
      <c r="EA44" t="s">
        <v>104</v>
      </c>
      <c r="EB44"/>
      <c r="EC44" s="24"/>
      <c r="ED44" s="2" t="s">
        <v>55</v>
      </c>
      <c r="EE44" s="2" t="s">
        <v>56</v>
      </c>
      <c r="EF44" t="s">
        <v>60</v>
      </c>
      <c r="EG44" t="s">
        <v>105</v>
      </c>
      <c r="EH44" t="s">
        <v>106</v>
      </c>
      <c r="EI44" t="s">
        <v>107</v>
      </c>
      <c r="EJ44"/>
      <c r="EK44" s="24"/>
      <c r="EL44" s="2" t="s">
        <v>55</v>
      </c>
      <c r="EM44" s="2" t="s">
        <v>56</v>
      </c>
      <c r="EN44" t="s">
        <v>60</v>
      </c>
      <c r="EO44" s="2" t="s">
        <v>108</v>
      </c>
      <c r="EP44" s="2" t="s">
        <v>109</v>
      </c>
      <c r="EQ44" s="2" t="s">
        <v>110</v>
      </c>
      <c r="ER44"/>
      <c r="ES44" s="24"/>
      <c r="ET44" s="2" t="s">
        <v>55</v>
      </c>
      <c r="EU44" s="2" t="s">
        <v>56</v>
      </c>
      <c r="EV44" s="2" t="s">
        <v>60</v>
      </c>
      <c r="EW44" s="2" t="s">
        <v>111</v>
      </c>
      <c r="EX44" s="2" t="s">
        <v>112</v>
      </c>
      <c r="EY44" s="2" t="s">
        <v>113</v>
      </c>
      <c r="EZ44"/>
      <c r="FA44" s="24"/>
      <c r="FB44" s="2" t="s">
        <v>55</v>
      </c>
      <c r="FC44" s="2" t="s">
        <v>56</v>
      </c>
      <c r="FD44" s="2" t="s">
        <v>60</v>
      </c>
      <c r="FE44" s="2" t="s">
        <v>114</v>
      </c>
      <c r="FF44" s="2" t="s">
        <v>115</v>
      </c>
      <c r="FG44" s="2" t="s">
        <v>116</v>
      </c>
      <c r="FI44" s="24"/>
      <c r="FJ44" s="2" t="s">
        <v>55</v>
      </c>
      <c r="FK44" s="2" t="s">
        <v>56</v>
      </c>
      <c r="FL44" s="2" t="s">
        <v>60</v>
      </c>
      <c r="FM44" t="s">
        <v>117</v>
      </c>
      <c r="FN44" s="2" t="s">
        <v>118</v>
      </c>
      <c r="FO44" s="2" t="s">
        <v>119</v>
      </c>
      <c r="FP44"/>
      <c r="FQ44" s="24"/>
      <c r="FR44" s="2" t="s">
        <v>55</v>
      </c>
      <c r="FS44" s="2" t="s">
        <v>56</v>
      </c>
      <c r="FT44" s="2" t="s">
        <v>60</v>
      </c>
      <c r="FU44" t="s">
        <v>120</v>
      </c>
      <c r="FV44" s="2" t="s">
        <v>121</v>
      </c>
      <c r="FW44" s="2" t="s">
        <v>122</v>
      </c>
      <c r="FX44"/>
      <c r="FY44" s="24"/>
      <c r="FZ44" s="2" t="s">
        <v>55</v>
      </c>
      <c r="GA44" s="2" t="s">
        <v>56</v>
      </c>
      <c r="GB44" s="2" t="s">
        <v>60</v>
      </c>
      <c r="GC44" t="s">
        <v>123</v>
      </c>
      <c r="GD44" s="2" t="s">
        <v>124</v>
      </c>
      <c r="GE44" s="2" t="s">
        <v>125</v>
      </c>
      <c r="GF44"/>
      <c r="GG44" s="24"/>
      <c r="GH44" s="2" t="s">
        <v>55</v>
      </c>
      <c r="GI44" s="2" t="s">
        <v>56</v>
      </c>
      <c r="GJ44" s="2" t="s">
        <v>60</v>
      </c>
      <c r="GK44" t="s">
        <v>126</v>
      </c>
      <c r="GL44" s="2" t="s">
        <v>127</v>
      </c>
      <c r="GM44" s="2" t="s">
        <v>128</v>
      </c>
      <c r="GN44"/>
      <c r="GO44" s="24"/>
      <c r="GP44" s="2" t="s">
        <v>55</v>
      </c>
      <c r="GQ44" s="2" t="s">
        <v>56</v>
      </c>
      <c r="GR44" s="2" t="s">
        <v>60</v>
      </c>
      <c r="GS44" t="s">
        <v>129</v>
      </c>
      <c r="GT44" s="2" t="s">
        <v>130</v>
      </c>
      <c r="GU44" s="2" t="s">
        <v>131</v>
      </c>
      <c r="GV44"/>
      <c r="GW44" s="24"/>
      <c r="GX44" s="2" t="s">
        <v>55</v>
      </c>
      <c r="GY44" s="2" t="s">
        <v>56</v>
      </c>
      <c r="GZ44" s="2" t="s">
        <v>60</v>
      </c>
      <c r="HA44" t="s">
        <v>132</v>
      </c>
      <c r="HB44" s="2" t="s">
        <v>133</v>
      </c>
      <c r="HC44" s="2" t="s">
        <v>134</v>
      </c>
      <c r="HD44"/>
      <c r="HE44" s="24"/>
      <c r="HF44" s="2" t="s">
        <v>55</v>
      </c>
      <c r="HG44" s="2" t="s">
        <v>56</v>
      </c>
      <c r="HH44" s="2" t="s">
        <v>60</v>
      </c>
      <c r="HI44" t="s">
        <v>135</v>
      </c>
      <c r="HJ44" s="2" t="s">
        <v>136</v>
      </c>
      <c r="HK44" s="2" t="s">
        <v>137</v>
      </c>
      <c r="HM44" s="24"/>
      <c r="HN44" s="2" t="s">
        <v>55</v>
      </c>
      <c r="HO44" s="2" t="s">
        <v>56</v>
      </c>
      <c r="HP44" s="2" t="s">
        <v>60</v>
      </c>
      <c r="HQ44" t="s">
        <v>138</v>
      </c>
      <c r="HR44" s="2" t="s">
        <v>139</v>
      </c>
      <c r="HS44" s="2" t="s">
        <v>140</v>
      </c>
      <c r="HU44" s="24"/>
      <c r="HV44" s="2" t="s">
        <v>55</v>
      </c>
      <c r="HW44" s="2" t="s">
        <v>56</v>
      </c>
      <c r="HX44" s="2" t="s">
        <v>60</v>
      </c>
      <c r="HY44" s="2" t="s">
        <v>141</v>
      </c>
      <c r="HZ44" s="2" t="s">
        <v>142</v>
      </c>
      <c r="IA44" s="2" t="s">
        <v>143</v>
      </c>
      <c r="IB44"/>
      <c r="IC44" s="24"/>
      <c r="ID44" s="2" t="s">
        <v>55</v>
      </c>
      <c r="IE44" s="2" t="s">
        <v>56</v>
      </c>
      <c r="IF44" s="2" t="s">
        <v>60</v>
      </c>
      <c r="IG44" s="2" t="s">
        <v>144</v>
      </c>
      <c r="IH44" s="2" t="s">
        <v>145</v>
      </c>
      <c r="II44" s="2" t="s">
        <v>146</v>
      </c>
      <c r="IJ44"/>
      <c r="IK44" s="24"/>
      <c r="IL44" s="2" t="s">
        <v>55</v>
      </c>
      <c r="IM44" s="2" t="s">
        <v>56</v>
      </c>
      <c r="IN44" t="s">
        <v>56</v>
      </c>
      <c r="IO44" t="s">
        <v>147</v>
      </c>
      <c r="IP44" t="s">
        <v>148</v>
      </c>
      <c r="IQ44" s="2" t="s">
        <v>149</v>
      </c>
    </row>
    <row r="45" spans="1:251">
      <c r="A45" s="2" t="s">
        <v>150</v>
      </c>
      <c r="B45" s="2">
        <v>19.199577000000001</v>
      </c>
      <c r="C45" s="2">
        <f>(-0.2339*B45)+4.7479</f>
        <v>0.25711893969999888</v>
      </c>
      <c r="D45" s="2">
        <f>10^C45</f>
        <v>1.807669122363325</v>
      </c>
      <c r="E45"/>
      <c r="F45" s="33"/>
      <c r="G45"/>
      <c r="I45" s="12">
        <v>24.131378000000002</v>
      </c>
      <c r="J45" s="12">
        <f>(-0.285*I45)+7.0984</f>
        <v>0.22095726999999954</v>
      </c>
      <c r="K45" s="12">
        <f>10^J45</f>
        <v>1.6632489961470953</v>
      </c>
      <c r="L45"/>
      <c r="M45" s="34"/>
      <c r="N45" s="34"/>
      <c r="O45"/>
      <c r="P45"/>
      <c r="Q45" s="2">
        <v>28.828949000000001</v>
      </c>
      <c r="R45" s="2">
        <f>(-0.1685*Q45)+3.1592</f>
        <v>-1.6984779065000004</v>
      </c>
      <c r="S45" s="2">
        <f>10^R45</f>
        <v>2.0022674786772214E-2</v>
      </c>
      <c r="T45"/>
      <c r="U45"/>
      <c r="V45"/>
      <c r="W45"/>
      <c r="X45"/>
      <c r="Y45" s="2">
        <v>22.276197</v>
      </c>
      <c r="Z45" s="2">
        <f>(-0.23448*Y45)+3.6984</f>
        <v>-1.5249226725600002</v>
      </c>
      <c r="AA45" s="2">
        <f>10^Z45</f>
        <v>2.9859142226065324E-2</v>
      </c>
      <c r="AB45"/>
      <c r="AC45"/>
      <c r="AD45"/>
      <c r="AE45"/>
      <c r="AF45"/>
      <c r="AG45" s="12">
        <v>18.530912000000001</v>
      </c>
      <c r="AH45" s="12">
        <f>(-0.2378*AG45)+3.6095</f>
        <v>-0.79715087360000014</v>
      </c>
      <c r="AI45" s="12">
        <f>10^AH45</f>
        <v>0.15953248362236527</v>
      </c>
      <c r="AJ45"/>
      <c r="AK45"/>
      <c r="AL45"/>
      <c r="AM45"/>
      <c r="AN45"/>
      <c r="AO45" s="8">
        <v>18.101654</v>
      </c>
      <c r="AP45" s="8">
        <f>(-0.2037*AO45)+4.2836</f>
        <v>0.59629308020000016</v>
      </c>
      <c r="AQ45" s="12"/>
      <c r="AR45"/>
      <c r="AS45"/>
      <c r="AT45"/>
      <c r="AU45"/>
      <c r="AV45"/>
      <c r="AW45" s="2">
        <v>29.949134999999998</v>
      </c>
      <c r="AX45" s="2">
        <f>(-0.1553*AW45)+4.1459</f>
        <v>-0.50520066549999942</v>
      </c>
      <c r="AY45" s="2">
        <f>10^AX45</f>
        <v>0.31246352977038694</v>
      </c>
      <c r="AZ45"/>
      <c r="BA45"/>
      <c r="BB45"/>
      <c r="BC45"/>
      <c r="BD45"/>
      <c r="BE45" s="12">
        <v>24.815521</v>
      </c>
      <c r="BF45" s="12">
        <f>(-0.2895*BE45)+5.4116</f>
        <v>-1.7724933294999996</v>
      </c>
      <c r="BG45" s="12">
        <f>10^BF45</f>
        <v>1.6885217939588641E-2</v>
      </c>
      <c r="BH45"/>
      <c r="BI45"/>
      <c r="BJ45"/>
      <c r="BK45"/>
      <c r="BL45"/>
      <c r="BM45" s="12">
        <v>31.9917795</v>
      </c>
      <c r="BN45" s="12">
        <f>(-0.323*BM45)+7.7865</f>
        <v>-2.5468447785000006</v>
      </c>
      <c r="BO45" s="12">
        <f>10^BN45</f>
        <v>2.8389335123850533E-3</v>
      </c>
      <c r="BP45"/>
      <c r="BQ45"/>
      <c r="BR45"/>
      <c r="BS45"/>
      <c r="BT45"/>
      <c r="BU45" s="12">
        <v>23.885611999999998</v>
      </c>
      <c r="BV45" s="12">
        <f>(-0.1759*BU45)+5.7383</f>
        <v>1.5368208491999997</v>
      </c>
      <c r="BW45" s="12">
        <f>10^BV45</f>
        <v>34.42079122806976</v>
      </c>
      <c r="BX45"/>
      <c r="BY45"/>
      <c r="BZ45"/>
      <c r="CA45"/>
      <c r="CB45"/>
      <c r="CC45" s="2">
        <v>26.409962</v>
      </c>
      <c r="CD45" s="2">
        <f>(-0.1918*CC45)+4.2347</f>
        <v>-0.83073071160000023</v>
      </c>
      <c r="CE45" s="2">
        <f>10^CD45</f>
        <v>0.14766218428093167</v>
      </c>
      <c r="CF45"/>
      <c r="CG45"/>
      <c r="CH45"/>
      <c r="CI45"/>
      <c r="CJ45"/>
      <c r="CK45"/>
      <c r="CL45"/>
      <c r="CM45"/>
      <c r="CN45"/>
      <c r="CO45"/>
      <c r="CP45"/>
      <c r="CQ45"/>
      <c r="CR45"/>
      <c r="CS45" s="12">
        <v>24.768425000000001</v>
      </c>
      <c r="CT45" s="2">
        <f>(-0.2004*CS45)+5.9899</f>
        <v>1.0263076299999998</v>
      </c>
      <c r="CU45" s="2">
        <f>10^CT45</f>
        <v>10.624478695608202</v>
      </c>
      <c r="CV45"/>
      <c r="CW45"/>
      <c r="CX45"/>
      <c r="CY45"/>
      <c r="CZ45"/>
      <c r="DA45" s="12">
        <v>31.084634999999999</v>
      </c>
      <c r="DB45" s="2">
        <f>(-0.2038*DA45)+4.7115</f>
        <v>-1.6235486129999996</v>
      </c>
      <c r="DC45" s="2">
        <f>10^DB45</f>
        <v>2.379311956411994E-2</v>
      </c>
      <c r="DD45"/>
      <c r="DE45"/>
      <c r="DF45"/>
      <c r="DG45"/>
      <c r="DH45"/>
      <c r="DI45" s="5">
        <v>29.077439999999999</v>
      </c>
      <c r="DJ45"/>
      <c r="DK45"/>
      <c r="DL45"/>
      <c r="DM45"/>
      <c r="DN45"/>
      <c r="DP45" s="24"/>
      <c r="DQ45" s="35"/>
      <c r="DR45" s="24" t="s">
        <v>50</v>
      </c>
      <c r="DU45" s="2">
        <v>26.528714999999998</v>
      </c>
      <c r="DV45" s="2">
        <f>(-0.096*DU45)+3.7201</f>
        <v>1.1733433600000001</v>
      </c>
      <c r="DW45" s="2">
        <f>10^DV45</f>
        <v>14.905390554415314</v>
      </c>
      <c r="DX45"/>
      <c r="DY45"/>
      <c r="DZ45"/>
      <c r="EA45"/>
      <c r="EB45"/>
      <c r="EC45" s="2">
        <v>34.219883000000003</v>
      </c>
      <c r="ED45" s="12">
        <f>(-0.1243*EC45)+3.7077</f>
        <v>-0.54583145690000023</v>
      </c>
      <c r="EE45" s="2">
        <f t="shared" ref="EE45:EE47" si="0">10^ED45</f>
        <v>0.28455652138816856</v>
      </c>
      <c r="EF45"/>
      <c r="EG45"/>
      <c r="EH45"/>
      <c r="EI45"/>
      <c r="EJ45"/>
      <c r="EK45" s="12">
        <v>32.735542000000002</v>
      </c>
      <c r="EL45" s="12">
        <f>(-0.2791*EK45)+6.0225</f>
        <v>-3.1139897722000009</v>
      </c>
      <c r="EM45" s="12">
        <f>10^EL45</f>
        <v>7.6914855381389198E-4</v>
      </c>
      <c r="EN45"/>
      <c r="EO45"/>
      <c r="EP45"/>
      <c r="EQ45"/>
      <c r="ER45"/>
      <c r="ES45"/>
      <c r="ET45"/>
      <c r="EU45"/>
      <c r="EV45"/>
      <c r="EW45"/>
      <c r="EX45"/>
      <c r="EY45"/>
      <c r="EZ45"/>
      <c r="FA45" s="2">
        <v>27.980391999999998</v>
      </c>
      <c r="FB45" s="2">
        <f>(-0.2544*FA45)+5.7714</f>
        <v>-1.3468117248000002</v>
      </c>
      <c r="FC45" s="2">
        <f>10^FB45</f>
        <v>4.4997488557882354E-2</v>
      </c>
      <c r="FD45"/>
      <c r="FE45"/>
      <c r="FF45"/>
      <c r="FG45"/>
      <c r="FH45"/>
      <c r="FI45" s="12"/>
      <c r="FJ45" s="12"/>
      <c r="FK45" s="12"/>
      <c r="FL45"/>
      <c r="FM45"/>
      <c r="FN45"/>
      <c r="FO45"/>
      <c r="FP45"/>
      <c r="FQ45" s="12">
        <v>28.641731</v>
      </c>
      <c r="FR45" s="12">
        <f>(-0.0903*FQ45)+3.5572</f>
        <v>0.97085169069999955</v>
      </c>
      <c r="FS45" s="12">
        <f>10^FR45</f>
        <v>9.3508629252621276</v>
      </c>
      <c r="FT45"/>
      <c r="FU45"/>
      <c r="FV45"/>
      <c r="FW45"/>
      <c r="FX45"/>
      <c r="FY45" s="12">
        <v>27.767603000000001</v>
      </c>
      <c r="FZ45" s="12">
        <f>(-0.11*FY45)+3.2933</f>
        <v>0.23886366999999975</v>
      </c>
      <c r="GA45" s="12">
        <f>10^FZ45</f>
        <v>1.7332598222851865</v>
      </c>
      <c r="GB45"/>
      <c r="GC45"/>
      <c r="GD45"/>
      <c r="GE45"/>
      <c r="GF45"/>
      <c r="GG45" s="2">
        <v>29.262695000000001</v>
      </c>
      <c r="GH45" s="2">
        <f>(-0.1731*GG45)+3.9678</f>
        <v>-1.0975725045</v>
      </c>
      <c r="GI45" s="2">
        <f>10^GH45</f>
        <v>7.9878057589060261E-2</v>
      </c>
      <c r="GJ45"/>
      <c r="GK45"/>
      <c r="GL45"/>
      <c r="GM45"/>
      <c r="GN45"/>
      <c r="GO45" s="12">
        <v>31.836292</v>
      </c>
      <c r="GP45" s="12">
        <f>(-0.1183*GO45)+3.2335</f>
        <v>-0.53273334360000035</v>
      </c>
      <c r="GQ45" s="12">
        <f>10^GP45</f>
        <v>0.29326933635021146</v>
      </c>
      <c r="GR45"/>
      <c r="GS45"/>
      <c r="GT45"/>
      <c r="GU45"/>
      <c r="GV45"/>
      <c r="GW45" s="12">
        <v>27.859694999999999</v>
      </c>
      <c r="GX45" s="2">
        <f>(-0.2328*GW45)+4.8824</f>
        <v>-1.6033369960000003</v>
      </c>
      <c r="GY45" s="2">
        <f>10^GX45</f>
        <v>2.4926597671389595E-2</v>
      </c>
      <c r="GZ45"/>
      <c r="HA45"/>
      <c r="HB45"/>
      <c r="HC45"/>
      <c r="HD45"/>
      <c r="HE45" s="12">
        <v>29.289349999999999</v>
      </c>
      <c r="HF45" s="12">
        <f>(-0.1105*HE45)+3.3141</f>
        <v>7.7626824999999844E-2</v>
      </c>
      <c r="HG45" s="12">
        <f>10^HF45</f>
        <v>1.1957126531055124</v>
      </c>
      <c r="HH45"/>
      <c r="HI45"/>
      <c r="HJ45"/>
      <c r="HK45"/>
      <c r="HM45" s="12">
        <v>34.63917</v>
      </c>
      <c r="HN45" s="12">
        <f>(-0.25428*HM45)+4.1721</f>
        <v>-4.6359481476000006</v>
      </c>
      <c r="HO45" s="12">
        <f>10^HN45</f>
        <v>2.3123408546214466E-5</v>
      </c>
      <c r="HP45"/>
      <c r="HQ45"/>
      <c r="HR45"/>
      <c r="HS45"/>
      <c r="HT45"/>
      <c r="HU45"/>
      <c r="HV45"/>
      <c r="HW45"/>
      <c r="HX45"/>
      <c r="HY45"/>
      <c r="HZ45"/>
      <c r="IA45"/>
      <c r="IB45"/>
      <c r="IC45" s="12">
        <v>29.477484</v>
      </c>
      <c r="ID45" s="12">
        <f>(-0.2491*IC45)+5.8921</f>
        <v>-1.4507412643999995</v>
      </c>
      <c r="IE45" s="12">
        <f>10^ID45</f>
        <v>3.5420830163452155E-2</v>
      </c>
      <c r="IF45"/>
      <c r="IG45"/>
      <c r="IH45"/>
      <c r="II45"/>
      <c r="IJ45"/>
      <c r="IK45" s="12">
        <v>27.362380999999999</v>
      </c>
      <c r="IL45" s="12">
        <f>(-0.2134*IK45)+5.63</f>
        <v>-0.20913210540000016</v>
      </c>
      <c r="IM45" s="12">
        <f>10^IL45</f>
        <v>0.61782843807323395</v>
      </c>
      <c r="IN45"/>
      <c r="IO45"/>
      <c r="IP45"/>
    </row>
    <row r="46" spans="1:251">
      <c r="A46" s="2">
        <v>17745</v>
      </c>
      <c r="B46" s="2">
        <v>19.568049999999999</v>
      </c>
      <c r="C46" s="2">
        <f t="shared" ref="C46:C47" si="1">(-0.2339*B46)+4.7479</f>
        <v>0.17093310499999959</v>
      </c>
      <c r="D46" s="2">
        <f t="shared" ref="D46:D47" si="2">10^C46</f>
        <v>1.482289748351572</v>
      </c>
      <c r="E46" s="2">
        <f>AVERAGE(D45:D47)</f>
        <v>1.5490559410707494</v>
      </c>
      <c r="F46" s="33">
        <v>2.0279098720114006</v>
      </c>
      <c r="G46">
        <f>SQRT(E46*F46)</f>
        <v>1.7723842233543163</v>
      </c>
      <c r="I46" s="12">
        <v>27.970386999999999</v>
      </c>
      <c r="J46" s="12">
        <f t="shared" ref="J46:J47" si="3">(-0.285*I46)+7.0984</f>
        <v>-0.87316029499999903</v>
      </c>
      <c r="K46" s="12">
        <f t="shared" ref="K46:K47" si="4">10^J46</f>
        <v>0.13391823135430325</v>
      </c>
      <c r="L46">
        <f>AVERAGE(K45:K47)</f>
        <v>0.76171711980276191</v>
      </c>
      <c r="M46" s="34">
        <f>L46/E46</f>
        <v>0.49172989793786426</v>
      </c>
      <c r="N46" s="34">
        <f>L46/F46</f>
        <v>0.37561685078599966</v>
      </c>
      <c r="O46">
        <f>L46/G46</f>
        <v>0.42976974730748746</v>
      </c>
      <c r="P46"/>
      <c r="Q46" s="2">
        <v>25.930183</v>
      </c>
      <c r="R46" s="2">
        <f t="shared" ref="R46:R55" si="5">(-0.1685*Q46)+3.1592</f>
        <v>-1.2100358355000007</v>
      </c>
      <c r="S46" s="2">
        <f t="shared" ref="S46:S47" si="6">10^R46</f>
        <v>6.1654412606287547E-2</v>
      </c>
      <c r="T46">
        <f>AVERAGE(S45:S47)</f>
        <v>3.3899920726610661E-2</v>
      </c>
      <c r="U46" s="34">
        <f>T46/E46</f>
        <v>2.1884245641366651E-2</v>
      </c>
      <c r="V46" s="34">
        <f>T46/F46</f>
        <v>1.6716680161424885E-2</v>
      </c>
      <c r="W46" s="34">
        <f>T46/G46</f>
        <v>1.9126733515181907E-2</v>
      </c>
      <c r="X46"/>
      <c r="Y46" s="2">
        <v>23.635594999999999</v>
      </c>
      <c r="Z46" s="2">
        <f t="shared" ref="Z46:Z47" si="7">(-0.23448*Y46)+3.6984</f>
        <v>-1.8436743155999999</v>
      </c>
      <c r="AA46" s="2">
        <f t="shared" ref="AA46:AA47" si="8">10^Z46</f>
        <v>1.433262322771248E-2</v>
      </c>
      <c r="AB46">
        <f>AVERAGE(AA45:AA47)</f>
        <v>1.5870472097086721E-2</v>
      </c>
      <c r="AC46">
        <f>AB46/E46</f>
        <v>1.0245254336080737E-2</v>
      </c>
      <c r="AD46">
        <f>AB46/F46</f>
        <v>7.826024379153227E-3</v>
      </c>
      <c r="AE46">
        <f>AB46/G46</f>
        <v>8.9543067964412051E-3</v>
      </c>
      <c r="AF46"/>
      <c r="AG46" s="12">
        <v>23.485309999999998</v>
      </c>
      <c r="AH46" s="12">
        <f t="shared" ref="AH46:AH47" si="9">(-0.2378*AG46)+3.6095</f>
        <v>-1.9753067180000001</v>
      </c>
      <c r="AI46" s="12">
        <f t="shared" ref="AI46:AI47" si="10">10^AH46</f>
        <v>1.0585058973830381E-2</v>
      </c>
      <c r="AJ46">
        <f>AVERAGE(AI45:AI47)</f>
        <v>5.8354445211063095E-2</v>
      </c>
      <c r="AK46">
        <f>AJ46/E46</f>
        <v>3.7670973438652527E-2</v>
      </c>
      <c r="AL46">
        <f>AJ46/F46</f>
        <v>2.877566011017231E-2</v>
      </c>
      <c r="AM46">
        <f>AJ46/G46</f>
        <v>3.2924263510213776E-2</v>
      </c>
      <c r="AN46"/>
      <c r="AO46" s="8" t="s">
        <v>27</v>
      </c>
      <c r="AP46" s="13"/>
      <c r="AQ46" s="36"/>
      <c r="AR46">
        <f>AVERAGE(AQ45:AQ47)</f>
        <v>1.8413997230637392E-3</v>
      </c>
      <c r="AS46">
        <f>AR46/E46</f>
        <v>1.1887238376884657E-3</v>
      </c>
      <c r="AT46">
        <f>AR46/F46</f>
        <v>9.0802838354809646E-4</v>
      </c>
      <c r="AU46">
        <f>AR46/G46</f>
        <v>1.0389393556995265E-3</v>
      </c>
      <c r="AV46"/>
      <c r="AW46" s="2">
        <v>25.555413999999999</v>
      </c>
      <c r="AX46" s="2">
        <f t="shared" ref="AX46:AX47" si="11">(-0.1553*AW46)+4.1459</f>
        <v>0.17714420580000034</v>
      </c>
      <c r="AY46" s="2">
        <f t="shared" ref="AY46:AY47" si="12">10^AX46</f>
        <v>1.5036411614291474</v>
      </c>
      <c r="AZ46">
        <f>AVERAGE(AY45:AY47)</f>
        <v>0.82219898693012283</v>
      </c>
      <c r="BA46">
        <f>AZ46/E46</f>
        <v>0.53077423812196001</v>
      </c>
      <c r="BB46">
        <f>AZ46/F46</f>
        <v>0.40544158213235454</v>
      </c>
      <c r="BC46" s="37">
        <f>AZ46/G46</f>
        <v>0.46389432725488522</v>
      </c>
      <c r="BD46"/>
      <c r="BE46" s="2">
        <v>28.334063</v>
      </c>
      <c r="BF46" s="12">
        <f t="shared" ref="BF46:BF47" si="13">(-0.2895*BE46)+5.4116</f>
        <v>-2.7911112384999992</v>
      </c>
      <c r="BG46" s="2">
        <f t="shared" ref="BG46:BG55" si="14">10^BF46</f>
        <v>1.617665641986648E-3</v>
      </c>
      <c r="BH46">
        <f>AVERAGE(BG45:BG47)</f>
        <v>6.7671732053980133E-3</v>
      </c>
      <c r="BI46">
        <f>BH46/E46</f>
        <v>4.3685789686332176E-3</v>
      </c>
      <c r="BJ46">
        <f>BH46/F46</f>
        <v>3.3370187200114235E-3</v>
      </c>
      <c r="BK46">
        <f>BH46/G46</f>
        <v>3.8181186202339555E-3</v>
      </c>
      <c r="BL46"/>
      <c r="BP46">
        <f>AVERAGE(BO45:BO47)</f>
        <v>2.3012843812848068E-2</v>
      </c>
      <c r="BQ46">
        <f>BP46/E46</f>
        <v>1.4856044383355818E-2</v>
      </c>
      <c r="BR46">
        <f>BP46/F46</f>
        <v>1.1348060449068465E-2</v>
      </c>
      <c r="BS46">
        <f>BP46/G46</f>
        <v>1.2984116823887787E-2</v>
      </c>
      <c r="BT46"/>
      <c r="BU46"/>
      <c r="BV46"/>
      <c r="BW46"/>
      <c r="BX46">
        <f>AVERAGE(BW45:BW47)</f>
        <v>21.897812299693896</v>
      </c>
      <c r="BY46">
        <f>BX46/E46</f>
        <v>14.136230796518255</v>
      </c>
      <c r="BZ46">
        <f>BX46/F46</f>
        <v>10.798217712690729</v>
      </c>
      <c r="CA46">
        <f>BX46/G46</f>
        <v>12.355002945270698</v>
      </c>
      <c r="CB46"/>
      <c r="CC46" s="2">
        <v>31.730180000000001</v>
      </c>
      <c r="CD46" s="2">
        <f>(-0.1918*CC46)+4.2347</f>
        <v>-1.8511485240000001</v>
      </c>
      <c r="CE46" s="2">
        <f>10^CD46</f>
        <v>1.4088069193493235E-2</v>
      </c>
      <c r="CF46">
        <f>AVERAGE(CE45:CE47)</f>
        <v>6.5928688559954166E-2</v>
      </c>
      <c r="CG46">
        <f>CF46/E46</f>
        <v>4.2560560152774388E-2</v>
      </c>
      <c r="CH46">
        <f>CF46/F46</f>
        <v>3.2510660098795323E-2</v>
      </c>
      <c r="CI46">
        <f>CF46/G46</f>
        <v>3.7197740586508481E-2</v>
      </c>
      <c r="CJ46"/>
      <c r="CK46" s="12">
        <v>34.212536</v>
      </c>
      <c r="CL46" s="12">
        <f>(-0.1396*CK46)+4.5174</f>
        <v>-0.25867002559999985</v>
      </c>
      <c r="CM46" s="12">
        <f>10^CL46</f>
        <v>0.55122635588974489</v>
      </c>
      <c r="CN46">
        <f>AVERAGE(CM45:CM47)</f>
        <v>0.55122635588974489</v>
      </c>
      <c r="CO46">
        <f>CN46/E46</f>
        <v>0.3558466426388206</v>
      </c>
      <c r="CP46">
        <f>CN46/F46</f>
        <v>0.27181994796593506</v>
      </c>
      <c r="CQ46">
        <f>CN46/G46</f>
        <v>0.31100838555565813</v>
      </c>
      <c r="CR46"/>
      <c r="CS46" s="12">
        <v>21.689699999999998</v>
      </c>
      <c r="CT46" s="2">
        <f>(-0.2004*CS46)+5.9899</f>
        <v>1.6432841199999997</v>
      </c>
      <c r="CU46" s="2">
        <f>10^CT46</f>
        <v>43.982926224807414</v>
      </c>
      <c r="CV46">
        <f>AVERAGE(CU45:CU47)</f>
        <v>27.303702460207809</v>
      </c>
      <c r="CW46">
        <f>CV46/E46</f>
        <v>17.626027399200801</v>
      </c>
      <c r="CX46">
        <f>CV46/F46</f>
        <v>13.463962495101612</v>
      </c>
      <c r="CY46">
        <f>CV46/G46</f>
        <v>15.405069679831799</v>
      </c>
      <c r="CZ46"/>
      <c r="DA46" s="12">
        <v>28.782433000000001</v>
      </c>
      <c r="DB46" s="2">
        <f>(-0.2038*DA46)+4.7115</f>
        <v>-1.1543598454000001</v>
      </c>
      <c r="DC46" s="2">
        <f>10^DB46</f>
        <v>7.0087433105956345E-2</v>
      </c>
      <c r="DD46">
        <f>AVERAGE(DC45:DC47)</f>
        <v>7.5835712741997963E-2</v>
      </c>
      <c r="DE46">
        <f>DD46/E46</f>
        <v>4.8956083980787851E-2</v>
      </c>
      <c r="DF46">
        <f>DD46/F46</f>
        <v>3.7395997617379134E-2</v>
      </c>
      <c r="DG46">
        <f>DD46/G46</f>
        <v>4.2787400013342192E-2</v>
      </c>
      <c r="DH46"/>
      <c r="DI46" s="5">
        <v>27.128923</v>
      </c>
      <c r="DJ46"/>
      <c r="DK46"/>
      <c r="DL46"/>
      <c r="DM46"/>
      <c r="DN46"/>
      <c r="DU46" s="2">
        <v>23.814959000000002</v>
      </c>
      <c r="DV46" s="2">
        <f t="shared" ref="DV46:DV47" si="15">(-0.096*DU46)+3.7201</f>
        <v>1.4338639359999998</v>
      </c>
      <c r="DW46" s="2">
        <f t="shared" ref="DW46:DW47" si="16">10^DV46</f>
        <v>27.1558834460455</v>
      </c>
      <c r="DX46">
        <f>AVERAGE(DW45:DW47)</f>
        <v>16.149123084229927</v>
      </c>
      <c r="DY46">
        <f>DX46/E46</f>
        <v>10.425138728732557</v>
      </c>
      <c r="DZ46">
        <f>DX46/F46</f>
        <v>7.9634323532397788</v>
      </c>
      <c r="EA46">
        <f>DX46/G46</f>
        <v>9.1115249568555683</v>
      </c>
      <c r="EB46"/>
      <c r="EC46" s="12">
        <v>28.81175</v>
      </c>
      <c r="ED46" s="12">
        <f t="shared" ref="ED46:ED47" si="17">(-0.1243*EC46)+3.7077</f>
        <v>0.12639947500000037</v>
      </c>
      <c r="EE46" s="12">
        <f t="shared" si="0"/>
        <v>1.3378255163637485</v>
      </c>
      <c r="EF46">
        <f>AVERAGE(EE45:EE47)</f>
        <v>0.67365036426826375</v>
      </c>
      <c r="EG46">
        <f>EF46/E46</f>
        <v>0.43487800950727346</v>
      </c>
      <c r="EH46">
        <f>EF46/F46</f>
        <v>0.33218949893473204</v>
      </c>
      <c r="EI46">
        <f>EF46/G46</f>
        <v>0.38008144926575249</v>
      </c>
      <c r="EJ46"/>
      <c r="EK46" s="12">
        <v>36.032238</v>
      </c>
      <c r="EL46" s="12">
        <f t="shared" ref="EL46:EL47" si="18">(-0.2791*EK46)+6.0225</f>
        <v>-4.0340976258000003</v>
      </c>
      <c r="EM46" s="38">
        <f>10^EL46</f>
        <v>9.2449033281418618E-5</v>
      </c>
      <c r="EN46">
        <f>AVERAGE(EM45:EM47)</f>
        <v>5.0410912819214082E-3</v>
      </c>
      <c r="EO46">
        <f>EN46/E46</f>
        <v>3.2542990529037122E-3</v>
      </c>
      <c r="EP46">
        <f>EN46/F46</f>
        <v>2.4858556839714757E-3</v>
      </c>
      <c r="EQ46">
        <f>EN46/G46</f>
        <v>2.8442429217638361E-3</v>
      </c>
      <c r="ER46"/>
      <c r="ES46" s="39">
        <v>27.917929000000001</v>
      </c>
      <c r="ET46" s="12">
        <f t="shared" ref="ET46" si="19">(-0.1322*ES46)+4.2574</f>
        <v>0.56664978619999928</v>
      </c>
      <c r="EU46" s="12">
        <f t="shared" ref="EU46" si="20">10^ET46</f>
        <v>3.6868017605027572</v>
      </c>
      <c r="EV46">
        <f>AVERAGE(EU45:EU47)</f>
        <v>3.6868017605027572</v>
      </c>
      <c r="EW46">
        <f>EV46/E46</f>
        <v>2.3800313873457277</v>
      </c>
      <c r="EX46">
        <f>EV46/F46</f>
        <v>1.8180303826056972</v>
      </c>
      <c r="EY46">
        <f>EV46/G46</f>
        <v>2.0801368641869988</v>
      </c>
      <c r="EZ46"/>
      <c r="FA46" s="2">
        <v>26.742117</v>
      </c>
      <c r="FB46" s="2">
        <f t="shared" ref="FB46:FB47" si="21">(-0.2544*FA46)+5.7714</f>
        <v>-1.0317945648000002</v>
      </c>
      <c r="FC46" s="2">
        <f t="shared" ref="FC46:FC47" si="22">10^FB46</f>
        <v>9.2940592158366087E-2</v>
      </c>
      <c r="FD46">
        <f>AVERAGE(FC45:FC47)</f>
        <v>0.16636467163766788</v>
      </c>
      <c r="FE46">
        <f>FD46/E46</f>
        <v>0.10739745881783463</v>
      </c>
      <c r="FF46">
        <f>FD46/F46</f>
        <v>8.2037507649517769E-2</v>
      </c>
      <c r="FG46">
        <f>FD46/G46</f>
        <v>9.3864902116322896E-2</v>
      </c>
      <c r="FH46"/>
      <c r="FI46" s="12">
        <v>25.883163</v>
      </c>
      <c r="FJ46" s="12">
        <f t="shared" ref="FJ46:FJ47" si="23">(-0.1487*FI46)+4.5049</f>
        <v>0.65607366190000027</v>
      </c>
      <c r="FK46" s="12">
        <f t="shared" ref="FK46:FK47" si="24">10^FJ46</f>
        <v>4.5297440364198902</v>
      </c>
      <c r="FL46">
        <f>AVERAGE(FK45:FK47)</f>
        <v>2.7271020066835781</v>
      </c>
      <c r="FM46">
        <f>FL46/E46</f>
        <v>1.7604929133795719</v>
      </c>
      <c r="FN46">
        <f>FL46/F46</f>
        <v>1.3447846200278504</v>
      </c>
      <c r="FO46">
        <f>FL46/G46</f>
        <v>1.5386629889553043</v>
      </c>
      <c r="FP46"/>
      <c r="FQ46" s="12">
        <v>33.387050000000002</v>
      </c>
      <c r="FR46" s="12">
        <f>(-0.0903*FQ46)+3.5572</f>
        <v>0.54234938499999963</v>
      </c>
      <c r="FS46" s="12">
        <f>10^FR46</f>
        <v>3.4861766121975633</v>
      </c>
      <c r="FT46">
        <f>AVERAGE(FS45:FS47)</f>
        <v>5.9810161961264727</v>
      </c>
      <c r="FU46">
        <f>FT46/E46</f>
        <v>3.8610717905979772</v>
      </c>
      <c r="FV46">
        <f>FT46/F46</f>
        <v>2.9493501060745606</v>
      </c>
      <c r="FW46">
        <f>FT46/G46</f>
        <v>3.3745596001792051</v>
      </c>
      <c r="FX46"/>
      <c r="FY46" s="12">
        <v>32.062736999999998</v>
      </c>
      <c r="FZ46" s="12">
        <f t="shared" ref="FZ46:FZ47" si="25">(-0.11*FY46)+3.2933</f>
        <v>-0.23360106999999974</v>
      </c>
      <c r="GA46" s="12">
        <f t="shared" ref="GA46:GA47" si="26">10^FZ46</f>
        <v>0.58398128582389264</v>
      </c>
      <c r="GB46">
        <f>AVERAGE(GA45:GA47)</f>
        <v>1.4645921387701044</v>
      </c>
      <c r="GC46">
        <f>GB46/E46</f>
        <v>0.94547401416487176</v>
      </c>
      <c r="GD46">
        <f>GB46/F46</f>
        <v>0.72221756942158166</v>
      </c>
      <c r="GE46">
        <f>GB46/G46</f>
        <v>0.82634009007273734</v>
      </c>
      <c r="GF46"/>
      <c r="GG46" s="2">
        <v>28.099398000000001</v>
      </c>
      <c r="GH46" s="2">
        <f>(-0.1731*GG46)+3.9678</f>
        <v>-0.89620579380000054</v>
      </c>
      <c r="GI46" s="2">
        <f>10^GH46</f>
        <v>0.1269972176465044</v>
      </c>
      <c r="GJ46">
        <f>AVERAGE(GI45:GI47)</f>
        <v>0.98005197188544235</v>
      </c>
      <c r="GK46">
        <f>GJ46/E46</f>
        <v>0.63267693948354375</v>
      </c>
      <c r="GL46">
        <f>GJ46/F46</f>
        <v>0.4832818190846761</v>
      </c>
      <c r="GM46">
        <f>GK46/G46</f>
        <v>0.35696376166459798</v>
      </c>
      <c r="GN46"/>
      <c r="GO46" s="12">
        <v>24.358689999999999</v>
      </c>
      <c r="GP46" s="12">
        <f t="shared" ref="GP46:GP47" si="27">(-0.1183*GO46)+3.2335</f>
        <v>0.35186697299999992</v>
      </c>
      <c r="GQ46" s="12">
        <f t="shared" ref="GQ46:GQ47" si="28">10^GP46</f>
        <v>2.2483658124407064</v>
      </c>
      <c r="GR46">
        <f>AVERAGE(GQ45:GQ47)</f>
        <v>1.137166178163814</v>
      </c>
      <c r="GS46">
        <f>GR46/E46</f>
        <v>0.73410271896170132</v>
      </c>
      <c r="GT46">
        <f>GR46/F46</f>
        <v>0.56075775055816734</v>
      </c>
      <c r="GU46">
        <f>GR46/G46</f>
        <v>0.64160251664375356</v>
      </c>
      <c r="GV46"/>
      <c r="GW46" s="12">
        <v>21.317222999999998</v>
      </c>
      <c r="GX46" s="2">
        <f t="shared" ref="GX46:GX53" si="29">(-0.2328*GW46)+4.8824</f>
        <v>-8.0249514400000166E-2</v>
      </c>
      <c r="GY46" s="2">
        <f t="shared" ref="GY46:GY53" si="30">10^GX46</f>
        <v>0.8312860366611442</v>
      </c>
      <c r="GZ46">
        <f>AVERAGE(GY45:GY47)</f>
        <v>0.28640141540146136</v>
      </c>
      <c r="HA46">
        <f>GZ46/E46</f>
        <v>0.18488771632320325</v>
      </c>
      <c r="HB46">
        <f>GZ46/F46</f>
        <v>0.14122985412433126</v>
      </c>
      <c r="HC46">
        <f>GZ46/G46</f>
        <v>0.16159104308626371</v>
      </c>
      <c r="HD46"/>
      <c r="HE46" s="12">
        <v>31.762523999999999</v>
      </c>
      <c r="HF46" s="12">
        <f t="shared" ref="HF46:HF47" si="31">(-0.1105*HE46)+3.3141</f>
        <v>-0.19565890199999991</v>
      </c>
      <c r="HG46" s="12">
        <f t="shared" ref="HG46:HG47" si="32">10^HF46</f>
        <v>0.63729586113557368</v>
      </c>
      <c r="HH46">
        <f>AVERAGE(HG45:HG47)</f>
        <v>1.2700579740110105</v>
      </c>
      <c r="HI46">
        <f>HH46/E46</f>
        <v>0.81989161290915813</v>
      </c>
      <c r="HJ46">
        <f>HH46/F46</f>
        <v>0.62628916183108874</v>
      </c>
      <c r="HK46">
        <f>HH46/G46</f>
        <v>0.71658162901459876</v>
      </c>
      <c r="HL46" s="40"/>
      <c r="HM46" s="12">
        <v>30.987856000000001</v>
      </c>
      <c r="HN46" s="12">
        <f>(-0.25428*HM46)+4.1721</f>
        <v>-3.7074920236800004</v>
      </c>
      <c r="HO46" s="12">
        <f t="shared" ref="HO46:HO47" si="33">10^HN46</f>
        <v>1.9611371936959995E-4</v>
      </c>
      <c r="HP46">
        <f>AVERAGE(HO45:HO47)</f>
        <v>9.3024812515191897E-5</v>
      </c>
      <c r="HQ46">
        <f>HP46/E46</f>
        <v>6.0052584318478924E-5</v>
      </c>
      <c r="HR46">
        <f>HP46/F46</f>
        <v>4.5872261780019053E-5</v>
      </c>
      <c r="HS46">
        <f>HQ46/G46</f>
        <v>3.3882373543602597E-5</v>
      </c>
      <c r="HT46"/>
      <c r="HU46" s="12">
        <v>23.220929999999999</v>
      </c>
      <c r="HV46" s="12">
        <f t="shared" ref="HV46:HV47" si="34">(-0.1152*HU46)+3.9062</f>
        <v>1.2311488640000001</v>
      </c>
      <c r="HW46" s="12">
        <f t="shared" ref="HW46:HW47" si="35">10^HV46</f>
        <v>17.02742060724626</v>
      </c>
      <c r="HX46">
        <f>AVERAGE(HW45:HW47)</f>
        <v>16.056074324315563</v>
      </c>
      <c r="HY46">
        <f>HX46/E46</f>
        <v>10.365070685063298</v>
      </c>
      <c r="HZ46">
        <f>HX46/F46</f>
        <v>7.9175482825527164</v>
      </c>
      <c r="IA46">
        <f>HX46/G46</f>
        <v>9.0590257534163356</v>
      </c>
      <c r="IB46"/>
      <c r="IC46" s="12">
        <v>26.192295000000001</v>
      </c>
      <c r="ID46" s="12">
        <f>(-0.2491*IC46)+5.8921</f>
        <v>-0.63240068450000031</v>
      </c>
      <c r="IE46" s="12">
        <f t="shared" ref="IE46:IE47" si="36">10^ID46</f>
        <v>0.23313061829980042</v>
      </c>
      <c r="IF46">
        <f>AVERAGE(IE45:IE47)</f>
        <v>9.5787347964245428E-2</v>
      </c>
      <c r="IG46">
        <f>IF46/E46</f>
        <v>6.1835951449264397E-2</v>
      </c>
      <c r="IH46">
        <f>IF46/F46</f>
        <v>4.7234519288195921E-2</v>
      </c>
      <c r="II46">
        <f>IF46/G46</f>
        <v>5.4044346988692774E-2</v>
      </c>
      <c r="IJ46"/>
      <c r="IK46" s="12">
        <v>28.331292999999999</v>
      </c>
      <c r="IL46" s="12">
        <f t="shared" ref="IL46:IL47" si="37">(-0.2134*IK46)+5.63</f>
        <v>-0.41589792620000043</v>
      </c>
      <c r="IM46" s="12">
        <f t="shared" ref="IM46:IM47" si="38">10^IL46</f>
        <v>0.38379744019044887</v>
      </c>
      <c r="IN46">
        <f>AVERAGE(IM45:IM47)</f>
        <v>0.6533590444300833</v>
      </c>
      <c r="IO46">
        <f>IN46/E46</f>
        <v>0.4217788571137488</v>
      </c>
      <c r="IP46">
        <f>IN46/F46</f>
        <v>0.3221834724745648</v>
      </c>
      <c r="IQ46" s="2">
        <f>IN46/G46</f>
        <v>0.36863284823962839</v>
      </c>
    </row>
    <row r="47" spans="1:251">
      <c r="B47" s="2">
        <v>19.731736999999999</v>
      </c>
      <c r="C47" s="2">
        <f t="shared" si="1"/>
        <v>0.13264671569999997</v>
      </c>
      <c r="D47" s="2">
        <f t="shared" si="2"/>
        <v>1.3572089524973512</v>
      </c>
      <c r="E47"/>
      <c r="F47" s="33"/>
      <c r="G47"/>
      <c r="I47" s="12">
        <v>25.999980000000001</v>
      </c>
      <c r="J47" s="12">
        <f t="shared" si="3"/>
        <v>-0.31159429999999944</v>
      </c>
      <c r="K47" s="12">
        <f t="shared" si="4"/>
        <v>0.48798413190688705</v>
      </c>
      <c r="L47"/>
      <c r="M47" s="34"/>
      <c r="N47" s="34"/>
      <c r="O47"/>
      <c r="P47"/>
      <c r="Q47" s="2">
        <v>28.828949000000001</v>
      </c>
      <c r="R47" s="2">
        <f t="shared" si="5"/>
        <v>-1.6984779065000004</v>
      </c>
      <c r="S47" s="2">
        <f t="shared" si="6"/>
        <v>2.0022674786772214E-2</v>
      </c>
      <c r="T47"/>
      <c r="U47"/>
      <c r="V47"/>
      <c r="W47"/>
      <c r="X47"/>
      <c r="Y47" s="2">
        <v>26.289739999999998</v>
      </c>
      <c r="Z47" s="2">
        <f t="shared" si="7"/>
        <v>-2.4660182351999995</v>
      </c>
      <c r="AA47" s="2">
        <f t="shared" si="8"/>
        <v>3.4196508374823636E-3</v>
      </c>
      <c r="AB47"/>
      <c r="AC47"/>
      <c r="AD47"/>
      <c r="AE47"/>
      <c r="AF47"/>
      <c r="AG47" s="12">
        <v>24.874953999999999</v>
      </c>
      <c r="AH47" s="12">
        <f t="shared" si="9"/>
        <v>-2.3057640612000001</v>
      </c>
      <c r="AI47" s="12">
        <f t="shared" si="10"/>
        <v>4.9457930369936317E-3</v>
      </c>
      <c r="AJ47"/>
      <c r="AK47"/>
      <c r="AL47"/>
      <c r="AM47"/>
      <c r="AN47"/>
      <c r="AO47" s="12">
        <v>34.454844999999999</v>
      </c>
      <c r="AP47" s="12">
        <f t="shared" ref="AP47" si="39">(-0.2037*AO47)+4.2836</f>
        <v>-2.7348519264999993</v>
      </c>
      <c r="AQ47" s="12">
        <f>10^AP47</f>
        <v>1.8413997230637392E-3</v>
      </c>
      <c r="AR47"/>
      <c r="AS47"/>
      <c r="AT47"/>
      <c r="AU47"/>
      <c r="AV47"/>
      <c r="AW47" s="2">
        <v>27.898634000000001</v>
      </c>
      <c r="AX47" s="2">
        <f t="shared" si="11"/>
        <v>-0.18675786020000018</v>
      </c>
      <c r="AY47" s="2">
        <f t="shared" si="12"/>
        <v>0.65049226959083439</v>
      </c>
      <c r="AZ47"/>
      <c r="BA47"/>
      <c r="BB47"/>
      <c r="BC47"/>
      <c r="BD47"/>
      <c r="BE47" s="2">
        <v>28.174980000000001</v>
      </c>
      <c r="BF47" s="12">
        <f t="shared" si="13"/>
        <v>-2.7450567100000001</v>
      </c>
      <c r="BG47" s="2">
        <f t="shared" si="14"/>
        <v>1.7986360346187509E-3</v>
      </c>
      <c r="BH47"/>
      <c r="BI47"/>
      <c r="BJ47"/>
      <c r="BK47"/>
      <c r="BL47"/>
      <c r="BM47" s="12">
        <v>28.331731999999999</v>
      </c>
      <c r="BN47" s="12">
        <f t="shared" ref="BN47" si="40">(-0.323*BM47)+7.7865</f>
        <v>-1.3646494360000005</v>
      </c>
      <c r="BO47" s="12">
        <f t="shared" ref="BO47" si="41">10^BN47</f>
        <v>4.3186754113311084E-2</v>
      </c>
      <c r="BP47"/>
      <c r="BQ47"/>
      <c r="BR47"/>
      <c r="BS47"/>
      <c r="BT47"/>
      <c r="BU47" s="12">
        <v>27.096852999999999</v>
      </c>
      <c r="BV47" s="12">
        <f>(-0.1759*BU47)+5.7383</f>
        <v>0.97196355729999961</v>
      </c>
      <c r="BW47" s="12">
        <f>10^BV47</f>
        <v>9.3748333713180294</v>
      </c>
      <c r="BX47"/>
      <c r="BY47"/>
      <c r="BZ47"/>
      <c r="CA47"/>
      <c r="CB47"/>
      <c r="CC47" s="2">
        <v>29.603574999999999</v>
      </c>
      <c r="CD47" s="2">
        <f>(-0.1918*CC47)+4.2347</f>
        <v>-1.4432656850000001</v>
      </c>
      <c r="CE47" s="2">
        <f>10^CD47</f>
        <v>3.6035812205437591E-2</v>
      </c>
      <c r="CF47"/>
      <c r="CG47"/>
      <c r="CH47"/>
      <c r="CI47"/>
      <c r="CJ47"/>
      <c r="CK47" s="2" t="s">
        <v>27</v>
      </c>
      <c r="CL47" s="12"/>
      <c r="CN47"/>
      <c r="CO47"/>
      <c r="CP47"/>
      <c r="CQ47"/>
      <c r="CR47"/>
      <c r="CS47" s="12" t="s">
        <v>27</v>
      </c>
      <c r="CV47"/>
      <c r="CW47"/>
      <c r="CX47"/>
      <c r="CY47"/>
      <c r="CZ47"/>
      <c r="DA47" s="12">
        <v>27.407297</v>
      </c>
      <c r="DB47" s="2">
        <f>(-0.2038*DA47)+4.7115</f>
        <v>-0.87410712860000039</v>
      </c>
      <c r="DC47" s="2">
        <f>10^DB47</f>
        <v>0.13362658555591761</v>
      </c>
      <c r="DD47"/>
      <c r="DE47"/>
      <c r="DF47"/>
      <c r="DG47"/>
      <c r="DH47"/>
      <c r="DI47" s="5" t="s">
        <v>27</v>
      </c>
      <c r="DJ47"/>
      <c r="DK47"/>
      <c r="DL47"/>
      <c r="DM47"/>
      <c r="DN47"/>
      <c r="DU47" s="2">
        <v>30.363173</v>
      </c>
      <c r="DV47" s="2">
        <f t="shared" si="15"/>
        <v>0.80523539199999972</v>
      </c>
      <c r="DW47" s="2">
        <f t="shared" si="16"/>
        <v>6.386095252228972</v>
      </c>
      <c r="DX47"/>
      <c r="DY47"/>
      <c r="DZ47"/>
      <c r="EA47"/>
      <c r="EB47"/>
      <c r="EC47" s="2">
        <v>33.042610000000003</v>
      </c>
      <c r="ED47" s="12">
        <f t="shared" si="17"/>
        <v>-0.39949642300000043</v>
      </c>
      <c r="EE47" s="2">
        <f t="shared" si="0"/>
        <v>0.39856905505287388</v>
      </c>
      <c r="EF47"/>
      <c r="EG47"/>
      <c r="EH47"/>
      <c r="EI47"/>
      <c r="EJ47"/>
      <c r="EK47" s="12">
        <v>28.191793000000001</v>
      </c>
      <c r="EL47" s="12">
        <f t="shared" si="18"/>
        <v>-1.8458294263000008</v>
      </c>
      <c r="EM47" s="12">
        <f>10^EL47</f>
        <v>1.4261676258668914E-2</v>
      </c>
      <c r="EN47"/>
      <c r="EO47"/>
      <c r="EP47"/>
      <c r="EQ47"/>
      <c r="ER47"/>
      <c r="ES47"/>
      <c r="ET47"/>
      <c r="EU47"/>
      <c r="EV47"/>
      <c r="EW47"/>
      <c r="EX47"/>
      <c r="EY47"/>
      <c r="EZ47"/>
      <c r="FA47" s="2">
        <v>24.424942000000001</v>
      </c>
      <c r="FB47" s="2">
        <f t="shared" si="21"/>
        <v>-0.44230524480000089</v>
      </c>
      <c r="FC47" s="2">
        <f t="shared" si="22"/>
        <v>0.36115593419675524</v>
      </c>
      <c r="FD47"/>
      <c r="FE47"/>
      <c r="FF47"/>
      <c r="FG47"/>
      <c r="FH47"/>
      <c r="FI47" s="12">
        <v>30.524626000000001</v>
      </c>
      <c r="FJ47" s="12">
        <f t="shared" si="23"/>
        <v>-3.411188619999983E-2</v>
      </c>
      <c r="FK47" s="12">
        <f t="shared" si="24"/>
        <v>0.92445997694726578</v>
      </c>
      <c r="FL47"/>
      <c r="FM47"/>
      <c r="FN47"/>
      <c r="FO47"/>
      <c r="FP47"/>
      <c r="FQ47" s="12">
        <v>31.551698999999999</v>
      </c>
      <c r="FR47" s="12">
        <f>(-0.0903*FQ47)+3.5572</f>
        <v>0.70808158030000001</v>
      </c>
      <c r="FS47" s="12">
        <f>10^FR47</f>
        <v>5.1060090509197282</v>
      </c>
      <c r="FT47"/>
      <c r="FU47"/>
      <c r="FV47"/>
      <c r="FW47"/>
      <c r="FX47"/>
      <c r="FY47" s="12">
        <v>27.054188</v>
      </c>
      <c r="FZ47" s="12">
        <f t="shared" si="25"/>
        <v>0.31733931999999987</v>
      </c>
      <c r="GA47" s="12">
        <f t="shared" si="26"/>
        <v>2.0765353082012341</v>
      </c>
      <c r="GB47"/>
      <c r="GC47"/>
      <c r="GD47"/>
      <c r="GE47"/>
      <c r="GF47"/>
      <c r="GG47" s="2">
        <v>29.437801</v>
      </c>
      <c r="GH47" s="2">
        <f>(-0.1147*GG47)+3.8132</f>
        <v>0.43668422530000006</v>
      </c>
      <c r="GI47" s="2">
        <f>10^GH47</f>
        <v>2.7332806404207624</v>
      </c>
      <c r="GJ47"/>
      <c r="GK47"/>
      <c r="GL47"/>
      <c r="GM47"/>
      <c r="GN47"/>
      <c r="GO47" s="12">
        <v>27.844877</v>
      </c>
      <c r="GP47" s="12">
        <f t="shared" si="27"/>
        <v>-6.0548949100000193E-2</v>
      </c>
      <c r="GQ47" s="12">
        <f t="shared" si="28"/>
        <v>0.86986338570052435</v>
      </c>
      <c r="GR47"/>
      <c r="GS47"/>
      <c r="GT47"/>
      <c r="GU47"/>
      <c r="GV47"/>
      <c r="GW47" s="12">
        <v>31.81484</v>
      </c>
      <c r="GX47" s="2">
        <f t="shared" si="29"/>
        <v>-2.5240947520000008</v>
      </c>
      <c r="GY47" s="2">
        <f t="shared" si="30"/>
        <v>2.9916118718502751E-3</v>
      </c>
      <c r="GZ47"/>
      <c r="HA47"/>
      <c r="HB47"/>
      <c r="HC47"/>
      <c r="HD47"/>
      <c r="HE47" s="12">
        <v>27.312733000000001</v>
      </c>
      <c r="HF47" s="12">
        <f t="shared" si="31"/>
        <v>0.29604300349999946</v>
      </c>
      <c r="HG47" s="12">
        <f t="shared" si="32"/>
        <v>1.9771654077919454</v>
      </c>
      <c r="HH47"/>
      <c r="HI47"/>
      <c r="HJ47"/>
      <c r="HK47"/>
      <c r="HM47" s="12">
        <v>33.01529</v>
      </c>
      <c r="HN47" s="12">
        <f>(-0.25428*HM47)+4.1721</f>
        <v>-4.2230279411999998</v>
      </c>
      <c r="HO47" s="12">
        <f t="shared" si="33"/>
        <v>5.9837309629761293E-5</v>
      </c>
      <c r="HP47"/>
      <c r="HQ47"/>
      <c r="HR47"/>
      <c r="HS47"/>
      <c r="HT47"/>
      <c r="HU47" s="12">
        <v>23.677626</v>
      </c>
      <c r="HV47" s="12">
        <f t="shared" si="34"/>
        <v>1.1785374848000001</v>
      </c>
      <c r="HW47" s="12">
        <f t="shared" si="35"/>
        <v>15.084728041384865</v>
      </c>
      <c r="HX47"/>
      <c r="HY47"/>
      <c r="HZ47"/>
      <c r="IA47"/>
      <c r="IB47"/>
      <c r="IC47" s="12">
        <v>30.580881000000002</v>
      </c>
      <c r="ID47" s="12">
        <f>(-0.2491*IC47)+5.8921</f>
        <v>-1.7255974571000001</v>
      </c>
      <c r="IE47" s="12">
        <f t="shared" si="36"/>
        <v>1.8810595429483701E-2</v>
      </c>
      <c r="IF47"/>
      <c r="IG47"/>
      <c r="IH47"/>
      <c r="II47"/>
      <c r="IJ47"/>
      <c r="IK47" s="12">
        <v>26.468744000000001</v>
      </c>
      <c r="IL47" s="12">
        <f t="shared" si="37"/>
        <v>-1.842996960000054E-2</v>
      </c>
      <c r="IM47" s="12">
        <f t="shared" si="38"/>
        <v>0.95845125502656703</v>
      </c>
      <c r="IN47"/>
      <c r="IO47"/>
      <c r="IP47"/>
    </row>
    <row r="48" spans="1:251">
      <c r="E48"/>
      <c r="F48" s="33"/>
      <c r="G48"/>
      <c r="J48" s="12"/>
      <c r="L48"/>
      <c r="M48" s="34"/>
      <c r="N48" s="34"/>
      <c r="O48"/>
      <c r="P48"/>
      <c r="T48"/>
      <c r="U48"/>
      <c r="V48"/>
      <c r="W48"/>
      <c r="X48"/>
      <c r="AB48"/>
      <c r="AC48"/>
      <c r="AD48"/>
      <c r="AE48"/>
      <c r="AF48"/>
      <c r="AG48" s="12"/>
      <c r="AH48" s="12"/>
      <c r="AI48" s="12"/>
      <c r="AJ48"/>
      <c r="AK48"/>
      <c r="AL48"/>
      <c r="AM48"/>
      <c r="AN48"/>
      <c r="AR48"/>
      <c r="AS48"/>
      <c r="AT48"/>
      <c r="AU48"/>
      <c r="AV48"/>
      <c r="AZ48"/>
      <c r="BA48"/>
      <c r="BB48"/>
      <c r="BC48"/>
      <c r="BD48"/>
      <c r="BF48" s="12"/>
      <c r="BH48"/>
      <c r="BI48"/>
      <c r="BJ48"/>
      <c r="BK48"/>
      <c r="BL48"/>
      <c r="BM48" s="12"/>
      <c r="BN48" s="12"/>
      <c r="BO48" s="12"/>
      <c r="BP48"/>
      <c r="BQ48"/>
      <c r="BR48"/>
      <c r="BS48"/>
      <c r="BT48"/>
      <c r="BU48" s="12"/>
      <c r="BV48" s="12"/>
      <c r="BW48" s="12"/>
      <c r="BX48"/>
      <c r="BY48"/>
      <c r="BZ48"/>
      <c r="CA48"/>
      <c r="CB48"/>
      <c r="CF48"/>
      <c r="CG48"/>
      <c r="CH48"/>
      <c r="CI48"/>
      <c r="CJ48"/>
      <c r="CL48" s="12"/>
      <c r="CN48"/>
      <c r="CO48"/>
      <c r="CP48"/>
      <c r="CQ48"/>
      <c r="CR48"/>
      <c r="CS48" s="8"/>
      <c r="CV48"/>
      <c r="CW48"/>
      <c r="CX48"/>
      <c r="CY48"/>
      <c r="CZ48"/>
      <c r="DD48"/>
      <c r="DE48"/>
      <c r="DF48"/>
      <c r="DG48"/>
      <c r="DH48"/>
      <c r="DJ48"/>
      <c r="DK48"/>
      <c r="DL48"/>
      <c r="DM48"/>
      <c r="DN48"/>
      <c r="DX48"/>
      <c r="DY48"/>
      <c r="DZ48"/>
      <c r="EA48"/>
      <c r="EB48"/>
      <c r="ED48" s="12"/>
      <c r="EF48"/>
      <c r="EG48"/>
      <c r="EH48"/>
      <c r="EI48"/>
      <c r="EJ48"/>
      <c r="EK48" s="12"/>
      <c r="EL48" s="12"/>
      <c r="EM48" s="12"/>
      <c r="EN48"/>
      <c r="EO48"/>
      <c r="EP48"/>
      <c r="EQ48"/>
      <c r="ER48"/>
      <c r="ES48" s="12"/>
      <c r="ET48" s="12"/>
      <c r="EU48" s="12"/>
      <c r="EV48"/>
      <c r="EW48"/>
      <c r="EX48"/>
      <c r="EY48"/>
      <c r="EZ48"/>
      <c r="FD48"/>
      <c r="FE48"/>
      <c r="FF48"/>
      <c r="FG48"/>
      <c r="FH48"/>
      <c r="FL48"/>
      <c r="FM48"/>
      <c r="FN48"/>
      <c r="FO48"/>
      <c r="FP48"/>
      <c r="FT48"/>
      <c r="FU48"/>
      <c r="FV48"/>
      <c r="FW48"/>
      <c r="FX48"/>
      <c r="GB48"/>
      <c r="GC48"/>
      <c r="GD48"/>
      <c r="GE48"/>
      <c r="GF48"/>
      <c r="GJ48"/>
      <c r="GK48"/>
      <c r="GL48"/>
      <c r="GM48"/>
      <c r="GN48"/>
      <c r="GR48"/>
      <c r="GS48"/>
      <c r="GT48"/>
      <c r="GU48"/>
      <c r="GV48"/>
      <c r="GW48" s="12"/>
      <c r="GX48" s="12"/>
      <c r="GY48" s="12"/>
      <c r="GZ48"/>
      <c r="HA48"/>
      <c r="HB48"/>
      <c r="HC48"/>
      <c r="HD48"/>
      <c r="HH48"/>
      <c r="HI48"/>
      <c r="HJ48"/>
      <c r="HK48"/>
      <c r="HL48"/>
      <c r="HM48" s="12"/>
      <c r="HN48" s="12"/>
      <c r="HO48" s="12"/>
      <c r="HP48"/>
      <c r="HQ48"/>
      <c r="HR48"/>
      <c r="HS48"/>
      <c r="HT48"/>
      <c r="HU48" s="12"/>
      <c r="HV48" s="12"/>
      <c r="HW48" s="12"/>
      <c r="HX48"/>
      <c r="HY48"/>
      <c r="HZ48"/>
      <c r="IA48"/>
      <c r="IB48"/>
      <c r="IC48" s="12"/>
      <c r="ID48" s="12"/>
      <c r="IE48" s="12"/>
      <c r="IF48"/>
      <c r="IG48"/>
      <c r="IH48"/>
      <c r="II48"/>
      <c r="IJ48"/>
      <c r="IK48" s="12"/>
      <c r="IL48" s="12"/>
      <c r="IM48" s="12"/>
      <c r="IN48"/>
      <c r="IO48"/>
      <c r="IP48"/>
    </row>
    <row r="49" spans="1:251" s="6" customFormat="1">
      <c r="A49" s="5" t="s">
        <v>151</v>
      </c>
      <c r="B49" s="8">
        <v>12.053642999999999</v>
      </c>
      <c r="C49" s="8">
        <f t="shared" ref="C49:C51" si="42">(-0.2339*B49)+4.7479</f>
        <v>1.9285529022999999</v>
      </c>
      <c r="D49" s="8">
        <f t="shared" ref="D49:D55" si="43">10^C49</f>
        <v>84.830671013615358</v>
      </c>
      <c r="E49" s="41"/>
      <c r="F49" s="42"/>
      <c r="G49" s="41"/>
      <c r="I49" s="6">
        <v>23.866002999999999</v>
      </c>
      <c r="J49" s="5">
        <f t="shared" ref="J49:J51" si="44">(-0.285*I49)+7.0984</f>
        <v>0.29658914500000044</v>
      </c>
      <c r="K49" s="6">
        <f t="shared" ref="K49:K51" si="45">10^J49</f>
        <v>1.9796533309944013</v>
      </c>
      <c r="L49" s="37"/>
      <c r="M49" s="43"/>
      <c r="N49" s="43"/>
      <c r="O49" s="37"/>
      <c r="P49" s="37"/>
      <c r="Q49" s="6">
        <v>24.380413000000001</v>
      </c>
      <c r="R49" s="6">
        <f t="shared" si="5"/>
        <v>-0.94889959050000039</v>
      </c>
      <c r="S49" s="6">
        <f t="shared" ref="S49:S51" si="46">10^R49</f>
        <v>0.11248650142911655</v>
      </c>
      <c r="T49" s="37"/>
      <c r="U49" s="37"/>
      <c r="V49" s="37"/>
      <c r="W49" s="37"/>
      <c r="X49" s="37"/>
      <c r="Y49" s="6">
        <v>24.698889999999999</v>
      </c>
      <c r="Z49" s="6">
        <f t="shared" ref="Z49:Z51" si="47">(-0.23448*Y49)+3.6984</f>
        <v>-2.0929957271999995</v>
      </c>
      <c r="AA49" s="6">
        <f t="shared" ref="AA49:AA51" si="48">10^Z49</f>
        <v>8.0724297225811658E-3</v>
      </c>
      <c r="AB49" s="37"/>
      <c r="AC49" s="37"/>
      <c r="AD49" s="37"/>
      <c r="AE49" s="37"/>
      <c r="AF49" s="37"/>
      <c r="AG49" s="5">
        <v>18.298245999999999</v>
      </c>
      <c r="AH49" s="5">
        <f t="shared" ref="AH49:AH51" si="49">(-0.2378*AG49)+3.6095</f>
        <v>-0.74182289880000019</v>
      </c>
      <c r="AI49" s="5">
        <f t="shared" ref="AI49:AI51" si="50">10^AH49</f>
        <v>0.18120788906793189</v>
      </c>
      <c r="AJ49" s="37"/>
      <c r="AK49" s="37"/>
      <c r="AL49" s="37"/>
      <c r="AM49" s="37"/>
      <c r="AN49" s="37"/>
      <c r="AO49" s="5">
        <v>23.095946999999999</v>
      </c>
      <c r="AP49" s="5">
        <f t="shared" ref="AP49:AP51" si="51">(-0.2037*AO49)+4.2836</f>
        <v>-0.42104440389999986</v>
      </c>
      <c r="AQ49" s="5">
        <f t="shared" ref="AQ49:AQ51" si="52">10^AP49</f>
        <v>0.37927620436664389</v>
      </c>
      <c r="AR49" s="37"/>
      <c r="AS49" s="37"/>
      <c r="AT49" s="37"/>
      <c r="AU49" s="37"/>
      <c r="AV49" s="37"/>
      <c r="AW49" s="6">
        <v>27.07104</v>
      </c>
      <c r="AX49" s="6">
        <f t="shared" ref="AX49:AX51" si="53">(-0.1553*AW49)+4.1459</f>
        <v>-5.8232512000000014E-2</v>
      </c>
      <c r="AY49" s="6">
        <f t="shared" ref="AY49:AY51" si="54">10^AX49</f>
        <v>0.87451545295789568</v>
      </c>
      <c r="AZ49" s="37"/>
      <c r="BA49" s="37"/>
      <c r="BB49" s="37"/>
      <c r="BC49" s="37"/>
      <c r="BD49" s="37"/>
      <c r="BE49" s="6">
        <v>22.957806000000001</v>
      </c>
      <c r="BF49" s="5">
        <f t="shared" ref="BF49:BF51" si="55">(-0.2895*BE49)+5.4116</f>
        <v>-1.2346848369999996</v>
      </c>
      <c r="BG49" s="6">
        <f t="shared" si="14"/>
        <v>5.8252579734933634E-2</v>
      </c>
      <c r="BH49" s="37"/>
      <c r="BI49" s="37"/>
      <c r="BJ49" s="37"/>
      <c r="BK49" s="37"/>
      <c r="BL49" s="37"/>
      <c r="BM49" s="5">
        <v>28.704699000000002</v>
      </c>
      <c r="BN49" s="5">
        <f t="shared" ref="BN49:BN51" si="56">(-0.323*BM49)+7.7865</f>
        <v>-1.485117777000001</v>
      </c>
      <c r="BO49" s="5">
        <f t="shared" ref="BO49:BO51" si="57">10^BN49</f>
        <v>3.2725193487969484E-2</v>
      </c>
      <c r="BP49" s="37"/>
      <c r="BQ49" s="37"/>
      <c r="BR49" s="37"/>
      <c r="BS49" s="37"/>
      <c r="BT49" s="37"/>
      <c r="BU49" s="5">
        <v>25.916487</v>
      </c>
      <c r="BV49" s="5">
        <f t="shared" ref="BV49:BV51" si="58">(-0.1759*BU49)+5.7383</f>
        <v>1.1795899366999993</v>
      </c>
      <c r="BW49" s="5">
        <f t="shared" ref="BW49:BW51" si="59">10^BV49</f>
        <v>15.121328098422913</v>
      </c>
      <c r="BX49" s="37"/>
      <c r="BY49" s="37"/>
      <c r="BZ49" s="37"/>
      <c r="CA49" s="37"/>
      <c r="CB49" s="37"/>
      <c r="CC49" s="5">
        <v>25.601503000000001</v>
      </c>
      <c r="CD49" s="5">
        <f t="shared" ref="CD49:CD51" si="60">(-0.1918*CC49)+4.2347</f>
        <v>-0.67566827539999963</v>
      </c>
      <c r="CE49" s="5">
        <f t="shared" ref="CE49:CE51" si="61">10^CD49</f>
        <v>0.21102393862443256</v>
      </c>
      <c r="CF49" s="37"/>
      <c r="CG49" s="37"/>
      <c r="CH49" s="37"/>
      <c r="CI49" s="37"/>
      <c r="CJ49" s="37"/>
      <c r="CK49" s="6">
        <v>26.248238000000001</v>
      </c>
      <c r="CL49" s="5">
        <f t="shared" ref="CL49:CL51" si="62">(-0.1396*CK49)+4.5174</f>
        <v>0.85314597520000035</v>
      </c>
      <c r="CM49" s="6">
        <f t="shared" ref="CM49:CM51" si="63">10^CL49</f>
        <v>7.1309267478720297</v>
      </c>
      <c r="CN49" s="37"/>
      <c r="CO49" s="37"/>
      <c r="CP49" s="37"/>
      <c r="CQ49" s="37"/>
      <c r="CR49" s="37"/>
      <c r="CS49" s="5">
        <v>24.879619999999999</v>
      </c>
      <c r="CT49" s="5">
        <f t="shared" ref="CT49:CT55" si="64">(-0.2004*CS49)+5.9899</f>
        <v>1.0040241519999995</v>
      </c>
      <c r="CU49" s="5">
        <f t="shared" ref="CU49:CU55" si="65">10^CT49</f>
        <v>10.09309014244362</v>
      </c>
      <c r="CV49" s="37"/>
      <c r="CW49" s="37"/>
      <c r="CX49" s="37"/>
      <c r="CY49" s="37"/>
      <c r="CZ49" s="37"/>
      <c r="DA49" s="6">
        <v>28.569143</v>
      </c>
      <c r="DB49" s="6">
        <f t="shared" ref="DB49:DB55" si="66">(-0.2038*DA49)+4.7115</f>
        <v>-1.1108913434000005</v>
      </c>
      <c r="DC49" s="6">
        <f>10^DB49</f>
        <v>7.7465558546734273E-2</v>
      </c>
      <c r="DD49" s="37"/>
      <c r="DE49" s="37"/>
      <c r="DF49" s="37"/>
      <c r="DG49" s="37"/>
      <c r="DH49" s="37"/>
      <c r="DI49" s="5" t="s">
        <v>27</v>
      </c>
      <c r="DJ49" s="37"/>
      <c r="DK49" s="37"/>
      <c r="DL49" s="37"/>
      <c r="DM49" s="37"/>
      <c r="DN49" s="37"/>
      <c r="DU49" s="6">
        <v>32.54242</v>
      </c>
      <c r="DV49" s="6">
        <f t="shared" ref="DV49:DV51" si="67">(-0.096*DU49)+3.7201</f>
        <v>0.59602767999999973</v>
      </c>
      <c r="DW49" s="6">
        <f t="shared" ref="DW49:DW51" si="68">10^DV49</f>
        <v>3.9448244383170072</v>
      </c>
      <c r="DX49" s="37"/>
      <c r="DY49" s="37"/>
      <c r="DZ49" s="37"/>
      <c r="EA49" s="37"/>
      <c r="EB49" s="37"/>
      <c r="EC49" s="5">
        <v>32.716754999999999</v>
      </c>
      <c r="ED49" s="5">
        <f>(-0.1243*EC49)+3.7077</f>
        <v>-0.35899264649999996</v>
      </c>
      <c r="EE49" s="5">
        <f>10^ED49</f>
        <v>0.43752951337127899</v>
      </c>
      <c r="EF49" s="37"/>
      <c r="EG49" s="37"/>
      <c r="EH49" s="37"/>
      <c r="EI49" s="37"/>
      <c r="EJ49" s="37"/>
      <c r="EK49" s="5">
        <v>29.661826999999999</v>
      </c>
      <c r="EL49" s="5">
        <f t="shared" ref="EL49:EL51" si="69">(-0.2791*EK49)+6.0225</f>
        <v>-2.2561159156999997</v>
      </c>
      <c r="EM49" s="5">
        <f>10^EL49</f>
        <v>5.5447769991253566E-3</v>
      </c>
      <c r="EN49" s="37"/>
      <c r="EO49" s="37"/>
      <c r="EP49" s="37"/>
      <c r="EQ49" s="37"/>
      <c r="ER49" s="37"/>
      <c r="ES49" s="5">
        <v>30.206060000000001</v>
      </c>
      <c r="ET49" s="5">
        <f t="shared" ref="ET49:ET51" si="70">(-0.1322*ES49)+4.2574</f>
        <v>0.2641588679999991</v>
      </c>
      <c r="EU49" s="5">
        <f t="shared" ref="EU49:EU51" si="71">10^ET49</f>
        <v>1.8372102849857546</v>
      </c>
      <c r="EV49" s="37"/>
      <c r="EW49" s="37"/>
      <c r="EX49" s="37"/>
      <c r="EY49" s="37"/>
      <c r="EZ49" s="37"/>
      <c r="FA49" s="6">
        <v>21.7668</v>
      </c>
      <c r="FB49" s="6">
        <f t="shared" ref="FB49:FB51" si="72">(-0.2544*FA49)+5.7714</f>
        <v>0.23392607999999981</v>
      </c>
      <c r="FC49" s="6">
        <f t="shared" ref="FC49:FC51" si="73">10^FB49</f>
        <v>1.7136656046482541</v>
      </c>
      <c r="FD49" s="37"/>
      <c r="FE49" s="37"/>
      <c r="FF49" s="37"/>
      <c r="FG49" s="37"/>
      <c r="FH49" s="37"/>
      <c r="FI49" s="5">
        <v>26.797176</v>
      </c>
      <c r="FJ49" s="5">
        <f t="shared" ref="FJ49:FJ51" si="74">(-0.1487*FI49)+4.5049</f>
        <v>0.52015992880000006</v>
      </c>
      <c r="FK49" s="5">
        <f t="shared" ref="FK49:FK51" si="75">10^FJ49</f>
        <v>3.3125308286381658</v>
      </c>
      <c r="FL49" s="37"/>
      <c r="FM49" s="37"/>
      <c r="FN49" s="37"/>
      <c r="FO49" s="37"/>
      <c r="FP49" s="37"/>
      <c r="FQ49" s="6">
        <v>21.1434</v>
      </c>
      <c r="FR49" s="5">
        <f>(-0.0903*FQ45)+3.5572</f>
        <v>0.97085169069999955</v>
      </c>
      <c r="FS49" s="6">
        <f t="shared" ref="FS49:FS51" si="76">10^FR49</f>
        <v>9.3508629252621276</v>
      </c>
      <c r="FT49" s="37"/>
      <c r="FU49" s="37"/>
      <c r="FV49" s="37"/>
      <c r="FW49" s="37"/>
      <c r="FX49" s="37"/>
      <c r="FY49" s="6">
        <v>26.459807999999999</v>
      </c>
      <c r="FZ49" s="6">
        <f t="shared" ref="FZ49:FZ53" si="77">(-0.11*FY49)+3.2933</f>
        <v>0.3827211199999998</v>
      </c>
      <c r="GA49" s="6">
        <f t="shared" ref="GA49:GA53" si="78">10^FZ49</f>
        <v>2.4139102564159058</v>
      </c>
      <c r="GB49" s="37"/>
      <c r="GC49" s="37"/>
      <c r="GD49" s="37"/>
      <c r="GE49" s="37"/>
      <c r="GF49" s="37"/>
      <c r="GG49" s="5">
        <v>24.048393000000001</v>
      </c>
      <c r="GH49" s="6">
        <f t="shared" ref="GH49:GH51" si="79">(-0.1731*GG49)+3.9678</f>
        <v>-0.19497682830000018</v>
      </c>
      <c r="GI49" s="5">
        <f t="shared" ref="GI49:GI50" si="80">10^GH49</f>
        <v>0.6382975415267218</v>
      </c>
      <c r="GJ49" s="37"/>
      <c r="GK49" s="37"/>
      <c r="GL49" s="37"/>
      <c r="GM49" s="37"/>
      <c r="GN49" s="37"/>
      <c r="GO49" s="5">
        <v>27.088974</v>
      </c>
      <c r="GP49" s="5">
        <f t="shared" ref="GP49:GP51" si="81">(-0.1183*GO49)+3.2335</f>
        <v>2.887437579999963E-2</v>
      </c>
      <c r="GQ49" s="5">
        <f t="shared" ref="GQ49:GQ51" si="82">10^GP49</f>
        <v>1.0687456886901707</v>
      </c>
      <c r="GR49" s="37"/>
      <c r="GS49" s="37"/>
      <c r="GT49" s="37"/>
      <c r="GU49" s="37"/>
      <c r="GV49" s="37"/>
      <c r="GW49" s="5">
        <v>19.334620000000001</v>
      </c>
      <c r="GX49" s="6">
        <f t="shared" si="29"/>
        <v>0.38130046399999884</v>
      </c>
      <c r="GY49" s="6">
        <f t="shared" si="30"/>
        <v>2.4060268193638041</v>
      </c>
      <c r="GZ49" s="37"/>
      <c r="HA49" s="37"/>
      <c r="HB49" s="37"/>
      <c r="HC49" s="37"/>
      <c r="HD49" s="37"/>
      <c r="HE49" s="5">
        <v>26.896929</v>
      </c>
      <c r="HF49" s="5">
        <f t="shared" ref="HF49:HF51" si="83">(-0.1105*HE49)+3.3141</f>
        <v>0.3419893454999996</v>
      </c>
      <c r="HG49" s="5">
        <f t="shared" ref="HG49:HG51" si="84">10^HF49</f>
        <v>2.1978059535854131</v>
      </c>
      <c r="HH49" s="37"/>
      <c r="HI49" s="37"/>
      <c r="HJ49" s="37"/>
      <c r="HK49" s="37"/>
      <c r="HM49" s="5">
        <v>36.384444999999999</v>
      </c>
      <c r="HN49" s="5">
        <f t="shared" ref="HN49:HN51" si="85">(-0.25428*HM49)+4.1721</f>
        <v>-5.0797366745999994</v>
      </c>
      <c r="HO49" s="5">
        <f t="shared" ref="HO49:HO51" si="86">10^HN49</f>
        <v>8.3226824663887903E-6</v>
      </c>
      <c r="HP49" s="37"/>
      <c r="HQ49" s="37"/>
      <c r="HR49" s="37"/>
      <c r="HS49" s="37"/>
      <c r="HT49" s="37"/>
      <c r="HU49" s="5">
        <v>24.319966999999998</v>
      </c>
      <c r="HV49" s="5">
        <f t="shared" ref="HV49:HV51" si="87">(-0.1152*HU49)+3.9062</f>
        <v>1.1045398016000005</v>
      </c>
      <c r="HW49" s="5">
        <f t="shared" ref="HW49:HW55" si="88">10^HV49</f>
        <v>12.721543333256088</v>
      </c>
      <c r="HX49" s="37"/>
      <c r="HY49" s="37"/>
      <c r="HZ49" s="37"/>
      <c r="IA49" s="37"/>
      <c r="IB49" s="37"/>
      <c r="IC49" s="5">
        <v>29.055917999999998</v>
      </c>
      <c r="ID49" s="5">
        <f t="shared" ref="ID49:ID51" si="89">(-0.2491*IC49)+5.8921</f>
        <v>-1.3457291737999988</v>
      </c>
      <c r="IE49" s="5">
        <f t="shared" ref="IE49:IE51" si="90">10^ID49</f>
        <v>4.5109792168006937E-2</v>
      </c>
      <c r="IF49" s="37"/>
      <c r="IG49" s="37"/>
      <c r="IH49" s="37"/>
      <c r="II49" s="37"/>
      <c r="IJ49" s="37"/>
      <c r="IK49" s="5">
        <v>29.846308000000001</v>
      </c>
      <c r="IL49" s="5">
        <f t="shared" ref="IL49:IL51" si="91">(-0.2134*IK49)+5.63</f>
        <v>-0.73920212720000045</v>
      </c>
      <c r="IM49" s="5">
        <f t="shared" ref="IM49:IM51" si="92">10^IL49</f>
        <v>0.18230470312672617</v>
      </c>
      <c r="IN49" s="37"/>
      <c r="IO49" s="37"/>
      <c r="IP49" s="37"/>
    </row>
    <row r="50" spans="1:251" s="6" customFormat="1">
      <c r="A50" s="5">
        <v>18142</v>
      </c>
      <c r="B50" s="8">
        <v>15.926500900000001</v>
      </c>
      <c r="C50" s="8">
        <f t="shared" si="42"/>
        <v>1.0226914394899995</v>
      </c>
      <c r="D50" s="8">
        <f t="shared" si="43"/>
        <v>10.536380344467778</v>
      </c>
      <c r="E50" s="11">
        <v>1.6370908144010663</v>
      </c>
      <c r="F50" s="44">
        <v>2.142446479444394</v>
      </c>
      <c r="G50" s="37">
        <f>SQRT(E50*F50)</f>
        <v>1.8727998963702237</v>
      </c>
      <c r="I50" s="5">
        <v>23.279966000000002</v>
      </c>
      <c r="J50" s="5">
        <f t="shared" si="44"/>
        <v>0.46360969000000019</v>
      </c>
      <c r="K50" s="5">
        <f t="shared" si="45"/>
        <v>2.9081023677355833</v>
      </c>
      <c r="L50" s="37">
        <f>AVERAGE(K49:K51)</f>
        <v>1.6860653047905583</v>
      </c>
      <c r="M50" s="43">
        <f>L50/E50</f>
        <v>1.0299155611641553</v>
      </c>
      <c r="N50" s="43">
        <f>L50/F50</f>
        <v>0.78698129496696212</v>
      </c>
      <c r="O50" s="37">
        <f>L50/G50</f>
        <v>0.90029122067894918</v>
      </c>
      <c r="P50" s="37"/>
      <c r="Q50" s="6">
        <v>24.507712999999999</v>
      </c>
      <c r="R50" s="6">
        <f t="shared" si="5"/>
        <v>-0.97034964050000072</v>
      </c>
      <c r="S50" s="6">
        <f t="shared" si="46"/>
        <v>0.10706569968453687</v>
      </c>
      <c r="T50" s="37">
        <f>AVERAGE(S49:S51)</f>
        <v>8.9339577124379677E-2</v>
      </c>
      <c r="U50" s="43">
        <f>T50/E50</f>
        <v>5.4572157108501509E-2</v>
      </c>
      <c r="V50" s="43">
        <f>T50/F50</f>
        <v>4.1699794128602141E-2</v>
      </c>
      <c r="W50" s="43">
        <f>T50/G50</f>
        <v>4.7703749502300601E-2</v>
      </c>
      <c r="X50" s="37"/>
      <c r="Y50" s="6">
        <v>22.168624999999999</v>
      </c>
      <c r="Z50" s="6">
        <f t="shared" si="47"/>
        <v>-1.4996991899999998</v>
      </c>
      <c r="AA50" s="6">
        <f t="shared" si="48"/>
        <v>3.1644687408614466E-2</v>
      </c>
      <c r="AB50" s="37">
        <f>AVERAGE(AA49:AA51)</f>
        <v>1.8310203207504105E-2</v>
      </c>
      <c r="AC50" s="37">
        <f>AB50/E50</f>
        <v>1.1184598341420013E-2</v>
      </c>
      <c r="AD50" s="37">
        <f>AB50/F50</f>
        <v>8.5463993538137471E-3</v>
      </c>
      <c r="AE50" s="37">
        <f>AB50/G50</f>
        <v>9.7769138299249776E-3</v>
      </c>
      <c r="AF50" s="37"/>
      <c r="AG50" s="5" t="s">
        <v>27</v>
      </c>
      <c r="AH50" s="37"/>
      <c r="AI50" s="37"/>
      <c r="AJ50" s="37">
        <f>AVERAGE(AI49:AI51)</f>
        <v>0.36346868380463149</v>
      </c>
      <c r="AK50" s="37">
        <f>AJ50/E50</f>
        <v>0.22202108802229606</v>
      </c>
      <c r="AL50" s="37">
        <f>AJ50/F50</f>
        <v>0.16965123156723649</v>
      </c>
      <c r="AM50" s="37">
        <f>AJ50/G50</f>
        <v>0.19407769324907059</v>
      </c>
      <c r="AN50" s="37"/>
      <c r="AO50" s="5">
        <v>32.104010000000002</v>
      </c>
      <c r="AP50" s="5">
        <f t="shared" si="51"/>
        <v>-2.255986837</v>
      </c>
      <c r="AQ50" s="5">
        <f t="shared" si="52"/>
        <v>5.5464252332322892E-3</v>
      </c>
      <c r="AR50" s="37">
        <f>AVERAGE(AQ49:AQ51)</f>
        <v>0.2714134212547426</v>
      </c>
      <c r="AS50" s="37">
        <f>AR50/E50</f>
        <v>0.16579008254593369</v>
      </c>
      <c r="AT50" s="37">
        <f>AR50/F50</f>
        <v>0.12668387465395584</v>
      </c>
      <c r="AU50" s="37">
        <f>AR50/G50</f>
        <v>0.14492387669434617</v>
      </c>
      <c r="AV50" s="37"/>
      <c r="AW50" s="6">
        <v>30.580152999999999</v>
      </c>
      <c r="AX50" s="6">
        <f t="shared" si="53"/>
        <v>-0.60319776089999966</v>
      </c>
      <c r="AY50" s="6">
        <f t="shared" si="54"/>
        <v>0.24934590436370691</v>
      </c>
      <c r="AZ50" s="37">
        <f>AVERAGE(AY49:AY51)</f>
        <v>0.46232173755788269</v>
      </c>
      <c r="BA50" s="37">
        <f>AZ50/E50</f>
        <v>0.28240445398077946</v>
      </c>
      <c r="BB50" s="37">
        <f>AZ50/F50</f>
        <v>0.21579149910796266</v>
      </c>
      <c r="BC50" s="37">
        <f>AZ50/G50</f>
        <v>0.24686125755022403</v>
      </c>
      <c r="BD50" s="37"/>
      <c r="BE50" s="6">
        <v>21.978867000000001</v>
      </c>
      <c r="BF50" s="5">
        <f t="shared" si="55"/>
        <v>-0.95128199649999967</v>
      </c>
      <c r="BG50" s="6">
        <f t="shared" si="14"/>
        <v>0.11187112449478806</v>
      </c>
      <c r="BH50" s="37">
        <f>AVERAGE(BG49:BG51)</f>
        <v>6.347603064448408E-2</v>
      </c>
      <c r="BI50" s="37">
        <f>BH50/E50</f>
        <v>3.8773677114367626E-2</v>
      </c>
      <c r="BJ50" s="45">
        <v>3.3370190000000001E-3</v>
      </c>
      <c r="BK50" s="37">
        <f>BH50/G50</f>
        <v>3.3893653437033211E-2</v>
      </c>
      <c r="BL50" s="37"/>
      <c r="BM50" s="5">
        <v>31.876587000000001</v>
      </c>
      <c r="BN50" s="5">
        <f t="shared" si="56"/>
        <v>-2.5096376009999997</v>
      </c>
      <c r="BO50" s="5">
        <f t="shared" si="57"/>
        <v>3.0928752197599894E-3</v>
      </c>
      <c r="BP50" s="37">
        <f>AVERAGE(BO49:BO51)</f>
        <v>1.7357327562302734E-2</v>
      </c>
      <c r="BQ50" s="37">
        <f>BP50/E50</f>
        <v>1.0602544104221215E-2</v>
      </c>
      <c r="BR50" s="37">
        <f>BP50/F50</f>
        <v>8.1016388175092491E-3</v>
      </c>
      <c r="BS50" s="37">
        <f>BP50/G50</f>
        <v>9.2681164687930216E-3</v>
      </c>
      <c r="BT50" s="37"/>
      <c r="BU50" s="5">
        <v>28.925093</v>
      </c>
      <c r="BV50" s="5">
        <f t="shared" si="58"/>
        <v>0.65037614129999977</v>
      </c>
      <c r="BW50" s="5">
        <f t="shared" si="59"/>
        <v>4.4707063120907771</v>
      </c>
      <c r="BX50" s="37">
        <f>AVERAGE(BW49:BW51)</f>
        <v>8.335485211429722</v>
      </c>
      <c r="BY50" s="37">
        <f>BX50/E50</f>
        <v>5.0916449705200257</v>
      </c>
      <c r="BZ50" s="37">
        <f>BX50/F50</f>
        <v>3.8906387120537937</v>
      </c>
      <c r="CA50" s="37">
        <f>BX50/G50</f>
        <v>4.4508146479424653</v>
      </c>
      <c r="CB50" s="37"/>
      <c r="CC50" s="6">
        <v>26.782692000000001</v>
      </c>
      <c r="CD50" s="6">
        <f t="shared" si="60"/>
        <v>-0.90222032560000009</v>
      </c>
      <c r="CE50" s="6">
        <f t="shared" si="61"/>
        <v>0.12525055945471911</v>
      </c>
      <c r="CF50" s="37">
        <f>AVERAGE(CE49:CE51)</f>
        <v>0.13056231620360456</v>
      </c>
      <c r="CG50" s="37">
        <f>CF50/E50</f>
        <v>7.9752641121116491E-2</v>
      </c>
      <c r="CH50" s="37">
        <f>CF50/F50</f>
        <v>6.0940759760525549E-2</v>
      </c>
      <c r="CI50" s="37">
        <f>CF50/G50</f>
        <v>6.9715038139768454E-2</v>
      </c>
      <c r="CJ50" s="37"/>
      <c r="CK50" s="6" t="s">
        <v>27</v>
      </c>
      <c r="CL50" s="37"/>
      <c r="CM50" s="37"/>
      <c r="CN50" s="37">
        <f>AVERAGE(CM49:CM51)</f>
        <v>4.7526842820112556</v>
      </c>
      <c r="CO50" s="37">
        <f>CN50/E50</f>
        <v>2.9031280611943551</v>
      </c>
      <c r="CP50" s="37">
        <f>CN50/F50</f>
        <v>2.218344461628643</v>
      </c>
      <c r="CQ50" s="37">
        <f>CN50/G50</f>
        <v>2.5377427087766793</v>
      </c>
      <c r="CR50" s="37"/>
      <c r="CS50" s="5">
        <v>33.112119999999997</v>
      </c>
      <c r="CT50" s="5">
        <f t="shared" si="64"/>
        <v>-0.64576884799999945</v>
      </c>
      <c r="CU50" s="5">
        <f t="shared" si="65"/>
        <v>0.22606386685601773</v>
      </c>
      <c r="CV50" s="37">
        <f>AVERAGE(CU49:CU51)</f>
        <v>3.4681112461241668</v>
      </c>
      <c r="CW50" s="37">
        <f>CV50/E50</f>
        <v>2.1184599019285217</v>
      </c>
      <c r="CX50" s="37">
        <f>CV50/F50</f>
        <v>1.6187621391707114</v>
      </c>
      <c r="CY50" s="37">
        <f>CV50/G50</f>
        <v>1.8518322501223454</v>
      </c>
      <c r="CZ50" s="37"/>
      <c r="DA50" s="5">
        <v>28.273513999999999</v>
      </c>
      <c r="DB50" s="6">
        <f t="shared" si="66"/>
        <v>-1.0506421532000001</v>
      </c>
      <c r="DC50" s="6">
        <f t="shared" ref="DC50:DC53" si="93">10^DB50</f>
        <v>8.8993409724635958E-2</v>
      </c>
      <c r="DD50" s="37">
        <f>AVERAGE(DC49:DC51)</f>
        <v>0.17032023979968999</v>
      </c>
      <c r="DE50" s="37">
        <f>DD50/E50</f>
        <v>0.10403835773887844</v>
      </c>
      <c r="DF50" s="37">
        <f>DD50/F50</f>
        <v>7.9498013805161458E-2</v>
      </c>
      <c r="DG50" s="37">
        <f>DD50/G50</f>
        <v>9.0944174083839396E-2</v>
      </c>
      <c r="DH50" s="37"/>
      <c r="DI50" s="5" t="s">
        <v>27</v>
      </c>
      <c r="DJ50" s="37"/>
      <c r="DK50" s="37"/>
      <c r="DL50" s="37"/>
      <c r="DM50" s="37"/>
      <c r="DN50" s="37"/>
      <c r="DU50" s="6">
        <v>30.096464000000001</v>
      </c>
      <c r="DV50" s="6">
        <f t="shared" si="67"/>
        <v>0.83083945599999964</v>
      </c>
      <c r="DW50" s="6">
        <f t="shared" si="68"/>
        <v>6.7739105273045528</v>
      </c>
      <c r="DX50" s="37">
        <f>AVERAGE(DW49:DW51)</f>
        <v>5.5780347966569161</v>
      </c>
      <c r="DY50" s="37">
        <f>DX50/E50</f>
        <v>3.4072848907271243</v>
      </c>
      <c r="DZ50" s="37">
        <f>DX50/F50</f>
        <v>2.6035818631527645</v>
      </c>
      <c r="EA50" s="37">
        <f>DX50/G50</f>
        <v>2.978446767040094</v>
      </c>
      <c r="EB50" s="37"/>
      <c r="EC50" s="5">
        <v>31.406003999999999</v>
      </c>
      <c r="ED50" s="5">
        <f>(-0.1243*EC50)+3.7077</f>
        <v>-0.19606629719999979</v>
      </c>
      <c r="EE50" s="5">
        <f>10^ED50</f>
        <v>0.63669831834247526</v>
      </c>
      <c r="EF50" s="37">
        <f>AVERAGE(EE49:EE51)</f>
        <v>0.61886242825396609</v>
      </c>
      <c r="EG50" s="37">
        <f>EF50/E50</f>
        <v>0.3780257166004431</v>
      </c>
      <c r="EH50" s="37">
        <f>EF50/F50</f>
        <v>0.28885782407710703</v>
      </c>
      <c r="EI50" s="37">
        <f>EF50/G50</f>
        <v>0.33044770530659329</v>
      </c>
      <c r="EJ50" s="37"/>
      <c r="EK50" s="5">
        <v>26.040773000000002</v>
      </c>
      <c r="EL50" s="5">
        <f t="shared" si="69"/>
        <v>-1.2454797443000007</v>
      </c>
      <c r="EM50" s="5">
        <f>10^EL50</f>
        <v>5.6822489321958963E-2</v>
      </c>
      <c r="EN50" s="37">
        <f>AVERAGE(EM49:EM51)</f>
        <v>2.2960980351381596E-2</v>
      </c>
      <c r="EO50" s="37">
        <f>EN50/E50</f>
        <v>1.4025477480784674E-2</v>
      </c>
      <c r="EP50" s="37">
        <f>EN50/F50</f>
        <v>1.0717178035334691E-2</v>
      </c>
      <c r="EQ50" s="37">
        <f>EN50/G50</f>
        <v>1.2260242215884107E-2</v>
      </c>
      <c r="ER50" s="37"/>
      <c r="ES50" s="5">
        <v>33.105311999999998</v>
      </c>
      <c r="ET50" s="5">
        <f t="shared" si="70"/>
        <v>-0.1191222464000008</v>
      </c>
      <c r="EU50" s="5">
        <f t="shared" si="71"/>
        <v>0.76011228833619848</v>
      </c>
      <c r="EV50" s="37">
        <f>AVERAGE(EU49:EU51)</f>
        <v>1.3792523459037007</v>
      </c>
      <c r="EW50" s="37">
        <f>EV50/E50</f>
        <v>0.84250203701027027</v>
      </c>
      <c r="EX50" s="37">
        <f>EV50/F50</f>
        <v>0.64377446957806184</v>
      </c>
      <c r="EY50" s="37">
        <f>EV50/G50</f>
        <v>0.73646541126839304</v>
      </c>
      <c r="EZ50" s="37"/>
      <c r="FA50" s="6">
        <v>23.216719000000001</v>
      </c>
      <c r="FB50" s="6">
        <f t="shared" si="72"/>
        <v>-0.13493331360000038</v>
      </c>
      <c r="FC50" s="6">
        <f t="shared" si="73"/>
        <v>0.73293706779949175</v>
      </c>
      <c r="FD50" s="37">
        <f>AVERAGE(FC49:FC51)</f>
        <v>2.1181439403980584</v>
      </c>
      <c r="FE50" s="37">
        <f>FD50/E50</f>
        <v>1.2938463289667816</v>
      </c>
      <c r="FF50" s="37">
        <f>FD50/F50</f>
        <v>0.98865664123724661</v>
      </c>
      <c r="FG50" s="37">
        <f>FD50/G50</f>
        <v>1.1310038752689753</v>
      </c>
      <c r="FH50" s="37"/>
      <c r="FI50" s="5">
        <v>26.815930000000002</v>
      </c>
      <c r="FJ50" s="5">
        <f t="shared" si="74"/>
        <v>0.51737120899999978</v>
      </c>
      <c r="FK50" s="5">
        <f t="shared" si="75"/>
        <v>3.2913283378144031</v>
      </c>
      <c r="FL50" s="37">
        <f>AVERAGE(FK49:FK51)</f>
        <v>5.0925425269110205</v>
      </c>
      <c r="FM50" s="37">
        <f>FL50/E50</f>
        <v>3.1107269566924667</v>
      </c>
      <c r="FN50" s="37">
        <f>FL50/F50</f>
        <v>2.3769753764078541</v>
      </c>
      <c r="FO50" s="37">
        <f>FL50/G50</f>
        <v>2.7192133750013316</v>
      </c>
      <c r="FP50" s="37"/>
      <c r="FQ50" s="6">
        <v>17.605246000000001</v>
      </c>
      <c r="FR50" s="5">
        <f>(-0.0903*FQ46)+3.5572</f>
        <v>0.54234938499999963</v>
      </c>
      <c r="FS50" s="5">
        <f t="shared" si="76"/>
        <v>3.4861766121975633</v>
      </c>
      <c r="FT50" s="37">
        <f>AVERAGE(FS49:FS51)</f>
        <v>5.9810161961264727</v>
      </c>
      <c r="FU50" s="37">
        <f>FT50/E50</f>
        <v>3.6534419126373523</v>
      </c>
      <c r="FV50" s="37">
        <f>FT50/F50</f>
        <v>2.7916758964627881</v>
      </c>
      <c r="FW50" s="37">
        <f>FT50/G50</f>
        <v>3.1936226650367767</v>
      </c>
      <c r="FX50" s="37"/>
      <c r="FY50" s="6">
        <v>29.434764999999999</v>
      </c>
      <c r="FZ50" s="6">
        <f t="shared" si="77"/>
        <v>5.5475850000000104E-2</v>
      </c>
      <c r="GA50" s="6">
        <f t="shared" si="78"/>
        <v>1.1362551116839414</v>
      </c>
      <c r="GB50" s="37">
        <f>AVERAGE(GA49:GA51)</f>
        <v>2.0493500980849304</v>
      </c>
      <c r="GC50" s="37">
        <f>GB50/E50</f>
        <v>1.2518243215692895</v>
      </c>
      <c r="GD50" s="37">
        <f>GB50/F50</f>
        <v>0.95654669451364471</v>
      </c>
      <c r="GE50" s="37">
        <f>GB50/G50</f>
        <v>1.0942707237740072</v>
      </c>
      <c r="GF50" s="37"/>
      <c r="GG50" s="5">
        <v>26.072914000000001</v>
      </c>
      <c r="GH50" s="6">
        <f t="shared" si="79"/>
        <v>-0.54542141340000017</v>
      </c>
      <c r="GI50" s="5">
        <f t="shared" si="80"/>
        <v>0.28482531515999793</v>
      </c>
      <c r="GJ50" s="37">
        <f>AVERAGE(GI49:GI51)</f>
        <v>0.47824882880801134</v>
      </c>
      <c r="GK50" s="37">
        <f>GJ50/E50</f>
        <v>0.29213335301925802</v>
      </c>
      <c r="GL50" s="37">
        <f>GJ50/F50</f>
        <v>0.22322556637775931</v>
      </c>
      <c r="GM50" s="37">
        <f>GK50/G50</f>
        <v>0.15598748888520217</v>
      </c>
      <c r="GN50" s="37"/>
      <c r="GO50" s="5">
        <v>28.644259999999999</v>
      </c>
      <c r="GP50" s="5">
        <f t="shared" si="81"/>
        <v>-0.15511595800000011</v>
      </c>
      <c r="GQ50" s="5">
        <f t="shared" si="82"/>
        <v>0.69965516092017987</v>
      </c>
      <c r="GR50" s="37">
        <f>AVERAGE(GQ49:GQ51)</f>
        <v>0.6976556999809449</v>
      </c>
      <c r="GS50" s="37">
        <f>GR50/E50</f>
        <v>0.42615577208292132</v>
      </c>
      <c r="GT50" s="37">
        <f>GR50/F50</f>
        <v>0.32563506564788014</v>
      </c>
      <c r="GU50" s="37">
        <f>GR50/G50</f>
        <v>0.37252015088910978</v>
      </c>
      <c r="GV50" s="37"/>
      <c r="GW50" s="5">
        <v>23.049323999999999</v>
      </c>
      <c r="GX50" s="6">
        <f t="shared" si="29"/>
        <v>-0.4834826271999999</v>
      </c>
      <c r="GY50" s="6">
        <f t="shared" si="30"/>
        <v>0.3284863842676648</v>
      </c>
      <c r="GZ50" s="37">
        <f>AVERAGE(GY49:GY51)</f>
        <v>1.5481968648721678</v>
      </c>
      <c r="HA50" s="37">
        <f>GZ50/E50</f>
        <v>0.94570004990137302</v>
      </c>
      <c r="HB50" s="37">
        <f>GZ50/F50</f>
        <v>0.72263035726972535</v>
      </c>
      <c r="HC50" s="37">
        <f>GZ50/G50</f>
        <v>0.82667500562810425</v>
      </c>
      <c r="HD50" s="37"/>
      <c r="HE50" s="5">
        <v>26.771847000000001</v>
      </c>
      <c r="HF50" s="5">
        <f t="shared" si="83"/>
        <v>0.35581090649999947</v>
      </c>
      <c r="HG50" s="5">
        <f t="shared" si="84"/>
        <v>2.2688767590585446</v>
      </c>
      <c r="HH50" s="37">
        <f>AVERAGE(HG49:HG51)</f>
        <v>2.3542113906511326</v>
      </c>
      <c r="HI50" s="37">
        <f>HH50/E50</f>
        <v>1.4380456905272092</v>
      </c>
      <c r="HJ50" s="37">
        <f>HH50/F50</f>
        <v>1.0988425677086955</v>
      </c>
      <c r="HK50" s="37">
        <f>HH50/G50</f>
        <v>1.2570544216784501</v>
      </c>
      <c r="HL50" s="46"/>
      <c r="HM50" s="5">
        <v>31.890377000000001</v>
      </c>
      <c r="HN50" s="5">
        <f t="shared" si="85"/>
        <v>-3.9369850635599999</v>
      </c>
      <c r="HO50" s="5">
        <f t="shared" si="86"/>
        <v>1.1561520043783786E-4</v>
      </c>
      <c r="HP50" s="37">
        <f>AVERAGE(HO49:HO51)</f>
        <v>6.0046972965030261E-5</v>
      </c>
      <c r="HQ50" s="37">
        <f>HP50/E50</f>
        <v>3.6679072679910307E-5</v>
      </c>
      <c r="HR50" s="37">
        <f>HP50/F50</f>
        <v>2.8027291949249716E-5</v>
      </c>
      <c r="HS50" s="37">
        <f>HQ50/G50</f>
        <v>1.9585153091368721E-5</v>
      </c>
      <c r="HT50" s="37"/>
      <c r="HU50" s="5">
        <v>26.752064000000001</v>
      </c>
      <c r="HV50" s="5">
        <f t="shared" si="87"/>
        <v>0.82436222719999996</v>
      </c>
      <c r="HW50" s="5">
        <f t="shared" si="88"/>
        <v>6.6736315736607503</v>
      </c>
      <c r="HX50" s="37">
        <f>AVERAGE(HW49:HW51)</f>
        <v>7.6714389574663064</v>
      </c>
      <c r="HY50" s="37">
        <f>HX50/E50</f>
        <v>4.6860191810879606</v>
      </c>
      <c r="HZ50" s="37">
        <f>HX50/F50</f>
        <v>3.5806910609294471</v>
      </c>
      <c r="IA50" s="37">
        <f>HX50/G50</f>
        <v>4.096240592673432</v>
      </c>
      <c r="IB50" s="37"/>
      <c r="IC50" s="5">
        <v>28.561861</v>
      </c>
      <c r="ID50" s="5">
        <f t="shared" si="89"/>
        <v>-1.2226595750999998</v>
      </c>
      <c r="IE50" s="5">
        <f t="shared" si="90"/>
        <v>5.9888084824726795E-2</v>
      </c>
      <c r="IF50" s="37">
        <f>AVERAGE(IE49:IE51)</f>
        <v>0.32653109883525083</v>
      </c>
      <c r="IG50" s="37">
        <f>IF50/E50</f>
        <v>0.19945814609845761</v>
      </c>
      <c r="IH50" s="37">
        <f>IF50/F50</f>
        <v>0.15241038782911906</v>
      </c>
      <c r="II50" s="37">
        <f>IF50/G50</f>
        <v>0.17435450496773236</v>
      </c>
      <c r="IJ50" s="37"/>
      <c r="IK50" s="5">
        <v>29.990542999999999</v>
      </c>
      <c r="IL50" s="5">
        <f t="shared" si="91"/>
        <v>-0.76998187620000014</v>
      </c>
      <c r="IM50" s="5">
        <f t="shared" si="92"/>
        <v>0.16983145243512573</v>
      </c>
      <c r="IN50" s="37">
        <f>AVERAGE(IM49:IM51)</f>
        <v>0.25229318965922692</v>
      </c>
      <c r="IO50" s="37">
        <f>IN50/E50</f>
        <v>0.1541106867376377</v>
      </c>
      <c r="IP50" s="37">
        <f>IN50/F50</f>
        <v>0.11775938959495257</v>
      </c>
      <c r="IQ50" s="6">
        <f>IN50/G50</f>
        <v>0.1347144402069918</v>
      </c>
    </row>
    <row r="51" spans="1:251" s="6" customFormat="1">
      <c r="A51" s="47" t="s">
        <v>152</v>
      </c>
      <c r="B51" s="8">
        <v>12.019767</v>
      </c>
      <c r="C51" s="8">
        <f t="shared" si="42"/>
        <v>1.9364764986999998</v>
      </c>
      <c r="D51" s="8">
        <f t="shared" si="43"/>
        <v>86.392590915479374</v>
      </c>
      <c r="E51" s="41"/>
      <c r="F51" s="44"/>
      <c r="G51" s="41"/>
      <c r="I51" s="6">
        <v>27.602905</v>
      </c>
      <c r="J51" s="5">
        <f t="shared" si="44"/>
        <v>-0.76842792499999923</v>
      </c>
      <c r="K51" s="6">
        <f t="shared" si="45"/>
        <v>0.17044021564169037</v>
      </c>
      <c r="L51" s="37"/>
      <c r="M51" s="43"/>
      <c r="N51" s="43"/>
      <c r="O51" s="37"/>
      <c r="P51" s="37"/>
      <c r="Q51" s="6">
        <v>26.550492999999999</v>
      </c>
      <c r="R51" s="6">
        <f t="shared" si="5"/>
        <v>-1.3145580705000008</v>
      </c>
      <c r="S51" s="6">
        <f t="shared" si="46"/>
        <v>4.8466530259485607E-2</v>
      </c>
      <c r="T51" s="37"/>
      <c r="U51" s="37"/>
      <c r="V51" s="37"/>
      <c r="W51" s="37"/>
      <c r="X51" s="37"/>
      <c r="Y51" s="6">
        <v>23.525124000000002</v>
      </c>
      <c r="Z51" s="6">
        <f t="shared" si="47"/>
        <v>-1.8177710755200001</v>
      </c>
      <c r="AA51" s="6">
        <f t="shared" si="48"/>
        <v>1.5213492491316679E-2</v>
      </c>
      <c r="AB51" s="37"/>
      <c r="AC51" s="37"/>
      <c r="AD51" s="37"/>
      <c r="AE51" s="37"/>
      <c r="AF51" s="37"/>
      <c r="AG51" s="5">
        <v>16.284787999999999</v>
      </c>
      <c r="AH51" s="5">
        <f t="shared" si="49"/>
        <v>-0.26302258639999998</v>
      </c>
      <c r="AI51" s="5">
        <f t="shared" si="50"/>
        <v>0.54572947854133114</v>
      </c>
      <c r="AJ51" s="37"/>
      <c r="AK51" s="37"/>
      <c r="AL51" s="37"/>
      <c r="AM51" s="37"/>
      <c r="AN51" s="37"/>
      <c r="AO51" s="5">
        <v>22.831223000000001</v>
      </c>
      <c r="AP51" s="5">
        <f t="shared" si="51"/>
        <v>-0.36712012510000047</v>
      </c>
      <c r="AQ51" s="5">
        <f t="shared" si="52"/>
        <v>0.42941763416435169</v>
      </c>
      <c r="AR51" s="37"/>
      <c r="AS51" s="37"/>
      <c r="AT51" s="37"/>
      <c r="AU51" s="37"/>
      <c r="AV51" s="37"/>
      <c r="AW51" s="6">
        <v>30.429960000000001</v>
      </c>
      <c r="AX51" s="6">
        <f t="shared" si="53"/>
        <v>-0.57987278799999942</v>
      </c>
      <c r="AY51" s="6">
        <f t="shared" si="54"/>
        <v>0.26310385535204561</v>
      </c>
      <c r="AZ51" s="37"/>
      <c r="BA51" s="37"/>
      <c r="BB51" s="37"/>
      <c r="BC51" s="37"/>
      <c r="BD51" s="37"/>
      <c r="BE51" s="6">
        <v>24.538895</v>
      </c>
      <c r="BF51" s="5">
        <f t="shared" si="55"/>
        <v>-1.6924101024999993</v>
      </c>
      <c r="BG51" s="6">
        <f t="shared" si="14"/>
        <v>2.0304387703730543E-2</v>
      </c>
      <c r="BH51" s="37"/>
      <c r="BI51" s="37"/>
      <c r="BJ51" s="37"/>
      <c r="BK51" s="37"/>
      <c r="BL51" s="37"/>
      <c r="BM51" s="5">
        <v>29.645641000000001</v>
      </c>
      <c r="BN51" s="5">
        <f t="shared" si="56"/>
        <v>-1.7890420430000002</v>
      </c>
      <c r="BO51" s="5">
        <f t="shared" si="57"/>
        <v>1.6253913979178723E-2</v>
      </c>
      <c r="BP51" s="37"/>
      <c r="BQ51" s="37"/>
      <c r="BR51" s="37"/>
      <c r="BS51" s="37"/>
      <c r="BT51" s="37"/>
      <c r="BU51" s="5">
        <v>28.452234000000001</v>
      </c>
      <c r="BV51" s="5">
        <f t="shared" si="58"/>
        <v>0.73355203939999925</v>
      </c>
      <c r="BW51" s="5">
        <f t="shared" si="59"/>
        <v>5.4144212237754754</v>
      </c>
      <c r="BX51" s="37"/>
      <c r="BY51" s="37"/>
      <c r="BZ51" s="37"/>
      <c r="CA51" s="37"/>
      <c r="CB51" s="37"/>
      <c r="CC51" s="6">
        <v>28.629263000000002</v>
      </c>
      <c r="CD51" s="6">
        <f t="shared" si="60"/>
        <v>-1.2563926433999999</v>
      </c>
      <c r="CE51" s="6">
        <f t="shared" si="61"/>
        <v>5.5412450531662043E-2</v>
      </c>
      <c r="CF51" s="37"/>
      <c r="CG51" s="37"/>
      <c r="CH51" s="37"/>
      <c r="CI51" s="37"/>
      <c r="CJ51" s="37"/>
      <c r="CK51" s="6">
        <v>29.669329999999999</v>
      </c>
      <c r="CL51" s="5">
        <f t="shared" si="62"/>
        <v>0.37556153200000075</v>
      </c>
      <c r="CM51" s="6">
        <f t="shared" si="63"/>
        <v>2.3744418161504806</v>
      </c>
      <c r="CN51" s="37"/>
      <c r="CO51" s="37"/>
      <c r="CP51" s="37"/>
      <c r="CQ51" s="37"/>
      <c r="CR51" s="37"/>
      <c r="CS51" s="5">
        <v>35.227364000000001</v>
      </c>
      <c r="CT51" s="5">
        <f t="shared" si="64"/>
        <v>-1.0696637456000007</v>
      </c>
      <c r="CU51" s="5">
        <f t="shared" si="65"/>
        <v>8.5179729072862559E-2</v>
      </c>
      <c r="CV51" s="37"/>
      <c r="CW51" s="37"/>
      <c r="CX51" s="37"/>
      <c r="CY51" s="37"/>
      <c r="CZ51" s="37"/>
      <c r="DA51" s="5">
        <v>25.389149</v>
      </c>
      <c r="DB51" s="6">
        <f t="shared" si="66"/>
        <v>-0.46280856620000055</v>
      </c>
      <c r="DC51" s="6">
        <f t="shared" si="93"/>
        <v>0.34450175112769971</v>
      </c>
      <c r="DD51" s="37"/>
      <c r="DE51" s="37"/>
      <c r="DF51" s="37"/>
      <c r="DG51" s="37"/>
      <c r="DH51" s="37"/>
      <c r="DI51" s="5">
        <v>39.170723000000002</v>
      </c>
      <c r="DJ51" s="37"/>
      <c r="DK51" s="37"/>
      <c r="DL51" s="37"/>
      <c r="DM51" s="37"/>
      <c r="DN51" s="37"/>
      <c r="DU51" s="6">
        <v>30.633725999999999</v>
      </c>
      <c r="DV51" s="6">
        <f t="shared" si="67"/>
        <v>0.77926230399999996</v>
      </c>
      <c r="DW51" s="6">
        <f t="shared" si="68"/>
        <v>6.0153694243491884</v>
      </c>
      <c r="DX51" s="37"/>
      <c r="DY51" s="37"/>
      <c r="DZ51" s="37"/>
      <c r="EA51" s="37"/>
      <c r="EB51" s="37"/>
      <c r="EC51" s="5">
        <v>30.686191999999998</v>
      </c>
      <c r="ED51" s="5">
        <f>(-0.1243*EC51)+3.7077</f>
        <v>-0.10659366559999972</v>
      </c>
      <c r="EE51" s="5">
        <f>10^ED51</f>
        <v>0.78235945304814403</v>
      </c>
      <c r="EF51" s="37"/>
      <c r="EG51" s="37"/>
      <c r="EH51" s="37"/>
      <c r="EI51" s="37"/>
      <c r="EJ51" s="37"/>
      <c r="EK51" s="5">
        <v>29.410751000000001</v>
      </c>
      <c r="EL51" s="5">
        <f t="shared" si="69"/>
        <v>-2.1860406041000013</v>
      </c>
      <c r="EM51" s="5">
        <f>10^EL51</f>
        <v>6.5156747330604786E-3</v>
      </c>
      <c r="EN51" s="37"/>
      <c r="EO51" s="37"/>
      <c r="EP51" s="37"/>
      <c r="EQ51" s="37"/>
      <c r="ER51" s="37"/>
      <c r="ES51" s="5">
        <v>30.784846999999999</v>
      </c>
      <c r="ET51" s="5">
        <f t="shared" si="70"/>
        <v>0.18764322659999966</v>
      </c>
      <c r="EU51" s="5">
        <f t="shared" si="71"/>
        <v>1.5404344643891494</v>
      </c>
      <c r="EV51" s="37"/>
      <c r="EW51" s="37"/>
      <c r="EX51" s="37"/>
      <c r="EY51" s="37"/>
      <c r="EZ51" s="37"/>
      <c r="FA51" s="6">
        <v>20.359529999999999</v>
      </c>
      <c r="FB51" s="6">
        <f t="shared" si="72"/>
        <v>0.59193556799999936</v>
      </c>
      <c r="FC51" s="6">
        <f t="shared" si="73"/>
        <v>3.9078291487464289</v>
      </c>
      <c r="FD51" s="37"/>
      <c r="FE51" s="37"/>
      <c r="FF51" s="37"/>
      <c r="FG51" s="37"/>
      <c r="FH51" s="37"/>
      <c r="FI51" s="5">
        <v>23.985824999999998</v>
      </c>
      <c r="FJ51" s="5">
        <f t="shared" si="74"/>
        <v>0.93820782250000034</v>
      </c>
      <c r="FK51" s="5">
        <f t="shared" si="75"/>
        <v>8.6737684142804916</v>
      </c>
      <c r="FL51" s="37"/>
      <c r="FM51" s="37"/>
      <c r="FN51" s="37"/>
      <c r="FO51" s="37"/>
      <c r="FP51" s="37"/>
      <c r="FQ51" s="6">
        <v>29.658647999999999</v>
      </c>
      <c r="FR51" s="5">
        <f>(-0.0903*FQ47)+3.5572</f>
        <v>0.70808158030000001</v>
      </c>
      <c r="FS51" s="6">
        <f t="shared" si="76"/>
        <v>5.1060090509197282</v>
      </c>
      <c r="FT51" s="37"/>
      <c r="FU51" s="37"/>
      <c r="FV51" s="37"/>
      <c r="FW51" s="37"/>
      <c r="FX51" s="37"/>
      <c r="FY51" s="6">
        <v>26.169819</v>
      </c>
      <c r="FZ51" s="6">
        <f t="shared" si="77"/>
        <v>0.41461990999999987</v>
      </c>
      <c r="GA51" s="6">
        <f t="shared" si="78"/>
        <v>2.5978849261549444</v>
      </c>
      <c r="GB51" s="37"/>
      <c r="GC51" s="37"/>
      <c r="GD51" s="37"/>
      <c r="GE51" s="37"/>
      <c r="GF51" s="37"/>
      <c r="GG51" s="5">
        <v>24.603404999999999</v>
      </c>
      <c r="GH51" s="6">
        <f t="shared" si="79"/>
        <v>-0.29104940549999947</v>
      </c>
      <c r="GI51" s="6">
        <f>10^GH51</f>
        <v>0.51162362973731412</v>
      </c>
      <c r="GJ51" s="37"/>
      <c r="GK51" s="37"/>
      <c r="GL51" s="37"/>
      <c r="GM51" s="37"/>
      <c r="GN51" s="37"/>
      <c r="GO51" s="5">
        <v>31.464046</v>
      </c>
      <c r="GP51" s="5">
        <f t="shared" si="81"/>
        <v>-0.48869664180000028</v>
      </c>
      <c r="GQ51" s="5">
        <f t="shared" si="82"/>
        <v>0.32456625033248393</v>
      </c>
      <c r="GR51" s="37"/>
      <c r="GS51" s="37"/>
      <c r="GT51" s="37"/>
      <c r="GU51" s="37"/>
      <c r="GV51" s="37"/>
      <c r="GW51" s="5">
        <v>19.765245</v>
      </c>
      <c r="GX51" s="6">
        <f t="shared" si="29"/>
        <v>0.2810509639999994</v>
      </c>
      <c r="GY51" s="6">
        <f t="shared" si="30"/>
        <v>1.910077390985035</v>
      </c>
      <c r="GZ51" s="37"/>
      <c r="HA51" s="37"/>
      <c r="HB51" s="37"/>
      <c r="HC51" s="37"/>
      <c r="HD51" s="37"/>
      <c r="HE51" s="5">
        <v>26.242564999999999</v>
      </c>
      <c r="HF51" s="5">
        <f t="shared" si="83"/>
        <v>0.4142965675000001</v>
      </c>
      <c r="HG51" s="5">
        <f t="shared" si="84"/>
        <v>2.595951459309441</v>
      </c>
      <c r="HH51" s="37"/>
      <c r="HI51" s="37"/>
      <c r="HJ51" s="37"/>
      <c r="HK51" s="37"/>
      <c r="HM51" s="5">
        <v>33.122306999999999</v>
      </c>
      <c r="HN51" s="5">
        <f t="shared" si="85"/>
        <v>-4.2502402239599988</v>
      </c>
      <c r="HO51" s="5">
        <f t="shared" si="86"/>
        <v>5.6203035990864122E-5</v>
      </c>
      <c r="HP51" s="37"/>
      <c r="HQ51" s="37"/>
      <c r="HR51" s="37"/>
      <c r="HS51" s="37"/>
      <c r="HT51" s="37"/>
      <c r="HU51" s="5">
        <v>29.058979000000001</v>
      </c>
      <c r="HV51" s="5">
        <f t="shared" si="87"/>
        <v>0.55860561920000018</v>
      </c>
      <c r="HW51" s="5">
        <f t="shared" si="88"/>
        <v>3.6191419654820796</v>
      </c>
      <c r="HX51" s="37"/>
      <c r="HY51" s="37"/>
      <c r="HZ51" s="37"/>
      <c r="IA51" s="37"/>
      <c r="IB51" s="37"/>
      <c r="IC51" s="5">
        <v>23.887165</v>
      </c>
      <c r="ID51" s="5">
        <f t="shared" si="89"/>
        <v>-5.8192801499999725E-2</v>
      </c>
      <c r="IE51" s="5">
        <f t="shared" si="90"/>
        <v>0.87459541951301867</v>
      </c>
      <c r="IF51" s="37"/>
      <c r="IG51" s="37"/>
      <c r="IH51" s="37"/>
      <c r="II51" s="37"/>
      <c r="IJ51" s="37"/>
      <c r="IK51" s="5">
        <v>28.22315</v>
      </c>
      <c r="IL51" s="5">
        <f t="shared" si="91"/>
        <v>-0.39282021</v>
      </c>
      <c r="IM51" s="5">
        <f t="shared" si="92"/>
        <v>0.40474341341582892</v>
      </c>
      <c r="IN51" s="37"/>
      <c r="IO51" s="37"/>
      <c r="IP51" s="37"/>
    </row>
    <row r="52" spans="1:251" s="6" customFormat="1" ht="16" customHeight="1">
      <c r="A52" s="47"/>
      <c r="B52" s="8"/>
      <c r="C52" s="8"/>
      <c r="D52" s="8"/>
      <c r="E52" s="37"/>
      <c r="F52" s="44"/>
      <c r="G52" s="37"/>
      <c r="J52" s="5"/>
      <c r="L52" s="37"/>
      <c r="M52" s="43"/>
      <c r="N52" s="43"/>
      <c r="O52" s="37"/>
      <c r="P52" s="37"/>
      <c r="T52" s="37"/>
      <c r="U52" s="37"/>
      <c r="V52" s="37"/>
      <c r="W52" s="37"/>
      <c r="X52" s="37"/>
      <c r="AB52" s="37"/>
      <c r="AC52" s="37"/>
      <c r="AD52" s="37"/>
      <c r="AE52" s="37"/>
      <c r="AF52" s="37"/>
      <c r="AG52" s="5"/>
      <c r="AH52" s="5"/>
      <c r="AI52" s="5"/>
      <c r="AJ52" s="37"/>
      <c r="AK52" s="37"/>
      <c r="AL52" s="37"/>
      <c r="AM52" s="37"/>
      <c r="AN52" s="37"/>
      <c r="AO52" s="5"/>
      <c r="AP52" s="5"/>
      <c r="AQ52" s="47"/>
      <c r="AR52" s="37"/>
      <c r="AS52" s="37"/>
      <c r="AT52" s="37"/>
      <c r="AU52" s="37"/>
      <c r="AV52" s="37"/>
      <c r="AZ52" s="37"/>
      <c r="BA52" s="37"/>
      <c r="BB52" s="37"/>
      <c r="BC52" s="37"/>
      <c r="BD52" s="37"/>
      <c r="BF52" s="5"/>
      <c r="BH52" s="37"/>
      <c r="BI52" s="37"/>
      <c r="BJ52" s="37"/>
      <c r="BK52" s="37"/>
      <c r="BL52" s="37"/>
      <c r="BM52" s="5"/>
      <c r="BN52" s="5"/>
      <c r="BO52" s="5"/>
      <c r="BP52" s="37"/>
      <c r="BQ52" s="37"/>
      <c r="BR52" s="37"/>
      <c r="BS52" s="37"/>
      <c r="BT52" s="37"/>
      <c r="BU52" s="5"/>
      <c r="BV52" s="5"/>
      <c r="BW52" s="5"/>
      <c r="BX52" s="37"/>
      <c r="BY52" s="37"/>
      <c r="BZ52" s="37"/>
      <c r="CA52" s="37"/>
      <c r="CB52" s="37"/>
      <c r="CF52" s="37"/>
      <c r="CG52" s="37"/>
      <c r="CH52" s="37"/>
      <c r="CI52" s="37"/>
      <c r="CJ52" s="37"/>
      <c r="CL52" s="5"/>
      <c r="CN52" s="37"/>
      <c r="CO52" s="37"/>
      <c r="CP52" s="37"/>
      <c r="CQ52" s="37"/>
      <c r="CR52" s="37"/>
      <c r="CS52" s="5"/>
      <c r="CT52" s="5"/>
      <c r="CU52" s="5"/>
      <c r="CV52" s="37"/>
      <c r="CW52" s="37"/>
      <c r="CX52" s="37"/>
      <c r="CY52" s="37"/>
      <c r="CZ52" s="37"/>
      <c r="DA52" s="5"/>
      <c r="DD52" s="37"/>
      <c r="DE52" s="37"/>
      <c r="DF52" s="37"/>
      <c r="DG52" s="37"/>
      <c r="DH52" s="37"/>
      <c r="DI52" s="5"/>
      <c r="DJ52" s="37"/>
      <c r="DK52" s="37"/>
      <c r="DL52" s="37"/>
      <c r="DM52" s="37"/>
      <c r="DN52" s="37"/>
      <c r="DX52" s="37"/>
      <c r="DY52" s="37"/>
      <c r="DZ52" s="37"/>
      <c r="EA52" s="37"/>
      <c r="EB52" s="37"/>
      <c r="ED52" s="5"/>
      <c r="EF52" s="37"/>
      <c r="EG52" s="37"/>
      <c r="EH52" s="37"/>
      <c r="EI52" s="37"/>
      <c r="EJ52" s="37"/>
      <c r="EK52" s="5"/>
      <c r="EL52" s="5"/>
      <c r="EM52" s="5"/>
      <c r="EN52" s="37"/>
      <c r="EO52" s="37"/>
      <c r="EP52" s="37"/>
      <c r="EQ52" s="37"/>
      <c r="ER52" s="37"/>
      <c r="ET52" s="5"/>
      <c r="EV52" s="37"/>
      <c r="EW52" s="37"/>
      <c r="EX52" s="37"/>
      <c r="EY52" s="37"/>
      <c r="EZ52" s="37"/>
      <c r="FD52" s="37"/>
      <c r="FE52" s="37"/>
      <c r="FF52" s="37"/>
      <c r="FG52" s="37"/>
      <c r="FH52" s="37"/>
      <c r="FL52" s="37"/>
      <c r="FM52" s="37"/>
      <c r="FN52" s="37"/>
      <c r="FO52" s="37"/>
      <c r="FP52" s="37"/>
      <c r="FT52" s="37"/>
      <c r="FU52" s="37"/>
      <c r="FV52" s="37"/>
      <c r="FW52" s="37"/>
      <c r="FX52" s="37"/>
      <c r="GB52" s="37"/>
      <c r="GC52" s="37"/>
      <c r="GD52" s="37"/>
      <c r="GE52" s="37"/>
      <c r="GF52" s="37"/>
      <c r="GG52" s="5"/>
      <c r="GH52" s="5"/>
      <c r="GI52" s="5"/>
      <c r="GJ52" s="37"/>
      <c r="GK52" s="37"/>
      <c r="GL52" s="37"/>
      <c r="GM52" s="37"/>
      <c r="GN52" s="37"/>
      <c r="GO52" s="5"/>
      <c r="GP52" s="5"/>
      <c r="GQ52" s="5"/>
      <c r="GR52" s="37"/>
      <c r="GS52" s="37"/>
      <c r="GT52" s="37"/>
      <c r="GU52" s="37"/>
      <c r="GV52" s="37"/>
      <c r="GW52" s="5"/>
      <c r="GX52" s="5"/>
      <c r="GY52" s="5"/>
      <c r="GZ52" s="37"/>
      <c r="HA52" s="37"/>
      <c r="HB52" s="37"/>
      <c r="HC52" s="37"/>
      <c r="HD52" s="37"/>
      <c r="HE52" s="5"/>
      <c r="HF52" s="5"/>
      <c r="HG52" s="5"/>
      <c r="HH52" s="37"/>
      <c r="HI52" s="37"/>
      <c r="HJ52" s="37"/>
      <c r="HK52" s="37"/>
      <c r="HL52" s="37"/>
      <c r="HM52" s="5"/>
      <c r="HN52" s="5"/>
      <c r="HO52" s="5"/>
      <c r="HP52" s="37"/>
      <c r="HQ52" s="37"/>
      <c r="HR52" s="37"/>
      <c r="HS52" s="37"/>
      <c r="HT52" s="37"/>
      <c r="HU52" s="5"/>
      <c r="HV52" s="5"/>
      <c r="HW52" s="5"/>
      <c r="HX52" s="37"/>
      <c r="HY52" s="37"/>
      <c r="HZ52" s="37"/>
      <c r="IA52" s="37"/>
      <c r="IB52" s="37"/>
      <c r="IC52" s="5"/>
      <c r="ID52" s="5"/>
      <c r="IE52" s="5"/>
      <c r="IF52" s="37"/>
      <c r="IG52" s="37"/>
      <c r="IH52" s="37"/>
      <c r="II52" s="37"/>
      <c r="IJ52" s="37"/>
      <c r="IK52" s="5"/>
      <c r="IL52" s="5"/>
      <c r="IM52" s="5"/>
      <c r="IN52" s="37"/>
      <c r="IO52" s="37"/>
      <c r="IP52" s="37"/>
    </row>
    <row r="53" spans="1:251" s="6" customFormat="1">
      <c r="A53" s="5" t="s">
        <v>153</v>
      </c>
      <c r="B53" s="16">
        <v>12.159224</v>
      </c>
      <c r="C53" s="8">
        <f t="shared" ref="C53:C55" si="94">(-0.2339*B53)+4.7479</f>
        <v>1.9038575063999996</v>
      </c>
      <c r="D53" s="16">
        <f t="shared" si="43"/>
        <v>80.141507304401259</v>
      </c>
      <c r="E53" s="41"/>
      <c r="F53" s="44"/>
      <c r="G53" s="41"/>
      <c r="I53" s="5">
        <v>29.466642</v>
      </c>
      <c r="J53" s="5">
        <f t="shared" ref="J53:J55" si="95">(-0.285*I53)+7.0984</f>
        <v>-1.2995929699999991</v>
      </c>
      <c r="K53" s="5">
        <f t="shared" ref="K53:K55" si="96">10^J53</f>
        <v>5.0165717711911598E-2</v>
      </c>
      <c r="L53" s="37"/>
      <c r="M53" s="43"/>
      <c r="N53" s="43"/>
      <c r="O53" s="37"/>
      <c r="P53" s="37"/>
      <c r="Q53" s="6">
        <v>22.881207</v>
      </c>
      <c r="R53" s="6">
        <f t="shared" si="5"/>
        <v>-0.69628337950000052</v>
      </c>
      <c r="S53" s="6">
        <f t="shared" ref="S53:S55" si="97">10^R53</f>
        <v>0.20124107124820795</v>
      </c>
      <c r="T53" s="37"/>
      <c r="U53" s="37"/>
      <c r="V53" s="37"/>
      <c r="W53" s="37"/>
      <c r="X53" s="37"/>
      <c r="Y53" s="6">
        <v>22.977325</v>
      </c>
      <c r="Z53" s="6">
        <f t="shared" ref="Z53:Z55" si="98">(-0.23448*Y53)+3.6984</f>
        <v>-1.6893231659999999</v>
      </c>
      <c r="AA53" s="6">
        <f t="shared" ref="AA53:AA55" si="99">10^Z53</f>
        <v>2.0449224084710199E-2</v>
      </c>
      <c r="AB53" s="37"/>
      <c r="AC53" s="37"/>
      <c r="AD53" s="37"/>
      <c r="AE53" s="37"/>
      <c r="AF53" s="37"/>
      <c r="AG53" s="5">
        <v>24.628814999999999</v>
      </c>
      <c r="AH53" s="5">
        <f t="shared" ref="AH53:AH55" si="100">(-0.2378*AG53)+3.6095</f>
        <v>-2.2472322070000001</v>
      </c>
      <c r="AI53" s="5">
        <f t="shared" ref="AI53:AI55" si="101">10^AH53</f>
        <v>5.6593661519034003E-3</v>
      </c>
      <c r="AJ53" s="37"/>
      <c r="AK53" s="37"/>
      <c r="AL53" s="37"/>
      <c r="AM53" s="37"/>
      <c r="AN53" s="37"/>
      <c r="AO53" s="11">
        <v>18.530505999999999</v>
      </c>
      <c r="AP53" s="11">
        <f t="shared" ref="AP53:AP55" si="102">(-0.2037*AO53)+4.2836</f>
        <v>0.50893592780000008</v>
      </c>
      <c r="AQ53" s="5"/>
      <c r="AR53" s="37"/>
      <c r="AS53" s="37"/>
      <c r="AT53" s="37"/>
      <c r="AU53" s="37"/>
      <c r="AV53" s="37"/>
      <c r="AW53" s="6">
        <v>25.768011000000001</v>
      </c>
      <c r="AX53" s="6">
        <f t="shared" ref="AX53:AX55" si="103">(-0.1553*AW53)+4.1459</f>
        <v>0.14412789170000018</v>
      </c>
      <c r="AY53" s="6">
        <f t="shared" ref="AY53:AY54" si="104">10^AX53</f>
        <v>1.3935671222937007</v>
      </c>
      <c r="AZ53" s="37"/>
      <c r="BA53" s="37"/>
      <c r="BB53" s="37"/>
      <c r="BC53" s="37"/>
      <c r="BD53" s="37"/>
      <c r="BE53" s="5">
        <v>18.766076999999999</v>
      </c>
      <c r="BF53" s="5">
        <f t="shared" ref="BF53:BF55" si="105">(-0.2895*BE53)+5.4116</f>
        <v>-2.1179291499999309E-2</v>
      </c>
      <c r="BG53" s="5">
        <f t="shared" si="14"/>
        <v>0.95240289861605376</v>
      </c>
      <c r="BH53" s="37"/>
      <c r="BI53" s="37"/>
      <c r="BJ53" s="37"/>
      <c r="BK53" s="37"/>
      <c r="BL53" s="37"/>
      <c r="BM53" s="5">
        <v>26.349654999999998</v>
      </c>
      <c r="BN53" s="5">
        <f>(-0.323*BM53)+7.7865</f>
        <v>-0.72443856499999981</v>
      </c>
      <c r="BO53" s="5">
        <f>10^BN53</f>
        <v>0.18860857550196028</v>
      </c>
      <c r="BP53" s="37"/>
      <c r="BQ53" s="37"/>
      <c r="BR53" s="37"/>
      <c r="BS53" s="37"/>
      <c r="BT53" s="37"/>
      <c r="BU53" s="5">
        <v>22.305060999999998</v>
      </c>
      <c r="BV53" s="5">
        <f t="shared" ref="BV53:BV55" si="106">(-0.1759*BU53)+5.7383</f>
        <v>1.8148397700999999</v>
      </c>
      <c r="BW53" s="5">
        <f t="shared" ref="BW53:BW55" si="107">10^BV53</f>
        <v>65.288962916182442</v>
      </c>
      <c r="BX53" s="37"/>
      <c r="BY53" s="37"/>
      <c r="BZ53" s="37"/>
      <c r="CA53" s="37"/>
      <c r="CB53" s="37"/>
      <c r="CC53" s="6">
        <v>25.537123000000001</v>
      </c>
      <c r="CD53" s="6">
        <f t="shared" ref="CD53:CD55" si="108">(-0.1918*CC53)+4.2347</f>
        <v>-0.66332019140000043</v>
      </c>
      <c r="CE53" s="6">
        <f t="shared" ref="CE53:CE55" si="109">10^CD53</f>
        <v>0.21710999062874939</v>
      </c>
      <c r="CF53" s="37"/>
      <c r="CG53" s="37"/>
      <c r="CH53" s="37"/>
      <c r="CI53" s="37"/>
      <c r="CJ53" s="37"/>
      <c r="CK53" s="5">
        <v>28.334358000000002</v>
      </c>
      <c r="CL53" s="5">
        <f t="shared" ref="CL53:CL55" si="110">(-0.1396*CK53)+4.5174</f>
        <v>0.56192362320000022</v>
      </c>
      <c r="CM53" s="5">
        <f t="shared" ref="CM53:CM55" si="111">10^CL53</f>
        <v>3.6468980544814951</v>
      </c>
      <c r="CN53" s="37"/>
      <c r="CO53" s="37"/>
      <c r="CP53" s="37"/>
      <c r="CQ53" s="37"/>
      <c r="CR53" s="37"/>
      <c r="CS53" s="5">
        <v>16.702030000000001</v>
      </c>
      <c r="CT53" s="5">
        <f t="shared" si="64"/>
        <v>2.6428131879999994</v>
      </c>
      <c r="CU53" s="5">
        <f t="shared" si="65"/>
        <v>439.35258703881965</v>
      </c>
      <c r="CV53" s="37"/>
      <c r="CW53" s="37"/>
      <c r="CX53" s="37"/>
      <c r="CY53" s="37"/>
      <c r="CZ53" s="37"/>
      <c r="DA53" s="5">
        <v>22.509391999999998</v>
      </c>
      <c r="DB53" s="6">
        <f t="shared" si="66"/>
        <v>0.12408591039999983</v>
      </c>
      <c r="DC53" s="6">
        <f t="shared" si="93"/>
        <v>1.3307176291905536</v>
      </c>
      <c r="DD53" s="37"/>
      <c r="DE53" s="37"/>
      <c r="DF53" s="37"/>
      <c r="DG53" s="37"/>
      <c r="DH53" s="37"/>
      <c r="DI53" s="5">
        <v>32.558610000000002</v>
      </c>
      <c r="DJ53" s="37"/>
      <c r="DK53" s="37"/>
      <c r="DL53" s="37"/>
      <c r="DM53" s="37"/>
      <c r="DN53" s="37"/>
      <c r="DU53" s="6">
        <v>31.184069999999998</v>
      </c>
      <c r="DV53" s="6">
        <f t="shared" ref="DV53:DV55" si="112">(-0.096*DU53)+3.7201</f>
        <v>0.72642928000000007</v>
      </c>
      <c r="DW53" s="6">
        <f t="shared" ref="DW53:DW55" si="113">10^DV53</f>
        <v>5.3263448369115158</v>
      </c>
      <c r="DX53" s="37"/>
      <c r="DY53" s="37"/>
      <c r="DZ53" s="37"/>
      <c r="EA53" s="37"/>
      <c r="EB53" s="37"/>
      <c r="EC53" s="6">
        <v>29.934363999999999</v>
      </c>
      <c r="ED53" s="5">
        <f t="shared" ref="ED53:ED55" si="114">(-0.1243*EC53)+3.7077</f>
        <v>-1.3141445199999602E-2</v>
      </c>
      <c r="EE53" s="6">
        <f>10^ED53</f>
        <v>0.97019393370094631</v>
      </c>
      <c r="EF53" s="37"/>
      <c r="EG53" s="37"/>
      <c r="EH53" s="37"/>
      <c r="EI53" s="37"/>
      <c r="EJ53" s="37"/>
      <c r="EK53" s="5">
        <v>31.036049999999999</v>
      </c>
      <c r="EL53" s="5">
        <f t="shared" ref="EL53:EL55" si="115">(-0.2791*EK53)+6.0225</f>
        <v>-2.6396615550000009</v>
      </c>
      <c r="EM53" s="5">
        <f t="shared" ref="EM53:EM55" si="116">10^EL53</f>
        <v>2.2926536181007975E-3</v>
      </c>
      <c r="EN53" s="37"/>
      <c r="EO53" s="37"/>
      <c r="EP53" s="37"/>
      <c r="EQ53" s="37"/>
      <c r="ER53" s="37"/>
      <c r="ES53" s="6">
        <v>26.562249999999999</v>
      </c>
      <c r="ET53" s="5">
        <f t="shared" ref="ET53:ET55" si="117">(-0.1322*ES53)+4.2574</f>
        <v>0.74587054999999935</v>
      </c>
      <c r="EU53" s="6">
        <f t="shared" ref="EU53:EU55" si="118">10^ET53</f>
        <v>5.5701969352543843</v>
      </c>
      <c r="EV53" s="37"/>
      <c r="EW53" s="37"/>
      <c r="EX53" s="37"/>
      <c r="EY53" s="37"/>
      <c r="EZ53" s="37"/>
      <c r="FA53" s="6">
        <v>22.954515000000001</v>
      </c>
      <c r="FB53" s="6">
        <f t="shared" ref="FB53:FB55" si="119">(-0.2544*FA53)+5.7714</f>
        <v>-6.8228616000000741E-2</v>
      </c>
      <c r="FC53" s="6">
        <f t="shared" ref="FC53:FC55" si="120">10^FB53</f>
        <v>0.85461671755387025</v>
      </c>
      <c r="FD53" s="37"/>
      <c r="FE53" s="37"/>
      <c r="FF53" s="37"/>
      <c r="FG53" s="37"/>
      <c r="FH53" s="37"/>
      <c r="FI53" s="6">
        <v>25.407195999999999</v>
      </c>
      <c r="FJ53" s="5">
        <f>(-0.1487*FI53)+4.5049</f>
        <v>0.72684995480000048</v>
      </c>
      <c r="FK53" s="6">
        <f t="shared" ref="FK53:FK55" si="121">10^FJ53</f>
        <v>5.3315066445981021</v>
      </c>
      <c r="FL53" s="37"/>
      <c r="FM53" s="37"/>
      <c r="FN53" s="37"/>
      <c r="FO53" s="37"/>
      <c r="FP53" s="37"/>
      <c r="FQ53" s="6">
        <v>27.650534</v>
      </c>
      <c r="FR53" s="5">
        <f t="shared" ref="FR53:FR55" si="122">(-0.0903*FQ53)+3.5572</f>
        <v>1.0603567797999998</v>
      </c>
      <c r="FS53" s="6">
        <f t="shared" ref="FS53:FS55" si="123">10^FR53</f>
        <v>11.49097235437819</v>
      </c>
      <c r="FT53" s="37"/>
      <c r="FU53" s="37"/>
      <c r="FV53" s="37"/>
      <c r="FW53" s="37"/>
      <c r="FX53" s="37"/>
      <c r="FY53" s="6">
        <v>26.921945999999998</v>
      </c>
      <c r="FZ53" s="6">
        <f t="shared" si="77"/>
        <v>0.33188594000000027</v>
      </c>
      <c r="GA53" s="6">
        <f t="shared" si="78"/>
        <v>2.1472664573474511</v>
      </c>
      <c r="GB53" s="37"/>
      <c r="GC53" s="37"/>
      <c r="GD53" s="37"/>
      <c r="GE53" s="37"/>
      <c r="GF53" s="37"/>
      <c r="GG53" s="5">
        <v>24.654910999999998</v>
      </c>
      <c r="GH53" s="6">
        <f t="shared" ref="GH53:GH55" si="124">(-0.1731*GG53)+3.9678</f>
        <v>-0.29996509409999961</v>
      </c>
      <c r="GI53" s="5">
        <f t="shared" ref="GI53:GI55" si="125">10^GH53</f>
        <v>0.50122751757112072</v>
      </c>
      <c r="GJ53" s="37"/>
      <c r="GK53" s="37"/>
      <c r="GL53" s="37"/>
      <c r="GM53" s="37"/>
      <c r="GN53" s="37"/>
      <c r="GO53" s="5">
        <v>22.802713000000001</v>
      </c>
      <c r="GP53" s="5">
        <f>(-0.1183*GO53)+3.2335</f>
        <v>0.53593905209999981</v>
      </c>
      <c r="GQ53" s="5">
        <f>10^GP53</f>
        <v>3.4350973714169388</v>
      </c>
      <c r="GR53" s="37"/>
      <c r="GS53" s="37"/>
      <c r="GT53" s="37"/>
      <c r="GU53" s="37"/>
      <c r="GV53" s="37"/>
      <c r="GW53" s="5">
        <v>22.562163999999999</v>
      </c>
      <c r="GX53" s="6">
        <f t="shared" si="29"/>
        <v>-0.37007177920000078</v>
      </c>
      <c r="GY53" s="6">
        <f t="shared" si="30"/>
        <v>0.42650902053912798</v>
      </c>
      <c r="GZ53" s="37"/>
      <c r="HA53" s="37"/>
      <c r="HB53" s="37"/>
      <c r="HC53" s="37"/>
      <c r="HD53" s="37"/>
      <c r="HE53" s="5">
        <v>27.091190000000001</v>
      </c>
      <c r="HF53" s="5">
        <f t="shared" ref="HF53:HF55" si="126">(-0.1105*HE53)+3.3141</f>
        <v>0.32052350499999971</v>
      </c>
      <c r="HG53" s="5">
        <f t="shared" ref="HG53:HG55" si="127">10^HF53</f>
        <v>2.0918161178604757</v>
      </c>
      <c r="HH53" s="37"/>
      <c r="HI53" s="37"/>
      <c r="HJ53" s="37"/>
      <c r="HK53" s="37"/>
      <c r="HM53" s="5">
        <v>33.573208000000001</v>
      </c>
      <c r="HN53" s="5">
        <f t="shared" ref="HN53:HN55" si="128">(-0.25428*HM53)+4.1721</f>
        <v>-4.3648953302399995</v>
      </c>
      <c r="HO53" s="5">
        <f t="shared" ref="HO53:HO55" si="129">10^HN53</f>
        <v>4.3162309021821578E-5</v>
      </c>
      <c r="HP53" s="37"/>
      <c r="HQ53" s="37"/>
      <c r="HR53" s="37"/>
      <c r="HS53" s="37"/>
      <c r="HT53" s="37"/>
      <c r="HU53" s="5">
        <v>25.324043</v>
      </c>
      <c r="HV53" s="5">
        <f t="shared" ref="HV53:HV55" si="130">(-0.1152*HU53)+3.9062</f>
        <v>0.98887024640000032</v>
      </c>
      <c r="HW53" s="5">
        <f t="shared" si="88"/>
        <v>9.7469838483660904</v>
      </c>
      <c r="HX53" s="37"/>
      <c r="HY53" s="37"/>
      <c r="HZ53" s="37"/>
      <c r="IA53" s="37"/>
      <c r="IB53" s="37"/>
      <c r="IC53" s="5">
        <v>27.542228999999999</v>
      </c>
      <c r="ID53" s="5">
        <f t="shared" ref="ID53:ID55" si="131">(-0.2491*IC53)+5.8921</f>
        <v>-0.96866924389999909</v>
      </c>
      <c r="IE53" s="5">
        <f t="shared" ref="IE53:IE55" si="132">10^ID53</f>
        <v>0.10748076678535763</v>
      </c>
      <c r="IF53" s="37"/>
      <c r="IG53" s="37"/>
      <c r="IH53" s="37"/>
      <c r="II53" s="37"/>
      <c r="IJ53" s="37"/>
      <c r="IK53" s="5">
        <v>19.973569999999999</v>
      </c>
      <c r="IL53" s="5">
        <f t="shared" ref="IL53:IL55" si="133">(-0.2134*IK53)+5.63</f>
        <v>1.3676401619999998</v>
      </c>
      <c r="IM53" s="5">
        <f t="shared" ref="IM53:IM55" si="134">10^IL53</f>
        <v>23.315254585822512</v>
      </c>
      <c r="IN53" s="37"/>
      <c r="IO53" s="37"/>
      <c r="IP53" s="37"/>
    </row>
    <row r="54" spans="1:251" s="51" customFormat="1">
      <c r="A54" s="48">
        <v>20423</v>
      </c>
      <c r="B54" s="16">
        <v>16.185756999999999</v>
      </c>
      <c r="C54" s="8">
        <f t="shared" si="94"/>
        <v>0.96205143770000001</v>
      </c>
      <c r="D54" s="8">
        <f t="shared" si="43"/>
        <v>9.1632901341139856</v>
      </c>
      <c r="E54" s="11">
        <v>1.6370908144010663</v>
      </c>
      <c r="F54" s="49">
        <v>1.7836667691185664</v>
      </c>
      <c r="G54" s="50">
        <f>SQRT(E54*F54)</f>
        <v>1.7088079130424321</v>
      </c>
      <c r="I54" s="48">
        <v>27.259270000000001</v>
      </c>
      <c r="J54" s="48">
        <f t="shared" si="95"/>
        <v>-0.67049194999999973</v>
      </c>
      <c r="K54" s="48">
        <f t="shared" si="96"/>
        <v>0.21355416696752147</v>
      </c>
      <c r="L54" s="50">
        <f>AVERAGE(K53:K55)</f>
        <v>0.10648719918809535</v>
      </c>
      <c r="M54" s="52">
        <f>L54/E54</f>
        <v>6.5046604776811942E-2</v>
      </c>
      <c r="N54" s="52">
        <f>L54/F54</f>
        <v>5.9701285594235785E-2</v>
      </c>
      <c r="O54" s="50">
        <f>L54/G54</f>
        <v>6.2316658516931342E-2</v>
      </c>
      <c r="P54" s="50"/>
      <c r="Q54" s="51">
        <v>23.138286999999998</v>
      </c>
      <c r="R54" s="51">
        <f t="shared" si="5"/>
        <v>-0.73960135950000039</v>
      </c>
      <c r="S54" s="51">
        <f t="shared" si="97"/>
        <v>0.18213719355379257</v>
      </c>
      <c r="T54" s="50">
        <f>AVERAGE(S53:S55)</f>
        <v>0.18671324105046216</v>
      </c>
      <c r="U54" s="52">
        <f>T54/E54</f>
        <v>0.11405185308474879</v>
      </c>
      <c r="V54" s="52">
        <f>T54/F54</f>
        <v>0.1046794414086271</v>
      </c>
      <c r="W54" s="52">
        <f>T54/G54</f>
        <v>0.10926520156266728</v>
      </c>
      <c r="X54" s="50"/>
      <c r="Y54" s="51">
        <v>21.017050000000001</v>
      </c>
      <c r="Z54" s="51">
        <f t="shared" si="98"/>
        <v>-1.2296778840000004</v>
      </c>
      <c r="AA54" s="51">
        <f t="shared" si="99"/>
        <v>5.8928056240707613E-2</v>
      </c>
      <c r="AB54" s="50">
        <f>AVERAGE(AA53:AA55)</f>
        <v>4.0344991017637701E-2</v>
      </c>
      <c r="AC54" s="50">
        <f>AB54/E54</f>
        <v>2.4644320683210243E-2</v>
      </c>
      <c r="AD54" s="50">
        <f>AB54/F54</f>
        <v>2.2619130274863484E-2</v>
      </c>
      <c r="AE54" s="50">
        <f>AB54/G54</f>
        <v>2.3610021178919881E-2</v>
      </c>
      <c r="AF54" s="50"/>
      <c r="AG54" s="48">
        <v>21.400825999999999</v>
      </c>
      <c r="AH54" s="48">
        <f t="shared" si="100"/>
        <v>-1.4796164227999999</v>
      </c>
      <c r="AI54" s="48">
        <f t="shared" si="101"/>
        <v>3.3142371201960036E-2</v>
      </c>
      <c r="AJ54" s="50">
        <f>AVERAGE(AI53:AI55)</f>
        <v>2.8818947093617597E-2</v>
      </c>
      <c r="AK54" s="50">
        <f>AJ54/E54</f>
        <v>1.7603755906578145E-2</v>
      </c>
      <c r="AL54" s="50">
        <f>AJ54/F54</f>
        <v>1.6157136295059778E-2</v>
      </c>
      <c r="AM54" s="50">
        <f>AJ54/G54</f>
        <v>1.6864942439496992E-2</v>
      </c>
      <c r="AN54" s="50"/>
      <c r="AO54" s="48">
        <v>32.555542000000003</v>
      </c>
      <c r="AP54" s="48">
        <f t="shared" si="102"/>
        <v>-2.3479639054000003</v>
      </c>
      <c r="AQ54" s="48">
        <f t="shared" ref="AQ54:AQ55" si="135">10^AP54</f>
        <v>4.4878268711080809E-3</v>
      </c>
      <c r="AR54" s="50">
        <f>AVERAGE(AQ53:AQ55)</f>
        <v>3.4274733869486523E-3</v>
      </c>
      <c r="AS54" s="50">
        <f>AR54/E54</f>
        <v>2.0936366857586958E-3</v>
      </c>
      <c r="AT54" s="50">
        <f>AR54/F54</f>
        <v>1.921588407818129E-3</v>
      </c>
      <c r="AU54" s="50">
        <f>AR54/G54</f>
        <v>2.0057686769756567E-3</v>
      </c>
      <c r="AV54" s="50"/>
      <c r="AW54" s="51">
        <v>26.678536999999999</v>
      </c>
      <c r="AX54" s="51">
        <f t="shared" si="103"/>
        <v>2.7232039000004704E-3</v>
      </c>
      <c r="AY54" s="51">
        <f t="shared" si="104"/>
        <v>1.0062901088724987</v>
      </c>
      <c r="AZ54" s="50">
        <f>AVERAGE(AY53:AY55)</f>
        <v>1.1999286155830997</v>
      </c>
      <c r="BA54" s="50">
        <f>AZ54/E54</f>
        <v>0.73296399016330471</v>
      </c>
      <c r="BB54" s="50">
        <f>AZ54/F54</f>
        <v>0.67273138478442795</v>
      </c>
      <c r="BC54" s="50">
        <f>AZ54/G54</f>
        <v>0.70220216469310315</v>
      </c>
      <c r="BD54" s="50"/>
      <c r="BE54" s="51">
        <v>22.269369999999999</v>
      </c>
      <c r="BF54" s="48">
        <f t="shared" si="105"/>
        <v>-1.0353826149999987</v>
      </c>
      <c r="BG54" s="51">
        <f t="shared" si="14"/>
        <v>9.2175899634025227E-2</v>
      </c>
      <c r="BH54" s="50">
        <f>AVERAGE(BG53:BG55)</f>
        <v>0.45173196234011698</v>
      </c>
      <c r="BI54" s="50">
        <f>BH54/E54</f>
        <v>0.27593579926437023</v>
      </c>
      <c r="BJ54" s="53">
        <v>3.3370190000000001E-3</v>
      </c>
      <c r="BK54" s="50">
        <f>BH54/G54</f>
        <v>0.2643550272048043</v>
      </c>
      <c r="BL54" s="50"/>
      <c r="BM54" s="48">
        <v>29.790959999999998</v>
      </c>
      <c r="BN54" s="48">
        <f t="shared" ref="BN54" si="136">(-0.323*BM54)+7.7865</f>
        <v>-1.8359800799999988</v>
      </c>
      <c r="BO54" s="48">
        <f>10^BN54</f>
        <v>1.458881173965787E-2</v>
      </c>
      <c r="BP54" s="50">
        <f>AVERAGE(BO53:BO55)</f>
        <v>6.9487321894376147E-2</v>
      </c>
      <c r="BQ54" s="50">
        <f>BP54/E54</f>
        <v>4.2445612230619142E-2</v>
      </c>
      <c r="BR54" s="50">
        <f>BP54/F54</f>
        <v>3.8957569371948698E-2</v>
      </c>
      <c r="BS54" s="50">
        <f>BP54/G54</f>
        <v>4.0664208869830229E-2</v>
      </c>
      <c r="BT54" s="50"/>
      <c r="BU54" s="48">
        <v>24.191437000000001</v>
      </c>
      <c r="BV54" s="48">
        <f t="shared" si="106"/>
        <v>1.4830262316999994</v>
      </c>
      <c r="BW54" s="48">
        <f t="shared" si="107"/>
        <v>30.410687028725334</v>
      </c>
      <c r="BX54" s="50">
        <f>AVERAGE(BW53:BW55)</f>
        <v>37.23210322387984</v>
      </c>
      <c r="BY54" s="50">
        <f>BX54/E54</f>
        <v>22.742845354917769</v>
      </c>
      <c r="BZ54" s="50">
        <f>BX54/F54</f>
        <v>20.873912026896598</v>
      </c>
      <c r="CA54" s="50">
        <f>BX54/G54</f>
        <v>21.788349023729804</v>
      </c>
      <c r="CB54" s="50"/>
      <c r="CC54" s="48">
        <v>24.209948000000001</v>
      </c>
      <c r="CD54" s="48">
        <f t="shared" si="108"/>
        <v>-0.40876802639999976</v>
      </c>
      <c r="CE54" s="48">
        <f t="shared" si="109"/>
        <v>0.3901503255171575</v>
      </c>
      <c r="CF54" s="50">
        <f>AVERAGE(CE53:CE55)</f>
        <v>0.25108888100428733</v>
      </c>
      <c r="CG54" s="50">
        <f>CF54/E54</f>
        <v>0.15337504724571363</v>
      </c>
      <c r="CH54" s="50">
        <f>CF54/F54</f>
        <v>0.14077118290899582</v>
      </c>
      <c r="CI54" s="50">
        <f>CF54/G54</f>
        <v>0.14693803738141542</v>
      </c>
      <c r="CJ54" s="50"/>
      <c r="CK54" s="48">
        <v>31.214344000000001</v>
      </c>
      <c r="CL54" s="48">
        <f t="shared" si="110"/>
        <v>0.15987757760000054</v>
      </c>
      <c r="CM54" s="48">
        <f t="shared" si="111"/>
        <v>1.4450323760520682</v>
      </c>
      <c r="CN54" s="50">
        <f>AVERAGE(CM53:CM55)</f>
        <v>2.621865010824548</v>
      </c>
      <c r="CO54" s="50">
        <f>CN54/E54</f>
        <v>1.6015391374508223</v>
      </c>
      <c r="CP54" s="50">
        <f>CN54/F54</f>
        <v>1.4699298412787012</v>
      </c>
      <c r="CQ54" s="50">
        <f>CN54/G54</f>
        <v>1.5343240107991256</v>
      </c>
      <c r="CR54" s="50"/>
      <c r="CS54" s="54">
        <v>13.495141</v>
      </c>
      <c r="CT54" s="54">
        <f t="shared" si="64"/>
        <v>3.2854737435999994</v>
      </c>
      <c r="CU54" s="48"/>
      <c r="CV54" s="50">
        <f>AVERAGE(CU53:CU55)</f>
        <v>708.96610210383062</v>
      </c>
      <c r="CW54" s="50">
        <f>CV54/E54</f>
        <v>433.06461429460018</v>
      </c>
      <c r="CX54" s="50">
        <f>CV54/F54</f>
        <v>397.4767677340202</v>
      </c>
      <c r="CY54" s="50">
        <f>CV54/G54</f>
        <v>414.88929018449954</v>
      </c>
      <c r="CZ54" s="50"/>
      <c r="DA54" s="48">
        <v>25.827300000000001</v>
      </c>
      <c r="DB54" s="51">
        <f t="shared" si="66"/>
        <v>-0.55210374000000062</v>
      </c>
      <c r="DC54" s="51">
        <f>10^DB54</f>
        <v>0.28047635835517076</v>
      </c>
      <c r="DD54" s="50">
        <f>AVERAGE(DC53:DC55)</f>
        <v>0.78621345729680625</v>
      </c>
      <c r="DE54" s="50">
        <f>DD54/E54</f>
        <v>0.48025036264371468</v>
      </c>
      <c r="DF54" s="50">
        <f>DD54/F54</f>
        <v>0.44078494419971109</v>
      </c>
      <c r="DG54" s="50">
        <f>DD54/G54</f>
        <v>0.4600946960135498</v>
      </c>
      <c r="DH54" s="50"/>
      <c r="DI54" s="48" t="s">
        <v>27</v>
      </c>
      <c r="DJ54" s="50"/>
      <c r="DK54" s="50"/>
      <c r="DL54" s="50"/>
      <c r="DM54" s="50"/>
      <c r="DN54" s="50"/>
      <c r="DU54" s="51">
        <v>30.166236999999999</v>
      </c>
      <c r="DV54" s="51">
        <f t="shared" si="112"/>
        <v>0.8241412480000001</v>
      </c>
      <c r="DW54" s="51">
        <f t="shared" si="113"/>
        <v>6.6702367374337879</v>
      </c>
      <c r="DX54" s="50">
        <f>AVERAGE(DW53:DW55)</f>
        <v>4.9639869021930378</v>
      </c>
      <c r="DY54" s="50">
        <f>DX54/E54</f>
        <v>3.032200082320494</v>
      </c>
      <c r="DZ54" s="50">
        <f>DX54/F54</f>
        <v>2.7830237060738026</v>
      </c>
      <c r="EA54" s="50">
        <f>DX54/G54</f>
        <v>2.9049414298152159</v>
      </c>
      <c r="EB54" s="50"/>
      <c r="EC54" s="51">
        <v>26.593195000000001</v>
      </c>
      <c r="ED54" s="48">
        <f t="shared" si="114"/>
        <v>0.40216586149999989</v>
      </c>
      <c r="EE54" s="51">
        <f t="shared" ref="EE54:EE55" si="137">10^ED54</f>
        <v>2.5244446996260979</v>
      </c>
      <c r="EF54" s="50">
        <f>AVERAGE(EE53:EE55)</f>
        <v>1.5605871463837095</v>
      </c>
      <c r="EG54" s="50">
        <f>EF54/E54</f>
        <v>0.95326852527399597</v>
      </c>
      <c r="EH54" s="50">
        <f>EF54/F54</f>
        <v>0.87493200714554098</v>
      </c>
      <c r="EI54" s="50">
        <f>EF54/G54</f>
        <v>0.91326072080575504</v>
      </c>
      <c r="EJ54" s="50"/>
      <c r="EK54" s="48">
        <v>30.276346</v>
      </c>
      <c r="EL54" s="48">
        <f t="shared" si="115"/>
        <v>-2.427628168600001</v>
      </c>
      <c r="EM54" s="48">
        <f t="shared" si="116"/>
        <v>3.7356986150821653E-3</v>
      </c>
      <c r="EN54" s="50">
        <f>AVERAGE(EM53:EM55)</f>
        <v>1.9694030715301344E-2</v>
      </c>
      <c r="EO54" s="50">
        <f>EN54/E54</f>
        <v>1.2029895068775677E-2</v>
      </c>
      <c r="EP54" s="50">
        <f>EN54/F54</f>
        <v>1.1041317277572835E-2</v>
      </c>
      <c r="EQ54" s="50">
        <f>EN54/G54</f>
        <v>1.1525011421697644E-2</v>
      </c>
      <c r="ER54" s="50"/>
      <c r="ES54" s="51">
        <v>28.501667000000001</v>
      </c>
      <c r="ET54" s="48">
        <f t="shared" si="117"/>
        <v>0.48947962259999933</v>
      </c>
      <c r="EU54" s="51">
        <f t="shared" si="118"/>
        <v>3.0865948171045141</v>
      </c>
      <c r="EV54" s="50">
        <f>AVERAGE(EU53:EU55)</f>
        <v>3.7879804653017906</v>
      </c>
      <c r="EW54" s="50">
        <f>EV54/E54</f>
        <v>2.3138487077075394</v>
      </c>
      <c r="EX54" s="50">
        <f>EV54/F54</f>
        <v>2.1237041194492257</v>
      </c>
      <c r="EY54" s="50">
        <f>EV54/G54</f>
        <v>2.2167386026188947</v>
      </c>
      <c r="EZ54" s="50"/>
      <c r="FA54" s="51">
        <v>23.238451000000001</v>
      </c>
      <c r="FB54" s="51">
        <f t="shared" si="119"/>
        <v>-0.1404619344000011</v>
      </c>
      <c r="FC54" s="51">
        <f t="shared" si="120"/>
        <v>0.7236658282916516</v>
      </c>
      <c r="FD54" s="50">
        <f>AVERAGE(FC53:FC55)</f>
        <v>0.9209755851550504</v>
      </c>
      <c r="FE54" s="50">
        <f>FD54/E54</f>
        <v>0.56256841529710222</v>
      </c>
      <c r="FF54" s="50">
        <f>FD54/F54</f>
        <v>0.5163383660559917</v>
      </c>
      <c r="FG54" s="50">
        <f>FD54/G54</f>
        <v>0.53895793560278371</v>
      </c>
      <c r="FH54" s="50"/>
      <c r="FI54" s="51">
        <v>27.979455999999999</v>
      </c>
      <c r="FJ54" s="48">
        <f>(-0.1487*FI54)+4.5049</f>
        <v>0.3443548928000002</v>
      </c>
      <c r="FK54" s="51">
        <f t="shared" si="121"/>
        <v>2.2098097875880742</v>
      </c>
      <c r="FL54" s="50">
        <f>AVERAGE(FK53:FK55)</f>
        <v>5.6107085931781953</v>
      </c>
      <c r="FM54" s="50">
        <f>FL54/E54</f>
        <v>3.427243341555787</v>
      </c>
      <c r="FN54" s="50">
        <f>FL54/F54</f>
        <v>3.1456035904906363</v>
      </c>
      <c r="FO54" s="50">
        <f>FL54/G54</f>
        <v>3.2834050862912134</v>
      </c>
      <c r="FP54" s="50"/>
      <c r="FQ54" s="51">
        <v>29.446562</v>
      </c>
      <c r="FR54" s="48">
        <f t="shared" si="122"/>
        <v>0.89817545139999977</v>
      </c>
      <c r="FS54" s="51">
        <f t="shared" si="123"/>
        <v>7.9099812019648832</v>
      </c>
      <c r="FT54" s="50">
        <f>AVERAGE(FS53:FS55)</f>
        <v>14.916308602030469</v>
      </c>
      <c r="FU54" s="50">
        <f>FT54/E54</f>
        <v>9.1114729071933844</v>
      </c>
      <c r="FV54" s="50">
        <f>FT54/F54</f>
        <v>8.3627215914336137</v>
      </c>
      <c r="FW54" s="50">
        <f>FT54/G54</f>
        <v>8.729072757787538</v>
      </c>
      <c r="FX54" s="50"/>
      <c r="FY54" s="51" t="s">
        <v>27</v>
      </c>
      <c r="FZ54" s="50"/>
      <c r="GA54" s="50"/>
      <c r="GB54" s="50">
        <f>AVERAGE(GA53:GA55)</f>
        <v>2.1472664573474511</v>
      </c>
      <c r="GC54" s="50">
        <f>GB54/E54</f>
        <v>1.3116355173815044</v>
      </c>
      <c r="GD54" s="50">
        <f>GB54/F54</f>
        <v>1.2038495612095552</v>
      </c>
      <c r="GE54" s="50">
        <f>GB54/G54</f>
        <v>1.2565873793996947</v>
      </c>
      <c r="GF54" s="50"/>
      <c r="GG54" s="48">
        <v>28.077249999999999</v>
      </c>
      <c r="GH54" s="51">
        <f t="shared" si="124"/>
        <v>-0.89237197500000009</v>
      </c>
      <c r="GI54" s="48">
        <f t="shared" si="125"/>
        <v>0.12812327314914088</v>
      </c>
      <c r="GJ54" s="50">
        <f>AVERAGE(GI53:GI55)</f>
        <v>0.47235963780465368</v>
      </c>
      <c r="GK54" s="50">
        <f>GJ54/E54</f>
        <v>0.28853600157634968</v>
      </c>
      <c r="GL54" s="50">
        <f>GJ54/F54</f>
        <v>0.26482504803185819</v>
      </c>
      <c r="GM54" s="50">
        <f>GK54/G54</f>
        <v>0.16885221526311187</v>
      </c>
      <c r="GN54" s="50"/>
      <c r="GO54" s="48">
        <v>26.909544</v>
      </c>
      <c r="GP54" s="48">
        <f>(-0.1183*GO54)+3.2335</f>
        <v>5.0100944799999603E-2</v>
      </c>
      <c r="GQ54" s="48">
        <f>10^GP54</f>
        <v>1.122279279841238</v>
      </c>
      <c r="GR54" s="50">
        <f>AVERAGE(GQ53:GQ55)</f>
        <v>1.9606979429081743</v>
      </c>
      <c r="GS54" s="50">
        <f>GR54/E54</f>
        <v>1.1976720690510383</v>
      </c>
      <c r="GT54" s="50">
        <f>GR54/F54</f>
        <v>1.099251259738999</v>
      </c>
      <c r="GU54" s="50">
        <f>GR54/G54</f>
        <v>1.1474068723249689</v>
      </c>
      <c r="GV54" s="50"/>
      <c r="GW54" s="48" t="s">
        <v>27</v>
      </c>
      <c r="GX54" s="50"/>
      <c r="GY54" s="50"/>
      <c r="GZ54" s="50">
        <f>AVERAGE(GY53:GY55)</f>
        <v>0.42650902053912798</v>
      </c>
      <c r="HA54" s="50">
        <f>GZ54/E54</f>
        <v>0.26052862601588012</v>
      </c>
      <c r="HB54" s="50">
        <f>GZ54/F54</f>
        <v>0.23911922783082162</v>
      </c>
      <c r="HC54" s="50">
        <f>GZ54/G54</f>
        <v>0.24959447886670524</v>
      </c>
      <c r="HD54" s="50"/>
      <c r="HE54" s="48">
        <v>24.576653</v>
      </c>
      <c r="HF54" s="48">
        <f t="shared" si="126"/>
        <v>0.59837984349999962</v>
      </c>
      <c r="HG54" s="48">
        <f t="shared" si="127"/>
        <v>3.9662477934803149</v>
      </c>
      <c r="HH54" s="50">
        <f>AVERAGE(HG53:HG55)</f>
        <v>2.6578760093080018</v>
      </c>
      <c r="HI54" s="50">
        <f>HH54/E54</f>
        <v>1.6235360835986319</v>
      </c>
      <c r="HJ54" s="50">
        <f>HH54/F54</f>
        <v>1.4901191496780775</v>
      </c>
      <c r="HK54" s="50">
        <f>HH54/G54</f>
        <v>1.5553977653203921</v>
      </c>
      <c r="HL54" s="55"/>
      <c r="HM54" s="48">
        <v>30.592562000000001</v>
      </c>
      <c r="HN54" s="48">
        <f t="shared" si="128"/>
        <v>-3.6069766653600004</v>
      </c>
      <c r="HO54" s="48">
        <f t="shared" si="129"/>
        <v>2.4718569543080276E-4</v>
      </c>
      <c r="HP54" s="50">
        <f>AVERAGE(HO53:HO55)</f>
        <v>7.5964628483797059E-4</v>
      </c>
      <c r="HQ54" s="50">
        <f>HP54/E54</f>
        <v>4.6402207999431545E-4</v>
      </c>
      <c r="HR54" s="50">
        <f>HP54/F54</f>
        <v>4.2589024922708212E-4</v>
      </c>
      <c r="HS54" s="50">
        <f>HQ54/G54</f>
        <v>2.7154724439925574E-4</v>
      </c>
      <c r="HT54" s="50"/>
      <c r="HU54" s="48">
        <v>28.363865000000001</v>
      </c>
      <c r="HV54" s="48">
        <f t="shared" si="130"/>
        <v>0.63868275200000024</v>
      </c>
      <c r="HW54" s="48">
        <f t="shared" si="88"/>
        <v>4.3519385256226704</v>
      </c>
      <c r="HX54" s="50">
        <f>AVERAGE(HW53:HW55)</f>
        <v>8.8862247134853813</v>
      </c>
      <c r="HY54" s="50">
        <f>HX54/E54</f>
        <v>5.4280585018958938</v>
      </c>
      <c r="HZ54" s="50">
        <f>HX54/F54</f>
        <v>4.9819982450402902</v>
      </c>
      <c r="IA54" s="50">
        <f>HX54/G54</f>
        <v>5.2002478720173881</v>
      </c>
      <c r="IB54" s="50"/>
      <c r="IC54" s="48">
        <v>26.819240000000001</v>
      </c>
      <c r="ID54" s="48">
        <f t="shared" si="131"/>
        <v>-0.78857268400000002</v>
      </c>
      <c r="IE54" s="48">
        <f t="shared" si="132"/>
        <v>0.1627148971419535</v>
      </c>
      <c r="IF54" s="50">
        <f>AVERAGE(IE53:IE55)</f>
        <v>0.32742439027851189</v>
      </c>
      <c r="IG54" s="50">
        <f>IF54/E54</f>
        <v>0.20000380394187289</v>
      </c>
      <c r="IH54" s="50">
        <f>IF54/F54</f>
        <v>0.1835681394907161</v>
      </c>
      <c r="II54" s="50">
        <f>IF54/G54</f>
        <v>0.19160982798561133</v>
      </c>
      <c r="IJ54" s="50"/>
      <c r="IK54" s="48">
        <v>18.629899999999999</v>
      </c>
      <c r="IL54" s="48">
        <f t="shared" si="133"/>
        <v>1.6543793399999998</v>
      </c>
      <c r="IM54" s="48">
        <f t="shared" si="134"/>
        <v>45.121064810793094</v>
      </c>
      <c r="IN54" s="50">
        <f>AVERAGE(IM53:IM55)</f>
        <v>27.857212659359046</v>
      </c>
      <c r="IO54" s="50">
        <f>IN54/E54</f>
        <v>17.016290369664482</v>
      </c>
      <c r="IP54" s="50">
        <f>IN54/F54</f>
        <v>15.617946772157016</v>
      </c>
      <c r="IQ54" s="51">
        <f>IN54/G54</f>
        <v>16.30213229160492</v>
      </c>
    </row>
    <row r="55" spans="1:251" s="51" customFormat="1">
      <c r="A55" s="56" t="s">
        <v>152</v>
      </c>
      <c r="B55" s="16">
        <v>12.0338335</v>
      </c>
      <c r="C55" s="8">
        <f t="shared" si="94"/>
        <v>1.9331863443499997</v>
      </c>
      <c r="D55" s="16">
        <f t="shared" si="43"/>
        <v>85.740565655236693</v>
      </c>
      <c r="E55" s="57"/>
      <c r="F55" s="58"/>
      <c r="G55" s="57"/>
      <c r="I55" s="48">
        <v>29.306034</v>
      </c>
      <c r="J55" s="48">
        <f t="shared" si="95"/>
        <v>-1.2538196900000003</v>
      </c>
      <c r="K55" s="48">
        <f t="shared" si="96"/>
        <v>5.5741712884852995E-2</v>
      </c>
      <c r="L55" s="50"/>
      <c r="M55" s="52"/>
      <c r="N55" s="52"/>
      <c r="O55" s="50"/>
      <c r="P55" s="50"/>
      <c r="Q55" s="51">
        <v>23.215503999999999</v>
      </c>
      <c r="R55" s="51">
        <f t="shared" si="5"/>
        <v>-0.7526124240000005</v>
      </c>
      <c r="S55" s="51">
        <f t="shared" si="97"/>
        <v>0.17676145834938595</v>
      </c>
      <c r="T55" s="50"/>
      <c r="U55" s="50"/>
      <c r="V55" s="50"/>
      <c r="W55" s="50"/>
      <c r="X55" s="50"/>
      <c r="Y55" s="51">
        <v>21.659437</v>
      </c>
      <c r="Z55" s="51">
        <f t="shared" si="98"/>
        <v>-1.3803047877599997</v>
      </c>
      <c r="AA55" s="51">
        <f t="shared" si="99"/>
        <v>4.1657692727495282E-2</v>
      </c>
      <c r="AB55" s="50"/>
      <c r="AC55" s="50"/>
      <c r="AD55" s="50"/>
      <c r="AE55" s="50"/>
      <c r="AF55" s="50"/>
      <c r="AG55" s="48">
        <v>20.737555</v>
      </c>
      <c r="AH55" s="48">
        <f t="shared" si="100"/>
        <v>-1.3218905790000002</v>
      </c>
      <c r="AI55" s="48">
        <f t="shared" si="101"/>
        <v>4.7655103926989358E-2</v>
      </c>
      <c r="AJ55" s="50"/>
      <c r="AK55" s="50"/>
      <c r="AL55" s="50"/>
      <c r="AM55" s="50"/>
      <c r="AN55" s="50"/>
      <c r="AO55" s="48">
        <v>33.91939</v>
      </c>
      <c r="AP55" s="48">
        <f t="shared" si="102"/>
        <v>-2.6257797429999998</v>
      </c>
      <c r="AQ55" s="48">
        <f t="shared" si="135"/>
        <v>2.367119902789224E-3</v>
      </c>
      <c r="AR55" s="50"/>
      <c r="AS55" s="50"/>
      <c r="AT55" s="50"/>
      <c r="AU55" s="50"/>
      <c r="AV55" s="50"/>
      <c r="AW55" s="54">
        <v>20.701986000000002</v>
      </c>
      <c r="AX55" s="54">
        <f t="shared" si="103"/>
        <v>0.93088157419999984</v>
      </c>
      <c r="AY55" s="59"/>
      <c r="AZ55" s="50"/>
      <c r="BA55" s="50"/>
      <c r="BB55" s="50"/>
      <c r="BC55" s="50"/>
      <c r="BD55" s="50"/>
      <c r="BE55" s="51">
        <v>20.44689</v>
      </c>
      <c r="BF55" s="48">
        <f t="shared" si="105"/>
        <v>-0.50777465499999952</v>
      </c>
      <c r="BG55" s="51">
        <f t="shared" si="14"/>
        <v>0.31061708877027194</v>
      </c>
      <c r="BH55" s="50"/>
      <c r="BI55" s="50"/>
      <c r="BJ55" s="50"/>
      <c r="BK55" s="50"/>
      <c r="BL55" s="50"/>
      <c r="BM55" s="48">
        <v>31.161413</v>
      </c>
      <c r="BN55" s="48">
        <f>(-0.323*BM55)+7.7865</f>
        <v>-2.2786363989999998</v>
      </c>
      <c r="BO55" s="48">
        <f>10^BN55</f>
        <v>5.2645784415102908E-3</v>
      </c>
      <c r="BP55" s="50"/>
      <c r="BQ55" s="50"/>
      <c r="BR55" s="50"/>
      <c r="BS55" s="50"/>
      <c r="BT55" s="50"/>
      <c r="BU55" s="48">
        <v>25.777547999999999</v>
      </c>
      <c r="BV55" s="48">
        <f t="shared" si="106"/>
        <v>1.2040293067999999</v>
      </c>
      <c r="BW55" s="48">
        <f t="shared" si="107"/>
        <v>15.996659726731734</v>
      </c>
      <c r="BX55" s="50"/>
      <c r="BY55" s="50"/>
      <c r="BZ55" s="50"/>
      <c r="CA55" s="50"/>
      <c r="CB55" s="50"/>
      <c r="CC55" s="51">
        <v>26.435497000000002</v>
      </c>
      <c r="CD55" s="51">
        <f t="shared" si="108"/>
        <v>-0.83562832460000003</v>
      </c>
      <c r="CE55" s="51">
        <f t="shared" si="109"/>
        <v>0.14600632686695511</v>
      </c>
      <c r="CF55" s="50"/>
      <c r="CG55" s="50"/>
      <c r="CH55" s="50"/>
      <c r="CI55" s="50"/>
      <c r="CJ55" s="50"/>
      <c r="CK55" s="48">
        <v>29.185860000000002</v>
      </c>
      <c r="CL55" s="48">
        <f t="shared" si="110"/>
        <v>0.44305394399999987</v>
      </c>
      <c r="CM55" s="48">
        <f t="shared" si="111"/>
        <v>2.7736646019400815</v>
      </c>
      <c r="CN55" s="50"/>
      <c r="CO55" s="50"/>
      <c r="CP55" s="50"/>
      <c r="CQ55" s="50"/>
      <c r="CR55" s="50"/>
      <c r="CS55" s="48">
        <v>14.966586</v>
      </c>
      <c r="CT55" s="48">
        <f t="shared" si="64"/>
        <v>2.9905961655999995</v>
      </c>
      <c r="CU55" s="48">
        <f t="shared" si="65"/>
        <v>978.57961716884154</v>
      </c>
      <c r="CV55" s="50"/>
      <c r="CW55" s="50"/>
      <c r="CX55" s="50"/>
      <c r="CY55" s="50"/>
      <c r="CZ55" s="50"/>
      <c r="DA55" s="48">
        <v>23.738567</v>
      </c>
      <c r="DB55" s="51">
        <f t="shared" si="66"/>
        <v>-0.12641995460000022</v>
      </c>
      <c r="DC55" s="51">
        <f>10^DB55</f>
        <v>0.74744638434469446</v>
      </c>
      <c r="DD55" s="50"/>
      <c r="DE55" s="50"/>
      <c r="DF55" s="50"/>
      <c r="DG55" s="50"/>
      <c r="DH55" s="50"/>
      <c r="DI55" s="48" t="s">
        <v>27</v>
      </c>
      <c r="DL55" s="50"/>
      <c r="DM55" s="50"/>
      <c r="DN55" s="50"/>
      <c r="DU55" s="51">
        <v>33.941609999999997</v>
      </c>
      <c r="DV55" s="51">
        <f t="shared" si="112"/>
        <v>0.46170544000000024</v>
      </c>
      <c r="DW55" s="51">
        <f t="shared" si="113"/>
        <v>2.8953791322338103</v>
      </c>
      <c r="DX55" s="50"/>
      <c r="DY55" s="50"/>
      <c r="DZ55" s="50"/>
      <c r="EA55" s="50"/>
      <c r="EB55" s="50"/>
      <c r="EC55" s="51">
        <v>29.229319</v>
      </c>
      <c r="ED55" s="48">
        <f t="shared" si="114"/>
        <v>7.4495648300000106E-2</v>
      </c>
      <c r="EE55" s="51">
        <f t="shared" si="137"/>
        <v>1.1871228058240844</v>
      </c>
      <c r="EF55" s="50"/>
      <c r="EG55" s="50"/>
      <c r="EH55" s="50"/>
      <c r="EI55" s="50"/>
      <c r="EJ55" s="50"/>
      <c r="EK55" s="48">
        <v>26.147559999999999</v>
      </c>
      <c r="EL55" s="48">
        <f t="shared" si="115"/>
        <v>-1.2752839959999998</v>
      </c>
      <c r="EM55" s="48">
        <f t="shared" si="116"/>
        <v>5.3053739912721061E-2</v>
      </c>
      <c r="EN55" s="50"/>
      <c r="EO55" s="50"/>
      <c r="EP55" s="50"/>
      <c r="EQ55" s="50"/>
      <c r="ER55" s="50"/>
      <c r="ES55" s="51">
        <v>28.932585</v>
      </c>
      <c r="ET55" s="48">
        <f t="shared" si="117"/>
        <v>0.43251226299999956</v>
      </c>
      <c r="EU55" s="51">
        <f t="shared" si="118"/>
        <v>2.7071496435464715</v>
      </c>
      <c r="EV55" s="50"/>
      <c r="EW55" s="50"/>
      <c r="EX55" s="50"/>
      <c r="EY55" s="50"/>
      <c r="EZ55" s="50"/>
      <c r="FA55" s="51">
        <v>22.39706</v>
      </c>
      <c r="FB55" s="51">
        <f t="shared" si="119"/>
        <v>7.358793600000002E-2</v>
      </c>
      <c r="FC55" s="51">
        <f t="shared" si="120"/>
        <v>1.1846442096196292</v>
      </c>
      <c r="FD55" s="50"/>
      <c r="FE55" s="50"/>
      <c r="FF55" s="50"/>
      <c r="FG55" s="50"/>
      <c r="FH55" s="50"/>
      <c r="FI55" s="51">
        <v>23.785114</v>
      </c>
      <c r="FJ55" s="48">
        <f>(-0.1487*FI55)+4.5049</f>
        <v>0.96805354820000034</v>
      </c>
      <c r="FK55" s="51">
        <f t="shared" si="121"/>
        <v>9.290809347348409</v>
      </c>
      <c r="FL55" s="50"/>
      <c r="FM55" s="50"/>
      <c r="FN55" s="50"/>
      <c r="FO55" s="50"/>
      <c r="FP55" s="50"/>
      <c r="FQ55" s="51">
        <v>23.845590000000001</v>
      </c>
      <c r="FR55" s="48">
        <f t="shared" si="122"/>
        <v>1.4039432229999997</v>
      </c>
      <c r="FS55" s="51">
        <f t="shared" si="123"/>
        <v>25.347972249748334</v>
      </c>
      <c r="FT55" s="50"/>
      <c r="FU55" s="50"/>
      <c r="FV55" s="50"/>
      <c r="FW55" s="50"/>
      <c r="FX55" s="50"/>
      <c r="FY55" s="51" t="s">
        <v>27</v>
      </c>
      <c r="GB55" s="50"/>
      <c r="GC55" s="50"/>
      <c r="GD55" s="50"/>
      <c r="GE55" s="50"/>
      <c r="GF55" s="50"/>
      <c r="GG55" s="48">
        <v>23.520644999999998</v>
      </c>
      <c r="GH55" s="51">
        <f t="shared" si="124"/>
        <v>-0.1036236494999998</v>
      </c>
      <c r="GI55" s="48">
        <f t="shared" si="125"/>
        <v>0.78772812269369952</v>
      </c>
      <c r="GJ55" s="50"/>
      <c r="GK55" s="50"/>
      <c r="GL55" s="50"/>
      <c r="GM55" s="50"/>
      <c r="GN55" s="50"/>
      <c r="GO55" s="48">
        <v>26.300733999999999</v>
      </c>
      <c r="GP55" s="48">
        <f>(-0.1183*GO55)+3.2335</f>
        <v>0.12212316779999988</v>
      </c>
      <c r="GQ55" s="48">
        <f>10^GP55</f>
        <v>1.3247171774663464</v>
      </c>
      <c r="GR55" s="50"/>
      <c r="GS55" s="50"/>
      <c r="GT55" s="50"/>
      <c r="GU55" s="50"/>
      <c r="GV55" s="50"/>
      <c r="GW55" s="48" t="s">
        <v>27</v>
      </c>
      <c r="GX55" s="50"/>
      <c r="GY55" s="50"/>
      <c r="GZ55" s="50"/>
      <c r="HA55" s="50"/>
      <c r="HB55" s="50"/>
      <c r="HC55" s="50"/>
      <c r="HD55" s="50"/>
      <c r="HE55" s="48">
        <v>27.437134</v>
      </c>
      <c r="HF55" s="48">
        <f t="shared" si="126"/>
        <v>0.28229669299999971</v>
      </c>
      <c r="HG55" s="48">
        <f t="shared" si="127"/>
        <v>1.9155641165832147</v>
      </c>
      <c r="HH55" s="50"/>
      <c r="HI55" s="50"/>
      <c r="HJ55" s="50"/>
      <c r="HK55" s="50"/>
      <c r="HM55" s="48">
        <v>27.03144</v>
      </c>
      <c r="HN55" s="48">
        <f t="shared" si="128"/>
        <v>-2.7014545631999995</v>
      </c>
      <c r="HO55" s="48">
        <f t="shared" si="129"/>
        <v>1.9885908500612876E-3</v>
      </c>
      <c r="HP55" s="50"/>
      <c r="HQ55" s="50"/>
      <c r="HR55" s="50"/>
      <c r="HS55" s="50"/>
      <c r="HT55" s="50"/>
      <c r="HU55" s="48">
        <v>24.368220000000001</v>
      </c>
      <c r="HV55" s="48">
        <f t="shared" si="130"/>
        <v>1.098981056</v>
      </c>
      <c r="HW55" s="48">
        <f t="shared" si="88"/>
        <v>12.559751766467382</v>
      </c>
      <c r="HX55" s="50"/>
      <c r="HY55" s="50"/>
      <c r="HZ55" s="50"/>
      <c r="IA55" s="50"/>
      <c r="IB55" s="50"/>
      <c r="IC55" s="48">
        <v>24.245574999999999</v>
      </c>
      <c r="ID55" s="48">
        <f t="shared" si="131"/>
        <v>-0.14747273249999893</v>
      </c>
      <c r="IE55" s="48">
        <f t="shared" si="132"/>
        <v>0.71207750690822447</v>
      </c>
      <c r="IF55" s="50"/>
      <c r="IG55" s="50"/>
      <c r="IH55" s="50"/>
      <c r="II55" s="50"/>
      <c r="IJ55" s="50"/>
      <c r="IK55" s="48">
        <v>20.852898</v>
      </c>
      <c r="IL55" s="48">
        <f t="shared" si="133"/>
        <v>1.1799915668000001</v>
      </c>
      <c r="IM55" s="48">
        <f t="shared" si="134"/>
        <v>15.135318581461528</v>
      </c>
      <c r="IN55" s="50"/>
      <c r="IO55" s="50"/>
      <c r="IP55" s="50"/>
    </row>
    <row r="56" spans="1:251" s="61" customFormat="1">
      <c r="A56" s="60"/>
      <c r="C56" s="62"/>
      <c r="E56" s="50"/>
      <c r="F56" s="63"/>
      <c r="G56" s="64"/>
      <c r="I56" s="65"/>
      <c r="J56" s="65"/>
      <c r="K56" s="65"/>
      <c r="L56" s="64"/>
      <c r="M56" s="66"/>
      <c r="N56" s="66"/>
      <c r="O56" s="64"/>
      <c r="P56" s="64"/>
      <c r="T56" s="64"/>
      <c r="U56" s="64"/>
      <c r="V56" s="64"/>
      <c r="W56" s="64"/>
      <c r="X56" s="64"/>
      <c r="Z56" s="62"/>
      <c r="AB56" s="64"/>
      <c r="AC56" s="64"/>
      <c r="AD56" s="64"/>
      <c r="AE56" s="64"/>
      <c r="AF56" s="64"/>
      <c r="AG56" s="65"/>
      <c r="AH56" s="67"/>
      <c r="AI56" s="65"/>
      <c r="AJ56" s="64"/>
      <c r="AK56" s="64"/>
      <c r="AL56" s="64"/>
      <c r="AM56" s="64"/>
      <c r="AN56" s="64"/>
      <c r="AO56" s="65"/>
      <c r="AP56" s="67"/>
      <c r="AQ56" s="65"/>
      <c r="AR56" s="64"/>
      <c r="AS56" s="64"/>
      <c r="AT56" s="64"/>
      <c r="AU56" s="64"/>
      <c r="AV56" s="64"/>
      <c r="AW56" s="68"/>
      <c r="AX56" s="69"/>
      <c r="AY56" s="68"/>
      <c r="AZ56" s="64"/>
      <c r="BA56" s="64"/>
      <c r="BB56" s="64"/>
      <c r="BC56" s="64"/>
      <c r="BD56" s="64"/>
      <c r="BF56" s="67"/>
      <c r="BH56" s="64"/>
      <c r="BI56" s="64"/>
      <c r="BJ56" s="64"/>
      <c r="BK56" s="64"/>
      <c r="BL56" s="64"/>
      <c r="BM56" s="65"/>
      <c r="BN56" s="65"/>
      <c r="BO56" s="65"/>
      <c r="BP56" s="64"/>
      <c r="BQ56" s="64"/>
      <c r="BR56" s="64"/>
      <c r="BS56" s="64"/>
      <c r="BT56" s="64"/>
      <c r="BU56" s="65"/>
      <c r="BV56" s="67"/>
      <c r="BW56" s="65"/>
      <c r="BX56" s="64"/>
      <c r="BY56" s="64"/>
      <c r="BZ56" s="64"/>
      <c r="CA56" s="64"/>
      <c r="CB56" s="64"/>
      <c r="CD56" s="62"/>
      <c r="CF56" s="64"/>
      <c r="CG56" s="64"/>
      <c r="CH56" s="64"/>
      <c r="CI56" s="64"/>
      <c r="CJ56" s="64"/>
      <c r="CK56" s="65"/>
      <c r="CL56" s="67"/>
      <c r="CM56" s="65"/>
      <c r="CN56" s="64"/>
      <c r="CO56" s="64"/>
      <c r="CP56" s="64"/>
      <c r="CQ56" s="64"/>
      <c r="CR56" s="64"/>
      <c r="CS56" s="65"/>
      <c r="CT56" s="67"/>
      <c r="CU56" s="67"/>
      <c r="CV56" s="64"/>
      <c r="CW56" s="64"/>
      <c r="CX56" s="64"/>
      <c r="CY56" s="64"/>
      <c r="CZ56" s="64"/>
      <c r="DA56" s="65"/>
      <c r="DB56" s="62"/>
      <c r="DC56" s="62"/>
      <c r="DD56" s="64"/>
      <c r="DE56" s="64"/>
      <c r="DF56" s="64"/>
      <c r="DG56" s="64"/>
      <c r="DH56" s="64"/>
      <c r="DI56" s="48"/>
      <c r="DL56" s="64"/>
      <c r="DM56" s="64"/>
      <c r="DN56" s="64"/>
      <c r="DQ56" s="51"/>
      <c r="DV56" s="62"/>
      <c r="DX56" s="64"/>
      <c r="DY56" s="64"/>
      <c r="DZ56" s="64"/>
      <c r="EA56" s="64"/>
      <c r="EB56" s="64"/>
      <c r="EC56" s="62"/>
      <c r="ED56" s="67"/>
      <c r="EE56" s="62"/>
      <c r="EF56" s="64"/>
      <c r="EG56" s="64"/>
      <c r="EH56" s="64"/>
      <c r="EI56" s="64"/>
      <c r="EJ56" s="64"/>
      <c r="EK56" s="65"/>
      <c r="EL56" s="67"/>
      <c r="EM56" s="65"/>
      <c r="EN56" s="64"/>
      <c r="EO56" s="64"/>
      <c r="EP56" s="64"/>
      <c r="EQ56" s="64"/>
      <c r="ER56" s="64"/>
      <c r="ET56" s="67"/>
      <c r="EV56" s="64"/>
      <c r="EW56" s="64"/>
      <c r="EX56" s="64"/>
      <c r="EY56" s="64"/>
      <c r="EZ56" s="64"/>
      <c r="FD56" s="64"/>
      <c r="FE56" s="64"/>
      <c r="FF56" s="64"/>
      <c r="FG56" s="64"/>
      <c r="FH56" s="64"/>
      <c r="FJ56" s="67"/>
      <c r="FL56" s="64"/>
      <c r="FM56" s="64"/>
      <c r="FN56" s="64"/>
      <c r="FO56" s="64"/>
      <c r="FP56" s="64"/>
      <c r="FR56" s="67"/>
      <c r="FT56" s="64"/>
      <c r="FU56" s="64"/>
      <c r="FV56" s="64"/>
      <c r="FW56" s="64"/>
      <c r="FX56" s="64"/>
      <c r="GB56" s="64"/>
      <c r="GC56" s="64"/>
      <c r="GD56" s="64"/>
      <c r="GE56" s="64"/>
      <c r="GF56" s="64"/>
      <c r="GG56" s="65"/>
      <c r="GH56" s="62"/>
      <c r="GI56" s="65"/>
      <c r="GJ56" s="64"/>
      <c r="GK56" s="64"/>
      <c r="GL56" s="64"/>
      <c r="GM56" s="64"/>
      <c r="GN56" s="64"/>
      <c r="GO56" s="65"/>
      <c r="GP56" s="67"/>
      <c r="GQ56" s="67"/>
      <c r="GR56" s="64"/>
      <c r="GS56" s="64"/>
      <c r="GT56" s="64"/>
      <c r="GU56" s="64"/>
      <c r="GV56" s="64"/>
      <c r="GW56" s="65"/>
      <c r="GX56" s="64"/>
      <c r="GY56" s="64"/>
      <c r="GZ56" s="64"/>
      <c r="HA56" s="64"/>
      <c r="HB56" s="64"/>
      <c r="HC56" s="64"/>
      <c r="HD56" s="64"/>
      <c r="HE56" s="65"/>
      <c r="HF56" s="67"/>
      <c r="HG56" s="67"/>
      <c r="HH56" s="64"/>
      <c r="HI56" s="64"/>
      <c r="HJ56" s="64"/>
      <c r="HK56" s="64"/>
      <c r="HL56" s="62"/>
      <c r="HM56" s="65"/>
      <c r="HN56" s="67"/>
      <c r="HO56" s="67"/>
      <c r="HP56" s="64"/>
      <c r="HQ56" s="64"/>
      <c r="HR56" s="64"/>
      <c r="HS56" s="64"/>
      <c r="HT56" s="64"/>
      <c r="HU56" s="65"/>
      <c r="HV56" s="67"/>
      <c r="HW56" s="67"/>
      <c r="HX56" s="64"/>
      <c r="HY56" s="64"/>
      <c r="HZ56" s="64"/>
      <c r="IA56" s="64"/>
      <c r="IB56" s="64"/>
      <c r="IC56" s="65"/>
      <c r="ID56" s="67"/>
      <c r="IE56" s="67"/>
      <c r="IF56" s="64"/>
      <c r="IG56" s="64"/>
      <c r="IH56" s="64"/>
      <c r="II56" s="64"/>
      <c r="IJ56" s="64"/>
      <c r="IK56" s="65"/>
      <c r="IL56" s="67"/>
      <c r="IM56" s="67"/>
      <c r="IN56" s="64"/>
      <c r="IO56" s="64"/>
      <c r="IP56" s="64"/>
    </row>
    <row r="57" spans="1:251" s="71" customFormat="1" ht="16" thickBot="1">
      <c r="A57" s="70"/>
      <c r="C57" s="17"/>
      <c r="E57" s="72"/>
      <c r="F57" s="73"/>
      <c r="G57" s="74"/>
      <c r="I57" s="75"/>
      <c r="J57" s="75"/>
      <c r="K57" s="75"/>
      <c r="L57" s="74"/>
      <c r="M57" s="76"/>
      <c r="N57" s="76"/>
      <c r="O57" s="74"/>
      <c r="P57" s="74"/>
      <c r="T57" s="74"/>
      <c r="U57" s="76"/>
      <c r="V57" s="76"/>
      <c r="W57" s="76"/>
      <c r="X57" s="74"/>
      <c r="Z57" s="17"/>
      <c r="AB57" s="74"/>
      <c r="AC57" s="74"/>
      <c r="AD57" s="74"/>
      <c r="AE57" s="74"/>
      <c r="AF57" s="74"/>
      <c r="AG57" s="75"/>
      <c r="AH57" s="23"/>
      <c r="AI57" s="75"/>
      <c r="AJ57" s="74"/>
      <c r="AK57" s="74"/>
      <c r="AL57" s="74"/>
      <c r="AM57" s="74"/>
      <c r="AN57" s="74"/>
      <c r="AO57" s="75"/>
      <c r="AP57" s="23"/>
      <c r="AQ57" s="75"/>
      <c r="AR57" s="74"/>
      <c r="AS57" s="74"/>
      <c r="AT57" s="74"/>
      <c r="AU57" s="74"/>
      <c r="AV57" s="74"/>
      <c r="AW57" s="77"/>
      <c r="AX57" s="78"/>
      <c r="AY57" s="77"/>
      <c r="AZ57" s="74"/>
      <c r="BA57" s="74"/>
      <c r="BB57" s="74"/>
      <c r="BC57" s="74"/>
      <c r="BD57" s="74"/>
      <c r="BF57" s="23"/>
      <c r="BH57" s="74"/>
      <c r="BI57" s="74"/>
      <c r="BJ57" s="74"/>
      <c r="BK57" s="74"/>
      <c r="BL57" s="74"/>
      <c r="BM57" s="75"/>
      <c r="BN57" s="75"/>
      <c r="BO57" s="75"/>
      <c r="BP57" s="74"/>
      <c r="BQ57" s="74"/>
      <c r="BR57" s="74"/>
      <c r="BS57" s="74"/>
      <c r="BT57" s="74"/>
      <c r="BU57" s="75"/>
      <c r="BV57" s="23"/>
      <c r="BW57" s="75"/>
      <c r="BX57" s="74"/>
      <c r="BY57" s="74"/>
      <c r="BZ57" s="74"/>
      <c r="CA57" s="74"/>
      <c r="CB57" s="74"/>
      <c r="CD57" s="17"/>
      <c r="CF57" s="74"/>
      <c r="CG57" s="74"/>
      <c r="CH57" s="74"/>
      <c r="CI57" s="74"/>
      <c r="CJ57" s="74"/>
      <c r="CK57" s="75"/>
      <c r="CL57" s="23"/>
      <c r="CM57" s="75"/>
      <c r="CN57" s="74"/>
      <c r="CO57" s="74"/>
      <c r="CP57" s="74"/>
      <c r="CQ57" s="74"/>
      <c r="CR57" s="74"/>
      <c r="CS57" s="75"/>
      <c r="CT57" s="17"/>
      <c r="CU57" s="17"/>
      <c r="CV57" s="74"/>
      <c r="CW57" s="74"/>
      <c r="CX57" s="74"/>
      <c r="CY57" s="74"/>
      <c r="CZ57" s="74"/>
      <c r="DA57" s="75"/>
      <c r="DB57" s="17"/>
      <c r="DC57" s="17"/>
      <c r="DD57" s="74"/>
      <c r="DE57" s="74"/>
      <c r="DF57" s="74"/>
      <c r="DG57" s="74"/>
      <c r="DH57" s="74"/>
      <c r="DI57" s="21"/>
      <c r="DL57" s="74"/>
      <c r="DM57" s="74"/>
      <c r="DN57" s="74"/>
      <c r="DQ57" s="22"/>
      <c r="DV57" s="17"/>
      <c r="DX57" s="74"/>
      <c r="DY57" s="74"/>
      <c r="DZ57" s="74"/>
      <c r="EA57" s="74"/>
      <c r="EB57" s="74"/>
      <c r="EC57" s="17"/>
      <c r="ED57" s="23"/>
      <c r="EE57" s="17"/>
      <c r="EF57" s="74"/>
      <c r="EG57" s="74"/>
      <c r="EH57" s="74"/>
      <c r="EI57" s="74"/>
      <c r="EJ57" s="74"/>
      <c r="EK57" s="75"/>
      <c r="EL57" s="23"/>
      <c r="EM57" s="75"/>
      <c r="EN57" s="74"/>
      <c r="EO57" s="74"/>
      <c r="EP57" s="74"/>
      <c r="EQ57" s="74"/>
      <c r="ER57" s="74"/>
      <c r="ET57" s="23"/>
      <c r="EV57" s="74"/>
      <c r="EW57" s="74"/>
      <c r="EX57" s="74"/>
      <c r="EY57" s="74"/>
      <c r="EZ57" s="74"/>
      <c r="FD57" s="74"/>
      <c r="FE57" s="74"/>
      <c r="FF57" s="74"/>
      <c r="FG57" s="74"/>
      <c r="FH57" s="74"/>
      <c r="FJ57" s="23"/>
      <c r="FL57" s="74"/>
      <c r="FM57" s="74"/>
      <c r="FN57" s="74"/>
      <c r="FO57" s="74"/>
      <c r="FP57" s="74"/>
      <c r="FR57" s="23"/>
      <c r="FT57" s="74"/>
      <c r="FU57" s="74"/>
      <c r="FV57" s="74"/>
      <c r="FW57" s="74"/>
      <c r="FX57" s="74"/>
      <c r="GB57" s="74"/>
      <c r="GC57" s="74"/>
      <c r="GD57" s="74"/>
      <c r="GE57" s="74"/>
      <c r="GF57" s="74"/>
      <c r="GG57" s="75"/>
      <c r="GH57" s="17"/>
      <c r="GI57" s="75"/>
      <c r="GJ57" s="74"/>
      <c r="GK57" s="74"/>
      <c r="GL57" s="74"/>
      <c r="GM57" s="74"/>
      <c r="GN57" s="74"/>
      <c r="GO57" s="75"/>
      <c r="GP57" s="23"/>
      <c r="GQ57" s="23"/>
      <c r="GR57" s="74"/>
      <c r="GS57" s="74"/>
      <c r="GT57" s="74"/>
      <c r="GU57" s="74"/>
      <c r="GV57" s="74"/>
      <c r="GW57" s="75"/>
      <c r="GX57" s="74"/>
      <c r="GY57" s="74"/>
      <c r="GZ57" s="74"/>
      <c r="HA57" s="74"/>
      <c r="HB57" s="74"/>
      <c r="HC57" s="74"/>
      <c r="HD57" s="74"/>
      <c r="HE57" s="75"/>
      <c r="HF57" s="23"/>
      <c r="HG57" s="23"/>
      <c r="HH57" s="74"/>
      <c r="HI57" s="74"/>
      <c r="HJ57" s="74"/>
      <c r="HK57" s="74"/>
      <c r="HL57" s="17"/>
      <c r="HM57" s="75"/>
      <c r="HN57" s="23"/>
      <c r="HO57" s="23"/>
      <c r="HP57" s="74"/>
      <c r="HQ57" s="74"/>
      <c r="HR57" s="74"/>
      <c r="HS57" s="74"/>
      <c r="HT57" s="74"/>
      <c r="HU57" s="75"/>
      <c r="HV57" s="23"/>
      <c r="HW57" s="23"/>
      <c r="HX57" s="74"/>
      <c r="HY57" s="74"/>
      <c r="HZ57" s="74"/>
      <c r="IA57" s="74"/>
      <c r="IB57" s="74"/>
      <c r="IC57" s="75"/>
      <c r="ID57" s="23"/>
      <c r="IE57" s="23"/>
      <c r="IF57" s="74"/>
      <c r="IG57" s="74"/>
      <c r="IH57" s="74"/>
      <c r="II57" s="74"/>
      <c r="IJ57" s="74"/>
      <c r="IK57" s="75"/>
      <c r="IL57" s="23"/>
      <c r="IM57" s="23"/>
      <c r="IN57" s="74"/>
      <c r="IO57" s="74"/>
      <c r="IP57" s="74"/>
    </row>
    <row r="58" spans="1:251" s="51" customFormat="1">
      <c r="A58" s="79" t="s">
        <v>154</v>
      </c>
      <c r="F58" s="80"/>
      <c r="J58" s="48"/>
      <c r="M58" s="81"/>
      <c r="N58" s="81"/>
      <c r="T58" s="37"/>
      <c r="U58" s="37"/>
      <c r="V58" s="37"/>
      <c r="W58" s="37"/>
      <c r="X58" s="37"/>
      <c r="AB58" s="37"/>
      <c r="AC58" s="37"/>
      <c r="AD58" s="37"/>
      <c r="AE58" s="37"/>
      <c r="AF58" s="37"/>
      <c r="AJ58" s="37"/>
      <c r="AK58" s="37"/>
      <c r="AL58" s="37"/>
      <c r="AM58" s="37"/>
      <c r="AN58" s="37"/>
      <c r="AR58" s="37"/>
      <c r="AS58" s="37"/>
      <c r="AT58" s="37"/>
      <c r="AU58" s="37"/>
      <c r="AV58" s="37"/>
      <c r="AZ58" s="37"/>
      <c r="BA58" s="37"/>
      <c r="BB58" s="37"/>
      <c r="BC58" s="37"/>
      <c r="BD58" s="37"/>
      <c r="BF58" s="48"/>
      <c r="BH58" s="37"/>
      <c r="BI58" s="37"/>
      <c r="BJ58"/>
      <c r="BK58" s="37"/>
      <c r="BL58" s="37"/>
      <c r="BP58" s="37"/>
      <c r="BQ58" s="37"/>
      <c r="BR58" s="37"/>
      <c r="BS58" s="37"/>
      <c r="BT58" s="37"/>
      <c r="BX58" s="37"/>
      <c r="BY58" s="37"/>
      <c r="BZ58" s="37"/>
      <c r="CA58" s="37"/>
      <c r="CB58" s="37"/>
      <c r="CF58" s="37"/>
      <c r="CG58" s="37"/>
      <c r="CH58" s="37"/>
      <c r="CI58" s="37"/>
      <c r="CJ58" s="37"/>
      <c r="CL58" s="48"/>
      <c r="CN58" s="37"/>
      <c r="CO58" s="37"/>
      <c r="CP58" s="37"/>
      <c r="CQ58" s="37"/>
      <c r="CR58" s="37"/>
      <c r="CS58" s="54"/>
      <c r="CV58" s="37"/>
      <c r="CW58" s="37"/>
      <c r="CX58" s="37"/>
      <c r="CY58" s="37"/>
      <c r="CZ58" s="37"/>
      <c r="DD58" s="37"/>
      <c r="DE58" s="37"/>
      <c r="DF58" s="37"/>
      <c r="DG58" s="37"/>
      <c r="DH58" s="37"/>
      <c r="DI58" s="48"/>
      <c r="DL58" s="37"/>
      <c r="DM58" s="37"/>
      <c r="DN58" s="37"/>
      <c r="DX58" s="37"/>
      <c r="DY58" s="37"/>
      <c r="DZ58" s="37"/>
      <c r="EA58" s="37"/>
      <c r="EB58" s="37"/>
      <c r="ED58" s="48"/>
      <c r="EF58" s="37"/>
      <c r="EG58" s="37"/>
      <c r="EH58" s="37"/>
      <c r="EI58" s="37"/>
      <c r="EJ58" s="37"/>
      <c r="EN58" s="37"/>
      <c r="EO58" s="37"/>
      <c r="EP58" s="37"/>
      <c r="EQ58" s="37"/>
      <c r="ER58" s="37"/>
      <c r="ET58" s="48"/>
      <c r="EV58" s="37"/>
      <c r="EW58" s="37"/>
      <c r="EX58" s="37"/>
      <c r="EY58" s="37"/>
      <c r="EZ58" s="37"/>
      <c r="FD58" s="37"/>
      <c r="FE58" s="37"/>
      <c r="FF58" s="37"/>
      <c r="FG58" s="37"/>
      <c r="FH58" s="37"/>
      <c r="FL58" s="37"/>
      <c r="FM58" s="37"/>
      <c r="FN58" s="37"/>
      <c r="FO58" s="37"/>
      <c r="FP58" s="37"/>
      <c r="FT58" s="37"/>
      <c r="FU58" s="37"/>
      <c r="FV58" s="37"/>
      <c r="FW58" s="37"/>
      <c r="FX58" s="37"/>
      <c r="GB58" s="37"/>
      <c r="GC58" s="37"/>
      <c r="GD58" s="37"/>
      <c r="GE58" s="37"/>
      <c r="GF58" s="37"/>
      <c r="GJ58" s="37"/>
      <c r="GK58" s="37"/>
      <c r="GL58" s="37"/>
      <c r="GM58" s="37"/>
      <c r="GN58" s="37"/>
      <c r="GR58" s="37"/>
      <c r="GS58" s="37"/>
      <c r="GT58" s="37"/>
      <c r="GU58" s="37"/>
      <c r="GV58" s="37"/>
      <c r="GW58" s="54"/>
      <c r="GZ58" s="37"/>
      <c r="HA58" s="37"/>
      <c r="HB58" s="37"/>
      <c r="HC58" s="37"/>
      <c r="HD58" s="37"/>
      <c r="HH58" s="37"/>
      <c r="HI58" s="37"/>
      <c r="HJ58" s="37"/>
      <c r="HK58" s="37"/>
      <c r="HP58" s="37"/>
      <c r="HQ58" s="37"/>
      <c r="HR58" s="37"/>
      <c r="HS58" s="37"/>
      <c r="HT58" s="37"/>
      <c r="HV58" s="48"/>
      <c r="HX58" s="37"/>
      <c r="HY58" s="37"/>
      <c r="HZ58" s="37"/>
      <c r="IA58" s="37"/>
      <c r="IB58" s="37"/>
      <c r="IF58" s="37"/>
      <c r="IG58" s="37"/>
      <c r="IH58" s="37"/>
      <c r="II58" s="37"/>
      <c r="IJ58" s="37"/>
      <c r="IL58" s="48"/>
      <c r="IN58" s="37"/>
      <c r="IO58" s="37"/>
      <c r="IP58" s="37"/>
    </row>
    <row r="59" spans="1:251">
      <c r="A59" s="82"/>
      <c r="E59" s="6"/>
      <c r="J59" s="12"/>
      <c r="T59"/>
      <c r="U59"/>
      <c r="V59"/>
      <c r="W59"/>
      <c r="X59"/>
      <c r="AB59"/>
      <c r="AC59"/>
      <c r="AD59"/>
      <c r="AE59"/>
      <c r="AF59"/>
      <c r="AJ59"/>
      <c r="AK59"/>
      <c r="AL59"/>
      <c r="AM59"/>
      <c r="AN59"/>
      <c r="AR59"/>
      <c r="AS59"/>
      <c r="AT59"/>
      <c r="AU59"/>
      <c r="AV59"/>
      <c r="AZ59"/>
      <c r="BA59"/>
      <c r="BB59"/>
      <c r="BC59"/>
      <c r="BD59"/>
      <c r="BF59" s="12"/>
      <c r="BH59"/>
      <c r="BI59"/>
      <c r="BJ59"/>
      <c r="BK59"/>
      <c r="BL59"/>
      <c r="BP59"/>
      <c r="BQ59"/>
      <c r="BR59"/>
      <c r="BS59"/>
      <c r="BT59"/>
      <c r="BX59"/>
      <c r="BY59"/>
      <c r="BZ59"/>
      <c r="CA59"/>
      <c r="CB59"/>
      <c r="CF59"/>
      <c r="CG59"/>
      <c r="CH59"/>
      <c r="CI59"/>
      <c r="CJ59"/>
      <c r="CL59" s="12"/>
      <c r="CN59"/>
      <c r="CO59"/>
      <c r="CP59"/>
      <c r="CQ59"/>
      <c r="CR59"/>
      <c r="CS59" s="8"/>
      <c r="CV59"/>
      <c r="CW59"/>
      <c r="CX59"/>
      <c r="CY59"/>
      <c r="CZ59"/>
      <c r="DD59"/>
      <c r="DE59"/>
      <c r="DF59"/>
      <c r="DG59"/>
      <c r="DH59"/>
      <c r="DL59"/>
      <c r="DM59"/>
      <c r="DN59"/>
      <c r="DX59"/>
      <c r="DY59"/>
      <c r="DZ59"/>
      <c r="EA59"/>
      <c r="EB59"/>
      <c r="ED59" s="12"/>
      <c r="EF59"/>
      <c r="EG59"/>
      <c r="EH59"/>
      <c r="EI59"/>
      <c r="EJ59"/>
      <c r="EN59"/>
      <c r="EO59"/>
      <c r="EP59"/>
      <c r="EQ59"/>
      <c r="ER59"/>
      <c r="ET59" s="12"/>
      <c r="EV59"/>
      <c r="EW59"/>
      <c r="EX59"/>
      <c r="EY59"/>
      <c r="EZ59"/>
      <c r="FD59"/>
      <c r="FE59"/>
      <c r="FF59"/>
      <c r="FG59"/>
      <c r="FH59"/>
      <c r="FL59"/>
      <c r="FM59"/>
      <c r="FN59"/>
      <c r="FO59"/>
      <c r="FP59"/>
      <c r="FT59"/>
      <c r="FU59"/>
      <c r="FV59"/>
      <c r="FW59"/>
      <c r="FX59"/>
      <c r="GB59"/>
      <c r="GC59"/>
      <c r="GD59"/>
      <c r="GE59"/>
      <c r="GF59"/>
      <c r="GJ59"/>
      <c r="GK59"/>
      <c r="GL59"/>
      <c r="GM59"/>
      <c r="GN59"/>
      <c r="GR59"/>
      <c r="GS59"/>
      <c r="GT59"/>
      <c r="GU59"/>
      <c r="GV59"/>
      <c r="GW59" s="8"/>
      <c r="GZ59"/>
      <c r="HA59"/>
      <c r="HB59"/>
      <c r="HC59"/>
      <c r="HD59"/>
      <c r="HH59"/>
      <c r="HI59"/>
      <c r="HJ59"/>
      <c r="HK59"/>
      <c r="HP59"/>
      <c r="HQ59"/>
      <c r="HR59"/>
      <c r="HS59"/>
      <c r="HT59"/>
      <c r="HV59" s="12"/>
      <c r="HX59"/>
      <c r="HY59"/>
      <c r="HZ59"/>
      <c r="IA59"/>
      <c r="IB59"/>
      <c r="IF59"/>
      <c r="IG59"/>
      <c r="IH59"/>
      <c r="II59"/>
      <c r="IJ59"/>
      <c r="IL59" s="12"/>
      <c r="IN59"/>
      <c r="IO59"/>
      <c r="IP59"/>
    </row>
    <row r="60" spans="1:251" s="5" customFormat="1">
      <c r="A60" s="5" t="s">
        <v>155</v>
      </c>
      <c r="B60" s="11">
        <v>24.554542999999999</v>
      </c>
      <c r="C60" s="11">
        <f t="shared" ref="C60:C62" si="138">(-0.2339*B60)+4.7479</f>
        <v>-0.99540760769999981</v>
      </c>
      <c r="D60" s="11">
        <f t="shared" ref="D60:D62" si="139">10^C60</f>
        <v>0.10106304803329939</v>
      </c>
      <c r="F60" s="31"/>
      <c r="I60" s="5">
        <v>28.397697000000001</v>
      </c>
      <c r="J60" s="5">
        <f t="shared" ref="J60:J62" si="140">(-0.285*I60)+7.0984</f>
        <v>-0.99494364499999932</v>
      </c>
      <c r="K60" s="5">
        <f t="shared" ref="K60:K62" si="141">10^J60</f>
        <v>0.10117107275350466</v>
      </c>
      <c r="L60" s="83"/>
      <c r="M60" s="32"/>
      <c r="N60" s="32"/>
      <c r="Q60" s="5">
        <v>27.188248000000002</v>
      </c>
      <c r="R60" s="5">
        <f t="shared" ref="R60:R62" si="142">(-0.1685*Q60)+3.1592</f>
        <v>-1.4220197880000005</v>
      </c>
      <c r="S60" s="5">
        <f t="shared" ref="S60:S62" si="143">10^R60</f>
        <v>3.7842534192084068E-2</v>
      </c>
      <c r="T60" s="83"/>
      <c r="U60" s="83"/>
      <c r="V60" s="83"/>
      <c r="W60" s="83"/>
      <c r="X60" s="83"/>
      <c r="Y60" s="5">
        <v>22.880001</v>
      </c>
      <c r="Z60" s="5">
        <f t="shared" ref="Z60:Z62" si="144">(-0.23448*Y60)+3.6984</f>
        <v>-1.66650263448</v>
      </c>
      <c r="AA60" s="5">
        <f t="shared" ref="AA60:AA62" si="145">10^Z60</f>
        <v>2.1552485695421709E-2</v>
      </c>
      <c r="AB60" s="83"/>
      <c r="AC60" s="83"/>
      <c r="AD60" s="83"/>
      <c r="AE60" s="83"/>
      <c r="AF60" s="83"/>
      <c r="AG60" s="5">
        <v>31.465312999999998</v>
      </c>
      <c r="AH60" s="5">
        <f t="shared" ref="AH60:AH62" si="146">(-0.2378*AG60)+3.6095</f>
        <v>-3.8729514314000002</v>
      </c>
      <c r="AI60" s="5">
        <f t="shared" ref="AI60:AI62" si="147">10^AH60</f>
        <v>1.3398265163146129E-4</v>
      </c>
      <c r="AJ60" s="83"/>
      <c r="AK60" s="83"/>
      <c r="AL60" s="83"/>
      <c r="AM60" s="83"/>
      <c r="AN60" s="83"/>
      <c r="AO60" s="5">
        <v>37.458495999999997</v>
      </c>
      <c r="AP60" s="5">
        <f t="shared" ref="AP60:AP62" si="148">(-0.2037*AO60)+4.2836</f>
        <v>-3.3466956351999988</v>
      </c>
      <c r="AQ60" s="5">
        <f t="shared" ref="AQ60:AQ62" si="149">10^AP60</f>
        <v>4.5009518272503922E-4</v>
      </c>
      <c r="AR60" s="83"/>
      <c r="AS60" s="83"/>
      <c r="AT60" s="83"/>
      <c r="AU60" s="83"/>
      <c r="AV60" s="83"/>
      <c r="AW60" s="5">
        <v>28.532191999999998</v>
      </c>
      <c r="AX60" s="5">
        <f t="shared" ref="AX60:AX62" si="150">(-0.1553*AW60)+4.1459</f>
        <v>-0.28514941759999957</v>
      </c>
      <c r="AY60" s="5">
        <f t="shared" ref="AY60:AY62" si="151">10^AX60</f>
        <v>0.51862157816887255</v>
      </c>
      <c r="AZ60" s="83"/>
      <c r="BA60" s="83"/>
      <c r="BB60" s="83"/>
      <c r="BC60" s="83"/>
      <c r="BD60" s="83"/>
      <c r="BE60" s="5">
        <v>23.744928000000002</v>
      </c>
      <c r="BF60" s="5">
        <f t="shared" ref="BF60:BF62" si="152">(-0.2895*BE60)+5.4116</f>
        <v>-1.4625566560000003</v>
      </c>
      <c r="BG60" s="5">
        <f t="shared" ref="BG60:BG62" si="153">10^BF60</f>
        <v>3.4470163549802028E-2</v>
      </c>
      <c r="BH60" s="83"/>
      <c r="BI60" s="83"/>
      <c r="BJ60" s="37"/>
      <c r="BK60" s="83"/>
      <c r="BL60" s="83"/>
      <c r="BM60" s="5">
        <v>31.17502</v>
      </c>
      <c r="BN60" s="5">
        <f t="shared" ref="BN60:BN62" si="154">(-0.323*BM60)+7.7865</f>
        <v>-2.2830314600000001</v>
      </c>
      <c r="BO60" s="5">
        <f t="shared" ref="BO60:BO62" si="155">10^BN60</f>
        <v>5.2115695747839835E-3</v>
      </c>
      <c r="BP60" s="83"/>
      <c r="BQ60" s="83"/>
      <c r="BR60" s="83"/>
      <c r="BS60" s="83"/>
      <c r="BT60" s="83"/>
      <c r="BU60" s="5">
        <v>23.034341999999999</v>
      </c>
      <c r="BV60" s="5">
        <f t="shared" ref="BV60:BV62" si="156">(-0.1759*BU60)+5.7383</f>
        <v>1.6865592421999995</v>
      </c>
      <c r="BW60" s="5">
        <f t="shared" ref="BW60:BW62" si="157">10^BV60</f>
        <v>48.59138100200304</v>
      </c>
      <c r="BX60" s="83"/>
      <c r="BY60" s="83"/>
      <c r="BZ60" s="83"/>
      <c r="CA60" s="83"/>
      <c r="CB60" s="83"/>
      <c r="CC60" s="5">
        <v>26.245445</v>
      </c>
      <c r="CD60" s="5">
        <f t="shared" ref="CD60:CD62" si="158">(-0.1918*CC60)+4.2347</f>
        <v>-0.79917635099999984</v>
      </c>
      <c r="CE60" s="5">
        <f t="shared" ref="CE60:CE62" si="159">10^CD60</f>
        <v>0.15879018291954067</v>
      </c>
      <c r="CF60" s="83"/>
      <c r="CG60" s="83"/>
      <c r="CH60" s="83"/>
      <c r="CI60" s="83"/>
      <c r="CJ60" s="83"/>
      <c r="CK60" s="5" t="s">
        <v>26</v>
      </c>
      <c r="CN60" s="83"/>
      <c r="CO60" s="83"/>
      <c r="CP60" s="83"/>
      <c r="CQ60" s="83"/>
      <c r="CR60" s="83"/>
      <c r="CS60" s="5">
        <v>32.685012999999998</v>
      </c>
      <c r="CT60" s="5">
        <f t="shared" ref="CT60:CT62" si="160">(-0.2004*CS60)+5.9899</f>
        <v>-0.56017660519999968</v>
      </c>
      <c r="CU60" s="5">
        <f t="shared" ref="CU60:CU62" si="161">10^CT60</f>
        <v>0.27531089280578158</v>
      </c>
      <c r="CV60" s="83"/>
      <c r="CW60" s="83"/>
      <c r="CX60" s="83"/>
      <c r="CY60" s="83"/>
      <c r="CZ60" s="83"/>
      <c r="DA60" s="5">
        <v>27.630468</v>
      </c>
      <c r="DB60" s="5">
        <f t="shared" ref="DB60:DB62" si="162">(-0.2038*DA60)+4.7115</f>
        <v>-0.91958937840000043</v>
      </c>
      <c r="DC60" s="5">
        <f t="shared" ref="DC60:DC62" si="163">10^DB60</f>
        <v>0.12034017025840754</v>
      </c>
      <c r="DD60" s="83"/>
      <c r="DE60" s="83"/>
      <c r="DF60" s="83"/>
      <c r="DG60" s="83"/>
      <c r="DH60" s="83"/>
      <c r="DI60" s="5" t="s">
        <v>27</v>
      </c>
      <c r="DL60" s="83"/>
      <c r="DM60" s="83"/>
      <c r="DN60" s="83"/>
      <c r="DU60" s="5">
        <v>29.685140000000001</v>
      </c>
      <c r="DV60" s="5">
        <f t="shared" ref="DV60:DV61" si="164">(-0.096*DU60)+3.7201</f>
        <v>0.87032655999999964</v>
      </c>
      <c r="DW60" s="5">
        <f t="shared" ref="DW60:DW61" si="165">10^DV60</f>
        <v>7.4186786595431098</v>
      </c>
      <c r="DX60" s="83"/>
      <c r="DY60" s="83"/>
      <c r="DZ60" s="83"/>
      <c r="EA60" s="83"/>
      <c r="EB60" s="83"/>
      <c r="EC60" s="5">
        <v>28.471976999999999</v>
      </c>
      <c r="ED60" s="5">
        <f t="shared" ref="ED60:ED62" si="166">(-0.1243*EC60)+3.7077</f>
        <v>0.16863325890000036</v>
      </c>
      <c r="EE60" s="5">
        <f t="shared" ref="EE60:EE62" si="167">10^ED60</f>
        <v>1.4744608950872342</v>
      </c>
      <c r="EF60" s="83"/>
      <c r="EG60" s="83"/>
      <c r="EH60" s="83"/>
      <c r="EI60" s="83"/>
      <c r="EJ60" s="83"/>
      <c r="EK60" s="5">
        <v>29.851353</v>
      </c>
      <c r="EL60" s="5">
        <f t="shared" ref="EL60:EL62" si="168">(-0.2791*EK60)+6.0225</f>
        <v>-2.3090126223</v>
      </c>
      <c r="EM60" s="5">
        <f t="shared" ref="EM60:EM62" si="169">10^EL60</f>
        <v>4.9089360865278752E-3</v>
      </c>
      <c r="EN60" s="83"/>
      <c r="EO60" s="83"/>
      <c r="EP60" s="83"/>
      <c r="EQ60" s="83"/>
      <c r="ER60" s="83"/>
      <c r="ES60" s="5">
        <v>33.148955999999998</v>
      </c>
      <c r="ET60" s="5">
        <f t="shared" ref="ET60:ET62" si="170">(-0.1322*ES60)+4.2574</f>
        <v>-0.12489198320000039</v>
      </c>
      <c r="EU60" s="5">
        <f t="shared" ref="EU60:EU62" si="171">10^ET60</f>
        <v>0.75008074462189855</v>
      </c>
      <c r="EV60" s="83"/>
      <c r="EW60" s="83"/>
      <c r="EX60" s="83"/>
      <c r="EY60" s="83"/>
      <c r="EZ60" s="83"/>
      <c r="FA60" s="5">
        <v>25.121181</v>
      </c>
      <c r="FB60" s="5">
        <f t="shared" ref="FB60:FB62" si="172">(-0.2544*FA60)+5.7714</f>
        <v>-0.61942844640000061</v>
      </c>
      <c r="FC60" s="5">
        <f t="shared" ref="FC60:FC62" si="173">10^FB60</f>
        <v>0.24019919832882988</v>
      </c>
      <c r="FD60" s="83"/>
      <c r="FE60" s="83"/>
      <c r="FF60" s="83"/>
      <c r="FG60" s="83"/>
      <c r="FH60" s="83"/>
      <c r="FI60" s="5">
        <v>33.078003000000002</v>
      </c>
      <c r="FJ60" s="5">
        <f t="shared" ref="FJ60:FJ62" si="174">(-0.1487*FI60)+4.5049</f>
        <v>-0.41379904610000029</v>
      </c>
      <c r="FK60" s="5">
        <f t="shared" ref="FK60:FK62" si="175">10^FJ60</f>
        <v>0.38565676496083406</v>
      </c>
      <c r="FL60" s="83"/>
      <c r="FM60" s="83"/>
      <c r="FN60" s="83"/>
      <c r="FO60" s="83"/>
      <c r="FP60" s="83"/>
      <c r="FQ60" s="5">
        <v>28.690386</v>
      </c>
      <c r="FR60" s="5">
        <f t="shared" ref="FR60:FR62" si="176">(-0.0903*FQ60)+3.5572</f>
        <v>0.96645814419999976</v>
      </c>
      <c r="FS60" s="5">
        <f t="shared" ref="FS60:FS62" si="177">10^FR60</f>
        <v>9.2567416754716678</v>
      </c>
      <c r="FT60" s="83"/>
      <c r="FU60" s="83"/>
      <c r="FV60" s="83"/>
      <c r="FW60" s="83"/>
      <c r="FX60" s="83"/>
      <c r="FY60" s="5">
        <v>27.826754000000001</v>
      </c>
      <c r="FZ60" s="5">
        <f t="shared" ref="FZ60:FZ62" si="178">(-0.11*FY60)+3.2933</f>
        <v>0.23235705999999956</v>
      </c>
      <c r="GA60" s="5">
        <f t="shared" ref="GA60:GA62" si="179">10^FZ60</f>
        <v>1.707485640233164</v>
      </c>
      <c r="GB60" s="83"/>
      <c r="GC60" s="83"/>
      <c r="GD60" s="83"/>
      <c r="GE60" s="83"/>
      <c r="GF60" s="83"/>
      <c r="GG60" s="5">
        <v>26.659486999999999</v>
      </c>
      <c r="GH60" s="5">
        <f t="shared" ref="GH60:GH62" si="180">(-0.1731*GG60)+3.9678</f>
        <v>-0.64695719969999965</v>
      </c>
      <c r="GI60" s="5">
        <f t="shared" ref="GI60:GI62" si="181">10^GH60</f>
        <v>0.22544613813784956</v>
      </c>
      <c r="GJ60" s="83"/>
      <c r="GK60" s="83"/>
      <c r="GL60" s="83"/>
      <c r="GM60" s="83"/>
      <c r="GN60" s="83"/>
      <c r="GO60" s="5">
        <v>29.952244</v>
      </c>
      <c r="GP60" s="5">
        <f t="shared" ref="GP60:GP62" si="182">(-0.1183*GO60)+3.2335</f>
        <v>-0.30985046520000026</v>
      </c>
      <c r="GQ60" s="5">
        <f t="shared" ref="GQ60:GQ62" si="183">10^GP60</f>
        <v>0.48994748738288318</v>
      </c>
      <c r="GR60" s="83"/>
      <c r="GS60" s="83"/>
      <c r="GT60" s="83"/>
      <c r="GU60" s="83"/>
      <c r="GV60" s="83"/>
      <c r="GW60" s="5">
        <v>23.888672</v>
      </c>
      <c r="GX60" s="5">
        <f t="shared" ref="GX60:GX62" si="184">(-0.0969*GW60)+3.5187</f>
        <v>1.2038876832000001</v>
      </c>
      <c r="GY60" s="5">
        <f t="shared" ref="GY60:GY62" si="185">10^GX60</f>
        <v>15.991444060214997</v>
      </c>
      <c r="GZ60" s="83"/>
      <c r="HA60" s="83"/>
      <c r="HB60" s="83"/>
      <c r="HC60" s="83"/>
      <c r="HD60" s="83"/>
      <c r="HE60" s="5">
        <v>26.461838</v>
      </c>
      <c r="HF60" s="5">
        <f t="shared" ref="HF60:HF62" si="186">(-0.1105*HE60)+3.3141</f>
        <v>0.39006690099999997</v>
      </c>
      <c r="HG60" s="5">
        <f t="shared" ref="HG60:HG62" si="187">10^HF60</f>
        <v>2.4550870810486431</v>
      </c>
      <c r="HH60" s="83"/>
      <c r="HI60" s="83"/>
      <c r="HJ60" s="83"/>
      <c r="HK60" s="83"/>
      <c r="HM60" s="5">
        <v>35.150669999999998</v>
      </c>
      <c r="HN60" s="5">
        <f>(-0.25428*HM60)+4.1721</f>
        <v>-4.7660123676000001</v>
      </c>
      <c r="HO60" s="5">
        <f>10^HN60</f>
        <v>1.7139084990674769E-5</v>
      </c>
      <c r="HP60" s="83"/>
      <c r="HQ60" s="83"/>
      <c r="HR60" s="83"/>
      <c r="HS60" s="83"/>
      <c r="HT60" s="83"/>
      <c r="HU60" s="5">
        <v>27.217697000000001</v>
      </c>
      <c r="HV60" s="5">
        <f t="shared" ref="HV60:HV62" si="188">(-0.1152*HU60)+3.9062</f>
        <v>0.77072130559999996</v>
      </c>
      <c r="HW60" s="5">
        <f t="shared" ref="HW60:HW62" si="189">10^HV60</f>
        <v>5.8982245926514709</v>
      </c>
      <c r="HX60" s="83"/>
      <c r="HY60" s="83"/>
      <c r="HZ60" s="83"/>
      <c r="IA60" s="83"/>
      <c r="IB60" s="83"/>
      <c r="IC60" s="5">
        <v>24.667750000000002</v>
      </c>
      <c r="ID60" s="5">
        <f t="shared" ref="ID60:ID62" si="190">(-0.2491*IC60)+5.8921</f>
        <v>-0.25263652499999978</v>
      </c>
      <c r="IE60" s="5">
        <f t="shared" ref="IE60:IE62" si="191">10^ID60</f>
        <v>0.55893779202531246</v>
      </c>
      <c r="IF60" s="83"/>
      <c r="IG60" s="83"/>
      <c r="IH60" s="83"/>
      <c r="II60" s="83"/>
      <c r="IJ60" s="83"/>
      <c r="IK60" s="5">
        <v>28.084</v>
      </c>
      <c r="IL60" s="5">
        <f t="shared" ref="IL60:IL66" si="192">(-0.2134*IK60)+5.63</f>
        <v>-0.36312560000000005</v>
      </c>
      <c r="IM60" s="5">
        <f t="shared" ref="IM60:IM66" si="193">10^IL60</f>
        <v>0.43338552313687562</v>
      </c>
      <c r="IN60" s="83"/>
      <c r="IO60" s="83"/>
      <c r="IP60" s="83"/>
    </row>
    <row r="61" spans="1:251" s="5" customFormat="1">
      <c r="A61" s="5">
        <v>18917</v>
      </c>
      <c r="B61" s="11">
        <v>22.897558</v>
      </c>
      <c r="C61" s="11">
        <f t="shared" si="138"/>
        <v>-0.60783881620000013</v>
      </c>
      <c r="D61" s="11">
        <f t="shared" si="139"/>
        <v>0.24669547514942516</v>
      </c>
      <c r="E61" s="11">
        <v>1.6370908144010663</v>
      </c>
      <c r="F61" s="44">
        <v>0.12731471476772807</v>
      </c>
      <c r="G61" s="37">
        <f>SQRT(E61*F61)</f>
        <v>0.4565366908413161</v>
      </c>
      <c r="I61" s="5">
        <v>28.024291999999999</v>
      </c>
      <c r="J61" s="5">
        <f t="shared" si="140"/>
        <v>-0.88852321999999884</v>
      </c>
      <c r="K61" s="5">
        <f t="shared" si="141"/>
        <v>0.12926375867645162</v>
      </c>
      <c r="L61" s="83">
        <f>AVERAGE(K60:K62)</f>
        <v>9.6529407665403175E-2</v>
      </c>
      <c r="M61" s="84">
        <f>L61/E61</f>
        <v>5.8963990767194364E-2</v>
      </c>
      <c r="N61" s="43">
        <f>L61/F61</f>
        <v>0.75819521601655115</v>
      </c>
      <c r="O61" s="50">
        <f>L61/G61</f>
        <v>0.21143844427381425</v>
      </c>
      <c r="P61" s="37"/>
      <c r="Q61" s="5">
        <v>26.626975999999999</v>
      </c>
      <c r="R61" s="5">
        <f t="shared" si="142"/>
        <v>-1.327445456</v>
      </c>
      <c r="S61" s="5">
        <f t="shared" si="143"/>
        <v>4.704944924544948E-2</v>
      </c>
      <c r="T61" s="83">
        <f>AVERAGE(S60:S62)</f>
        <v>3.1013692173134346E-2</v>
      </c>
      <c r="U61" s="84">
        <f>T61/E61</f>
        <v>1.894439324948554E-2</v>
      </c>
      <c r="V61" s="43">
        <f>T61/F61</f>
        <v>0.24359864631292208</v>
      </c>
      <c r="W61" s="43">
        <f>T61/G61</f>
        <v>6.7932529400827821E-2</v>
      </c>
      <c r="X61" s="83"/>
      <c r="Y61" s="5">
        <v>22.562075</v>
      </c>
      <c r="Z61" s="5">
        <f t="shared" si="144"/>
        <v>-1.5919553460000002</v>
      </c>
      <c r="AA61" s="5">
        <f t="shared" si="145"/>
        <v>2.5588489732969847E-2</v>
      </c>
      <c r="AB61" s="83">
        <f>AVERAGE(AA60:AA62)</f>
        <v>2.4360628433393598E-2</v>
      </c>
      <c r="AC61" s="83">
        <f>AB61/E61</f>
        <v>1.4880438042348917E-2</v>
      </c>
      <c r="AD61" s="37">
        <f>AB61/F61</f>
        <v>0.19134181369244654</v>
      </c>
      <c r="AE61" s="37">
        <f>AB61/G61</f>
        <v>5.3359628967611088E-2</v>
      </c>
      <c r="AF61" s="83"/>
      <c r="AG61" s="5">
        <v>32.339570000000002</v>
      </c>
      <c r="AH61" s="5">
        <f t="shared" si="146"/>
        <v>-4.0808497460000002</v>
      </c>
      <c r="AI61" s="5">
        <f t="shared" si="147"/>
        <v>8.3013792283020927E-5</v>
      </c>
      <c r="AJ61" s="83">
        <f>AVERAGE(AI60:AI62)</f>
        <v>7.2962155295799302E-5</v>
      </c>
      <c r="AK61" s="83">
        <f>AJ61/E61</f>
        <v>4.4568178291619509E-5</v>
      </c>
      <c r="AL61" s="37">
        <f>AJ61/F61</f>
        <v>5.7308501557664304E-4</v>
      </c>
      <c r="AM61" s="37">
        <f>AJ61/G61</f>
        <v>1.5981662976822958E-4</v>
      </c>
      <c r="AN61" s="83"/>
      <c r="AO61" s="5">
        <v>30.21631</v>
      </c>
      <c r="AP61" s="5">
        <f t="shared" si="148"/>
        <v>-1.8714623469999996</v>
      </c>
      <c r="AQ61" s="5">
        <f t="shared" si="149"/>
        <v>1.3444283225276828E-2</v>
      </c>
      <c r="AR61" s="83">
        <f>AVERAGE(AQ60:AQ62)</f>
        <v>2.0501161914996065E-2</v>
      </c>
      <c r="AS61" s="83">
        <f>AR61/E61</f>
        <v>1.252292281811896E-2</v>
      </c>
      <c r="AT61" s="37">
        <f>AR61/F61</f>
        <v>0.16102743467161842</v>
      </c>
      <c r="AU61">
        <f>AR61/G61</f>
        <v>4.4905836324384052E-2</v>
      </c>
      <c r="AV61" s="83"/>
      <c r="AW61" s="5">
        <v>31.232702</v>
      </c>
      <c r="AX61" s="5">
        <f t="shared" si="150"/>
        <v>-0.70453862059999928</v>
      </c>
      <c r="AY61" s="5">
        <f t="shared" si="151"/>
        <v>0.1974519283095382</v>
      </c>
      <c r="AZ61" s="83">
        <f>AVERAGE(AY60:AY62)</f>
        <v>0.3087546965120096</v>
      </c>
      <c r="BA61" s="83">
        <f>AZ61/E61</f>
        <v>0.18859961450884341</v>
      </c>
      <c r="BB61" s="37">
        <f>AZ61/F61</f>
        <v>2.4251297037840374</v>
      </c>
      <c r="BC61" s="37">
        <f>AZ61/G61</f>
        <v>0.67629766173454642</v>
      </c>
      <c r="BD61" s="83"/>
      <c r="BE61" s="5">
        <v>22.420002</v>
      </c>
      <c r="BF61" s="5">
        <f t="shared" si="152"/>
        <v>-1.0789905790000001</v>
      </c>
      <c r="BG61" s="5">
        <f t="shared" si="153"/>
        <v>8.3369926957340731E-2</v>
      </c>
      <c r="BH61" s="83">
        <v>0.82219898700000005</v>
      </c>
      <c r="BI61" s="83">
        <f>BH61/E61</f>
        <v>0.50223175145039434</v>
      </c>
      <c r="BJ61" s="45">
        <v>3.3370190000000001E-3</v>
      </c>
      <c r="BK61" s="37">
        <f>BH61/G61</f>
        <v>1.8009483213382766</v>
      </c>
      <c r="BL61" s="83"/>
      <c r="BM61" s="5">
        <v>29.704414</v>
      </c>
      <c r="BN61" s="5">
        <f t="shared" si="154"/>
        <v>-1.808025722</v>
      </c>
      <c r="BO61" s="5">
        <f t="shared" si="155"/>
        <v>1.555873479011712E-2</v>
      </c>
      <c r="BP61" s="83">
        <f>AVERAGE(BO60:BO62)</f>
        <v>4.0146985055109614E-2</v>
      </c>
      <c r="BQ61" s="83">
        <f>BP61/E61</f>
        <v>2.4523370787953195E-2</v>
      </c>
      <c r="BR61" s="37">
        <f>BP61/F61</f>
        <v>0.3153365667774809</v>
      </c>
      <c r="BS61" s="37">
        <f>BP61/G61</f>
        <v>8.793813478852236E-2</v>
      </c>
      <c r="BT61" s="83"/>
      <c r="BU61" s="5">
        <v>27.720113999999999</v>
      </c>
      <c r="BV61" s="5">
        <f t="shared" si="156"/>
        <v>0.86233194739999952</v>
      </c>
      <c r="BW61" s="5">
        <f t="shared" si="157"/>
        <v>7.2833628631020995</v>
      </c>
      <c r="BX61" s="83">
        <f>AVERAGE(BW60:BW62)</f>
        <v>23.413132288234191</v>
      </c>
      <c r="BY61" s="83">
        <f>BX61/E61</f>
        <v>14.301669817138363</v>
      </c>
      <c r="BZ61" s="85">
        <f>BX61/F61</f>
        <v>183.89965630405661</v>
      </c>
      <c r="CA61" s="85">
        <f>BX61/G61</f>
        <v>51.284229193250475</v>
      </c>
      <c r="CB61" s="83"/>
      <c r="CC61" s="5">
        <v>25.028894000000001</v>
      </c>
      <c r="CD61" s="5">
        <f t="shared" si="158"/>
        <v>-0.56584186919999979</v>
      </c>
      <c r="CE61" s="5">
        <f t="shared" si="159"/>
        <v>0.27174285306056173</v>
      </c>
      <c r="CF61" s="83">
        <f>AVERAGE(CE60:CE62)</f>
        <v>0.16322980670538281</v>
      </c>
      <c r="CG61" s="83">
        <f>CF61/E61</f>
        <v>9.9707239982957718E-2</v>
      </c>
      <c r="CH61" s="37">
        <f>CF61/F61</f>
        <v>1.282096943807147</v>
      </c>
      <c r="CI61" s="50">
        <f>CF61/G61</f>
        <v>0.35753929526360578</v>
      </c>
      <c r="CJ61" s="83"/>
      <c r="CK61" s="5">
        <v>28.521238</v>
      </c>
      <c r="CL61" s="5">
        <f t="shared" ref="CL61:CL62" si="194">(-0.1396*CK61)+4.5174</f>
        <v>0.53583517520000035</v>
      </c>
      <c r="CM61" s="5">
        <f t="shared" ref="CM61:CM62" si="195">10^CL61</f>
        <v>3.4342758445256898</v>
      </c>
      <c r="CN61" s="83">
        <f>AVERAGE(CM60:CM62)</f>
        <v>3.4481765785743894</v>
      </c>
      <c r="CO61" s="83">
        <f>CN61/E61</f>
        <v>2.1062830163370707</v>
      </c>
      <c r="CP61" s="37">
        <f>CN61/F61</f>
        <v>27.08388095488581</v>
      </c>
      <c r="CQ61" s="50">
        <f>CN61/G61</f>
        <v>7.5529013280838653</v>
      </c>
      <c r="CR61" s="83"/>
      <c r="CS61" s="5">
        <v>30.669685000000001</v>
      </c>
      <c r="CT61" s="5">
        <f t="shared" si="160"/>
        <v>-0.15630487400000082</v>
      </c>
      <c r="CU61" s="5">
        <f t="shared" si="161"/>
        <v>0.69774241810199256</v>
      </c>
      <c r="CV61" s="83">
        <f>AVERAGE(CU60:CU62)</f>
        <v>0.54475509533303479</v>
      </c>
      <c r="CW61" s="83">
        <f>CV61/E61</f>
        <v>0.33275801839517055</v>
      </c>
      <c r="CX61" s="37">
        <f>CV61/F61</f>
        <v>4.2788070202794826</v>
      </c>
      <c r="CY61" s="37">
        <f>CV61/G61</f>
        <v>1.1932339859237773</v>
      </c>
      <c r="CZ61" s="83"/>
      <c r="DA61" s="5">
        <v>25.617156999999999</v>
      </c>
      <c r="DB61" s="5">
        <f t="shared" si="162"/>
        <v>-0.50927659660000035</v>
      </c>
      <c r="DC61" s="5">
        <f t="shared" si="163"/>
        <v>0.30954472205498001</v>
      </c>
      <c r="DD61" s="83">
        <f>AVERAGE(DC60:DC62)</f>
        <v>0.27699180567182924</v>
      </c>
      <c r="DE61" s="83">
        <f>DD61/E61</f>
        <v>0.16919758099868601</v>
      </c>
      <c r="DF61" s="37">
        <f>DD61/F61</f>
        <v>2.1756464378620399</v>
      </c>
      <c r="DG61" s="37">
        <f>DD61/G61</f>
        <v>0.6067240842381858</v>
      </c>
      <c r="DH61" s="83"/>
      <c r="DI61" s="5">
        <v>28.850517</v>
      </c>
      <c r="DL61" s="83"/>
      <c r="DM61" s="83"/>
      <c r="DN61" s="83"/>
      <c r="DU61" s="5">
        <v>29.755068000000001</v>
      </c>
      <c r="DV61" s="5">
        <f t="shared" si="164"/>
        <v>0.86361347199999994</v>
      </c>
      <c r="DW61" s="5">
        <f t="shared" si="165"/>
        <v>7.3048864923831216</v>
      </c>
      <c r="DX61" s="83">
        <f>AVERAGE(DW60:DW62)</f>
        <v>7.3617825759631152</v>
      </c>
      <c r="DY61" s="83">
        <f>DX61/E61</f>
        <v>4.4968687816237249</v>
      </c>
      <c r="DZ61" s="37">
        <f>DX61/F61</f>
        <v>57.823501308500681</v>
      </c>
      <c r="EA61" s="37">
        <f>DX61/G61</f>
        <v>16.125281327107921</v>
      </c>
      <c r="EB61" s="83"/>
      <c r="EC61" s="5">
        <v>28.890063999999999</v>
      </c>
      <c r="ED61" s="5">
        <f t="shared" si="166"/>
        <v>0.11666504480000039</v>
      </c>
      <c r="EE61" s="5">
        <f t="shared" si="167"/>
        <v>1.308172588898842</v>
      </c>
      <c r="EF61" s="83">
        <f>AVERAGE(EE60:EE62)</f>
        <v>1.2122014986381568</v>
      </c>
      <c r="EG61" s="83">
        <f>EF61/E61</f>
        <v>0.74046075390243016</v>
      </c>
      <c r="EH61" s="37">
        <f>EF61/F61</f>
        <v>9.5212992531907048</v>
      </c>
      <c r="EI61" s="37">
        <f>EF61/G61</f>
        <v>2.6552115590190235</v>
      </c>
      <c r="EJ61" s="83"/>
      <c r="EK61" s="5">
        <v>30.318262000000001</v>
      </c>
      <c r="EL61" s="5">
        <f t="shared" si="168"/>
        <v>-2.4393269242000004</v>
      </c>
      <c r="EM61" s="5">
        <f t="shared" si="169"/>
        <v>3.6364119460104748E-3</v>
      </c>
      <c r="EN61" s="83">
        <f>AVERAGE(EM60:EM62)</f>
        <v>4.7418826496357829E-3</v>
      </c>
      <c r="EO61" s="83">
        <f>EN61/E61</f>
        <v>2.8965299957233051E-3</v>
      </c>
      <c r="EP61" s="37">
        <f>EN61/F61</f>
        <v>3.7245362079998651E-2</v>
      </c>
      <c r="EQ61" s="37">
        <f>EN61/G61</f>
        <v>1.038664086537565E-2</v>
      </c>
      <c r="ER61" s="83"/>
      <c r="ES61" s="5">
        <v>28.609829999999999</v>
      </c>
      <c r="ET61" s="5">
        <f t="shared" si="170"/>
        <v>0.47518047399999963</v>
      </c>
      <c r="EU61" s="5">
        <f t="shared" si="171"/>
        <v>2.9866234725976155</v>
      </c>
      <c r="EV61" s="83">
        <f>AVERAGE(EU60:EU62)</f>
        <v>3.953848854992009</v>
      </c>
      <c r="EW61" s="83">
        <f>EV61/E61</f>
        <v>2.4151676988295452</v>
      </c>
      <c r="EX61" s="37">
        <f>EV61/F61</f>
        <v>31.055709956271581</v>
      </c>
      <c r="EY61" s="37">
        <f>EV61/G61</f>
        <v>8.6605281334688939</v>
      </c>
      <c r="EZ61" s="83"/>
      <c r="FA61" s="5">
        <v>24.791027</v>
      </c>
      <c r="FB61" s="5">
        <f t="shared" si="172"/>
        <v>-0.53543726880000087</v>
      </c>
      <c r="FC61" s="5">
        <f t="shared" si="173"/>
        <v>0.29144910849027755</v>
      </c>
      <c r="FD61" s="83">
        <f>AVERAGE(FC60:FC62)</f>
        <v>0.31996996657139753</v>
      </c>
      <c r="FE61" s="83">
        <f>FD61/E61</f>
        <v>0.19545034628299429</v>
      </c>
      <c r="FF61" s="37">
        <f>FD61/F61</f>
        <v>2.5132206214744945</v>
      </c>
      <c r="FG61" s="50">
        <f>FD61/G61</f>
        <v>0.70086363920006012</v>
      </c>
      <c r="FH61" s="83"/>
      <c r="FI61" s="5">
        <v>27.226137000000001</v>
      </c>
      <c r="FJ61" s="5">
        <f t="shared" si="174"/>
        <v>0.45637342810000003</v>
      </c>
      <c r="FK61" s="5">
        <f t="shared" si="175"/>
        <v>2.8600486992072955</v>
      </c>
      <c r="FL61" s="83">
        <f>AVERAGE(FK60:FK62)</f>
        <v>2.0249368521080808</v>
      </c>
      <c r="FM61" s="83">
        <f>FL61/E61</f>
        <v>1.236911742644472</v>
      </c>
      <c r="FN61" s="37">
        <f>FL61/F61</f>
        <v>15.904971045981284</v>
      </c>
      <c r="FO61" s="37">
        <f>FL61/G61</f>
        <v>4.4354306953434159</v>
      </c>
      <c r="FP61" s="83"/>
      <c r="FQ61" s="5">
        <v>32.002453000000003</v>
      </c>
      <c r="FR61" s="5" t="s">
        <v>156</v>
      </c>
      <c r="FT61" s="83">
        <f>AVERAGE(FS60:FS62)</f>
        <v>11.468038918341106</v>
      </c>
      <c r="FU61" s="83">
        <f>FT61/E61</f>
        <v>7.0051330185593379</v>
      </c>
      <c r="FV61" s="37">
        <f>FT61/F61</f>
        <v>90.076303742762988</v>
      </c>
      <c r="FW61" s="37">
        <f>FT61/G61</f>
        <v>25.119643499425088</v>
      </c>
      <c r="FX61" s="83"/>
      <c r="FY61" s="5">
        <v>25.552144999999999</v>
      </c>
      <c r="FZ61" s="5">
        <f t="shared" si="178"/>
        <v>0.48256405000000013</v>
      </c>
      <c r="GA61" s="5">
        <f t="shared" si="179"/>
        <v>3.0378340804280572</v>
      </c>
      <c r="GB61" s="83">
        <f>AVERAGE(GA60:GA62)</f>
        <v>1.9072546551439855</v>
      </c>
      <c r="GC61" s="83">
        <f>GB61/E61</f>
        <v>1.1650267892082451</v>
      </c>
      <c r="GD61" s="37">
        <f>GB61/F61</f>
        <v>14.980630154366409</v>
      </c>
      <c r="GE61" s="37">
        <f>GB61/G61</f>
        <v>4.1776590872230965</v>
      </c>
      <c r="GF61" s="83"/>
      <c r="GG61" s="5">
        <v>28.206569999999999</v>
      </c>
      <c r="GH61" s="5">
        <f t="shared" si="180"/>
        <v>-0.91475726700000015</v>
      </c>
      <c r="GI61" s="5">
        <f t="shared" si="181"/>
        <v>0.12168659332776947</v>
      </c>
      <c r="GJ61" s="83">
        <f>AVERAGE(GI60:GI62)</f>
        <v>0.15797833873613362</v>
      </c>
      <c r="GK61" s="83">
        <f>GJ61/E61</f>
        <v>9.6499435062758196E-2</v>
      </c>
      <c r="GL61" s="37">
        <f>GJ61/F61</f>
        <v>1.2408490175259632</v>
      </c>
      <c r="GM61" s="37">
        <f>GK61/G61</f>
        <v>0.21137279215155055</v>
      </c>
      <c r="GN61" s="83"/>
      <c r="GO61" s="5">
        <v>30.351082000000002</v>
      </c>
      <c r="GP61" s="5">
        <f t="shared" si="182"/>
        <v>-0.35703300060000043</v>
      </c>
      <c r="GQ61" s="5">
        <f t="shared" si="183"/>
        <v>0.43950821739443624</v>
      </c>
      <c r="GR61" s="83">
        <f>AVERAGE(GQ60:GQ62)</f>
        <v>0.52325692208000329</v>
      </c>
      <c r="GS61" s="83">
        <f>GR61/E61</f>
        <v>0.31962608150815269</v>
      </c>
      <c r="GT61" s="37">
        <f>GR61/F61</f>
        <v>4.1099485085807164</v>
      </c>
      <c r="GU61" s="37">
        <f>GR61/G61</f>
        <v>1.1461442915261282</v>
      </c>
      <c r="GV61" s="83"/>
      <c r="GW61" s="5">
        <v>31.108864000000001</v>
      </c>
      <c r="GX61" s="5">
        <f t="shared" si="184"/>
        <v>0.50425107839999983</v>
      </c>
      <c r="GY61" s="5">
        <f t="shared" si="185"/>
        <v>3.193383510367771</v>
      </c>
      <c r="GZ61" s="83">
        <f>AVERAGE(GY60:GY62)</f>
        <v>6.9069716025084347</v>
      </c>
      <c r="HA61" s="83">
        <f>GZ61/E61</f>
        <v>4.2190522002503368</v>
      </c>
      <c r="HB61" s="37">
        <f>GZ61/F61</f>
        <v>54.251165037045851</v>
      </c>
      <c r="HC61" s="37">
        <f>GZ61/G61</f>
        <v>15.129061346154044</v>
      </c>
      <c r="HD61" s="83"/>
      <c r="HE61" s="5">
        <v>25.937014000000001</v>
      </c>
      <c r="HF61" s="5">
        <f t="shared" si="186"/>
        <v>0.44805995299999957</v>
      </c>
      <c r="HG61" s="5">
        <f t="shared" si="187"/>
        <v>2.8058209460566474</v>
      </c>
      <c r="HH61" s="83">
        <f>AVERAGE(HG60:HG62)</f>
        <v>3.3029329924605459</v>
      </c>
      <c r="HI61" s="83">
        <f>HH61/E61</f>
        <v>2.0175624732638502</v>
      </c>
      <c r="HJ61" s="37">
        <f>HH61/F61</f>
        <v>25.943057709286709</v>
      </c>
      <c r="HK61" s="50">
        <f>HH61/G61</f>
        <v>7.2347591304738872</v>
      </c>
      <c r="HM61" s="5">
        <v>32.260795999999999</v>
      </c>
      <c r="HN61" s="5">
        <f>(-0.25428*HM61)+4.1721</f>
        <v>-4.0311752068800004</v>
      </c>
      <c r="HO61" s="5">
        <f>10^HN61</f>
        <v>9.3073231554236947E-5</v>
      </c>
      <c r="HP61" s="83">
        <f>AVERAGE(HO60:HO62)</f>
        <v>7.1362014864931973E-4</v>
      </c>
      <c r="HQ61" s="83">
        <f>HP61/E61</f>
        <v>4.3590749051414072E-4</v>
      </c>
      <c r="HR61" s="37">
        <f>HP61/F61</f>
        <v>5.6051662995219567E-3</v>
      </c>
      <c r="HS61" s="37">
        <f>HQ61/G61</f>
        <v>9.5481370776758509E-4</v>
      </c>
      <c r="HT61" s="83"/>
      <c r="HU61" s="5">
        <v>25.635145000000001</v>
      </c>
      <c r="HV61" s="5">
        <f t="shared" si="188"/>
        <v>0.95303129600000025</v>
      </c>
      <c r="HW61" s="5">
        <f t="shared" si="189"/>
        <v>8.9749346707824529</v>
      </c>
      <c r="HX61" s="83">
        <f>AVERAGE(HW60:HW62)</f>
        <v>8.3878682473634658</v>
      </c>
      <c r="HY61" s="83">
        <f>HX61/E61</f>
        <v>5.1236426064929015</v>
      </c>
      <c r="HZ61" s="37">
        <f>HX61/F61</f>
        <v>65.882944188079321</v>
      </c>
      <c r="IA61">
        <f>HX61/G61</f>
        <v>18.372823949606577</v>
      </c>
      <c r="IB61" s="83"/>
      <c r="IC61" s="5">
        <v>27.481672</v>
      </c>
      <c r="ID61" s="5">
        <f t="shared" si="190"/>
        <v>-0.95358449519999944</v>
      </c>
      <c r="IE61" s="5">
        <f t="shared" si="191"/>
        <v>0.11127958690817215</v>
      </c>
      <c r="IF61" s="83">
        <f>AVERAGE(IE60:IE62)</f>
        <v>0.24457136987549563</v>
      </c>
      <c r="IG61" s="83">
        <f>IF61/E61</f>
        <v>0.14939389294965452</v>
      </c>
      <c r="IH61" s="37">
        <f>IF61/F61</f>
        <v>1.9209984511349663</v>
      </c>
      <c r="II61" s="37">
        <f>IF61/G61</f>
        <v>0.5357102173426499</v>
      </c>
      <c r="IJ61" s="83"/>
      <c r="IK61" s="5">
        <v>26.270430000000001</v>
      </c>
      <c r="IL61" s="5">
        <f t="shared" si="192"/>
        <v>2.3890237999999897E-2</v>
      </c>
      <c r="IM61" s="5">
        <f t="shared" si="193"/>
        <v>1.0565504467686864</v>
      </c>
      <c r="IN61" s="83">
        <f>AVERAGE(IM60:IM62)</f>
        <v>1.6321327234876648</v>
      </c>
      <c r="IO61" s="83">
        <f>IN61/E61</f>
        <v>0.99697140142148111</v>
      </c>
      <c r="IP61" s="37">
        <f>IN61/F61</f>
        <v>12.819670738494874</v>
      </c>
      <c r="IQ61" s="6">
        <f>IN61/G61</f>
        <v>3.5750307833526676</v>
      </c>
    </row>
    <row r="62" spans="1:251" s="5" customFormat="1">
      <c r="A62" s="35" t="s">
        <v>152</v>
      </c>
      <c r="B62" s="11">
        <v>24.716339999999999</v>
      </c>
      <c r="C62" s="11">
        <f t="shared" si="138"/>
        <v>-1.0332519260000002</v>
      </c>
      <c r="D62" s="11">
        <f t="shared" si="139"/>
        <v>9.262923428664524E-2</v>
      </c>
      <c r="F62" s="31"/>
      <c r="I62" s="5">
        <v>29.215509999999998</v>
      </c>
      <c r="J62" s="5">
        <f t="shared" si="140"/>
        <v>-1.2280203499999995</v>
      </c>
      <c r="K62" s="5">
        <f t="shared" si="141"/>
        <v>5.9153391566253211E-2</v>
      </c>
      <c r="L62" s="83"/>
      <c r="M62" s="32"/>
      <c r="N62" s="32"/>
      <c r="Q62" s="5">
        <v>31.145938999999998</v>
      </c>
      <c r="R62" s="5">
        <f t="shared" si="142"/>
        <v>-2.0888907214999999</v>
      </c>
      <c r="S62" s="5">
        <f t="shared" si="143"/>
        <v>8.1490930818694917E-3</v>
      </c>
      <c r="T62" s="83"/>
      <c r="U62" s="83"/>
      <c r="V62" s="83"/>
      <c r="W62" s="83"/>
      <c r="X62" s="83"/>
      <c r="Y62" s="5">
        <v>22.536740000000002</v>
      </c>
      <c r="Z62" s="5">
        <f t="shared" si="144"/>
        <v>-1.5860147952000001</v>
      </c>
      <c r="AA62" s="5">
        <f t="shared" si="145"/>
        <v>2.5940909871789236E-2</v>
      </c>
      <c r="AB62" s="83"/>
      <c r="AC62" s="83"/>
      <c r="AD62" s="83"/>
      <c r="AE62" s="83"/>
      <c r="AF62" s="83"/>
      <c r="AG62" s="5">
        <v>39.247405999999998</v>
      </c>
      <c r="AH62" s="5">
        <f t="shared" si="146"/>
        <v>-5.7235331467999995</v>
      </c>
      <c r="AI62" s="5">
        <f t="shared" si="147"/>
        <v>1.8900219729156972E-6</v>
      </c>
      <c r="AJ62" s="83"/>
      <c r="AK62" s="83"/>
      <c r="AL62" s="83"/>
      <c r="AM62" s="83"/>
      <c r="AN62" s="83"/>
      <c r="AO62" s="5">
        <v>27.520422</v>
      </c>
      <c r="AP62" s="5">
        <f t="shared" si="148"/>
        <v>-1.3223099614000002</v>
      </c>
      <c r="AQ62" s="5">
        <f t="shared" si="149"/>
        <v>4.7609107336986332E-2</v>
      </c>
      <c r="AR62" s="83"/>
      <c r="AS62" s="83"/>
      <c r="AT62" s="83"/>
      <c r="AU62" s="83"/>
      <c r="AV62" s="83"/>
      <c r="AW62" s="5">
        <v>31.057867000000002</v>
      </c>
      <c r="AX62" s="5">
        <f t="shared" si="150"/>
        <v>-0.67738674509999974</v>
      </c>
      <c r="AY62" s="5">
        <f t="shared" si="151"/>
        <v>0.21019058305761801</v>
      </c>
      <c r="AZ62" s="83"/>
      <c r="BA62" s="83"/>
      <c r="BB62" s="83"/>
      <c r="BC62" s="83"/>
      <c r="BD62" s="83"/>
      <c r="BE62" s="5">
        <v>21.734272000000001</v>
      </c>
      <c r="BF62" s="5">
        <f t="shared" si="152"/>
        <v>-0.88047174399999939</v>
      </c>
      <c r="BG62" s="5">
        <f t="shared" si="153"/>
        <v>0.13168255850358909</v>
      </c>
      <c r="BH62" s="83"/>
      <c r="BI62" s="83"/>
      <c r="BJ62" s="83"/>
      <c r="BK62" s="83"/>
      <c r="BL62" s="83"/>
      <c r="BM62" s="5">
        <v>27.207222000000002</v>
      </c>
      <c r="BN62" s="5">
        <f t="shared" si="154"/>
        <v>-1.001432706000001</v>
      </c>
      <c r="BO62" s="5">
        <f t="shared" si="155"/>
        <v>9.9670650800427751E-2</v>
      </c>
      <c r="BP62" s="83"/>
      <c r="BQ62" s="83"/>
      <c r="BR62" s="83"/>
      <c r="BS62" s="83"/>
      <c r="BT62" s="83"/>
      <c r="BU62" s="5">
        <v>26.043234000000002</v>
      </c>
      <c r="BV62" s="5">
        <f t="shared" si="156"/>
        <v>1.1572951393999995</v>
      </c>
      <c r="BW62" s="5">
        <f t="shared" si="157"/>
        <v>14.364652999597425</v>
      </c>
      <c r="BX62" s="83"/>
      <c r="BY62" s="83"/>
      <c r="BZ62" s="83"/>
      <c r="CA62" s="83"/>
      <c r="CB62" s="83"/>
      <c r="CC62" s="5">
        <v>28.481221999999999</v>
      </c>
      <c r="CD62" s="5">
        <f t="shared" si="158"/>
        <v>-1.2279983795999998</v>
      </c>
      <c r="CE62" s="5">
        <f t="shared" si="159"/>
        <v>5.915638413604607E-2</v>
      </c>
      <c r="CF62" s="83"/>
      <c r="CG62" s="83"/>
      <c r="CH62" s="83"/>
      <c r="CI62" s="83"/>
      <c r="CJ62" s="83"/>
      <c r="CK62" s="5">
        <v>28.496155000000002</v>
      </c>
      <c r="CL62" s="5">
        <f t="shared" si="194"/>
        <v>0.53933676200000003</v>
      </c>
      <c r="CM62" s="5">
        <f t="shared" si="195"/>
        <v>3.462077312623089</v>
      </c>
      <c r="CN62" s="83"/>
      <c r="CO62" s="83"/>
      <c r="CP62" s="83"/>
      <c r="CQ62" s="83"/>
      <c r="CR62" s="83"/>
      <c r="CS62" s="5">
        <v>30.786224000000001</v>
      </c>
      <c r="CT62" s="5">
        <f t="shared" si="160"/>
        <v>-0.17965928959999999</v>
      </c>
      <c r="CU62" s="5">
        <f t="shared" si="161"/>
        <v>0.66121197509133034</v>
      </c>
      <c r="CV62" s="83"/>
      <c r="CW62" s="83"/>
      <c r="CX62" s="83"/>
      <c r="CY62" s="83"/>
      <c r="CZ62" s="83"/>
      <c r="DA62" s="5">
        <v>25.065052000000001</v>
      </c>
      <c r="DB62" s="5">
        <f t="shared" si="162"/>
        <v>-0.39675759760000062</v>
      </c>
      <c r="DC62" s="5">
        <f t="shared" si="163"/>
        <v>0.40109052470210016</v>
      </c>
      <c r="DD62" s="83"/>
      <c r="DE62" s="83"/>
      <c r="DF62" s="83"/>
      <c r="DG62" s="83"/>
      <c r="DH62" s="83"/>
      <c r="DI62" s="5">
        <v>23.406327999999998</v>
      </c>
      <c r="DL62" s="83"/>
      <c r="DM62" s="83"/>
      <c r="DN62" s="83"/>
      <c r="DU62" s="5" t="s">
        <v>27</v>
      </c>
      <c r="DX62" s="83"/>
      <c r="DY62" s="83"/>
      <c r="DZ62" s="83"/>
      <c r="EA62" s="83"/>
      <c r="EB62" s="83"/>
      <c r="EC62" s="5">
        <v>30.380184</v>
      </c>
      <c r="ED62" s="5">
        <f t="shared" si="166"/>
        <v>-6.8556871199999758E-2</v>
      </c>
      <c r="EE62" s="5">
        <f t="shared" si="167"/>
        <v>0.8539710119283942</v>
      </c>
      <c r="EF62" s="83"/>
      <c r="EG62" s="83"/>
      <c r="EH62" s="83"/>
      <c r="EI62" s="83"/>
      <c r="EJ62" s="83"/>
      <c r="EK62" s="5">
        <v>29.624251999999998</v>
      </c>
      <c r="EL62" s="5">
        <f t="shared" si="168"/>
        <v>-2.2456287331999993</v>
      </c>
      <c r="EM62" s="5">
        <f t="shared" si="169"/>
        <v>5.6802999163689995E-3</v>
      </c>
      <c r="EN62" s="83"/>
      <c r="EO62" s="83"/>
      <c r="EP62" s="83"/>
      <c r="EQ62" s="83"/>
      <c r="ER62" s="83"/>
      <c r="ES62" s="5">
        <v>25.322126000000001</v>
      </c>
      <c r="ET62" s="5">
        <f t="shared" si="170"/>
        <v>0.9098149427999993</v>
      </c>
      <c r="EU62" s="5">
        <f t="shared" si="171"/>
        <v>8.1248423477565126</v>
      </c>
      <c r="EV62" s="83"/>
      <c r="EW62" s="83"/>
      <c r="EX62" s="83"/>
      <c r="EY62" s="83"/>
      <c r="EZ62" s="83"/>
      <c r="FA62" s="5">
        <v>24.134004999999998</v>
      </c>
      <c r="FB62" s="5">
        <f t="shared" si="172"/>
        <v>-0.36829087200000021</v>
      </c>
      <c r="FC62" s="5">
        <f t="shared" si="173"/>
        <v>0.4282615928950852</v>
      </c>
      <c r="FD62" s="83"/>
      <c r="FE62" s="83"/>
      <c r="FF62" s="83"/>
      <c r="FG62"/>
      <c r="FH62" s="83"/>
      <c r="FI62" s="5">
        <v>27.257908</v>
      </c>
      <c r="FJ62" s="5">
        <f t="shared" si="174"/>
        <v>0.45164908040000018</v>
      </c>
      <c r="FK62" s="5">
        <f t="shared" si="175"/>
        <v>2.8291050921561136</v>
      </c>
      <c r="FL62" s="83"/>
      <c r="FM62" s="83"/>
      <c r="FN62" s="83"/>
      <c r="FO62" s="83"/>
      <c r="FP62" s="83"/>
      <c r="FQ62" s="5">
        <v>26.812125999999999</v>
      </c>
      <c r="FR62" s="5">
        <f t="shared" si="176"/>
        <v>1.1360650221999999</v>
      </c>
      <c r="FS62" s="5">
        <f t="shared" si="177"/>
        <v>13.679336161210545</v>
      </c>
      <c r="FT62" s="83"/>
      <c r="FU62" s="83"/>
      <c r="FV62" s="83"/>
      <c r="FW62" s="83"/>
      <c r="FX62" s="83"/>
      <c r="FY62" s="5">
        <v>30.033204999999999</v>
      </c>
      <c r="FZ62" s="5">
        <f t="shared" si="178"/>
        <v>-1.0352549999999905E-2</v>
      </c>
      <c r="GA62" s="5">
        <f t="shared" si="179"/>
        <v>0.97644424477073533</v>
      </c>
      <c r="GB62" s="83"/>
      <c r="GC62" s="83"/>
      <c r="GD62" s="83"/>
      <c r="GE62" s="83"/>
      <c r="GF62" s="83"/>
      <c r="GG62" s="5">
        <v>28.103252000000001</v>
      </c>
      <c r="GH62" s="5">
        <f t="shared" si="180"/>
        <v>-0.89687292120000039</v>
      </c>
      <c r="GI62" s="5">
        <f t="shared" si="181"/>
        <v>0.12680228474278188</v>
      </c>
      <c r="GJ62" s="83"/>
      <c r="GK62" s="83"/>
      <c r="GL62" s="83"/>
      <c r="GM62" s="83"/>
      <c r="GN62" s="83"/>
      <c r="GO62" s="5">
        <v>28.969622000000001</v>
      </c>
      <c r="GP62" s="5">
        <f t="shared" si="182"/>
        <v>-0.19360628260000023</v>
      </c>
      <c r="GQ62" s="5">
        <f t="shared" si="183"/>
        <v>0.64031506146269035</v>
      </c>
      <c r="GR62" s="83"/>
      <c r="GS62" s="83"/>
      <c r="GT62" s="83"/>
      <c r="GU62" s="83"/>
      <c r="GV62" s="83"/>
      <c r="GW62" s="5">
        <v>34.388897</v>
      </c>
      <c r="GX62" s="5">
        <f t="shared" si="184"/>
        <v>0.18641588069999981</v>
      </c>
      <c r="GY62" s="5">
        <f t="shared" si="185"/>
        <v>1.5360872369425367</v>
      </c>
      <c r="GZ62" s="83"/>
      <c r="HA62" s="83"/>
      <c r="HB62" s="83"/>
      <c r="HC62" s="83"/>
      <c r="HD62" s="83"/>
      <c r="HE62" s="5">
        <v>23.953340000000001</v>
      </c>
      <c r="HF62" s="5">
        <f t="shared" si="186"/>
        <v>0.66725592999999961</v>
      </c>
      <c r="HG62" s="5">
        <f t="shared" si="187"/>
        <v>4.6478909502763468</v>
      </c>
      <c r="HH62" s="83"/>
      <c r="HI62" s="83"/>
      <c r="HJ62" s="83"/>
      <c r="HK62" s="83"/>
      <c r="HM62" s="5">
        <v>26.995695000000001</v>
      </c>
      <c r="HN62" s="5">
        <f>(-0.25428*HM62)+4.1721</f>
        <v>-2.6923653245999999</v>
      </c>
      <c r="HO62" s="5">
        <f>10^HN62</f>
        <v>2.0306481294030477E-3</v>
      </c>
      <c r="HP62" s="83"/>
      <c r="HQ62" s="83"/>
      <c r="HR62" s="83"/>
      <c r="HS62" s="83"/>
      <c r="HT62" s="83"/>
      <c r="HU62" s="5">
        <v>25.119495000000001</v>
      </c>
      <c r="HV62" s="5">
        <f t="shared" si="188"/>
        <v>1.0124341760000002</v>
      </c>
      <c r="HW62" s="5">
        <f t="shared" si="189"/>
        <v>10.290445478656475</v>
      </c>
      <c r="HX62" s="83"/>
      <c r="HY62" s="83"/>
      <c r="HZ62" s="83"/>
      <c r="IA62" s="83"/>
      <c r="IB62" s="83"/>
      <c r="IC62" s="5">
        <v>28.459849999999999</v>
      </c>
      <c r="ID62" s="5">
        <f t="shared" si="190"/>
        <v>-1.1972486349999993</v>
      </c>
      <c r="IE62" s="5">
        <f t="shared" si="191"/>
        <v>6.3496730693002254E-2</v>
      </c>
      <c r="IF62" s="83"/>
      <c r="IG62" s="83"/>
      <c r="IH62" s="83"/>
      <c r="II62" s="83"/>
      <c r="IJ62" s="83"/>
      <c r="IK62" s="5">
        <v>23.887986999999999</v>
      </c>
      <c r="IL62" s="5">
        <f t="shared" si="192"/>
        <v>0.53230357420000018</v>
      </c>
      <c r="IM62" s="5">
        <f t="shared" si="193"/>
        <v>3.4064622005574328</v>
      </c>
      <c r="IN62" s="83"/>
      <c r="IO62" s="83"/>
      <c r="IP62" s="83"/>
    </row>
    <row r="63" spans="1:251">
      <c r="J63" s="12"/>
      <c r="L63"/>
      <c r="T63"/>
      <c r="U63"/>
      <c r="V63"/>
      <c r="W63"/>
      <c r="X63"/>
      <c r="AB63"/>
      <c r="AC63"/>
      <c r="AD63"/>
      <c r="AE63"/>
      <c r="AF63"/>
      <c r="AJ63"/>
      <c r="AK63"/>
      <c r="AL63"/>
      <c r="AM63"/>
      <c r="AN63"/>
      <c r="AR63"/>
      <c r="AS63"/>
      <c r="AT63"/>
      <c r="AU63"/>
      <c r="AV63"/>
      <c r="AZ63"/>
      <c r="BA63"/>
      <c r="BB63"/>
      <c r="BC63"/>
      <c r="BD63"/>
      <c r="BF63" s="12"/>
      <c r="BH63"/>
      <c r="BI63"/>
      <c r="BJ63"/>
      <c r="BK63"/>
      <c r="BL63"/>
      <c r="BP63"/>
      <c r="BQ63"/>
      <c r="BR63"/>
      <c r="BS63"/>
      <c r="BT63"/>
      <c r="BX63"/>
      <c r="BY63"/>
      <c r="BZ63"/>
      <c r="CA63"/>
      <c r="CB63"/>
      <c r="CF63"/>
      <c r="CG63"/>
      <c r="CH63"/>
      <c r="CI63"/>
      <c r="CJ63"/>
      <c r="CL63" s="12"/>
      <c r="CN63"/>
      <c r="CO63"/>
      <c r="CP63"/>
      <c r="CQ63"/>
      <c r="CR63"/>
      <c r="CS63" s="12"/>
      <c r="CV63"/>
      <c r="CW63"/>
      <c r="CX63"/>
      <c r="CY63"/>
      <c r="CZ63"/>
      <c r="DD63"/>
      <c r="DE63"/>
      <c r="DF63"/>
      <c r="DG63"/>
      <c r="DH63"/>
      <c r="DL63"/>
      <c r="DM63"/>
      <c r="DN63"/>
      <c r="DQ63"/>
      <c r="DX63"/>
      <c r="DY63"/>
      <c r="DZ63"/>
      <c r="EA63"/>
      <c r="EB63"/>
      <c r="ED63" s="12"/>
      <c r="EF63"/>
      <c r="EG63"/>
      <c r="EH63"/>
      <c r="EI63"/>
      <c r="EJ63"/>
      <c r="EN63"/>
      <c r="EO63"/>
      <c r="EP63"/>
      <c r="EQ63"/>
      <c r="ER63"/>
      <c r="ET63" s="12"/>
      <c r="EV63"/>
      <c r="EW63"/>
      <c r="EX63"/>
      <c r="EY63"/>
      <c r="EZ63"/>
      <c r="FD63"/>
      <c r="FE63"/>
      <c r="FF63"/>
      <c r="FG63"/>
      <c r="FH63"/>
      <c r="FL63"/>
      <c r="FM63"/>
      <c r="FN63"/>
      <c r="FO63"/>
      <c r="FP63"/>
      <c r="FT63"/>
      <c r="FU63"/>
      <c r="FV63"/>
      <c r="FW63"/>
      <c r="FX63"/>
      <c r="GB63"/>
      <c r="GC63"/>
      <c r="GD63"/>
      <c r="GE63"/>
      <c r="GF63"/>
      <c r="GJ63"/>
      <c r="GK63"/>
      <c r="GL63"/>
      <c r="GM63"/>
      <c r="GN63"/>
      <c r="GR63"/>
      <c r="GS63"/>
      <c r="GT63"/>
      <c r="GU63"/>
      <c r="GV63"/>
      <c r="GW63" s="8"/>
      <c r="GZ63"/>
      <c r="HA63"/>
      <c r="HB63"/>
      <c r="HC63"/>
      <c r="HD63"/>
      <c r="HH63"/>
      <c r="HI63"/>
      <c r="HJ63"/>
      <c r="HK63"/>
      <c r="HP63"/>
      <c r="HQ63"/>
      <c r="HR63"/>
      <c r="HS63"/>
      <c r="HT63"/>
      <c r="HV63" s="12"/>
      <c r="HX63"/>
      <c r="HY63"/>
      <c r="HZ63"/>
      <c r="IA63"/>
      <c r="IB63"/>
      <c r="IF63"/>
      <c r="IG63"/>
      <c r="IH63"/>
      <c r="II63"/>
      <c r="IJ63"/>
      <c r="IL63" s="12"/>
      <c r="IN63"/>
      <c r="IO63"/>
      <c r="IP63"/>
    </row>
    <row r="64" spans="1:251">
      <c r="A64" s="2" t="s">
        <v>157</v>
      </c>
      <c r="B64" s="2">
        <v>20.407502999999998</v>
      </c>
      <c r="C64" s="2">
        <f t="shared" ref="C64:C66" si="196">(-0.2339*B64)+4.7479</f>
        <v>-2.5414951700000188E-2</v>
      </c>
      <c r="D64" s="2">
        <f t="shared" ref="D64:D66" si="197">10^C64</f>
        <v>0.94315929315438451</v>
      </c>
      <c r="I64" s="2">
        <v>26.214479999999998</v>
      </c>
      <c r="J64" s="12">
        <f t="shared" ref="J64:J66" si="198">(-0.285*I64)+7.0984</f>
        <v>-0.3727267999999988</v>
      </c>
      <c r="K64" s="2">
        <f t="shared" ref="K64:K66" si="199">10^J64</f>
        <v>0.42390954938093184</v>
      </c>
      <c r="L64"/>
      <c r="Q64" s="2">
        <v>26.385120000000001</v>
      </c>
      <c r="R64" s="2">
        <f t="shared" ref="R64:R66" si="200">(-0.1685*Q64)+3.1592</f>
        <v>-1.2866927200000009</v>
      </c>
      <c r="S64" s="2">
        <f t="shared" ref="S64:S66" si="201">10^R64</f>
        <v>5.1678188294876512E-2</v>
      </c>
      <c r="T64"/>
      <c r="U64"/>
      <c r="V64"/>
      <c r="W64"/>
      <c r="X64"/>
      <c r="Y64" s="2">
        <v>21.164694000000001</v>
      </c>
      <c r="Z64" s="2">
        <f t="shared" ref="Z64:Z66" si="202">(-0.23448*Y64)+3.6984</f>
        <v>-1.2642974491200003</v>
      </c>
      <c r="AA64" s="2">
        <f t="shared" ref="AA64:AA66" si="203">10^Z64</f>
        <v>5.4412984961708072E-2</v>
      </c>
      <c r="AB64"/>
      <c r="AC64"/>
      <c r="AD64"/>
      <c r="AE64"/>
      <c r="AF64"/>
      <c r="AG64" s="2">
        <v>34.577182999999998</v>
      </c>
      <c r="AH64" s="12">
        <f t="shared" ref="AH64:AH66" si="204">(-0.2378*AG64)+3.6095</f>
        <v>-4.6129541173999993</v>
      </c>
      <c r="AI64" s="12">
        <f t="shared" ref="AI64:AI66" si="205">10^AH64</f>
        <v>2.4380683832517668E-5</v>
      </c>
      <c r="AJ64"/>
      <c r="AK64"/>
      <c r="AL64"/>
      <c r="AM64"/>
      <c r="AN64"/>
      <c r="AO64" s="2">
        <v>34.084040000000002</v>
      </c>
      <c r="AP64" s="2">
        <f t="shared" ref="AP64:AP66" si="206">(-0.2037*AO64)+4.2836</f>
        <v>-2.6593189480000001</v>
      </c>
      <c r="AQ64" s="2">
        <f t="shared" ref="AQ64:AQ66" si="207">10^AP64</f>
        <v>2.1911951198392882E-3</v>
      </c>
      <c r="AR64"/>
      <c r="AS64"/>
      <c r="AT64"/>
      <c r="AU64"/>
      <c r="AV64"/>
      <c r="AW64" s="2">
        <v>26.927406000000001</v>
      </c>
      <c r="AX64" s="2">
        <f t="shared" ref="AX64:AX66" si="208">(-0.1553*AW64)+4.1459</f>
        <v>-3.5926151800000028E-2</v>
      </c>
      <c r="AY64" s="2">
        <f t="shared" ref="AY64:AY66" si="209">10^AX64</f>
        <v>0.92060609993023912</v>
      </c>
      <c r="AZ64"/>
      <c r="BA64"/>
      <c r="BB64"/>
      <c r="BC64"/>
      <c r="BD64"/>
      <c r="BE64" s="12">
        <v>23.302095000000001</v>
      </c>
      <c r="BF64" s="12">
        <f t="shared" ref="BF64:BF66" si="210">(-0.2895*BE64)+5.4116</f>
        <v>-1.3343565025000004</v>
      </c>
      <c r="BG64" s="12">
        <f t="shared" ref="BG64:BG66" si="211">10^BF64</f>
        <v>4.6306664276233256E-2</v>
      </c>
      <c r="BH64"/>
      <c r="BI64"/>
      <c r="BJ64"/>
      <c r="BK64"/>
      <c r="BL64"/>
      <c r="BM64" s="12">
        <v>29.377075000000001</v>
      </c>
      <c r="BN64" s="12">
        <f t="shared" ref="BN64:BN66" si="212">(-0.323*BM64)+7.7865</f>
        <v>-1.7022952250000003</v>
      </c>
      <c r="BO64" s="12">
        <f t="shared" ref="BO64:BO66" si="213">10^BN64</f>
        <v>1.9847452671808354E-2</v>
      </c>
      <c r="BP64"/>
      <c r="BQ64"/>
      <c r="BR64"/>
      <c r="BS64"/>
      <c r="BT64"/>
      <c r="BU64" s="2">
        <v>24.719995000000001</v>
      </c>
      <c r="BV64" s="2">
        <f t="shared" ref="BV64:BV66" si="214">(-0.1759*BU64)+5.7383</f>
        <v>1.3900528794999998</v>
      </c>
      <c r="BW64" s="2">
        <f t="shared" ref="BW64:BW66" si="215">10^BV64</f>
        <v>24.550078181308624</v>
      </c>
      <c r="BX64"/>
      <c r="BY64"/>
      <c r="BZ64"/>
      <c r="CA64"/>
      <c r="CB64"/>
      <c r="CC64" s="2">
        <v>24.482115</v>
      </c>
      <c r="CD64" s="2">
        <f t="shared" ref="CD64:CD66" si="216">(-0.1918*CC64)+4.2347</f>
        <v>-0.4609696569999997</v>
      </c>
      <c r="CE64" s="2">
        <f t="shared" ref="CE64:CE66" si="217">10^CD64</f>
        <v>0.34596354853443279</v>
      </c>
      <c r="CF64"/>
      <c r="CG64"/>
      <c r="CH64"/>
      <c r="CI64"/>
      <c r="CJ64"/>
      <c r="CK64" s="2">
        <v>29.693100000000001</v>
      </c>
      <c r="CL64" s="12">
        <f t="shared" ref="CL64:CL66" si="218">(-0.1396*CK64)+4.5174</f>
        <v>0.37224324000000042</v>
      </c>
      <c r="CM64" s="2">
        <f t="shared" ref="CM64:CM66" si="219">10^CL64</f>
        <v>2.3563686712255771</v>
      </c>
      <c r="CN64"/>
      <c r="CO64"/>
      <c r="CP64"/>
      <c r="CQ64"/>
      <c r="CR64"/>
      <c r="CS64" s="12">
        <v>24.028704000000001</v>
      </c>
      <c r="CT64" s="2">
        <f t="shared" ref="CT64:CT65" si="220">(-0.2004*CS64)+5.9899</f>
        <v>1.1745477183999995</v>
      </c>
      <c r="CU64" s="2">
        <f t="shared" ref="CU64:CU65" si="221">10^CT64</f>
        <v>14.946782621296167</v>
      </c>
      <c r="CV64"/>
      <c r="CW64"/>
      <c r="CX64"/>
      <c r="CY64"/>
      <c r="CZ64"/>
      <c r="DA64" s="12">
        <v>26.491903000000001</v>
      </c>
      <c r="DB64" s="12">
        <f t="shared" ref="DB64:DB66" si="222">(-0.2038*DA64)+4.7115</f>
        <v>-0.68754983140000014</v>
      </c>
      <c r="DC64" s="12">
        <f t="shared" ref="DC64:DC66" si="223">10^DB64</f>
        <v>0.20532894163797324</v>
      </c>
      <c r="DD64"/>
      <c r="DE64"/>
      <c r="DF64"/>
      <c r="DG64"/>
      <c r="DH64"/>
      <c r="DI64" s="5">
        <v>24.82863</v>
      </c>
      <c r="DL64"/>
      <c r="DM64"/>
      <c r="DN64"/>
      <c r="DQ64"/>
      <c r="DU64" s="2">
        <v>26.557167</v>
      </c>
      <c r="DV64" s="2">
        <f t="shared" ref="DV64:DV66" si="224">(-0.096*DU64)+3.7201</f>
        <v>1.1706119679999998</v>
      </c>
      <c r="DW64" s="2">
        <f t="shared" ref="DW64:DW66" si="225">10^DV64</f>
        <v>14.811940813526677</v>
      </c>
      <c r="DX64"/>
      <c r="DY64"/>
      <c r="DZ64"/>
      <c r="EA64"/>
      <c r="EB64"/>
      <c r="EC64" s="12">
        <v>31.008459999999999</v>
      </c>
      <c r="ED64" s="12">
        <f t="shared" ref="ED64:ED66" si="226">(-0.1243*EC64)+3.7077</f>
        <v>-0.14665157799999973</v>
      </c>
      <c r="EE64" s="12">
        <f t="shared" ref="EE64:EE66" si="227">10^ED64</f>
        <v>0.71342516112749499</v>
      </c>
      <c r="EF64"/>
      <c r="EG64"/>
      <c r="EH64"/>
      <c r="EI64"/>
      <c r="EJ64"/>
      <c r="EK64" s="12">
        <v>25.614017</v>
      </c>
      <c r="EL64" s="12">
        <f t="shared" ref="EL64:EL66" si="228">(-0.2791*EK64)+6.0225</f>
        <v>-1.1263721447000004</v>
      </c>
      <c r="EM64" s="12">
        <f t="shared" ref="EM64:EM66" si="229">10^EL64</f>
        <v>7.4752867252803237E-2</v>
      </c>
      <c r="EN64"/>
      <c r="EO64"/>
      <c r="EP64"/>
      <c r="EQ64"/>
      <c r="ER64"/>
      <c r="ES64" s="2">
        <v>27.887957</v>
      </c>
      <c r="ET64" s="12">
        <f t="shared" ref="ET64:ET66" si="230">(-0.1322*ES64)+4.2574</f>
        <v>0.57061208459999913</v>
      </c>
      <c r="EU64" s="2">
        <f t="shared" ref="EU64:EU66" si="231">10^ET64</f>
        <v>3.7205923142918365</v>
      </c>
      <c r="EV64"/>
      <c r="EW64"/>
      <c r="EX64"/>
      <c r="EY64"/>
      <c r="EZ64"/>
      <c r="FA64" s="2">
        <v>21.523102000000002</v>
      </c>
      <c r="FB64" s="2">
        <f t="shared" ref="FB64:FB70" si="232">(-0.2544*FA64)+5.7714</f>
        <v>0.29592285119999939</v>
      </c>
      <c r="FC64" s="2">
        <f t="shared" ref="FC64:FC70" si="233">10^FB64</f>
        <v>1.9766184791013006</v>
      </c>
      <c r="FD64"/>
      <c r="FE64"/>
      <c r="FF64"/>
      <c r="FG64" s="37"/>
      <c r="FH64"/>
      <c r="FI64" s="12">
        <v>26.785948000000001</v>
      </c>
      <c r="FJ64" s="12">
        <f t="shared" ref="FJ64:FJ66" si="234">(-0.1487*FI64)+4.5049</f>
        <v>0.52182953239999996</v>
      </c>
      <c r="FK64" s="2">
        <f t="shared" ref="FK64:FK82" si="235">10^FJ64</f>
        <v>3.3252900466825355</v>
      </c>
      <c r="FL64"/>
      <c r="FM64"/>
      <c r="FN64"/>
      <c r="FO64"/>
      <c r="FP64"/>
      <c r="FQ64" s="12">
        <v>21.895575999999998</v>
      </c>
      <c r="FR64" s="12">
        <f t="shared" ref="FR64:FR66" si="236">(-0.0903*FQ64)+3.5572</f>
        <v>1.5800294872</v>
      </c>
      <c r="FS64" s="12">
        <f t="shared" ref="FS64:FS66" si="237">10^FR64</f>
        <v>38.021521083543291</v>
      </c>
      <c r="FT64"/>
      <c r="FU64"/>
      <c r="FV64"/>
      <c r="FW64"/>
      <c r="FX64"/>
      <c r="FY64" s="2">
        <v>24.88223</v>
      </c>
      <c r="FZ64" s="2">
        <f t="shared" ref="FZ64:FZ66" si="238">(-0.11*FY64)+3.2933</f>
        <v>0.55625469999999977</v>
      </c>
      <c r="GA64" s="2">
        <f t="shared" ref="GA64:GA66" si="239">10^FZ64</f>
        <v>3.599603786601997</v>
      </c>
      <c r="GB64"/>
      <c r="GC64"/>
      <c r="GD64"/>
      <c r="GE64"/>
      <c r="GF64"/>
      <c r="GG64" s="2">
        <v>25.518447999999999</v>
      </c>
      <c r="GH64" s="2">
        <f t="shared" ref="GH64:GH66" si="240">(-0.1731*GG64)+3.9678</f>
        <v>-0.44944334879999959</v>
      </c>
      <c r="GI64" s="2">
        <f t="shared" ref="GI64:GI66" si="241">10^GH64</f>
        <v>0.35526845817275615</v>
      </c>
      <c r="GJ64"/>
      <c r="GK64"/>
      <c r="GL64"/>
      <c r="GM64"/>
      <c r="GN64"/>
      <c r="GO64" s="12">
        <v>27.068066000000002</v>
      </c>
      <c r="GP64" s="12">
        <f t="shared" ref="GP64:GP66" si="242">(-0.1183*GO64)+3.2335</f>
        <v>3.1347792199999613E-2</v>
      </c>
      <c r="GQ64" s="12">
        <f t="shared" ref="GQ64:GQ66" si="243">10^GP64</f>
        <v>1.0748498302360403</v>
      </c>
      <c r="GR64"/>
      <c r="GS64"/>
      <c r="GT64"/>
      <c r="GU64"/>
      <c r="GV64"/>
      <c r="GW64" s="12"/>
      <c r="GX64" s="5"/>
      <c r="GY64" s="5"/>
      <c r="GZ64" s="37"/>
      <c r="HA64" s="37"/>
      <c r="HB64" s="37"/>
      <c r="HC64" s="37"/>
      <c r="HD64"/>
      <c r="HE64" s="12">
        <v>25.278782</v>
      </c>
      <c r="HF64" s="12">
        <f t="shared" ref="HF64:HF66" si="244">(-0.1105*HE64)+3.3141</f>
        <v>0.52079458899999986</v>
      </c>
      <c r="HG64" s="12">
        <f t="shared" ref="HG64:HG66" si="245">10^HF64</f>
        <v>3.3173751645555289</v>
      </c>
      <c r="HH64"/>
      <c r="HI64"/>
      <c r="HJ64"/>
      <c r="HK64"/>
      <c r="HM64" s="12">
        <v>25.441255999999999</v>
      </c>
      <c r="HN64" s="12">
        <f t="shared" ref="HN64:HN66" si="246">(-0.25428*HM64)+4.1721</f>
        <v>-2.2971025756799994</v>
      </c>
      <c r="HO64" s="12">
        <f t="shared" ref="HO64:HO66" si="247">10^HN64</f>
        <v>5.0454211607464878E-3</v>
      </c>
      <c r="HP64"/>
      <c r="HQ64"/>
      <c r="HR64"/>
      <c r="HS64"/>
      <c r="HT64"/>
      <c r="HU64" s="12">
        <v>24.396515000000001</v>
      </c>
      <c r="HV64" s="12">
        <f t="shared" ref="HV64:HV66" si="248">(-0.1152*HU64)+3.9062</f>
        <v>1.0957214720000001</v>
      </c>
      <c r="HW64" s="12">
        <f t="shared" ref="HW64:HW66" si="249">10^HV64</f>
        <v>12.465837807350692</v>
      </c>
      <c r="HX64"/>
      <c r="HY64"/>
      <c r="HZ64"/>
      <c r="IA64"/>
      <c r="IB64"/>
      <c r="IC64" s="2">
        <v>26.085004999999999</v>
      </c>
      <c r="ID64" s="2">
        <f t="shared" ref="ID64:ID66" si="250">(-0.2491*IC64)+5.8921</f>
        <v>-0.60567474549999911</v>
      </c>
      <c r="IE64" s="2">
        <f t="shared" ref="IE64:IE66" si="251">10^ID64</f>
        <v>0.24792781587839663</v>
      </c>
      <c r="IF64"/>
      <c r="IG64"/>
      <c r="IH64"/>
      <c r="II64"/>
      <c r="IJ64"/>
      <c r="IK64" s="2">
        <v>24.204857000000001</v>
      </c>
      <c r="IL64" s="5">
        <f t="shared" si="192"/>
        <v>0.46468351620000004</v>
      </c>
      <c r="IM64" s="5">
        <f t="shared" si="193"/>
        <v>2.9153017693055303</v>
      </c>
      <c r="IN64"/>
      <c r="IO64"/>
      <c r="IP64"/>
    </row>
    <row r="65" spans="1:251">
      <c r="A65" s="2">
        <v>18072</v>
      </c>
      <c r="B65" s="2">
        <v>19.922350000000002</v>
      </c>
      <c r="C65" s="2">
        <f t="shared" si="196"/>
        <v>8.8062334999999159E-2</v>
      </c>
      <c r="D65" s="2">
        <f t="shared" si="197"/>
        <v>1.2247919830536333</v>
      </c>
      <c r="E65" s="2">
        <f>AVERAGE(D64:D66)</f>
        <v>1.1342470464152401</v>
      </c>
      <c r="F65" s="3">
        <v>1.8839353193676511</v>
      </c>
      <c r="G65">
        <f>SQRT(E65*F65)</f>
        <v>1.4617961799204806</v>
      </c>
      <c r="I65" s="12">
        <v>27.836017999999999</v>
      </c>
      <c r="J65" s="12">
        <f t="shared" si="198"/>
        <v>-0.83486512999999896</v>
      </c>
      <c r="K65" s="12">
        <f t="shared" si="199"/>
        <v>0.14626313235829452</v>
      </c>
      <c r="L65">
        <f>AVERAGE(K64:K66)</f>
        <v>0.21190962792480164</v>
      </c>
      <c r="M65" s="34">
        <f>L65/E65</f>
        <v>0.1868284591038053</v>
      </c>
      <c r="N65" s="34">
        <f>L65/F65</f>
        <v>0.1124824327811476</v>
      </c>
      <c r="O65">
        <f>L65/G65</f>
        <v>0.14496523580758652</v>
      </c>
      <c r="P65"/>
      <c r="Q65" s="2">
        <v>25.841619999999999</v>
      </c>
      <c r="R65" s="2">
        <f t="shared" si="200"/>
        <v>-1.1951129700000007</v>
      </c>
      <c r="S65" s="2">
        <f t="shared" si="201"/>
        <v>6.3809748074535974E-2</v>
      </c>
      <c r="T65">
        <f>AVERAGE(S64:S66)</f>
        <v>6.7847768838461553E-2</v>
      </c>
      <c r="U65" s="34">
        <f>T65/E65</f>
        <v>5.9817452514329003E-2</v>
      </c>
      <c r="V65" s="34">
        <f>T65/F65</f>
        <v>3.6013852567525977E-2</v>
      </c>
      <c r="W65" s="34">
        <f>T65/G65</f>
        <v>4.6413973281933439E-2</v>
      </c>
      <c r="X65"/>
      <c r="Y65" s="2">
        <v>18.705147</v>
      </c>
      <c r="Z65" s="2">
        <f t="shared" si="202"/>
        <v>-0.68758286856000028</v>
      </c>
      <c r="AA65" s="2">
        <f t="shared" si="203"/>
        <v>0.20531332268039046</v>
      </c>
      <c r="AB65">
        <f>AVERAGE(AA64:AA66)</f>
        <v>0.12938383677026233</v>
      </c>
      <c r="AC65">
        <f>AB65/E65</f>
        <v>0.11407024349693197</v>
      </c>
      <c r="AD65">
        <f>AB65/F65</f>
        <v>6.8677430398030023E-2</v>
      </c>
      <c r="AE65">
        <f>AB65/G65</f>
        <v>8.8510175732775961E-2</v>
      </c>
      <c r="AF65"/>
      <c r="AG65" s="12">
        <v>36.892623999999998</v>
      </c>
      <c r="AH65" s="12">
        <f t="shared" si="204"/>
        <v>-5.1635659872000002</v>
      </c>
      <c r="AI65" s="12">
        <f t="shared" si="205"/>
        <v>6.8617361248752019E-6</v>
      </c>
      <c r="AJ65">
        <f>AVERAGE(AI64:AI66)</f>
        <v>1.3624672455283938E-5</v>
      </c>
      <c r="AK65">
        <f>AJ65/E65</f>
        <v>1.2012085460874137E-5</v>
      </c>
      <c r="AL65">
        <f>AJ65/F65</f>
        <v>7.2320277215552721E-6</v>
      </c>
      <c r="AM65">
        <f>AJ65/G65</f>
        <v>9.3205007937735196E-6</v>
      </c>
      <c r="AN65"/>
      <c r="AO65" s="2">
        <v>29.544899000000001</v>
      </c>
      <c r="AP65" s="2">
        <f t="shared" si="206"/>
        <v>-1.7346959262999997</v>
      </c>
      <c r="AQ65" s="2">
        <f t="shared" si="207"/>
        <v>1.8420612795315993E-2</v>
      </c>
      <c r="AR65">
        <f>AVERAGE(AQ64:AQ66)</f>
        <v>1.1328173873982933E-2</v>
      </c>
      <c r="AS65">
        <f>AR65/E65</f>
        <v>9.9873955235637146E-3</v>
      </c>
      <c r="AT65">
        <f>AR65/F65</f>
        <v>6.0130375801783209E-3</v>
      </c>
      <c r="AU65">
        <f>AR65/G65</f>
        <v>7.7494893129349731E-3</v>
      </c>
      <c r="AV65"/>
      <c r="AW65" s="2">
        <v>26.919560000000001</v>
      </c>
      <c r="AX65" s="2">
        <f t="shared" si="208"/>
        <v>-3.4707667999999359E-2</v>
      </c>
      <c r="AY65" s="2">
        <f t="shared" si="209"/>
        <v>0.92319263684365938</v>
      </c>
      <c r="AZ65">
        <f>AVERAGE(AY64:AY66)</f>
        <v>1.2314239944280141</v>
      </c>
      <c r="BA65">
        <f>AZ65/E65</f>
        <v>1.0856752929795139</v>
      </c>
      <c r="BB65">
        <f>AZ65/F65</f>
        <v>0.65364451834861581</v>
      </c>
      <c r="BC65">
        <f>AZ65/G65</f>
        <v>0.84240471506431325</v>
      </c>
      <c r="BD65"/>
      <c r="BE65" s="12">
        <v>22.392068999999999</v>
      </c>
      <c r="BF65" s="12">
        <f t="shared" si="210"/>
        <v>-1.0709039754999994</v>
      </c>
      <c r="BG65" s="12">
        <f t="shared" si="211"/>
        <v>8.4936825348908604E-2</v>
      </c>
      <c r="BH65" s="1">
        <v>0.82219898700000005</v>
      </c>
      <c r="BI65">
        <f>BH65/E65</f>
        <v>0.72488527926833901</v>
      </c>
      <c r="BJ65" s="1">
        <v>3.3370190000000001E-3</v>
      </c>
      <c r="BK65">
        <f>BH65/G65</f>
        <v>0.5624580213670598</v>
      </c>
      <c r="BL65"/>
      <c r="BM65" s="12">
        <v>34.429146000000003</v>
      </c>
      <c r="BN65" s="12">
        <f t="shared" si="212"/>
        <v>-3.3341141580000002</v>
      </c>
      <c r="BO65" s="12">
        <f t="shared" si="213"/>
        <v>4.6332511477937952E-4</v>
      </c>
      <c r="BP65">
        <f>AVERAGE(BO64:BO66)</f>
        <v>1.7779133545204946E-2</v>
      </c>
      <c r="BQ65">
        <f>BP65/E65</f>
        <v>1.5674833451315092E-2</v>
      </c>
      <c r="BR65">
        <f>BP65/F65</f>
        <v>9.4372313966556813E-3</v>
      </c>
      <c r="BS65">
        <f>BP65/G65</f>
        <v>1.2162525658106525E-2</v>
      </c>
      <c r="BT65"/>
      <c r="BU65" s="2">
        <v>26.162393999999999</v>
      </c>
      <c r="BV65" s="2">
        <f t="shared" si="214"/>
        <v>1.1363348954000001</v>
      </c>
      <c r="BW65" s="2">
        <f t="shared" si="215"/>
        <v>13.687839224530954</v>
      </c>
      <c r="BX65">
        <f>AVERAGE(BW64:BW66)</f>
        <v>17.04333408543933</v>
      </c>
      <c r="BY65">
        <f>BX65/E65</f>
        <v>15.02612163664377</v>
      </c>
      <c r="BZ65">
        <f>BX65/F65</f>
        <v>9.0466662577141861</v>
      </c>
      <c r="CA65">
        <f>BX65/G65</f>
        <v>11.659172680535026</v>
      </c>
      <c r="CB65"/>
      <c r="CC65" s="2">
        <v>25.214127999999999</v>
      </c>
      <c r="CD65" s="2">
        <f t="shared" si="216"/>
        <v>-0.60136975039999996</v>
      </c>
      <c r="CE65" s="2">
        <f t="shared" si="217"/>
        <v>0.25039765053476637</v>
      </c>
      <c r="CF65">
        <f>AVERAGE(CE64:CE66)</f>
        <v>0.29648558898477578</v>
      </c>
      <c r="CG65">
        <f>CF65/E65</f>
        <v>0.26139419090559785</v>
      </c>
      <c r="CH65">
        <f>CF65/F65</f>
        <v>0.15737567311190498</v>
      </c>
      <c r="CI65">
        <f>CF65/G65</f>
        <v>0.20282279640442358</v>
      </c>
      <c r="CJ65"/>
      <c r="CK65" s="2">
        <v>36.736609999999999</v>
      </c>
      <c r="CL65" s="12">
        <f t="shared" si="218"/>
        <v>-0.6110307559999999</v>
      </c>
      <c r="CM65" s="2">
        <f t="shared" si="219"/>
        <v>0.24488898094730938</v>
      </c>
      <c r="CN65">
        <f>AVERAGE(CM64:CM66)</f>
        <v>3.4493870996468039</v>
      </c>
      <c r="CO65">
        <f>CN65/E65</f>
        <v>3.0411250446263067</v>
      </c>
      <c r="CP65">
        <f>CN65/F65</f>
        <v>1.8309477316899614</v>
      </c>
      <c r="CQ65">
        <f>CN65/G65</f>
        <v>2.3596908700599046</v>
      </c>
      <c r="CR65"/>
      <c r="CS65" s="12">
        <v>26.966470000000001</v>
      </c>
      <c r="CT65" s="2">
        <f t="shared" si="220"/>
        <v>0.58581941199999932</v>
      </c>
      <c r="CU65" s="2">
        <f t="shared" si="221"/>
        <v>3.8531810167036582</v>
      </c>
      <c r="CV65">
        <f>AVERAGE(CU64:CU66)</f>
        <v>9.3999818189999118</v>
      </c>
      <c r="CW65">
        <f>CV65/E65</f>
        <v>8.2874201424710101</v>
      </c>
      <c r="CX65">
        <f>CV65/F65</f>
        <v>4.9895459373600177</v>
      </c>
      <c r="CY65">
        <f>CV65/G65</f>
        <v>6.4304326062141275</v>
      </c>
      <c r="CZ65"/>
      <c r="DA65" s="86">
        <v>25.009903000000001</v>
      </c>
      <c r="DB65" s="12">
        <f t="shared" si="222"/>
        <v>-0.38551823140000074</v>
      </c>
      <c r="DC65" s="12">
        <f t="shared" si="223"/>
        <v>0.41160606798494553</v>
      </c>
      <c r="DD65">
        <f>AVERAGE(DC64:DC66)</f>
        <v>0.27642321644499956</v>
      </c>
      <c r="DE65">
        <f>DD65/E65</f>
        <v>0.24370635772747071</v>
      </c>
      <c r="DF65">
        <f>DD65/F65</f>
        <v>0.14672648981270858</v>
      </c>
      <c r="DG65">
        <f>DD65/G65</f>
        <v>0.18909833001481544</v>
      </c>
      <c r="DH65"/>
      <c r="DI65" s="5">
        <v>28.307946999999999</v>
      </c>
      <c r="DL65"/>
      <c r="DM65"/>
      <c r="DN65"/>
      <c r="DQ65"/>
      <c r="DU65" s="2">
        <v>28.062860000000001</v>
      </c>
      <c r="DV65" s="2">
        <f t="shared" si="224"/>
        <v>1.02606544</v>
      </c>
      <c r="DW65" s="2">
        <f t="shared" si="225"/>
        <v>10.618555467792655</v>
      </c>
      <c r="DX65">
        <f>AVERAGE(DW64:DW66)</f>
        <v>20.013411224062338</v>
      </c>
      <c r="DY65">
        <f>DX65/E65</f>
        <v>17.64466681867432</v>
      </c>
      <c r="DZ65">
        <f>DX65/F65</f>
        <v>10.623194447450512</v>
      </c>
      <c r="EA65">
        <f>DX65/G65</f>
        <v>13.690972448122716</v>
      </c>
      <c r="EB65"/>
      <c r="EC65" s="12">
        <v>32.038069999999998</v>
      </c>
      <c r="ED65" s="12">
        <f t="shared" si="226"/>
        <v>-0.27463210099999946</v>
      </c>
      <c r="EE65" s="12">
        <f t="shared" si="227"/>
        <v>0.53133435693728093</v>
      </c>
      <c r="EF65">
        <f>AVERAGE(EE64:EE66)</f>
        <v>1.090432383776667</v>
      </c>
      <c r="EG65">
        <f>EF65/E65</f>
        <v>0.9613711468087589</v>
      </c>
      <c r="EH65">
        <f>EF65/F65</f>
        <v>0.57880563762808701</v>
      </c>
      <c r="EI65">
        <f>EF65/G65</f>
        <v>0.74595377847819022</v>
      </c>
      <c r="EJ65"/>
      <c r="EK65" s="12">
        <v>20.40278</v>
      </c>
      <c r="EL65" s="12">
        <f t="shared" si="228"/>
        <v>0.32808410200000004</v>
      </c>
      <c r="EM65" s="12">
        <f t="shared" si="229"/>
        <v>2.1285512042960546</v>
      </c>
      <c r="EN65">
        <f>AVERAGE(EM64:EM66)</f>
        <v>0.83791439087501229</v>
      </c>
      <c r="EO65">
        <f>EN65/E65</f>
        <v>0.73874064166463571</v>
      </c>
      <c r="EP65">
        <f>EN65/F65</f>
        <v>0.44476813097610002</v>
      </c>
      <c r="EQ65">
        <f>EN65/G65</f>
        <v>0.57320877040504614</v>
      </c>
      <c r="ER65"/>
      <c r="ES65" s="2">
        <v>28.142230999999999</v>
      </c>
      <c r="ET65" s="12">
        <f t="shared" si="230"/>
        <v>0.53699706179999929</v>
      </c>
      <c r="EU65" s="2">
        <f t="shared" si="231"/>
        <v>3.4434760108707865</v>
      </c>
      <c r="EV65">
        <f>AVERAGE(EU64:EU66)</f>
        <v>3.5435424183460658</v>
      </c>
      <c r="EW65">
        <f>EV65/E65</f>
        <v>3.1241363418536943</v>
      </c>
      <c r="EX65">
        <f>EV65/F65</f>
        <v>1.8809257313225949</v>
      </c>
      <c r="EY65">
        <f>EV65/G65</f>
        <v>2.4241015724496071</v>
      </c>
      <c r="EZ65"/>
      <c r="FA65" s="2">
        <v>23.589632000000002</v>
      </c>
      <c r="FB65" s="2">
        <f t="shared" si="232"/>
        <v>-0.22980238080000071</v>
      </c>
      <c r="FC65" s="2">
        <f t="shared" si="233"/>
        <v>0.58911166081375121</v>
      </c>
      <c r="FD65">
        <f>AVERAGE(FC64:FC66)</f>
        <v>1.0066901936253119</v>
      </c>
      <c r="FE65">
        <f>FD65/E65</f>
        <v>0.88754050258004324</v>
      </c>
      <c r="FF65">
        <f>FD65/F65</f>
        <v>0.5343549660522372</v>
      </c>
      <c r="FG65" s="50">
        <f>FD65/G65</f>
        <v>0.68866659213740333</v>
      </c>
      <c r="FH65"/>
      <c r="FI65" s="2">
        <v>26.634889999999999</v>
      </c>
      <c r="FJ65" s="12">
        <f t="shared" si="234"/>
        <v>0.54429185700000016</v>
      </c>
      <c r="FK65" s="2">
        <f t="shared" si="235"/>
        <v>3.5018041816985654</v>
      </c>
      <c r="FL65">
        <f>AVERAGE(FK64:FK66)</f>
        <v>3.5959988027049743</v>
      </c>
      <c r="FM65">
        <f>FL65/E65</f>
        <v>3.1703841011268579</v>
      </c>
      <c r="FN65">
        <f>FL65/F65</f>
        <v>1.9087697787374052</v>
      </c>
      <c r="FO65">
        <f>FL65/G65</f>
        <v>2.4599864550888282</v>
      </c>
      <c r="FP65"/>
      <c r="FQ65" s="12">
        <v>28.304950000000002</v>
      </c>
      <c r="FR65" s="12">
        <f t="shared" si="236"/>
        <v>1.0012630149999997</v>
      </c>
      <c r="FS65" s="12">
        <f t="shared" si="237"/>
        <v>10.029124324258181</v>
      </c>
      <c r="FT65">
        <f>AVERAGE(FS64:FS66)</f>
        <v>21.246208545187713</v>
      </c>
      <c r="FU65">
        <f>FT65/E65</f>
        <v>18.731552894350337</v>
      </c>
      <c r="FV65">
        <f>FT65/F65</f>
        <v>11.277567932809429</v>
      </c>
      <c r="FW65">
        <f>FT65/G65</f>
        <v>14.534316642107706</v>
      </c>
      <c r="FX65"/>
      <c r="FY65" s="2">
        <v>24.634723999999999</v>
      </c>
      <c r="FZ65" s="2">
        <f t="shared" si="238"/>
        <v>0.58348036000000025</v>
      </c>
      <c r="GA65" s="2">
        <f t="shared" si="239"/>
        <v>3.8324840845304009</v>
      </c>
      <c r="GB65">
        <f>AVERAGE(GA64:GA66)</f>
        <v>3.222196713384307</v>
      </c>
      <c r="GC65">
        <f>GB65/E65</f>
        <v>2.840824424950438</v>
      </c>
      <c r="GD65">
        <f>GB65/F65</f>
        <v>1.7103542145310209</v>
      </c>
      <c r="GE65">
        <f>GB65/G65</f>
        <v>2.2042722218357347</v>
      </c>
      <c r="GF65"/>
      <c r="GG65" s="2">
        <v>25.942722</v>
      </c>
      <c r="GH65" s="2">
        <f t="shared" si="240"/>
        <v>-0.52288517819999969</v>
      </c>
      <c r="GI65" s="2">
        <f t="shared" si="241"/>
        <v>0.29999555632943509</v>
      </c>
      <c r="GJ65">
        <f>AVERAGE(GI64:GI66)</f>
        <v>0.3221820255088042</v>
      </c>
      <c r="GK65">
        <f>GJ65/E65</f>
        <v>0.28404925234502709</v>
      </c>
      <c r="GL65">
        <f>GJ65/F65</f>
        <v>0.17101543890421123</v>
      </c>
      <c r="GM65">
        <f>GK65/G65</f>
        <v>0.19431522413779936</v>
      </c>
      <c r="GN65"/>
      <c r="GO65" s="12">
        <v>28.224761999999998</v>
      </c>
      <c r="GP65" s="12">
        <f t="shared" si="242"/>
        <v>-0.10548934460000003</v>
      </c>
      <c r="GQ65" s="12">
        <f t="shared" si="243"/>
        <v>0.78435136267927574</v>
      </c>
      <c r="GR65">
        <f>AVERAGE(GQ64:GQ66)</f>
        <v>0.82019025187986527</v>
      </c>
      <c r="GS65">
        <f>GR65/E65</f>
        <v>0.72311429372644731</v>
      </c>
      <c r="GT65">
        <f>GR65/F65</f>
        <v>0.43536009089482158</v>
      </c>
      <c r="GU65">
        <f>GR65/G65</f>
        <v>0.56108386596309368</v>
      </c>
      <c r="GV65"/>
      <c r="GW65" s="12" t="s">
        <v>27</v>
      </c>
      <c r="GX65" s="5"/>
      <c r="GY65" s="5"/>
      <c r="GZ65" s="83"/>
      <c r="HA65" s="83"/>
      <c r="HB65" s="83"/>
      <c r="HC65" s="83"/>
      <c r="HD65"/>
      <c r="HE65" s="12">
        <v>26.499825000000001</v>
      </c>
      <c r="HF65" s="12">
        <f t="shared" si="244"/>
        <v>0.38586933749999952</v>
      </c>
      <c r="HG65" s="12">
        <f t="shared" si="245"/>
        <v>2.4314723625348944</v>
      </c>
      <c r="HH65">
        <f>AVERAGE(HG64:HG66)</f>
        <v>2.9557906904426101</v>
      </c>
      <c r="HI65">
        <f>HH65/E65</f>
        <v>2.6059496471992709</v>
      </c>
      <c r="HJ65">
        <f>HH65/F65</f>
        <v>1.5689448889544311</v>
      </c>
      <c r="HK65">
        <f>HH65/G65</f>
        <v>2.0220265527054533</v>
      </c>
      <c r="HM65" s="12">
        <v>29.050965999999999</v>
      </c>
      <c r="HN65" s="12">
        <f t="shared" si="246"/>
        <v>-3.2149796344799997</v>
      </c>
      <c r="HO65" s="12">
        <f t="shared" si="247"/>
        <v>6.0956548113301023E-4</v>
      </c>
      <c r="HP65">
        <f>AVERAGE(HO64:HO66)</f>
        <v>2.0783028165866379E-3</v>
      </c>
      <c r="HQ65">
        <f>HP65/E65</f>
        <v>1.832319355077946E-3</v>
      </c>
      <c r="HR65">
        <f>HP65/F65</f>
        <v>1.1031710033889205E-3</v>
      </c>
      <c r="HS65">
        <f>HQ65/G65</f>
        <v>1.2534711611967828E-3</v>
      </c>
      <c r="HT65"/>
      <c r="HU65" s="12">
        <v>28.244202000000001</v>
      </c>
      <c r="HV65" s="12">
        <f t="shared" si="248"/>
        <v>0.65246792960000022</v>
      </c>
      <c r="HW65" s="12">
        <f t="shared" si="249"/>
        <v>4.4922915019746101</v>
      </c>
      <c r="HX65">
        <f>AVERAGE(HW64:HW66)</f>
        <v>8.6364003204064179</v>
      </c>
      <c r="HY65">
        <f>HX65/E65</f>
        <v>7.6142145114695685</v>
      </c>
      <c r="HZ65">
        <f>HX65/F65</f>
        <v>4.5842339870273534</v>
      </c>
      <c r="IA65">
        <f>HX65/G65</f>
        <v>5.9080742165273854</v>
      </c>
      <c r="IB65"/>
      <c r="IC65" s="2">
        <v>25.672063999999999</v>
      </c>
      <c r="ID65" s="2">
        <f t="shared" si="250"/>
        <v>-0.50281114239999969</v>
      </c>
      <c r="IE65" s="2">
        <f t="shared" si="251"/>
        <v>0.31418746746519399</v>
      </c>
      <c r="IF65">
        <f>AVERAGE(IE64:IE66)</f>
        <v>0.22184884397912111</v>
      </c>
      <c r="IG65">
        <f>IF65/E65</f>
        <v>0.19559129087465463</v>
      </c>
      <c r="IH65">
        <f>IF65/F65</f>
        <v>0.11775820629212758</v>
      </c>
      <c r="II65">
        <f>IF65/G65</f>
        <v>0.1517645531069792</v>
      </c>
      <c r="IJ65"/>
      <c r="IK65" s="2">
        <v>25.41479</v>
      </c>
      <c r="IL65" s="12">
        <f t="shared" si="192"/>
        <v>0.20648381399999938</v>
      </c>
      <c r="IM65" s="2">
        <f t="shared" si="193"/>
        <v>1.6087324198896256</v>
      </c>
      <c r="IN65">
        <f>AVERAGE(IM64:IM66)</f>
        <v>3.6202553611058037</v>
      </c>
      <c r="IO65">
        <f>IN65/E65</f>
        <v>3.1917697053278928</v>
      </c>
      <c r="IP65">
        <f>IN65/F65</f>
        <v>1.9216452517706148</v>
      </c>
      <c r="IQ65" s="2">
        <f>IN65/G65</f>
        <v>2.4765801216574119</v>
      </c>
    </row>
    <row r="66" spans="1:251">
      <c r="B66" s="2">
        <v>19.907254999999999</v>
      </c>
      <c r="C66" s="2">
        <f t="shared" si="196"/>
        <v>9.1593055499999743E-2</v>
      </c>
      <c r="D66" s="2">
        <f t="shared" si="197"/>
        <v>1.234789863037703</v>
      </c>
      <c r="I66" s="2">
        <v>29.058899</v>
      </c>
      <c r="J66" s="12">
        <f t="shared" si="198"/>
        <v>-1.1833862149999987</v>
      </c>
      <c r="K66" s="2">
        <f t="shared" si="199"/>
        <v>6.5556202035178618E-2</v>
      </c>
      <c r="L66"/>
      <c r="Q66" s="2">
        <v>25.011538000000002</v>
      </c>
      <c r="R66" s="2">
        <f t="shared" si="200"/>
        <v>-1.0552441530000007</v>
      </c>
      <c r="S66" s="2">
        <f t="shared" si="201"/>
        <v>8.8055370145972159E-2</v>
      </c>
      <c r="T66"/>
      <c r="U66"/>
      <c r="V66"/>
      <c r="W66"/>
      <c r="X66"/>
      <c r="Y66" s="2">
        <v>19.574162999999999</v>
      </c>
      <c r="Z66" s="2">
        <f t="shared" si="202"/>
        <v>-0.89134974023999947</v>
      </c>
      <c r="AA66" s="2">
        <f t="shared" si="203"/>
        <v>0.12842520266868848</v>
      </c>
      <c r="AB66"/>
      <c r="AC66"/>
      <c r="AD66"/>
      <c r="AE66"/>
      <c r="AF66"/>
      <c r="AG66" s="12">
        <v>36.273345999999997</v>
      </c>
      <c r="AH66" s="12">
        <f t="shared" si="204"/>
        <v>-5.0163016787999997</v>
      </c>
      <c r="AI66" s="12">
        <f t="shared" si="205"/>
        <v>9.6315974084589446E-6</v>
      </c>
      <c r="AJ66"/>
      <c r="AK66"/>
      <c r="AL66"/>
      <c r="AM66"/>
      <c r="AN66"/>
      <c r="AO66" s="2">
        <v>30.227689999999999</v>
      </c>
      <c r="AP66" s="2">
        <f t="shared" si="206"/>
        <v>-1.8737804529999993</v>
      </c>
      <c r="AQ66" s="2">
        <f t="shared" si="207"/>
        <v>1.3372713706793524E-2</v>
      </c>
      <c r="AR66"/>
      <c r="AS66"/>
      <c r="AT66"/>
      <c r="AU66"/>
      <c r="AV66"/>
      <c r="AW66" s="2">
        <v>24.974997999999999</v>
      </c>
      <c r="AX66" s="2">
        <f t="shared" si="208"/>
        <v>0.26728281060000025</v>
      </c>
      <c r="AY66" s="2">
        <f t="shared" si="209"/>
        <v>1.8504732465101439</v>
      </c>
      <c r="AZ66"/>
      <c r="BA66"/>
      <c r="BB66"/>
      <c r="BC66"/>
      <c r="BD66"/>
      <c r="BE66" s="12">
        <v>23.715223000000002</v>
      </c>
      <c r="BF66" s="12">
        <f t="shared" si="210"/>
        <v>-1.4539570585000003</v>
      </c>
      <c r="BG66" s="12">
        <f t="shared" si="211"/>
        <v>3.5159520329793102E-2</v>
      </c>
      <c r="BH66"/>
      <c r="BI66"/>
      <c r="BJ66"/>
      <c r="BK66"/>
      <c r="BL66"/>
      <c r="BM66" s="12">
        <v>28.692371000000001</v>
      </c>
      <c r="BN66" s="12">
        <f t="shared" si="212"/>
        <v>-1.4811358329999997</v>
      </c>
      <c r="BO66" s="12">
        <f t="shared" si="213"/>
        <v>3.3026622849027104E-2</v>
      </c>
      <c r="BP66"/>
      <c r="BQ66"/>
      <c r="BR66"/>
      <c r="BS66"/>
      <c r="BT66"/>
      <c r="BU66" s="2">
        <v>26.310272000000001</v>
      </c>
      <c r="BV66" s="2">
        <f t="shared" si="214"/>
        <v>1.1103231551999997</v>
      </c>
      <c r="BW66" s="2">
        <f t="shared" si="215"/>
        <v>12.892084850478403</v>
      </c>
      <c r="BX66"/>
      <c r="BY66"/>
      <c r="BZ66"/>
      <c r="CA66"/>
      <c r="CB66"/>
      <c r="CC66" s="2">
        <v>24.857616</v>
      </c>
      <c r="CD66" s="2">
        <f t="shared" si="216"/>
        <v>-0.53299074879999964</v>
      </c>
      <c r="CE66" s="2">
        <f t="shared" si="217"/>
        <v>0.29309556788512825</v>
      </c>
      <c r="CF66"/>
      <c r="CG66"/>
      <c r="CH66"/>
      <c r="CI66"/>
      <c r="CJ66"/>
      <c r="CK66" s="2">
        <v>25.990486000000001</v>
      </c>
      <c r="CL66" s="12">
        <f t="shared" si="218"/>
        <v>0.88912815440000026</v>
      </c>
      <c r="CM66" s="2">
        <f t="shared" si="219"/>
        <v>7.7469036467675245</v>
      </c>
      <c r="CN66"/>
      <c r="CO66"/>
      <c r="CP66"/>
      <c r="CQ66"/>
      <c r="CR66"/>
      <c r="CS66" s="12" t="s">
        <v>27</v>
      </c>
      <c r="CV66"/>
      <c r="CW66"/>
      <c r="CX66"/>
      <c r="CY66"/>
      <c r="CZ66"/>
      <c r="DA66" s="12">
        <v>26.420407999999998</v>
      </c>
      <c r="DB66" s="12">
        <f t="shared" si="222"/>
        <v>-0.67297915039999978</v>
      </c>
      <c r="DC66" s="12">
        <f t="shared" si="223"/>
        <v>0.21233463971207994</v>
      </c>
      <c r="DD66"/>
      <c r="DE66"/>
      <c r="DF66"/>
      <c r="DG66"/>
      <c r="DH66"/>
      <c r="DI66" s="5" t="s">
        <v>27</v>
      </c>
      <c r="DL66"/>
      <c r="DM66"/>
      <c r="DN66"/>
      <c r="DQ66"/>
      <c r="DU66" s="2">
        <v>22.717725999999999</v>
      </c>
      <c r="DV66" s="2">
        <f t="shared" si="224"/>
        <v>1.5391983040000001</v>
      </c>
      <c r="DW66" s="2">
        <f t="shared" si="225"/>
        <v>34.609737390867686</v>
      </c>
      <c r="DX66"/>
      <c r="DY66"/>
      <c r="DZ66"/>
      <c r="EA66"/>
      <c r="EB66"/>
      <c r="EC66" s="12">
        <v>27.360783000000001</v>
      </c>
      <c r="ED66" s="12">
        <f t="shared" si="226"/>
        <v>0.30675467309999993</v>
      </c>
      <c r="EE66" s="12">
        <f t="shared" si="227"/>
        <v>2.0265376332652245</v>
      </c>
      <c r="EF66"/>
      <c r="EG66"/>
      <c r="EH66"/>
      <c r="EI66"/>
      <c r="EJ66"/>
      <c r="EK66" s="12">
        <v>23.398508</v>
      </c>
      <c r="EL66" s="12">
        <f t="shared" si="228"/>
        <v>-0.50802358279999993</v>
      </c>
      <c r="EM66" s="12">
        <f t="shared" si="229"/>
        <v>0.31043910107617889</v>
      </c>
      <c r="EN66"/>
      <c r="EO66"/>
      <c r="EP66"/>
      <c r="EQ66"/>
      <c r="ER66"/>
      <c r="ES66" s="2">
        <v>28.120283000000001</v>
      </c>
      <c r="ET66" s="12">
        <f t="shared" si="230"/>
        <v>0.5398985873999993</v>
      </c>
      <c r="EU66" s="2">
        <f t="shared" si="231"/>
        <v>3.4665589298755748</v>
      </c>
      <c r="EV66"/>
      <c r="EW66"/>
      <c r="EX66"/>
      <c r="EY66"/>
      <c r="EZ66"/>
      <c r="FA66" s="2">
        <v>24.033092</v>
      </c>
      <c r="FB66" s="2">
        <f t="shared" si="232"/>
        <v>-0.34261860480000017</v>
      </c>
      <c r="FC66" s="2">
        <f t="shared" si="233"/>
        <v>0.45434044096088411</v>
      </c>
      <c r="FD66"/>
      <c r="FE66"/>
      <c r="FF66"/>
      <c r="FG66" s="37"/>
      <c r="FH66"/>
      <c r="FI66" s="2">
        <v>26.275089999999999</v>
      </c>
      <c r="FJ66" s="12">
        <f t="shared" si="234"/>
        <v>0.59779411700000029</v>
      </c>
      <c r="FK66" s="2">
        <f t="shared" si="235"/>
        <v>3.9609021797338211</v>
      </c>
      <c r="FL66"/>
      <c r="FM66"/>
      <c r="FN66"/>
      <c r="FO66"/>
      <c r="FP66"/>
      <c r="FQ66" s="12">
        <v>26.153189000000001</v>
      </c>
      <c r="FR66" s="12">
        <f t="shared" si="236"/>
        <v>1.1955670332999997</v>
      </c>
      <c r="FS66" s="12">
        <f t="shared" si="237"/>
        <v>15.687980227761674</v>
      </c>
      <c r="FT66"/>
      <c r="FU66"/>
      <c r="FV66"/>
      <c r="FW66"/>
      <c r="FX66"/>
      <c r="FY66" s="2">
        <v>26.764720000000001</v>
      </c>
      <c r="FZ66" s="2">
        <f t="shared" si="238"/>
        <v>0.34918079999999962</v>
      </c>
      <c r="GA66" s="2">
        <f t="shared" si="239"/>
        <v>2.2345022690205245</v>
      </c>
      <c r="GB66"/>
      <c r="GC66"/>
      <c r="GD66"/>
      <c r="GE66"/>
      <c r="GF66"/>
      <c r="GG66" s="2">
        <v>25.850062999999999</v>
      </c>
      <c r="GH66" s="2">
        <f t="shared" si="240"/>
        <v>-0.50684590530000007</v>
      </c>
      <c r="GI66" s="2">
        <f t="shared" si="241"/>
        <v>0.31128206202422143</v>
      </c>
      <c r="GJ66"/>
      <c r="GK66"/>
      <c r="GL66"/>
      <c r="GM66"/>
      <c r="GN66"/>
      <c r="GO66" s="12">
        <v>29.199987799999999</v>
      </c>
      <c r="GP66" s="12">
        <f t="shared" si="242"/>
        <v>-0.2208585567400001</v>
      </c>
      <c r="GQ66" s="12">
        <f t="shared" si="243"/>
        <v>0.60136956272427988</v>
      </c>
      <c r="GR66"/>
      <c r="GS66"/>
      <c r="GT66"/>
      <c r="GU66"/>
      <c r="GV66"/>
      <c r="GW66" s="12" t="s">
        <v>27</v>
      </c>
      <c r="GX66" s="5"/>
      <c r="GY66" s="5"/>
      <c r="GZ66" s="37"/>
      <c r="HA66" s="37"/>
      <c r="HB66" s="37"/>
      <c r="HC66" s="37"/>
      <c r="HD66"/>
      <c r="HE66" s="12">
        <v>25.521726999999998</v>
      </c>
      <c r="HF66" s="12">
        <f t="shared" si="244"/>
        <v>0.49394916649999976</v>
      </c>
      <c r="HG66" s="12">
        <f t="shared" si="245"/>
        <v>3.1185245442374065</v>
      </c>
      <c r="HH66"/>
      <c r="HI66"/>
      <c r="HJ66"/>
      <c r="HK66"/>
      <c r="HM66" s="12">
        <v>29.136112000000001</v>
      </c>
      <c r="HN66" s="12">
        <f t="shared" si="246"/>
        <v>-3.23663055936</v>
      </c>
      <c r="HO66" s="12">
        <f t="shared" si="247"/>
        <v>5.7992180788041584E-4</v>
      </c>
      <c r="HP66"/>
      <c r="HQ66"/>
      <c r="HR66"/>
      <c r="HS66"/>
      <c r="HT66"/>
      <c r="HU66" s="12">
        <v>25.645181999999998</v>
      </c>
      <c r="HV66" s="12">
        <f t="shared" si="248"/>
        <v>0.95187503360000036</v>
      </c>
      <c r="HW66" s="12">
        <f t="shared" si="249"/>
        <v>8.9510716518939564</v>
      </c>
      <c r="HX66"/>
      <c r="HY66"/>
      <c r="HZ66"/>
      <c r="IA66"/>
      <c r="IB66"/>
      <c r="IC66" s="2">
        <v>27.609186000000001</v>
      </c>
      <c r="ID66" s="2">
        <f t="shared" si="250"/>
        <v>-0.98534823259999982</v>
      </c>
      <c r="IE66" s="2">
        <f t="shared" si="251"/>
        <v>0.10343124859377269</v>
      </c>
      <c r="IF66"/>
      <c r="IG66"/>
      <c r="IH66"/>
      <c r="II66"/>
      <c r="IJ66"/>
      <c r="IK66" s="12">
        <v>22.624811000000001</v>
      </c>
      <c r="IL66" s="12">
        <f t="shared" si="192"/>
        <v>0.80186533259999937</v>
      </c>
      <c r="IM66" s="12">
        <f t="shared" si="193"/>
        <v>6.3367318941222548</v>
      </c>
      <c r="IN66"/>
      <c r="IO66"/>
      <c r="IP66"/>
    </row>
    <row r="67" spans="1:251">
      <c r="J67" s="12"/>
      <c r="L67"/>
      <c r="T67"/>
      <c r="U67"/>
      <c r="V67"/>
      <c r="W67"/>
      <c r="X67"/>
      <c r="AB67"/>
      <c r="AC67"/>
      <c r="AD67"/>
      <c r="AE67"/>
      <c r="AF67"/>
      <c r="AJ67"/>
      <c r="AK67"/>
      <c r="AL67"/>
      <c r="AM67"/>
      <c r="AN67"/>
      <c r="AR67"/>
      <c r="AS67"/>
      <c r="AT67"/>
      <c r="AU67"/>
      <c r="AV67"/>
      <c r="AZ67"/>
      <c r="BA67"/>
      <c r="BB67"/>
      <c r="BC67"/>
      <c r="BD67"/>
      <c r="BE67" s="12"/>
      <c r="BF67" s="12"/>
      <c r="BG67" s="12"/>
      <c r="BH67"/>
      <c r="BI67"/>
      <c r="BJ67"/>
      <c r="BK67"/>
      <c r="BL67"/>
      <c r="BM67" s="12"/>
      <c r="BN67" s="12"/>
      <c r="BO67" s="12"/>
      <c r="BP67"/>
      <c r="BQ67"/>
      <c r="BR67"/>
      <c r="BS67"/>
      <c r="BT67"/>
      <c r="BX67"/>
      <c r="BY67"/>
      <c r="BZ67"/>
      <c r="CA67"/>
      <c r="CB67"/>
      <c r="CF67"/>
      <c r="CG67"/>
      <c r="CH67"/>
      <c r="CI67"/>
      <c r="CJ67"/>
      <c r="CL67" s="12"/>
      <c r="CN67"/>
      <c r="CO67"/>
      <c r="CP67"/>
      <c r="CQ67"/>
      <c r="CR67"/>
      <c r="CS67" s="12"/>
      <c r="CV67"/>
      <c r="CW67"/>
      <c r="CX67"/>
      <c r="CY67"/>
      <c r="CZ67"/>
      <c r="DA67" s="12"/>
      <c r="DB67" s="12"/>
      <c r="DC67" s="12"/>
      <c r="DD67"/>
      <c r="DE67"/>
      <c r="DF67"/>
      <c r="DG67"/>
      <c r="DH67"/>
      <c r="DL67"/>
      <c r="DM67"/>
      <c r="DN67"/>
      <c r="DX67"/>
      <c r="DY67"/>
      <c r="DZ67"/>
      <c r="EA67"/>
      <c r="EB67"/>
      <c r="EC67" s="12"/>
      <c r="ED67" s="12"/>
      <c r="EE67" s="12"/>
      <c r="EF67"/>
      <c r="EG67"/>
      <c r="EH67"/>
      <c r="EI67"/>
      <c r="EJ67"/>
      <c r="EK67" s="12"/>
      <c r="EL67" s="12"/>
      <c r="EM67" s="12"/>
      <c r="EN67"/>
      <c r="EO67"/>
      <c r="EP67"/>
      <c r="EQ67"/>
      <c r="ER67"/>
      <c r="ET67" s="12"/>
      <c r="EV67"/>
      <c r="EW67"/>
      <c r="EX67"/>
      <c r="EY67"/>
      <c r="EZ67"/>
      <c r="FD67"/>
      <c r="FE67"/>
      <c r="FF67"/>
      <c r="FG67" s="37"/>
      <c r="FH67"/>
      <c r="FL67"/>
      <c r="FM67"/>
      <c r="FN67"/>
      <c r="FO67"/>
      <c r="FP67"/>
      <c r="FQ67" s="12"/>
      <c r="FR67" s="12"/>
      <c r="FS67" s="12"/>
      <c r="FT67"/>
      <c r="FU67"/>
      <c r="FV67"/>
      <c r="FW67"/>
      <c r="FX67"/>
      <c r="GB67"/>
      <c r="GC67"/>
      <c r="GD67"/>
      <c r="GE67"/>
      <c r="GF67"/>
      <c r="GJ67"/>
      <c r="GK67"/>
      <c r="GL67"/>
      <c r="GM67"/>
      <c r="GN67"/>
      <c r="GO67" s="12"/>
      <c r="GP67" s="12"/>
      <c r="GQ67" s="12"/>
      <c r="GR67"/>
      <c r="GS67"/>
      <c r="GT67"/>
      <c r="GU67"/>
      <c r="GV67"/>
      <c r="GW67" s="12"/>
      <c r="GX67" s="12"/>
      <c r="GY67" s="12"/>
      <c r="GZ67"/>
      <c r="HA67"/>
      <c r="HB67"/>
      <c r="HC67"/>
      <c r="HD67"/>
      <c r="HE67" s="12"/>
      <c r="HF67" s="12"/>
      <c r="HG67" s="12"/>
      <c r="HH67"/>
      <c r="HI67"/>
      <c r="HJ67"/>
      <c r="HK67"/>
      <c r="HM67" s="12"/>
      <c r="HN67" s="12"/>
      <c r="HO67" s="12"/>
      <c r="HP67"/>
      <c r="HQ67"/>
      <c r="HR67"/>
      <c r="HS67"/>
      <c r="HT67"/>
      <c r="HU67" s="12"/>
      <c r="HV67" s="12"/>
      <c r="HW67" s="12"/>
      <c r="HX67"/>
      <c r="HY67"/>
      <c r="HZ67"/>
      <c r="IA67"/>
      <c r="IB67"/>
      <c r="IF67"/>
      <c r="IG67"/>
      <c r="IH67"/>
      <c r="II67"/>
      <c r="IJ67"/>
      <c r="IL67" s="12"/>
      <c r="IN67"/>
      <c r="IO67"/>
      <c r="IP67"/>
    </row>
    <row r="68" spans="1:251">
      <c r="A68" s="2" t="s">
        <v>158</v>
      </c>
      <c r="B68" s="2">
        <v>19.881851000000001</v>
      </c>
      <c r="C68" s="2">
        <f t="shared" ref="C68:C70" si="252">(-0.2339*B68)+4.7479</f>
        <v>9.7535051099999492E-2</v>
      </c>
      <c r="D68" s="2">
        <f t="shared" ref="D68:D70" si="253">10^C68</f>
        <v>1.2518002994291029</v>
      </c>
      <c r="I68" s="12">
        <v>27.433691</v>
      </c>
      <c r="J68" s="12">
        <f>(-0.285*I68)+7.0984</f>
        <v>-0.72020193499999952</v>
      </c>
      <c r="K68" s="12">
        <f t="shared" ref="K68:K70" si="254">10^J68</f>
        <v>0.19045749370378739</v>
      </c>
      <c r="L68"/>
      <c r="Q68" s="2">
        <v>24.787770999999999</v>
      </c>
      <c r="R68" s="2">
        <f t="shared" ref="R68:R70" si="255">(-0.1685*Q68)+3.1592</f>
        <v>-1.0175394135000002</v>
      </c>
      <c r="S68" s="2">
        <f t="shared" ref="S68:S70" si="256">10^R68</f>
        <v>9.6041865361745443E-2</v>
      </c>
      <c r="T68"/>
      <c r="U68"/>
      <c r="V68"/>
      <c r="W68"/>
      <c r="X68"/>
      <c r="Y68" s="2">
        <v>21.694127999999999</v>
      </c>
      <c r="Z68" s="2">
        <f t="shared" ref="Z68:Z70" si="257">(-0.23448*Y68)+3.6984</f>
        <v>-1.3884391334399999</v>
      </c>
      <c r="AA68" s="2">
        <f t="shared" ref="AA68:AA70" si="258">10^Z68</f>
        <v>4.0884704818711863E-2</v>
      </c>
      <c r="AB68"/>
      <c r="AC68"/>
      <c r="AD68"/>
      <c r="AE68"/>
      <c r="AF68"/>
      <c r="AG68" s="2">
        <v>27.028939999999999</v>
      </c>
      <c r="AH68" s="12">
        <f t="shared" ref="AH68:AH70" si="259">(-0.2378*AG68)+3.6095</f>
        <v>-2.8179819319999999</v>
      </c>
      <c r="AI68" s="2">
        <f t="shared" ref="AI68:AI70" si="260">10^AH68</f>
        <v>1.5206107905506865E-3</v>
      </c>
      <c r="AJ68"/>
      <c r="AK68"/>
      <c r="AL68"/>
      <c r="AM68"/>
      <c r="AN68"/>
      <c r="AO68" s="2">
        <v>31.416087999999998</v>
      </c>
      <c r="AP68" s="2">
        <f t="shared" ref="AP68:AP70" si="261">(-0.2037*AO68)+4.2836</f>
        <v>-2.1158571255999998</v>
      </c>
      <c r="AQ68" s="2">
        <f t="shared" ref="AQ68:AQ70" si="262">10^AP68</f>
        <v>7.6584851467203056E-3</v>
      </c>
      <c r="AR68"/>
      <c r="AS68"/>
      <c r="AT68"/>
      <c r="AU68"/>
      <c r="AV68"/>
      <c r="AW68" s="2">
        <v>26.502770000000002</v>
      </c>
      <c r="AX68" s="2">
        <f t="shared" ref="AX68:AX70" si="263">(-0.1553*AW68)+4.1459</f>
        <v>3.0019818999999615E-2</v>
      </c>
      <c r="AY68" s="2">
        <f t="shared" ref="AY68:AY70" si="264">10^AX68</f>
        <v>1.0715682050660964</v>
      </c>
      <c r="AZ68"/>
      <c r="BA68"/>
      <c r="BB68"/>
      <c r="BC68"/>
      <c r="BD68"/>
      <c r="BE68" s="12">
        <v>26.074217000000001</v>
      </c>
      <c r="BF68" s="12">
        <f t="shared" ref="BF68:BF70" si="265">(-0.2895*BE68)+5.4116</f>
        <v>-2.1368858214999999</v>
      </c>
      <c r="BG68" s="12">
        <f t="shared" ref="BG68:BG70" si="266">10^BF68</f>
        <v>7.2964931401275227E-3</v>
      </c>
      <c r="BH68"/>
      <c r="BI68"/>
      <c r="BJ68"/>
      <c r="BK68"/>
      <c r="BL68"/>
      <c r="BM68" s="12">
        <v>33.750770000000003</v>
      </c>
      <c r="BN68" s="12">
        <f>(-0.323*BM68)+7.7865</f>
        <v>-3.1149987100000018</v>
      </c>
      <c r="BO68" s="12">
        <f t="shared" ref="BO68:BO82" si="267">10^BN68</f>
        <v>7.6736376868571346E-4</v>
      </c>
      <c r="BP68"/>
      <c r="BQ68"/>
      <c r="BR68"/>
      <c r="BS68"/>
      <c r="BT68"/>
      <c r="BU68" s="2">
        <v>25.805292000000001</v>
      </c>
      <c r="BV68" s="2">
        <f t="shared" ref="BV68:BV70" si="268">(-0.1759*BU68)+5.7383</f>
        <v>1.1991491371999992</v>
      </c>
      <c r="BW68" s="2">
        <f t="shared" ref="BW68:BW70" si="269">10^BV68</f>
        <v>15.817911348206756</v>
      </c>
      <c r="BX68"/>
      <c r="BY68"/>
      <c r="BZ68"/>
      <c r="CA68"/>
      <c r="CB68"/>
      <c r="CC68" s="2">
        <v>28.412210000000002</v>
      </c>
      <c r="CD68" s="2">
        <f t="shared" ref="CD68:CD70" si="270">(-0.1918*CC68)+4.2347</f>
        <v>-1.214761878</v>
      </c>
      <c r="CE68" s="2">
        <f t="shared" ref="CE68:CE70" si="271">10^CD68</f>
        <v>6.0987119562377033E-2</v>
      </c>
      <c r="CF68"/>
      <c r="CG68"/>
      <c r="CH68"/>
      <c r="CI68"/>
      <c r="CJ68"/>
      <c r="CK68" s="2">
        <v>23.486519000000001</v>
      </c>
      <c r="CL68" s="12">
        <f t="shared" ref="CL68:CL70" si="272">(-0.1396*CK68)+4.5174</f>
        <v>1.2386819475999999</v>
      </c>
      <c r="CM68" s="2">
        <f t="shared" ref="CM68:CM70" si="273">10^CL68</f>
        <v>17.325347238555665</v>
      </c>
      <c r="CN68"/>
      <c r="CO68"/>
      <c r="CP68"/>
      <c r="CQ68"/>
      <c r="CR68"/>
      <c r="CS68" s="12">
        <v>31.075192999999999</v>
      </c>
      <c r="CT68" s="2">
        <f t="shared" ref="CT68:CT70" si="274">(-0.2004*CS68)+5.9899</f>
        <v>-0.23756867719999963</v>
      </c>
      <c r="CU68" s="2">
        <f t="shared" ref="CU68:CU70" si="275">10^CT68</f>
        <v>0.5786704730020682</v>
      </c>
      <c r="CV68"/>
      <c r="CW68"/>
      <c r="CX68"/>
      <c r="CY68"/>
      <c r="CZ68"/>
      <c r="DA68" s="12">
        <v>25.811392000000001</v>
      </c>
      <c r="DB68" s="12">
        <f t="shared" ref="DB68:DB70" si="276">(-0.2038*DA68)+4.7115</f>
        <v>-0.5488616896000007</v>
      </c>
      <c r="DC68" s="12">
        <f t="shared" ref="DC68:DC70" si="277">10^DB68</f>
        <v>0.28257797618510849</v>
      </c>
      <c r="DD68"/>
      <c r="DE68"/>
      <c r="DF68"/>
      <c r="DG68"/>
      <c r="DH68"/>
      <c r="DI68" s="5">
        <v>25.013033</v>
      </c>
      <c r="DL68"/>
      <c r="DM68"/>
      <c r="DN68"/>
      <c r="DU68" s="2">
        <v>30.853995999999999</v>
      </c>
      <c r="DV68" s="2">
        <f t="shared" ref="DV68:DV70" si="278">(-0.096*DU68)+3.7201</f>
        <v>0.75811638400000003</v>
      </c>
      <c r="DW68" s="2">
        <f t="shared" ref="DW68:DW70" si="279">10^DV68</f>
        <v>5.7294955176339055</v>
      </c>
      <c r="DX68"/>
      <c r="DY68"/>
      <c r="DZ68"/>
      <c r="EA68"/>
      <c r="EB68"/>
      <c r="EC68" s="12">
        <v>30.741099999999999</v>
      </c>
      <c r="ED68" s="12">
        <f t="shared" ref="ED68:ED74" si="280">(-0.1243*EC68)+3.7077</f>
        <v>-0.1134187299999998</v>
      </c>
      <c r="EE68" s="12">
        <f t="shared" ref="EE68:EE74" si="281">10^ED68</f>
        <v>0.77016055185689003</v>
      </c>
      <c r="EF68"/>
      <c r="EG68"/>
      <c r="EH68"/>
      <c r="EI68"/>
      <c r="EJ68"/>
      <c r="EK68" s="12">
        <v>34.427230000000002</v>
      </c>
      <c r="EL68" s="12">
        <f>(-0.2791*EK68)+6.0225</f>
        <v>-3.5861398930000012</v>
      </c>
      <c r="EM68" s="12">
        <f t="shared" ref="EM68:EM70" si="282">10^EL68</f>
        <v>2.5933438712115442E-4</v>
      </c>
      <c r="EN68"/>
      <c r="EO68"/>
      <c r="EP68"/>
      <c r="EQ68"/>
      <c r="ER68"/>
      <c r="ES68" s="2">
        <v>30.158954999999999</v>
      </c>
      <c r="ET68" s="12">
        <f t="shared" ref="ET68:ET70" si="283">(-0.1322*ES68)+4.2574</f>
        <v>0.27038614899999924</v>
      </c>
      <c r="EU68" s="2">
        <f t="shared" ref="EU68:EU70" si="284">10^ET68</f>
        <v>1.8637435308280992</v>
      </c>
      <c r="EV68"/>
      <c r="EW68"/>
      <c r="EX68"/>
      <c r="EY68"/>
      <c r="EZ68"/>
      <c r="FA68" s="12">
        <v>23.456811999999999</v>
      </c>
      <c r="FB68" s="2">
        <f t="shared" si="232"/>
        <v>-0.19601297280000018</v>
      </c>
      <c r="FC68" s="2">
        <f t="shared" si="233"/>
        <v>0.63677649948835646</v>
      </c>
      <c r="FD68"/>
      <c r="FE68"/>
      <c r="FF68"/>
      <c r="FG68" s="37"/>
      <c r="FH68"/>
      <c r="FI68" s="2">
        <v>26.673646999999999</v>
      </c>
      <c r="FJ68" s="12">
        <f t="shared" ref="FJ68:FJ70" si="285">(-0.1487*FI68)+4.5049</f>
        <v>0.53852869110000023</v>
      </c>
      <c r="FK68" s="2">
        <f t="shared" si="235"/>
        <v>3.4556415807035292</v>
      </c>
      <c r="FL68"/>
      <c r="FM68"/>
      <c r="FN68"/>
      <c r="FO68"/>
      <c r="FP68"/>
      <c r="FQ68" s="12">
        <v>27.946033</v>
      </c>
      <c r="FR68" s="12">
        <f t="shared" ref="FR68:FR70" si="286">(-0.0903*FQ68)+3.5572</f>
        <v>1.0336732200999998</v>
      </c>
      <c r="FS68" s="12">
        <f t="shared" ref="FS68:FS70" si="287">10^FR68</f>
        <v>10.80620544786767</v>
      </c>
      <c r="FT68"/>
      <c r="FU68"/>
      <c r="FV68"/>
      <c r="FW68"/>
      <c r="FX68"/>
      <c r="FY68" s="2">
        <v>27.571249999999999</v>
      </c>
      <c r="FZ68" s="2">
        <f t="shared" ref="FZ68:FZ70" si="288">(-0.11*FY68)+3.2933</f>
        <v>0.26046250000000004</v>
      </c>
      <c r="GA68" s="2">
        <f t="shared" ref="GA68:GA70" si="289">10^FZ68</f>
        <v>1.8216397732787857</v>
      </c>
      <c r="GB68"/>
      <c r="GC68"/>
      <c r="GD68"/>
      <c r="GE68"/>
      <c r="GF68"/>
      <c r="GG68" s="12">
        <v>29.313441999999998</v>
      </c>
      <c r="GH68" s="12">
        <f t="shared" ref="GH68:GH70" si="290">(-0.1731*GG68)+3.9678</f>
        <v>-1.1063568101999999</v>
      </c>
      <c r="GI68" s="12">
        <f t="shared" ref="GI68:GI70" si="291">10^GH68</f>
        <v>7.8278625239556754E-2</v>
      </c>
      <c r="GJ68"/>
      <c r="GK68"/>
      <c r="GL68"/>
      <c r="GM68"/>
      <c r="GN68"/>
      <c r="GO68" s="12">
        <v>26.395094</v>
      </c>
      <c r="GP68" s="12">
        <f t="shared" ref="GP68:GP70" si="292">(-0.1183*GO68)+3.2335</f>
        <v>0.11096037979999984</v>
      </c>
      <c r="GQ68" s="12">
        <f t="shared" ref="GQ68:GQ70" si="293">10^GP68</f>
        <v>1.2911014824959701</v>
      </c>
      <c r="GR68"/>
      <c r="GS68"/>
      <c r="GT68"/>
      <c r="GU68"/>
      <c r="GV68"/>
      <c r="GW68" s="12" t="s">
        <v>27</v>
      </c>
      <c r="GX68" s="12"/>
      <c r="GY68" s="12"/>
      <c r="GZ68"/>
      <c r="HA68"/>
      <c r="HB68"/>
      <c r="HC68"/>
      <c r="HD68"/>
      <c r="HE68" s="12">
        <v>29.173887000000001</v>
      </c>
      <c r="HF68" s="12">
        <f t="shared" ref="HF68:HF70" si="294">(-0.1105*HE68)+3.3141</f>
        <v>9.0385486499999779E-2</v>
      </c>
      <c r="HG68" s="12">
        <f t="shared" ref="HG68:HG70" si="295">10^HF68</f>
        <v>1.2313612611876561</v>
      </c>
      <c r="HH68"/>
      <c r="HI68"/>
      <c r="HJ68"/>
      <c r="HK68"/>
      <c r="HM68" s="12" t="s">
        <v>27</v>
      </c>
      <c r="HN68" s="12"/>
      <c r="HO68" s="12"/>
      <c r="HP68"/>
      <c r="HQ68"/>
      <c r="HR68"/>
      <c r="HS68"/>
      <c r="HT68"/>
      <c r="HU68" s="12">
        <v>26.173473000000001</v>
      </c>
      <c r="HV68" s="12">
        <f t="shared" ref="HV68:HV70" si="296">(-0.1152*HU68)+3.9062</f>
        <v>0.89101591040000017</v>
      </c>
      <c r="HW68" s="12">
        <f t="shared" ref="HW68:HW70" si="297">10^HV68</f>
        <v>7.7806505496976577</v>
      </c>
      <c r="HX68"/>
      <c r="HY68"/>
      <c r="HZ68"/>
      <c r="IA68"/>
      <c r="IB68"/>
      <c r="IC68" s="2">
        <v>28.956679999999999</v>
      </c>
      <c r="ID68" s="2">
        <f t="shared" ref="ID68:ID70" si="298">(-0.2491*IC68)+5.8921</f>
        <v>-1.3210089879999991</v>
      </c>
      <c r="IE68" s="2">
        <f t="shared" ref="IE68:IE70" si="299">10^ID68</f>
        <v>4.775193909884947E-2</v>
      </c>
      <c r="IF68"/>
      <c r="IG68"/>
      <c r="IH68"/>
      <c r="II68"/>
      <c r="IJ68"/>
      <c r="IK68" s="2">
        <v>26.013546000000002</v>
      </c>
      <c r="IL68" s="12">
        <f t="shared" ref="IL68:IL70" si="300">(-0.2134*IK68)+5.63</f>
        <v>7.8709283599999402E-2</v>
      </c>
      <c r="IM68" s="2">
        <f t="shared" ref="IM68:IM70" si="301">10^IL68</f>
        <v>1.1986966279018352</v>
      </c>
      <c r="IN68"/>
      <c r="IO68"/>
      <c r="IP68"/>
    </row>
    <row r="69" spans="1:251">
      <c r="A69" s="2">
        <v>18200</v>
      </c>
      <c r="B69" s="12">
        <v>21.416214</v>
      </c>
      <c r="C69" s="2">
        <f t="shared" si="252"/>
        <v>-0.26135245460000078</v>
      </c>
      <c r="D69" s="2">
        <f t="shared" si="253"/>
        <v>0.54783218757760477</v>
      </c>
      <c r="E69" s="2">
        <f>AVERAGE(D68:D70)</f>
        <v>1.3846286266569274</v>
      </c>
      <c r="F69" s="3">
        <v>1.2343552740472015</v>
      </c>
      <c r="G69">
        <f>SQRT(E69*F69)</f>
        <v>1.3073345585238356</v>
      </c>
      <c r="I69" s="12">
        <v>28.875306999999999</v>
      </c>
      <c r="J69" s="12">
        <f>(-0.285*I69)+7.0984</f>
        <v>-1.1310624950000001</v>
      </c>
      <c r="K69" s="12">
        <f t="shared" si="254"/>
        <v>7.3949885347541169E-2</v>
      </c>
      <c r="L69">
        <f>AVERAGE(K68:K70)</f>
        <v>9.8793534834095351E-2</v>
      </c>
      <c r="M69" s="34">
        <f>L69/E69</f>
        <v>7.1350203897361464E-2</v>
      </c>
      <c r="N69" s="34">
        <f>L69/F69</f>
        <v>8.0036547751905593E-2</v>
      </c>
      <c r="O69">
        <f>L69/G69</f>
        <v>7.5568670765995147E-2</v>
      </c>
      <c r="P69"/>
      <c r="Q69" s="2">
        <v>28.241309999999999</v>
      </c>
      <c r="R69" s="2">
        <f t="shared" si="255"/>
        <v>-1.5994607350000005</v>
      </c>
      <c r="S69" s="2">
        <f t="shared" si="256"/>
        <v>2.5150073870590092E-2</v>
      </c>
      <c r="T69">
        <f>AVERAGE(S68:S70)</f>
        <v>5.3410604281190745E-2</v>
      </c>
      <c r="U69" s="34">
        <f>T69/E69</f>
        <v>3.8573956404574908E-2</v>
      </c>
      <c r="V69" s="34">
        <f>T69/F69</f>
        <v>4.3270041781462293E-2</v>
      </c>
      <c r="W69" s="34">
        <f>T69/G69</f>
        <v>4.0854579979511002E-2</v>
      </c>
      <c r="X69"/>
      <c r="Y69" s="12">
        <v>20.556045999999998</v>
      </c>
      <c r="Z69" s="12">
        <f t="shared" si="257"/>
        <v>-1.1215816660799995</v>
      </c>
      <c r="AA69" s="12">
        <f t="shared" si="258"/>
        <v>7.5581992025546427E-2</v>
      </c>
      <c r="AB69">
        <f>AVERAGE(AA68:AA70)</f>
        <v>4.1318311754483493E-2</v>
      </c>
      <c r="AC69">
        <f>AB69/E69</f>
        <v>2.9840717546222612E-2</v>
      </c>
      <c r="AD69">
        <f>AB69/F69</f>
        <v>3.3473597612629871E-2</v>
      </c>
      <c r="AE69">
        <f>AB69/G69</f>
        <v>3.1605002319480997E-2</v>
      </c>
      <c r="AF69"/>
      <c r="AG69" s="2">
        <v>34.357334000000002</v>
      </c>
      <c r="AH69" s="12">
        <f t="shared" si="259"/>
        <v>-4.5606740252000009</v>
      </c>
      <c r="AI69" s="2">
        <f t="shared" si="260"/>
        <v>2.7499574546970695E-5</v>
      </c>
      <c r="AJ69">
        <f>AVERAGE(AI68:AI70)</f>
        <v>5.2067468049439417E-4</v>
      </c>
      <c r="AK69">
        <f>AJ69/E69</f>
        <v>3.7603922847638982E-4</v>
      </c>
      <c r="AL69">
        <f>AJ69/F69</f>
        <v>4.218191402765325E-4</v>
      </c>
      <c r="AM69">
        <f>AJ69/G69</f>
        <v>3.982719473753597E-4</v>
      </c>
      <c r="AN69"/>
      <c r="AO69" s="2">
        <v>38.079613000000002</v>
      </c>
      <c r="AP69" s="2">
        <f t="shared" si="261"/>
        <v>-3.4732171681000006</v>
      </c>
      <c r="AQ69" s="2">
        <f t="shared" si="262"/>
        <v>3.3634333949325736E-4</v>
      </c>
      <c r="AR69">
        <f>AVERAGE(AQ68:AQ70)</f>
        <v>1.3256371175825494E-2</v>
      </c>
      <c r="AS69">
        <f>AR69/E69</f>
        <v>9.5739542868125711E-3</v>
      </c>
      <c r="AT69">
        <f>AR69/F69</f>
        <v>1.0739510297031853E-2</v>
      </c>
      <c r="AU69">
        <f>AR69/G69</f>
        <v>1.0139999045687126E-2</v>
      </c>
      <c r="AV69"/>
      <c r="AW69" s="2">
        <v>27.891473999999999</v>
      </c>
      <c r="AX69" s="2">
        <f t="shared" si="263"/>
        <v>-0.18564591219999915</v>
      </c>
      <c r="AY69" s="2">
        <f t="shared" si="264"/>
        <v>0.65215989459845214</v>
      </c>
      <c r="AZ69">
        <f>AVERAGE(AY68:AY70)</f>
        <v>0.61303726161032779</v>
      </c>
      <c r="BA69">
        <f>AZ69/E69</f>
        <v>0.44274489910731957</v>
      </c>
      <c r="BB69">
        <f>AZ69/F69</f>
        <v>0.49664571821393244</v>
      </c>
      <c r="BC69">
        <f>AZ69/G69</f>
        <v>0.46892148426224806</v>
      </c>
      <c r="BD69"/>
      <c r="BE69" s="12">
        <v>22.383333</v>
      </c>
      <c r="BF69" s="12">
        <f t="shared" si="265"/>
        <v>-1.0683749034999996</v>
      </c>
      <c r="BG69" s="12">
        <f t="shared" si="266"/>
        <v>8.5432889743445331E-2</v>
      </c>
      <c r="BH69" s="1">
        <v>0.82219898700000005</v>
      </c>
      <c r="BI69">
        <f>BH69/E69</f>
        <v>0.59380470053196299</v>
      </c>
      <c r="BJ69" s="1">
        <v>3.3370190000000001E-3</v>
      </c>
      <c r="BK69">
        <f>BH69/G69</f>
        <v>0.62891245522368677</v>
      </c>
      <c r="BL69"/>
      <c r="BM69" s="12">
        <v>31.496548000000001</v>
      </c>
      <c r="BN69" s="12">
        <f>(-0.323*BM69)+7.7865</f>
        <v>-2.3868850039999998</v>
      </c>
      <c r="BO69" s="12">
        <f t="shared" si="267"/>
        <v>4.1031273452307197E-3</v>
      </c>
      <c r="BP69">
        <f>AVERAGE(BO68:BO70)</f>
        <v>5.5555542321076047E-3</v>
      </c>
      <c r="BQ69">
        <f>BP69/E69</f>
        <v>4.0123063507079412E-3</v>
      </c>
      <c r="BR69">
        <f>BP69/F69</f>
        <v>4.500774087424656E-3</v>
      </c>
      <c r="BS69">
        <f>BP69/G69</f>
        <v>4.2495275565732817E-3</v>
      </c>
      <c r="BT69"/>
      <c r="BU69" s="2">
        <v>25.222919999999998</v>
      </c>
      <c r="BV69" s="2">
        <f t="shared" si="268"/>
        <v>1.3015883720000003</v>
      </c>
      <c r="BW69" s="2">
        <f t="shared" si="269"/>
        <v>20.025730718115746</v>
      </c>
      <c r="BX69">
        <f>AVERAGE(BW68:BW70)</f>
        <v>19.076619401925615</v>
      </c>
      <c r="BY69">
        <f>BX69/E69</f>
        <v>13.777426693816487</v>
      </c>
      <c r="BZ69">
        <f>BX69/F69</f>
        <v>15.45472345200684</v>
      </c>
      <c r="CA69">
        <f>BX69/G69</f>
        <v>14.591995046368083</v>
      </c>
      <c r="CB69"/>
      <c r="CC69" s="2">
        <v>27.357986</v>
      </c>
      <c r="CD69" s="2">
        <f t="shared" si="270"/>
        <v>-1.0125617147999995</v>
      </c>
      <c r="CE69" s="2">
        <f t="shared" si="271"/>
        <v>9.714898895780047E-2</v>
      </c>
      <c r="CF69">
        <f>AVERAGE(CE68:CE70)</f>
        <v>8.9372363278903758E-2</v>
      </c>
      <c r="CG69">
        <f>CF69/E69</f>
        <v>6.4546089513320276E-2</v>
      </c>
      <c r="CH69">
        <f>CF69/F69</f>
        <v>7.2404084268113372E-2</v>
      </c>
      <c r="CI69">
        <f>CF69/G69</f>
        <v>6.836227398426438E-2</v>
      </c>
      <c r="CJ69"/>
      <c r="CK69" s="2">
        <v>27.270014</v>
      </c>
      <c r="CL69" s="12">
        <f t="shared" si="272"/>
        <v>0.7105060456000003</v>
      </c>
      <c r="CM69" s="2">
        <f t="shared" si="273"/>
        <v>5.1345932506808545</v>
      </c>
      <c r="CN69">
        <f>AVERAGE(CM68:CM70)</f>
        <v>8.7978713186523265</v>
      </c>
      <c r="CO69">
        <f>CN69/E69</f>
        <v>6.3539574072609399</v>
      </c>
      <c r="CP69">
        <f>CN69/F69</f>
        <v>7.1275033239059971</v>
      </c>
      <c r="CQ69">
        <f>CN69/G69</f>
        <v>6.7296249925392928</v>
      </c>
      <c r="CR69"/>
      <c r="CS69" s="12">
        <v>26.017482999999999</v>
      </c>
      <c r="CT69" s="2">
        <f t="shared" si="274"/>
        <v>0.77599640680000004</v>
      </c>
      <c r="CU69" s="2">
        <f t="shared" si="275"/>
        <v>5.970303469440152</v>
      </c>
      <c r="CV69">
        <f>AVERAGE(CU68:CU70)</f>
        <v>2.7095043463601276</v>
      </c>
      <c r="CW69">
        <f>CV69/E69</f>
        <v>1.9568455354718501</v>
      </c>
      <c r="CX69">
        <f>CV69/F69</f>
        <v>2.1950765742477127</v>
      </c>
      <c r="CY69">
        <f>CV69/G69</f>
        <v>2.0725409029342412</v>
      </c>
      <c r="CZ69"/>
      <c r="DA69" s="12">
        <v>26.867208000000002</v>
      </c>
      <c r="DB69" s="12">
        <f t="shared" si="276"/>
        <v>-0.76403699040000017</v>
      </c>
      <c r="DC69" s="12">
        <f t="shared" si="277"/>
        <v>0.17217219235833184</v>
      </c>
      <c r="DD69">
        <f>AVERAGE(DC68:DC70)</f>
        <v>0.22552006588066065</v>
      </c>
      <c r="DE69">
        <f>DD69/E69</f>
        <v>0.16287404545806655</v>
      </c>
      <c r="DF69">
        <f>DD69/F69</f>
        <v>0.18270271989135342</v>
      </c>
      <c r="DG69">
        <f>DD69/G69</f>
        <v>0.17250371330755954</v>
      </c>
      <c r="DH69"/>
      <c r="DI69" s="5">
        <v>32.502758</v>
      </c>
      <c r="DL69"/>
      <c r="DM69"/>
      <c r="DN69"/>
      <c r="DU69" s="2">
        <v>32.384148000000003</v>
      </c>
      <c r="DV69" s="2">
        <f t="shared" si="278"/>
        <v>0.61122179199999938</v>
      </c>
      <c r="DW69" s="2">
        <f t="shared" si="279"/>
        <v>4.085279662383007</v>
      </c>
      <c r="DX69">
        <f>AVERAGE(DW68:DW70)</f>
        <v>5.703137364500825</v>
      </c>
      <c r="DY69">
        <f>DX69/E69</f>
        <v>4.1188931491836795</v>
      </c>
      <c r="DZ69">
        <f>DX69/F69</f>
        <v>4.6203370167499589</v>
      </c>
      <c r="EA69">
        <f>DX69/G69</f>
        <v>4.3624161293039387</v>
      </c>
      <c r="EB69"/>
      <c r="EC69" s="12">
        <v>30.101718999999999</v>
      </c>
      <c r="ED69" s="12">
        <f t="shared" si="280"/>
        <v>-3.39436716999999E-2</v>
      </c>
      <c r="EE69" s="12">
        <f t="shared" si="281"/>
        <v>0.92481811572037054</v>
      </c>
      <c r="EF69">
        <f>AVERAGE(EE68:EE70)</f>
        <v>0.82338138449739551</v>
      </c>
      <c r="EG69">
        <f>EF69/E69</f>
        <v>0.59465864611320551</v>
      </c>
      <c r="EH69">
        <f>EF69/F69</f>
        <v>0.66705380680044757</v>
      </c>
      <c r="EI69">
        <f>EF69/G69</f>
        <v>0.62981688897378252</v>
      </c>
      <c r="EJ69"/>
      <c r="EK69" s="12">
        <v>33.365321999999999</v>
      </c>
      <c r="EL69" s="12">
        <f t="shared" ref="EL69:EL70" si="302">(-0.2791*EK69)+6.0225</f>
        <v>-3.2897613701999999</v>
      </c>
      <c r="EM69" s="12">
        <f t="shared" si="282"/>
        <v>5.1314326102098475E-4</v>
      </c>
      <c r="EN69">
        <f>AVERAGE(EM68:EM70)</f>
        <v>3.9805186871164994E-2</v>
      </c>
      <c r="EO69">
        <f>EN69/E69</f>
        <v>2.8747915581719092E-2</v>
      </c>
      <c r="EP69">
        <f>EN69/F69</f>
        <v>3.2247755332751024E-2</v>
      </c>
      <c r="EQ69">
        <f>EN69/G69</f>
        <v>3.0447590183885785E-2</v>
      </c>
      <c r="ER69"/>
      <c r="ES69" s="2">
        <v>30.549572000000001</v>
      </c>
      <c r="ET69" s="12">
        <f t="shared" si="283"/>
        <v>0.21874658159999871</v>
      </c>
      <c r="EU69" s="2">
        <f t="shared" si="284"/>
        <v>1.6548040746694341</v>
      </c>
      <c r="EV69">
        <f>AVERAGE(EU68:EU70)</f>
        <v>1.8300344203604546</v>
      </c>
      <c r="EW69">
        <f>EV69/E69</f>
        <v>1.3216788856799264</v>
      </c>
      <c r="EX69">
        <f>EV69/F69</f>
        <v>1.4825832228675473</v>
      </c>
      <c r="EY69">
        <f>EV69/G69</f>
        <v>1.3998210392501369</v>
      </c>
      <c r="EZ69"/>
      <c r="FA69" s="2">
        <v>24.075422</v>
      </c>
      <c r="FB69" s="2">
        <f t="shared" si="232"/>
        <v>-0.35338735680000077</v>
      </c>
      <c r="FC69" s="2">
        <f t="shared" si="233"/>
        <v>0.44321315602386896</v>
      </c>
      <c r="FD69">
        <f>AVERAGE(FC68:FC70)</f>
        <v>0.64876833410025536</v>
      </c>
      <c r="FE69">
        <f>FD69/E69</f>
        <v>0.46855042688713827</v>
      </c>
      <c r="FF69">
        <f>FD69/F69</f>
        <v>0.52559287244188224</v>
      </c>
      <c r="FG69" s="50">
        <f>FD69/G69</f>
        <v>0.49625272266404857</v>
      </c>
      <c r="FH69"/>
      <c r="FI69" s="2">
        <v>26.826561000000002</v>
      </c>
      <c r="FJ69" s="12">
        <f t="shared" si="285"/>
        <v>0.51579037929999982</v>
      </c>
      <c r="FK69" s="2">
        <f t="shared" si="235"/>
        <v>3.2793696973437347</v>
      </c>
      <c r="FL69">
        <f>AVERAGE(FK68:FK70)</f>
        <v>2.7703365020792141</v>
      </c>
      <c r="FM69">
        <f>FL69/E69</f>
        <v>2.0007794499872249</v>
      </c>
      <c r="FN69">
        <f>FL69/F69</f>
        <v>2.2443591082135055</v>
      </c>
      <c r="FO69">
        <f>FL69/G69</f>
        <v>2.1190723399887119</v>
      </c>
      <c r="FP69"/>
      <c r="FQ69" s="12">
        <v>29.901335</v>
      </c>
      <c r="FR69" s="12">
        <f t="shared" si="286"/>
        <v>0.85710944949999979</v>
      </c>
      <c r="FS69" s="12">
        <f t="shared" si="287"/>
        <v>7.1963031407255071</v>
      </c>
      <c r="FT69">
        <f>AVERAGE(FS68:FS70)</f>
        <v>8.6189869642046819</v>
      </c>
      <c r="FU69">
        <f>FT69/E69</f>
        <v>6.2247643868338338</v>
      </c>
      <c r="FV69">
        <f>FT69/F69</f>
        <v>6.9825820372969005</v>
      </c>
      <c r="FW69">
        <f>FT69/G69</f>
        <v>6.5927936410835262</v>
      </c>
      <c r="FX69"/>
      <c r="FY69" s="12">
        <v>27.835657000000001</v>
      </c>
      <c r="FZ69" s="12">
        <f t="shared" si="288"/>
        <v>0.23137772999999973</v>
      </c>
      <c r="GA69" s="12">
        <f t="shared" si="289"/>
        <v>1.7036396140701384</v>
      </c>
      <c r="GB69">
        <f>AVERAGE(GA68:GA70)</f>
        <v>1.8081665279983348</v>
      </c>
      <c r="GC69">
        <f>GB69/E69</f>
        <v>1.3058855589054266</v>
      </c>
      <c r="GD69">
        <f>GB69/F69</f>
        <v>1.4648671788550165</v>
      </c>
      <c r="GE69">
        <f>GB69/G69</f>
        <v>1.3830939572499397</v>
      </c>
      <c r="GF69"/>
      <c r="GG69" s="2">
        <v>34.065219999999997</v>
      </c>
      <c r="GH69" s="2">
        <f t="shared" si="290"/>
        <v>-1.9288895819999996</v>
      </c>
      <c r="GI69" s="2">
        <f t="shared" si="291"/>
        <v>1.1779054141835893E-2</v>
      </c>
      <c r="GJ69">
        <f>AVERAGE(GI68:GI70)</f>
        <v>5.2167555394741882E-2</v>
      </c>
      <c r="GK69">
        <f>GJ69/E69</f>
        <v>3.7676207461271531E-2</v>
      </c>
      <c r="GL69">
        <f>GJ69/F69</f>
        <v>4.2262998742408263E-2</v>
      </c>
      <c r="GM69">
        <f>GK69/G69</f>
        <v>2.8819101595396714E-2</v>
      </c>
      <c r="GN69"/>
      <c r="GO69" s="12">
        <v>26.725172000000001</v>
      </c>
      <c r="GP69" s="12">
        <f t="shared" si="292"/>
        <v>7.1912152399999485E-2</v>
      </c>
      <c r="GQ69" s="12">
        <f t="shared" si="293"/>
        <v>1.180081908582334</v>
      </c>
      <c r="GR69">
        <f>AVERAGE(GQ68:GQ70)</f>
        <v>0.89265415184670438</v>
      </c>
      <c r="GS69">
        <f>GR69/E69</f>
        <v>0.64468849961736296</v>
      </c>
      <c r="GT69">
        <f>GR69/F69</f>
        <v>0.72317441389452797</v>
      </c>
      <c r="GU69">
        <f>GR69/G69</f>
        <v>0.68280467767534292</v>
      </c>
      <c r="GV69"/>
      <c r="GW69" s="12">
        <v>31.705347</v>
      </c>
      <c r="GX69" s="86">
        <f t="shared" ref="GX69:GX70" si="303">(-0.0969*GW69)+3.5187</f>
        <v>0.44645187569999978</v>
      </c>
      <c r="GY69" s="86">
        <f t="shared" ref="GY69:GY70" si="304">10^GX69</f>
        <v>2.7954509456714756</v>
      </c>
      <c r="GZ69">
        <f>AVERAGE(GY68:GY70)</f>
        <v>1.8673004132155038</v>
      </c>
      <c r="HA69">
        <f>GZ69/E69</f>
        <v>1.3485929564550083</v>
      </c>
      <c r="HB69">
        <f>GZ69/F69</f>
        <v>1.5127738767567325</v>
      </c>
      <c r="HC69">
        <f>GZ69/G69</f>
        <v>1.4283263614815997</v>
      </c>
      <c r="HD69"/>
      <c r="HE69" s="12">
        <v>34.131442999999997</v>
      </c>
      <c r="HF69" s="12">
        <f t="shared" si="294"/>
        <v>-0.45742445150000011</v>
      </c>
      <c r="HG69" s="12">
        <f t="shared" si="295"/>
        <v>0.34879925487764496</v>
      </c>
      <c r="HH69">
        <f>AVERAGE(HG68:HG70)</f>
        <v>2.7226556093575636</v>
      </c>
      <c r="HI69">
        <f>HH69/E69</f>
        <v>1.9663435790224797</v>
      </c>
      <c r="HJ69">
        <f>HH69/F69</f>
        <v>2.2057309322546388</v>
      </c>
      <c r="HK69">
        <f>HH69/G69</f>
        <v>2.0826005031426877</v>
      </c>
      <c r="HM69" s="12">
        <v>28.413460000000001</v>
      </c>
      <c r="HN69" s="12">
        <f t="shared" ref="HN69:HN70" si="305">(-0.25428*HM69)+4.1721</f>
        <v>-3.0528746087999998</v>
      </c>
      <c r="HO69" s="12">
        <f t="shared" ref="HO69:HO70" si="306">10^HN69</f>
        <v>8.8537120076449089E-4</v>
      </c>
      <c r="HP69">
        <f>AVERAGE(HO68:HO70)</f>
        <v>5.9236383917257739E-4</v>
      </c>
      <c r="HQ69">
        <f>HP69/E69</f>
        <v>4.2781423680571408E-4</v>
      </c>
      <c r="HR69">
        <f>HP69/F69</f>
        <v>4.7989736150301049E-4</v>
      </c>
      <c r="HS69">
        <f>HQ69/G69</f>
        <v>3.2724158786774247E-4</v>
      </c>
      <c r="HT69"/>
      <c r="HU69" s="12">
        <v>30.57507</v>
      </c>
      <c r="HV69" s="12">
        <f t="shared" si="296"/>
        <v>0.38395193600000033</v>
      </c>
      <c r="HW69" s="12">
        <f t="shared" si="297"/>
        <v>2.4207611227673449</v>
      </c>
      <c r="HX69">
        <f>AVERAGE(HW68:HW70)</f>
        <v>5.7236098529325155</v>
      </c>
      <c r="HY69">
        <f>HX69/E69</f>
        <v>4.1336786938687693</v>
      </c>
      <c r="HZ69">
        <f>HX69/F69</f>
        <v>4.6369225888799059</v>
      </c>
      <c r="IA69">
        <f>HX69/G69</f>
        <v>4.3780758457079836</v>
      </c>
      <c r="IB69"/>
      <c r="IC69" s="2">
        <v>25.527355</v>
      </c>
      <c r="ID69" s="2">
        <f t="shared" si="298"/>
        <v>-0.46676413049999965</v>
      </c>
      <c r="IE69" s="2">
        <f t="shared" si="299"/>
        <v>0.34137826709544927</v>
      </c>
      <c r="IF69">
        <f>AVERAGE(IE68:IE70)</f>
        <v>0.13902382067172644</v>
      </c>
      <c r="IG69">
        <f>IF69/E69</f>
        <v>0.10040513246312702</v>
      </c>
      <c r="IH69">
        <f>IF69/F69</f>
        <v>0.11262869256101239</v>
      </c>
      <c r="II69">
        <f>IF69/G69</f>
        <v>0.10634142558635019</v>
      </c>
      <c r="IJ69"/>
      <c r="IK69" s="2">
        <v>27.307938</v>
      </c>
      <c r="IL69" s="12">
        <f t="shared" si="300"/>
        <v>-0.19751396920000008</v>
      </c>
      <c r="IM69" s="2">
        <f t="shared" si="301"/>
        <v>0.63457948923133944</v>
      </c>
      <c r="IN69">
        <f>AVERAGE(IM68:IM70)</f>
        <v>0.73353433220337605</v>
      </c>
      <c r="IO69">
        <f>IN69/E69</f>
        <v>0.52976972892322372</v>
      </c>
      <c r="IP69">
        <f>IN69/F69</f>
        <v>0.59426515819733583</v>
      </c>
      <c r="IQ69" s="2">
        <f>IN69/G69</f>
        <v>0.56109151817392433</v>
      </c>
    </row>
    <row r="70" spans="1:251">
      <c r="B70" s="2">
        <v>18.709050000000001</v>
      </c>
      <c r="C70" s="2">
        <f t="shared" si="252"/>
        <v>0.37185320499999897</v>
      </c>
      <c r="D70" s="2">
        <f t="shared" si="253"/>
        <v>2.3542533929640745</v>
      </c>
      <c r="I70" s="12">
        <v>30.153030000000001</v>
      </c>
      <c r="J70" s="12">
        <f>(-0.285*I70)+7.0984</f>
        <v>-1.495213549999999</v>
      </c>
      <c r="K70" s="12">
        <f t="shared" si="254"/>
        <v>3.1973225450957508E-2</v>
      </c>
      <c r="L70"/>
      <c r="Q70" s="2">
        <v>27.107962000000001</v>
      </c>
      <c r="R70" s="2">
        <f t="shared" si="255"/>
        <v>-1.4084915970000007</v>
      </c>
      <c r="S70" s="2">
        <f t="shared" si="256"/>
        <v>3.9039873611236689E-2</v>
      </c>
      <c r="T70"/>
      <c r="U70"/>
      <c r="V70"/>
      <c r="W70"/>
      <c r="X70"/>
      <c r="Y70" s="2">
        <v>24.838025999999999</v>
      </c>
      <c r="Z70" s="2">
        <f t="shared" si="257"/>
        <v>-2.1256203364799995</v>
      </c>
      <c r="AA70" s="2">
        <f t="shared" si="258"/>
        <v>7.4882384191922013E-3</v>
      </c>
      <c r="AB70"/>
      <c r="AC70"/>
      <c r="AD70"/>
      <c r="AE70"/>
      <c r="AF70"/>
      <c r="AG70" s="2">
        <v>35.601590000000002</v>
      </c>
      <c r="AH70" s="12">
        <f t="shared" si="259"/>
        <v>-4.856558102000001</v>
      </c>
      <c r="AI70" s="2">
        <f t="shared" si="260"/>
        <v>1.3913676385525435E-5</v>
      </c>
      <c r="AJ70"/>
      <c r="AK70"/>
      <c r="AL70"/>
      <c r="AM70"/>
      <c r="AN70"/>
      <c r="AO70" s="2">
        <v>28.382543999999999</v>
      </c>
      <c r="AP70" s="2">
        <f t="shared" si="261"/>
        <v>-1.4979242128000001</v>
      </c>
      <c r="AQ70" s="2">
        <f t="shared" si="262"/>
        <v>3.1774285041262916E-2</v>
      </c>
      <c r="AR70"/>
      <c r="AS70"/>
      <c r="AT70"/>
      <c r="AU70"/>
      <c r="AV70"/>
      <c r="AW70" s="2">
        <v>32.735064999999999</v>
      </c>
      <c r="AX70" s="2">
        <f t="shared" si="263"/>
        <v>-0.93785559449999933</v>
      </c>
      <c r="AY70" s="2">
        <f t="shared" si="264"/>
        <v>0.11538368516643488</v>
      </c>
      <c r="AZ70"/>
      <c r="BA70"/>
      <c r="BB70"/>
      <c r="BC70"/>
      <c r="BD70"/>
      <c r="BE70" s="12">
        <v>23.930634999999999</v>
      </c>
      <c r="BF70" s="12">
        <f t="shared" si="265"/>
        <v>-1.5163188324999988</v>
      </c>
      <c r="BG70" s="12">
        <f t="shared" si="266"/>
        <v>3.0456582323108577E-2</v>
      </c>
      <c r="BH70"/>
      <c r="BI70"/>
      <c r="BJ70"/>
      <c r="BK70"/>
      <c r="BL70"/>
      <c r="BM70" s="12">
        <v>30.076653</v>
      </c>
      <c r="BN70" s="12">
        <f>(-0.323*BM70)+7.7865</f>
        <v>-1.928258919000001</v>
      </c>
      <c r="BO70" s="12">
        <f t="shared" si="267"/>
        <v>1.1796171582406381E-2</v>
      </c>
      <c r="BP70"/>
      <c r="BQ70"/>
      <c r="BR70"/>
      <c r="BS70"/>
      <c r="BT70"/>
      <c r="BU70" s="2">
        <v>25.060637</v>
      </c>
      <c r="BV70" s="2">
        <f t="shared" si="268"/>
        <v>1.3301339516999997</v>
      </c>
      <c r="BW70" s="2">
        <f t="shared" si="269"/>
        <v>21.386216139454351</v>
      </c>
      <c r="BX70"/>
      <c r="BY70"/>
      <c r="BZ70"/>
      <c r="CA70"/>
      <c r="CB70"/>
      <c r="CC70" s="2">
        <v>27.077072000000001</v>
      </c>
      <c r="CD70" s="2">
        <f t="shared" si="270"/>
        <v>-0.95868240959999973</v>
      </c>
      <c r="CE70" s="2">
        <f t="shared" si="271"/>
        <v>0.10998098131653378</v>
      </c>
      <c r="CF70"/>
      <c r="CG70"/>
      <c r="CH70"/>
      <c r="CI70"/>
      <c r="CJ70"/>
      <c r="CK70" s="2">
        <v>28.098866000000001</v>
      </c>
      <c r="CL70" s="12">
        <f t="shared" si="272"/>
        <v>0.59479830639999998</v>
      </c>
      <c r="CM70" s="2">
        <f t="shared" si="273"/>
        <v>3.9336734667204598</v>
      </c>
      <c r="CN70"/>
      <c r="CO70"/>
      <c r="CP70"/>
      <c r="CQ70"/>
      <c r="CR70"/>
      <c r="CS70" s="12">
        <v>28.899049999999999</v>
      </c>
      <c r="CT70" s="2">
        <f t="shared" si="274"/>
        <v>0.19853038000000023</v>
      </c>
      <c r="CU70" s="2">
        <f t="shared" si="275"/>
        <v>1.5795390966381622</v>
      </c>
      <c r="CV70"/>
      <c r="CW70"/>
      <c r="CX70"/>
      <c r="CY70"/>
      <c r="CZ70"/>
      <c r="DA70" s="12">
        <v>26.327373999999999</v>
      </c>
      <c r="DB70" s="12">
        <f t="shared" si="276"/>
        <v>-0.65401882120000021</v>
      </c>
      <c r="DC70" s="12">
        <f t="shared" si="277"/>
        <v>0.22181002909854164</v>
      </c>
      <c r="DD70"/>
      <c r="DE70"/>
      <c r="DF70"/>
      <c r="DG70"/>
      <c r="DH70"/>
      <c r="DI70" s="5">
        <v>28.004732000000001</v>
      </c>
      <c r="DL70"/>
      <c r="DM70"/>
      <c r="DN70"/>
      <c r="DU70" s="2">
        <v>29.761420000000001</v>
      </c>
      <c r="DV70" s="2">
        <f t="shared" si="278"/>
        <v>0.86300367999999983</v>
      </c>
      <c r="DW70" s="2">
        <f t="shared" si="279"/>
        <v>7.2946369134855606</v>
      </c>
      <c r="DX70"/>
      <c r="DY70"/>
      <c r="DZ70"/>
      <c r="EA70"/>
      <c r="EB70"/>
      <c r="EC70" s="12">
        <v>30.718468000000001</v>
      </c>
      <c r="ED70" s="12">
        <f t="shared" si="280"/>
        <v>-0.11060557239999991</v>
      </c>
      <c r="EE70" s="12">
        <f t="shared" si="281"/>
        <v>0.77516548591492607</v>
      </c>
      <c r="EF70"/>
      <c r="EG70"/>
      <c r="EH70"/>
      <c r="EI70"/>
      <c r="EJ70"/>
      <c r="EK70" s="12">
        <v>24.895226000000001</v>
      </c>
      <c r="EL70" s="12">
        <f t="shared" si="302"/>
        <v>-0.92575757660000058</v>
      </c>
      <c r="EM70" s="12">
        <f t="shared" si="282"/>
        <v>0.11864308296535284</v>
      </c>
      <c r="EN70"/>
      <c r="EO70"/>
      <c r="EP70"/>
      <c r="EQ70"/>
      <c r="ER70"/>
      <c r="ES70" s="2">
        <v>29.974212999999999</v>
      </c>
      <c r="ET70" s="12">
        <f t="shared" si="283"/>
        <v>0.29480904139999931</v>
      </c>
      <c r="EU70" s="2">
        <f t="shared" si="284"/>
        <v>1.9715556555838312</v>
      </c>
      <c r="EV70"/>
      <c r="EW70"/>
      <c r="EX70"/>
      <c r="EY70"/>
      <c r="EZ70"/>
      <c r="FA70" s="2">
        <v>22.931304999999998</v>
      </c>
      <c r="FB70" s="2">
        <f t="shared" si="232"/>
        <v>-6.2323991999999606E-2</v>
      </c>
      <c r="FC70" s="2">
        <f t="shared" si="233"/>
        <v>0.8663153467885405</v>
      </c>
      <c r="FD70"/>
      <c r="FE70"/>
      <c r="FF70"/>
      <c r="FG70"/>
      <c r="FH70"/>
      <c r="FI70" s="2">
        <v>28.966673</v>
      </c>
      <c r="FJ70" s="12">
        <f t="shared" si="285"/>
        <v>0.19755572489999995</v>
      </c>
      <c r="FK70" s="2">
        <f t="shared" si="235"/>
        <v>1.5759982281903797</v>
      </c>
      <c r="FL70"/>
      <c r="FM70"/>
      <c r="FN70"/>
      <c r="FO70"/>
      <c r="FP70"/>
      <c r="FQ70" s="12">
        <v>29.480443999999999</v>
      </c>
      <c r="FR70" s="12">
        <f t="shared" si="286"/>
        <v>0.89511590680000008</v>
      </c>
      <c r="FS70" s="12">
        <f t="shared" si="287"/>
        <v>7.8544523040208682</v>
      </c>
      <c r="FT70"/>
      <c r="FU70"/>
      <c r="FV70"/>
      <c r="FW70"/>
      <c r="FX70"/>
      <c r="FY70" s="2">
        <v>27.406587999999999</v>
      </c>
      <c r="FZ70" s="2">
        <f t="shared" si="288"/>
        <v>0.27857531999999985</v>
      </c>
      <c r="GA70" s="2">
        <f t="shared" si="289"/>
        <v>1.8992201966460804</v>
      </c>
      <c r="GB70"/>
      <c r="GC70"/>
      <c r="GD70"/>
      <c r="GE70"/>
      <c r="GF70"/>
      <c r="GG70" s="2">
        <v>29.724654999999998</v>
      </c>
      <c r="GH70" s="2">
        <f t="shared" si="290"/>
        <v>-1.1775377805000002</v>
      </c>
      <c r="GI70" s="2">
        <f t="shared" si="291"/>
        <v>6.6444986802832992E-2</v>
      </c>
      <c r="GJ70"/>
      <c r="GK70"/>
      <c r="GL70"/>
      <c r="GM70"/>
      <c r="GN70"/>
      <c r="GO70" s="12">
        <v>33.119132999999998</v>
      </c>
      <c r="GP70" s="12">
        <f t="shared" si="292"/>
        <v>-0.68449343390000017</v>
      </c>
      <c r="GQ70" s="12">
        <f t="shared" si="293"/>
        <v>0.20677906446180913</v>
      </c>
      <c r="GR70"/>
      <c r="GS70"/>
      <c r="GT70"/>
      <c r="GU70"/>
      <c r="GV70"/>
      <c r="GW70" s="12">
        <v>36.594067000000003</v>
      </c>
      <c r="GX70" s="86">
        <f t="shared" si="303"/>
        <v>-2.7265092300000404E-2</v>
      </c>
      <c r="GY70" s="86">
        <f t="shared" si="304"/>
        <v>0.93914988075953199</v>
      </c>
      <c r="GZ70"/>
      <c r="HA70"/>
      <c r="HB70"/>
      <c r="HC70"/>
      <c r="HD70"/>
      <c r="HE70" s="12">
        <v>22.582436000000001</v>
      </c>
      <c r="HF70" s="12">
        <f t="shared" si="294"/>
        <v>0.81874082199999965</v>
      </c>
      <c r="HG70" s="12">
        <f t="shared" si="295"/>
        <v>6.5878063120073902</v>
      </c>
      <c r="HH70"/>
      <c r="HI70"/>
      <c r="HJ70"/>
      <c r="HK70"/>
      <c r="HL70" s="11"/>
      <c r="HM70" s="12">
        <v>30.265499999999999</v>
      </c>
      <c r="HN70" s="12">
        <f t="shared" si="305"/>
        <v>-3.52381134</v>
      </c>
      <c r="HO70" s="12">
        <f t="shared" si="306"/>
        <v>2.9935647758066401E-4</v>
      </c>
      <c r="HP70"/>
      <c r="HQ70"/>
      <c r="HR70"/>
      <c r="HS70"/>
      <c r="HT70"/>
      <c r="HU70" s="12">
        <v>26.588571999999999</v>
      </c>
      <c r="HV70" s="12">
        <f t="shared" si="296"/>
        <v>0.84319650560000037</v>
      </c>
      <c r="HW70" s="12">
        <f t="shared" si="297"/>
        <v>6.9694178863325433</v>
      </c>
      <c r="HX70"/>
      <c r="HY70"/>
      <c r="HZ70"/>
      <c r="IA70"/>
      <c r="IB70"/>
      <c r="IC70" s="2">
        <v>29.891024000000002</v>
      </c>
      <c r="ID70" s="2">
        <f t="shared" si="298"/>
        <v>-1.5537540783999999</v>
      </c>
      <c r="IE70" s="2">
        <f t="shared" si="299"/>
        <v>2.794125582088066E-2</v>
      </c>
      <c r="IF70"/>
      <c r="IG70"/>
      <c r="IH70"/>
      <c r="II70"/>
      <c r="IJ70"/>
      <c r="IK70" s="2">
        <v>28.420559000000001</v>
      </c>
      <c r="IL70" s="12">
        <f t="shared" si="300"/>
        <v>-0.43494729060000026</v>
      </c>
      <c r="IM70" s="2">
        <f t="shared" si="301"/>
        <v>0.36732687947695347</v>
      </c>
      <c r="IN70"/>
      <c r="IO70"/>
      <c r="IP70"/>
    </row>
    <row r="71" spans="1:251">
      <c r="J71" s="12"/>
      <c r="L71"/>
      <c r="T71"/>
      <c r="U71"/>
      <c r="V71"/>
      <c r="W71"/>
      <c r="X71"/>
      <c r="AB71"/>
      <c r="AC71"/>
      <c r="AD71"/>
      <c r="AE71"/>
      <c r="AF71"/>
      <c r="AJ71"/>
      <c r="AK71"/>
      <c r="AL71"/>
      <c r="AM71"/>
      <c r="AN71"/>
      <c r="AR71"/>
      <c r="AS71"/>
      <c r="AT71"/>
      <c r="AU71"/>
      <c r="AV71"/>
      <c r="AZ71"/>
      <c r="BA71"/>
      <c r="BB71"/>
      <c r="BC71"/>
      <c r="BD71"/>
      <c r="BE71" s="12"/>
      <c r="BF71" s="12"/>
      <c r="BG71" s="12"/>
      <c r="BH71"/>
      <c r="BI71"/>
      <c r="BJ71"/>
      <c r="BK71"/>
      <c r="BL71"/>
      <c r="BM71" s="12"/>
      <c r="BN71" s="12"/>
      <c r="BO71" s="12"/>
      <c r="BP71"/>
      <c r="BQ71"/>
      <c r="BR71"/>
      <c r="BS71"/>
      <c r="BT71"/>
      <c r="BX71"/>
      <c r="BY71"/>
      <c r="BZ71"/>
      <c r="CA71"/>
      <c r="CB71"/>
      <c r="CF71"/>
      <c r="CG71"/>
      <c r="CH71"/>
      <c r="CI71"/>
      <c r="CJ71"/>
      <c r="CL71" s="12"/>
      <c r="CN71"/>
      <c r="CO71"/>
      <c r="CP71"/>
      <c r="CQ71"/>
      <c r="CR71"/>
      <c r="CS71" s="12"/>
      <c r="CV71"/>
      <c r="CW71"/>
      <c r="CX71"/>
      <c r="CY71"/>
      <c r="CZ71"/>
      <c r="DA71" s="12"/>
      <c r="DB71" s="12"/>
      <c r="DC71" s="12"/>
      <c r="DD71"/>
      <c r="DE71"/>
      <c r="DF71"/>
      <c r="DG71"/>
      <c r="DH71"/>
      <c r="DL71"/>
      <c r="DM71"/>
      <c r="DN71"/>
      <c r="DX71"/>
      <c r="DY71"/>
      <c r="DZ71"/>
      <c r="EA71"/>
      <c r="EB71"/>
      <c r="EC71" s="12"/>
      <c r="ED71" s="12"/>
      <c r="EE71" s="12"/>
      <c r="EF71"/>
      <c r="EG71"/>
      <c r="EH71"/>
      <c r="EI71"/>
      <c r="EJ71"/>
      <c r="EK71" s="12"/>
      <c r="EL71" s="12"/>
      <c r="EM71" s="12"/>
      <c r="EN71"/>
      <c r="EO71"/>
      <c r="EP71"/>
      <c r="EQ71"/>
      <c r="ER71"/>
      <c r="ET71" s="12"/>
      <c r="EV71"/>
      <c r="EW71"/>
      <c r="EX71"/>
      <c r="EY71"/>
      <c r="EZ71"/>
      <c r="FD71"/>
      <c r="FE71"/>
      <c r="FF71"/>
      <c r="FG71"/>
      <c r="FH71"/>
      <c r="FL71"/>
      <c r="FM71"/>
      <c r="FN71"/>
      <c r="FO71"/>
      <c r="FP71"/>
      <c r="FQ71" s="12"/>
      <c r="FR71" s="12"/>
      <c r="FS71" s="12"/>
      <c r="FT71"/>
      <c r="FU71"/>
      <c r="FV71"/>
      <c r="FW71"/>
      <c r="FX71"/>
      <c r="GB71"/>
      <c r="GC71"/>
      <c r="GD71"/>
      <c r="GE71"/>
      <c r="GF71"/>
      <c r="GJ71"/>
      <c r="GK71"/>
      <c r="GL71"/>
      <c r="GM71"/>
      <c r="GN71"/>
      <c r="GO71" s="12"/>
      <c r="GP71" s="12"/>
      <c r="GQ71" s="12"/>
      <c r="GR71"/>
      <c r="GS71"/>
      <c r="GT71"/>
      <c r="GU71"/>
      <c r="GV71"/>
      <c r="GW71" s="12"/>
      <c r="GX71" s="86"/>
      <c r="GY71" s="86"/>
      <c r="GZ71"/>
      <c r="HA71"/>
      <c r="HB71"/>
      <c r="HC71"/>
      <c r="HD71"/>
      <c r="HE71" s="12"/>
      <c r="HF71" s="12"/>
      <c r="HG71" s="12"/>
      <c r="HH71"/>
      <c r="HI71"/>
      <c r="HJ71"/>
      <c r="HK71"/>
      <c r="HM71" s="12"/>
      <c r="HN71" s="12"/>
      <c r="HO71" s="12"/>
      <c r="HP71"/>
      <c r="HQ71"/>
      <c r="HR71"/>
      <c r="HS71"/>
      <c r="HT71"/>
      <c r="HU71" s="12"/>
      <c r="HV71" s="12"/>
      <c r="HW71" s="12"/>
      <c r="HX71"/>
      <c r="HY71"/>
      <c r="HZ71"/>
      <c r="IA71"/>
      <c r="IB71"/>
      <c r="IF71"/>
      <c r="IG71"/>
      <c r="IH71"/>
      <c r="II71"/>
      <c r="IJ71"/>
      <c r="IL71" s="12"/>
      <c r="IN71"/>
      <c r="IO71"/>
      <c r="IP71"/>
    </row>
    <row r="72" spans="1:251">
      <c r="A72" s="2" t="s">
        <v>159</v>
      </c>
      <c r="B72" s="2">
        <v>18.821352000000001</v>
      </c>
      <c r="C72" s="2">
        <f t="shared" ref="C72:C74" si="307">(-0.2339*B72)+4.7479</f>
        <v>0.34558576719999934</v>
      </c>
      <c r="D72" s="2">
        <f t="shared" ref="D72:D82" si="308">10^C72</f>
        <v>2.2160816988236181</v>
      </c>
      <c r="I72" s="2">
        <v>24.90222</v>
      </c>
      <c r="J72" s="12">
        <f t="shared" ref="J72:J74" si="309">(-0.285*I72)+7.0984</f>
        <v>1.2673000000003043E-3</v>
      </c>
      <c r="K72" s="2">
        <f t="shared" ref="K72:K82" si="310">10^J72</f>
        <v>1.0029223277874983</v>
      </c>
      <c r="L72"/>
      <c r="Q72" s="2">
        <v>25.033795999999999</v>
      </c>
      <c r="R72" s="2">
        <f t="shared" ref="R72:R74" si="311">(-0.1685*Q72)+3.1592</f>
        <v>-1.058994626</v>
      </c>
      <c r="S72" s="2">
        <f t="shared" ref="S72:S74" si="312">10^R72</f>
        <v>8.7298217068322401E-2</v>
      </c>
      <c r="T72"/>
      <c r="U72"/>
      <c r="V72"/>
      <c r="W72"/>
      <c r="X72"/>
      <c r="Y72" s="2">
        <v>23.338792999999999</v>
      </c>
      <c r="Z72" s="2">
        <f t="shared" ref="Z72:Z78" si="313">(-0.23448*Y72)+3.6984</f>
        <v>-1.7740801826400001</v>
      </c>
      <c r="AA72" s="2">
        <f t="shared" ref="AA72:AA78" si="314">10^Z72</f>
        <v>1.6823634220921056E-2</v>
      </c>
      <c r="AB72"/>
      <c r="AC72"/>
      <c r="AD72"/>
      <c r="AE72"/>
      <c r="AF72"/>
      <c r="AG72" s="2">
        <v>33.553019999999997</v>
      </c>
      <c r="AH72" s="12">
        <f>(-0.2378*AG72)+3.6095</f>
        <v>-4.3694081559999987</v>
      </c>
      <c r="AI72" s="2">
        <f>10^AH72</f>
        <v>4.2716124536235147E-5</v>
      </c>
      <c r="AJ72"/>
      <c r="AK72"/>
      <c r="AL72"/>
      <c r="AM72"/>
      <c r="AN72"/>
      <c r="AO72" s="2">
        <v>37.807983</v>
      </c>
      <c r="AR72"/>
      <c r="AS72"/>
      <c r="AT72"/>
      <c r="AU72"/>
      <c r="AV72"/>
      <c r="AW72" s="2">
        <v>27.932905000000002</v>
      </c>
      <c r="AX72" s="2">
        <f t="shared" ref="AX72:AX74" si="315">(-0.1553*AW72)+4.1459</f>
        <v>-0.19208014649999949</v>
      </c>
      <c r="AY72" s="2">
        <f t="shared" ref="AY72:AY74" si="316">10^AX72</f>
        <v>0.64256912401059652</v>
      </c>
      <c r="AZ72"/>
      <c r="BA72"/>
      <c r="BB72"/>
      <c r="BC72"/>
      <c r="BD72"/>
      <c r="BE72" s="12">
        <v>23.393532</v>
      </c>
      <c r="BF72" s="12">
        <f t="shared" ref="BF72:BF74" si="317">(-0.2895*BE72)+5.4116</f>
        <v>-1.3608275139999995</v>
      </c>
      <c r="BG72" s="12">
        <f t="shared" ref="BG72:BG74" si="318">10^BF72</f>
        <v>4.3568487754253545E-2</v>
      </c>
      <c r="BH72"/>
      <c r="BI72"/>
      <c r="BJ72"/>
      <c r="BK72"/>
      <c r="BL72"/>
      <c r="BM72" s="12">
        <v>29.899103</v>
      </c>
      <c r="BN72" s="12">
        <f t="shared" ref="BN72:BN74" si="319">(-0.323*BM72)+7.7865</f>
        <v>-1.8709102689999995</v>
      </c>
      <c r="BO72" s="12">
        <f t="shared" si="267"/>
        <v>1.3461384553839382E-2</v>
      </c>
      <c r="BP72"/>
      <c r="BQ72"/>
      <c r="BR72"/>
      <c r="BS72"/>
      <c r="BT72"/>
      <c r="BU72" s="2">
        <v>23.028379999999999</v>
      </c>
      <c r="BV72" s="2">
        <f t="shared" ref="BV72:BV74" si="320">(-0.1759*BU72)+5.7383</f>
        <v>1.6876079580000001</v>
      </c>
      <c r="BW72" s="2">
        <f t="shared" ref="BW72:BW74" si="321">10^BV72</f>
        <v>48.7088591808564</v>
      </c>
      <c r="BX72"/>
      <c r="BY72"/>
      <c r="BZ72"/>
      <c r="CA72"/>
      <c r="CB72"/>
      <c r="CC72" s="2">
        <v>24.991510000000002</v>
      </c>
      <c r="CD72" s="2">
        <f t="shared" ref="CD72:CD74" si="322">(-0.1918*CC72)+4.2347</f>
        <v>-0.55867161799999998</v>
      </c>
      <c r="CE72" s="2">
        <f t="shared" ref="CE72:CE74" si="323">10^CD72</f>
        <v>0.2762665994397685</v>
      </c>
      <c r="CF72"/>
      <c r="CG72"/>
      <c r="CH72"/>
      <c r="CI72"/>
      <c r="CJ72"/>
      <c r="CK72" s="2">
        <v>28.151705</v>
      </c>
      <c r="CL72" s="12">
        <f t="shared" ref="CL72:CL74" si="324">(-0.1396*CK72)+4.5174</f>
        <v>0.5874219820000004</v>
      </c>
      <c r="CM72" s="2">
        <f t="shared" ref="CM72:CM74" si="325">10^CL72</f>
        <v>3.8674257276386848</v>
      </c>
      <c r="CN72"/>
      <c r="CO72"/>
      <c r="CP72"/>
      <c r="CQ72"/>
      <c r="CR72"/>
      <c r="CS72" s="12">
        <v>30.472653999999999</v>
      </c>
      <c r="CT72" s="2">
        <f t="shared" ref="CT72:CT73" si="326">(-0.2004*CS72)+5.9899</f>
        <v>-0.1168198615999998</v>
      </c>
      <c r="CU72" s="2">
        <f t="shared" ref="CU72:CU73" si="327">10^CT72</f>
        <v>0.7641526761515981</v>
      </c>
      <c r="CV72"/>
      <c r="CW72"/>
      <c r="CX72"/>
      <c r="CY72"/>
      <c r="CZ72"/>
      <c r="DA72" s="12">
        <v>25.580494000000002</v>
      </c>
      <c r="DB72" s="12">
        <f t="shared" ref="DB72:DB74" si="328">(-0.2038*DA72)+4.7115</f>
        <v>-0.50180467720000088</v>
      </c>
      <c r="DC72" s="12">
        <f t="shared" ref="DC72:DC74" si="329">10^DB72</f>
        <v>0.31491643240189476</v>
      </c>
      <c r="DD72"/>
      <c r="DE72"/>
      <c r="DF72"/>
      <c r="DG72"/>
      <c r="DH72"/>
      <c r="DI72" s="5">
        <v>26.787716</v>
      </c>
      <c r="DL72"/>
      <c r="DM72"/>
      <c r="DN72"/>
      <c r="DU72" s="2">
        <v>16.857576000000002</v>
      </c>
      <c r="DV72" s="2">
        <f t="shared" ref="DV72:DV74" si="330">(-0.096*DU72)+3.7201</f>
        <v>2.101772704</v>
      </c>
      <c r="DW72" s="2">
        <f t="shared" ref="DW72:DW74" si="331">10^DV72</f>
        <v>126.40745976407827</v>
      </c>
      <c r="DX72"/>
      <c r="DY72"/>
      <c r="DZ72"/>
      <c r="EA72"/>
      <c r="EB72"/>
      <c r="EC72" s="12">
        <v>28.153099999999998</v>
      </c>
      <c r="ED72" s="12">
        <f t="shared" si="280"/>
        <v>0.20826967000000041</v>
      </c>
      <c r="EE72" s="12">
        <f t="shared" si="281"/>
        <v>1.6153612848808625</v>
      </c>
      <c r="EF72"/>
      <c r="EG72"/>
      <c r="EH72"/>
      <c r="EI72"/>
      <c r="EJ72"/>
      <c r="EK72" s="12">
        <v>27.270209999999999</v>
      </c>
      <c r="EL72" s="12">
        <f t="shared" ref="EL72:EL74" si="332">(-0.2791*EK72)+6.0225</f>
        <v>-1.5886156109999998</v>
      </c>
      <c r="EM72" s="12">
        <f t="shared" ref="EM72:EM78" si="333">10^EL72</f>
        <v>2.5786024383440426E-2</v>
      </c>
      <c r="EN72"/>
      <c r="EO72"/>
      <c r="EP72"/>
      <c r="EQ72"/>
      <c r="ER72"/>
      <c r="ES72" s="2">
        <v>25.515485999999999</v>
      </c>
      <c r="ET72" s="12">
        <f t="shared" ref="ET72:ET74" si="334">(-0.1322*ES72)+4.2574</f>
        <v>0.88425275079999954</v>
      </c>
      <c r="EU72" s="2">
        <f t="shared" ref="EU72:EU74" si="335">10^ET72</f>
        <v>7.6604229867560303</v>
      </c>
      <c r="EV72"/>
      <c r="EW72"/>
      <c r="EX72"/>
      <c r="EY72"/>
      <c r="EZ72"/>
      <c r="FA72" s="2">
        <v>25.490759000000001</v>
      </c>
      <c r="FB72" s="2">
        <f t="shared" ref="FB72:FB74" si="336">(-0.2544*FA72)+5.7714</f>
        <v>-0.71344908960000097</v>
      </c>
      <c r="FC72" s="2">
        <f t="shared" ref="FC72:FC74" si="337">10^FB72</f>
        <v>0.19344206088060292</v>
      </c>
      <c r="FD72"/>
      <c r="FE72"/>
      <c r="FF72"/>
      <c r="FG72"/>
      <c r="FH72"/>
      <c r="FI72" s="2">
        <v>28.671858</v>
      </c>
      <c r="FJ72" s="12">
        <f t="shared" ref="FJ72:FJ74" si="338">(-0.1487*FI72)+4.5049</f>
        <v>0.24139471540000024</v>
      </c>
      <c r="FK72" s="2">
        <f t="shared" si="235"/>
        <v>1.7433906616985928</v>
      </c>
      <c r="FL72"/>
      <c r="FM72"/>
      <c r="FN72"/>
      <c r="FO72"/>
      <c r="FP72"/>
      <c r="FQ72" s="12">
        <v>27.187346999999999</v>
      </c>
      <c r="FR72" s="12">
        <f t="shared" ref="FR72:FR74" si="339">(-0.0903*FQ72)+3.5572</f>
        <v>1.1021825658999997</v>
      </c>
      <c r="FS72" s="12">
        <f t="shared" ref="FS72:FS74" si="340">10^FR72</f>
        <v>12.652681209050971</v>
      </c>
      <c r="FT72"/>
      <c r="FU72"/>
      <c r="FV72"/>
      <c r="FW72"/>
      <c r="FX72"/>
      <c r="FY72" s="2">
        <v>28.893647999999999</v>
      </c>
      <c r="FZ72" s="2">
        <f t="shared" ref="FZ72:FZ78" si="341">(-0.11*FY72)+3.2933</f>
        <v>0.11499872</v>
      </c>
      <c r="GA72" s="2">
        <f t="shared" ref="GA72:GA78" si="342">10^FZ72</f>
        <v>1.3031629376228904</v>
      </c>
      <c r="GB72"/>
      <c r="GC72"/>
      <c r="GD72"/>
      <c r="GE72"/>
      <c r="GF72"/>
      <c r="GG72" s="2">
        <v>24.480820000000001</v>
      </c>
      <c r="GH72" s="2">
        <f t="shared" ref="GH72:GH74" si="343">(-0.1731*GG72)+3.9678</f>
        <v>-0.26982994200000077</v>
      </c>
      <c r="GI72" s="2">
        <f t="shared" ref="GI72:GI74" si="344">10^GH72</f>
        <v>0.53724212470707022</v>
      </c>
      <c r="GJ72"/>
      <c r="GK72"/>
      <c r="GL72"/>
      <c r="GM72"/>
      <c r="GN72"/>
      <c r="GO72" s="12">
        <v>15.450307</v>
      </c>
      <c r="GP72" s="12">
        <f t="shared" ref="GP72:GP74" si="345">(-0.1183*GO72)+3.2335</f>
        <v>1.4057286818999997</v>
      </c>
      <c r="GQ72" s="12">
        <f t="shared" ref="GQ72:GQ74" si="346">10^GP72</f>
        <v>25.452396605483766</v>
      </c>
      <c r="GR72"/>
      <c r="GS72"/>
      <c r="GT72"/>
      <c r="GU72"/>
      <c r="GV72"/>
      <c r="GW72" s="12">
        <v>27.072258000000001</v>
      </c>
      <c r="GX72" s="86">
        <f t="shared" ref="GX72:GX74" si="347">(-0.0969*GW72)+3.5187</f>
        <v>0.89539819979999979</v>
      </c>
      <c r="GY72" s="86">
        <f t="shared" ref="GY72:GY74" si="348">10^GX72</f>
        <v>7.85955938634722</v>
      </c>
      <c r="GZ72"/>
      <c r="HA72"/>
      <c r="HB72"/>
      <c r="HC72"/>
      <c r="HD72"/>
      <c r="HE72" s="12">
        <v>24.447702</v>
      </c>
      <c r="HF72" s="12">
        <f t="shared" ref="HF72:HF74" si="349">(-0.1105*HE72)+3.3141</f>
        <v>0.61262892899999999</v>
      </c>
      <c r="HG72" s="12">
        <f t="shared" ref="HG72:HG74" si="350">10^HF72</f>
        <v>4.0985376503929967</v>
      </c>
      <c r="HH72"/>
      <c r="HI72"/>
      <c r="HJ72"/>
      <c r="HK72"/>
      <c r="HM72" s="12">
        <v>25.462655999999999</v>
      </c>
      <c r="HN72" s="12">
        <f t="shared" ref="HN72:HN74" si="351">(-0.25428*HM72)+4.1721</f>
        <v>-2.3025441676799998</v>
      </c>
      <c r="HO72" s="12">
        <f t="shared" ref="HO72:HO74" si="352">10^HN72</f>
        <v>4.9825978045299939E-3</v>
      </c>
      <c r="HP72"/>
      <c r="HQ72"/>
      <c r="HR72"/>
      <c r="HS72"/>
      <c r="HT72"/>
      <c r="HU72" s="12">
        <v>24.077496</v>
      </c>
      <c r="HV72" s="12">
        <f t="shared" ref="HV72:HV74" si="353">(-0.1152*HU72)+3.9062</f>
        <v>1.1324724608000003</v>
      </c>
      <c r="HW72" s="12">
        <f t="shared" ref="HW72:HW74" si="354">10^HV72</f>
        <v>13.566644996429222</v>
      </c>
      <c r="HX72"/>
      <c r="HY72"/>
      <c r="HZ72"/>
      <c r="IA72"/>
      <c r="IB72"/>
      <c r="IC72" s="2">
        <v>24.323761999999999</v>
      </c>
      <c r="ID72" s="2">
        <f t="shared" ref="ID72:ID74" si="355">(-0.2491*IC72)+5.8921</f>
        <v>-0.16694911419999947</v>
      </c>
      <c r="IE72" s="2">
        <f t="shared" ref="IE72:IE74" si="356">10^ID72</f>
        <v>0.68084912835328903</v>
      </c>
      <c r="IF72"/>
      <c r="IG72"/>
      <c r="IH72"/>
      <c r="II72"/>
      <c r="IJ72"/>
      <c r="IK72" s="2">
        <v>22.225553999999999</v>
      </c>
      <c r="IL72" s="12">
        <f t="shared" ref="IL72:IL74" si="357">(-0.2134*IK72)+5.63</f>
        <v>0.8870667764000002</v>
      </c>
      <c r="IM72" s="2">
        <f t="shared" ref="IM72:IM74" si="358">10^IL72</f>
        <v>7.710220110177775</v>
      </c>
      <c r="IN72"/>
      <c r="IO72"/>
      <c r="IP72"/>
    </row>
    <row r="73" spans="1:251">
      <c r="A73" s="2">
        <v>17957</v>
      </c>
      <c r="B73" s="2">
        <v>17.687681000000001</v>
      </c>
      <c r="C73" s="2">
        <f t="shared" si="307"/>
        <v>0.61075141409999922</v>
      </c>
      <c r="D73" s="2">
        <f t="shared" si="308"/>
        <v>4.0808573519870723</v>
      </c>
      <c r="E73" s="2">
        <f>AVERAGE(D72:D74)</f>
        <v>2.783016164084732</v>
      </c>
      <c r="F73" s="3">
        <v>7.6802179949355995E-2</v>
      </c>
      <c r="G73">
        <f>SQRT(E73*F73)</f>
        <v>0.46232208279077697</v>
      </c>
      <c r="I73" s="2">
        <v>26.24062</v>
      </c>
      <c r="J73" s="12">
        <f t="shared" si="309"/>
        <v>-0.38017669999999981</v>
      </c>
      <c r="K73" s="2">
        <f t="shared" si="310"/>
        <v>0.41669980766385045</v>
      </c>
      <c r="L73">
        <f>AVERAGE(K72:K74)</f>
        <v>0.48447435165756542</v>
      </c>
      <c r="M73" s="34">
        <f>L73/E73</f>
        <v>0.17408247853885447</v>
      </c>
      <c r="N73" s="34">
        <f>L73/F73</f>
        <v>6.3080807338676053</v>
      </c>
      <c r="O73">
        <f>L73/G73</f>
        <v>1.0479152298611127</v>
      </c>
      <c r="P73"/>
      <c r="Q73" s="2">
        <v>26.493984000000001</v>
      </c>
      <c r="R73" s="2">
        <f t="shared" si="311"/>
        <v>-1.305036304000001</v>
      </c>
      <c r="S73" s="2">
        <f t="shared" si="312"/>
        <v>4.9540877634360957E-2</v>
      </c>
      <c r="T73">
        <f>AVERAGE(S72:S74)</f>
        <v>7.2292418230036681E-2</v>
      </c>
      <c r="U73" s="34">
        <f>T73/E73</f>
        <v>2.5976283991082007E-2</v>
      </c>
      <c r="V73" s="34">
        <f>T73/F73</f>
        <v>0.94128081100962124</v>
      </c>
      <c r="W73" s="34">
        <f>T73/G73</f>
        <v>0.15636808389867132</v>
      </c>
      <c r="X73"/>
      <c r="Y73" s="2">
        <v>22.830815999999999</v>
      </c>
      <c r="Z73" s="2">
        <f t="shared" si="313"/>
        <v>-1.6549697356799995</v>
      </c>
      <c r="AA73" s="2">
        <f t="shared" si="314"/>
        <v>2.2132489370781046E-2</v>
      </c>
      <c r="AB73">
        <f>AVERAGE(AA72:AA74)</f>
        <v>1.8850012060835187E-2</v>
      </c>
      <c r="AC73">
        <f>AB73/E73</f>
        <v>6.7732312532343877E-3</v>
      </c>
      <c r="AD73">
        <f>AB73/F73</f>
        <v>0.24543589873705465</v>
      </c>
      <c r="AE73">
        <f>AB73/G73</f>
        <v>4.0772467425843742E-2</v>
      </c>
      <c r="AF73"/>
      <c r="AG73" s="2">
        <v>38.867899999999999</v>
      </c>
      <c r="AJ73">
        <f>AVERAGE(AI72:AI74)</f>
        <v>4.2716124536235147E-5</v>
      </c>
      <c r="AK73">
        <f>AJ73/E73</f>
        <v>1.5348859660785861E-5</v>
      </c>
      <c r="AL73">
        <f>AJ73/F73</f>
        <v>5.5618375109147322E-4</v>
      </c>
      <c r="AM73">
        <f>AJ73/G73</f>
        <v>9.2394731132854519E-5</v>
      </c>
      <c r="AN73"/>
      <c r="AO73" s="2">
        <v>31.112235999999999</v>
      </c>
      <c r="AP73" s="2">
        <f t="shared" ref="AP73:AP74" si="359">(-0.2037*AO73)+4.2836</f>
        <v>-2.0539624731999995</v>
      </c>
      <c r="AQ73" s="2">
        <f t="shared" ref="AQ73:AQ74" si="360">10^AP73</f>
        <v>8.8315620945767035E-3</v>
      </c>
      <c r="AR73">
        <f>AVERAGE(AQ72:AQ74)</f>
        <v>5.1413736821064229E-3</v>
      </c>
      <c r="AS73">
        <f>AR73/E73</f>
        <v>1.8474106433360579E-3</v>
      </c>
      <c r="AT73">
        <f>AR73/F73</f>
        <v>6.6943069656312984E-2</v>
      </c>
      <c r="AU73">
        <f>AR73/G73</f>
        <v>1.1120761636716242E-2</v>
      </c>
      <c r="AV73"/>
      <c r="AW73" s="2">
        <v>27.915417000000001</v>
      </c>
      <c r="AX73" s="2">
        <f t="shared" si="315"/>
        <v>-0.18936426009999963</v>
      </c>
      <c r="AY73" s="2">
        <f t="shared" si="316"/>
        <v>0.64660005899494477</v>
      </c>
      <c r="AZ73">
        <f>AVERAGE(AY72:AY74)</f>
        <v>0.59126503274753162</v>
      </c>
      <c r="BA73">
        <f>AZ73/E73</f>
        <v>0.21245476055004683</v>
      </c>
      <c r="BB73">
        <f>AZ73/F73</f>
        <v>7.698544925904665</v>
      </c>
      <c r="BC73">
        <f>AZ73/G73</f>
        <v>1.2789028574590229</v>
      </c>
      <c r="BD73"/>
      <c r="BE73" s="12">
        <v>25.697588</v>
      </c>
      <c r="BF73" s="12">
        <f t="shared" si="317"/>
        <v>-2.0278517259999997</v>
      </c>
      <c r="BG73" s="12">
        <f t="shared" si="318"/>
        <v>9.3788215790290425E-3</v>
      </c>
      <c r="BH73" s="1">
        <v>0.82219898700000005</v>
      </c>
      <c r="BI73">
        <f>BH73/E73</f>
        <v>0.29543449930712201</v>
      </c>
      <c r="BJ73" s="1">
        <v>3.3370190000000001E-3</v>
      </c>
      <c r="BK73">
        <f>BH73/G73</f>
        <v>1.7784116692779408</v>
      </c>
      <c r="BL73"/>
      <c r="BM73" s="12">
        <v>28.949428999999999</v>
      </c>
      <c r="BN73" s="12">
        <f t="shared" si="319"/>
        <v>-1.5641655669999999</v>
      </c>
      <c r="BO73" s="12">
        <f t="shared" si="267"/>
        <v>2.7279376071471999E-2</v>
      </c>
      <c r="BP73">
        <f>AVERAGE(BO72:BO74)</f>
        <v>2.9017321757139693E-2</v>
      </c>
      <c r="BQ73">
        <f>BP73/E73</f>
        <v>1.0426573201985983E-2</v>
      </c>
      <c r="BR73">
        <f>BP73/F73</f>
        <v>0.37781898607922276</v>
      </c>
      <c r="BS73">
        <f>BP73/G73</f>
        <v>6.2764299689036115E-2</v>
      </c>
      <c r="BT73"/>
      <c r="BU73" s="2">
        <v>21.751614</v>
      </c>
      <c r="BV73" s="2">
        <f t="shared" si="320"/>
        <v>1.9121910973999996</v>
      </c>
      <c r="BX73">
        <f>AVERAGE(BW72:BW74)</f>
        <v>42.928910829926842</v>
      </c>
      <c r="BY73">
        <f>BX73/E73</f>
        <v>15.425318538904406</v>
      </c>
      <c r="BZ73"/>
      <c r="CA73"/>
      <c r="CB73"/>
      <c r="CC73" s="2">
        <v>26.753312999999999</v>
      </c>
      <c r="CD73" s="2">
        <f t="shared" si="322"/>
        <v>-0.89658543339999941</v>
      </c>
      <c r="CE73" s="2">
        <f t="shared" si="323"/>
        <v>0.1268862512211342</v>
      </c>
      <c r="CF73">
        <f>AVERAGE(CE72:CE74)</f>
        <v>0.38260587520536909</v>
      </c>
      <c r="CG73">
        <f>CF73/E73</f>
        <v>0.1374788548277078</v>
      </c>
      <c r="CH73">
        <f>CF73/F73</f>
        <v>4.9817059288898129</v>
      </c>
      <c r="CI73">
        <f>CF73/G73</f>
        <v>0.82757430252042863</v>
      </c>
      <c r="CJ73"/>
      <c r="CK73" s="2">
        <v>28.417297000000001</v>
      </c>
      <c r="CL73" s="12">
        <f t="shared" si="324"/>
        <v>0.55034533880000014</v>
      </c>
      <c r="CM73" s="2">
        <f t="shared" si="325"/>
        <v>3.5509563910002768</v>
      </c>
      <c r="CN73">
        <f>AVERAGE(CM72:CM74)</f>
        <v>3.6852669027502372</v>
      </c>
      <c r="CO73">
        <f>CN73/E73</f>
        <v>1.3241988854787101</v>
      </c>
      <c r="CP73">
        <f>CN73/F73</f>
        <v>47.98388411865826</v>
      </c>
      <c r="CQ73" s="13">
        <f>CN73/G73</f>
        <v>7.9712110667618665</v>
      </c>
      <c r="CR73"/>
      <c r="CS73" s="12">
        <v>30.061199999999999</v>
      </c>
      <c r="CT73" s="2">
        <f t="shared" si="326"/>
        <v>-3.4364479999999809E-2</v>
      </c>
      <c r="CU73" s="2">
        <f t="shared" si="327"/>
        <v>0.92392245005320817</v>
      </c>
      <c r="CV73">
        <f>AVERAGE(CU72:CU74)</f>
        <v>0.84403756310240308</v>
      </c>
      <c r="CW73">
        <f>CV73/E73</f>
        <v>0.30328158851351372</v>
      </c>
      <c r="CX73">
        <f>CV73/F73</f>
        <v>10.989760494545449</v>
      </c>
      <c r="CY73">
        <f>CV73/G73</f>
        <v>1.825648383497984</v>
      </c>
      <c r="CZ73"/>
      <c r="DA73" s="12">
        <v>25.492397</v>
      </c>
      <c r="DB73" s="12">
        <f t="shared" si="328"/>
        <v>-0.48385050860000067</v>
      </c>
      <c r="DC73" s="12">
        <f t="shared" si="329"/>
        <v>0.32820824842151919</v>
      </c>
      <c r="DD73">
        <f>AVERAGE(DC72:DC74)</f>
        <v>0.34446604565385019</v>
      </c>
      <c r="DE73">
        <f>DD73/E73</f>
        <v>0.12377436038613053</v>
      </c>
      <c r="DF73">
        <f>DD73/F73</f>
        <v>4.4851076607590308</v>
      </c>
      <c r="DG73">
        <f>DD73/G73</f>
        <v>0.74507807105925694</v>
      </c>
      <c r="DH73"/>
      <c r="DI73" s="5">
        <v>29.838329999999999</v>
      </c>
      <c r="DL73"/>
      <c r="DM73"/>
      <c r="DN73"/>
      <c r="DU73" s="2">
        <v>29.043548999999999</v>
      </c>
      <c r="DV73" s="2">
        <f t="shared" si="330"/>
        <v>0.93191929600000023</v>
      </c>
      <c r="DW73" s="2">
        <f t="shared" si="331"/>
        <v>8.5490783245785327</v>
      </c>
      <c r="DX73">
        <f>AVERAGE(DW72:DW74)</f>
        <v>48.418897568499169</v>
      </c>
      <c r="DY73">
        <f>DX73/E73</f>
        <v>17.397993656433897</v>
      </c>
      <c r="DZ73">
        <f>DX73/F73</f>
        <v>630.43650063614075</v>
      </c>
      <c r="EA73" s="13">
        <f>DX73/G73</f>
        <v>104.72979632774984</v>
      </c>
      <c r="EB73"/>
      <c r="EC73" s="12">
        <v>28.448889000000001</v>
      </c>
      <c r="ED73" s="12">
        <f>(-0.1243*EC73)+3.7077</f>
        <v>0.17150309730000002</v>
      </c>
      <c r="EE73" s="12">
        <f>10^ED73</f>
        <v>1.4842364652997135</v>
      </c>
      <c r="EF73">
        <f>AVERAGE(EE72:EE74)</f>
        <v>1.4490998454433539</v>
      </c>
      <c r="EG73">
        <f>EF73/E73</f>
        <v>0.52069400966628177</v>
      </c>
      <c r="EH73">
        <f>EF73/F73</f>
        <v>18.86795200863963</v>
      </c>
      <c r="EI73">
        <f>EF73/G73</f>
        <v>3.1343946122927067</v>
      </c>
      <c r="EJ73"/>
      <c r="EK73" s="12">
        <v>30.010859</v>
      </c>
      <c r="EL73" s="12">
        <f t="shared" si="332"/>
        <v>-2.3535307468999997</v>
      </c>
      <c r="EM73" s="12">
        <f t="shared" si="333"/>
        <v>4.4306684541876654E-3</v>
      </c>
      <c r="EN73">
        <f>AVERAGE(EM72:EM74)</f>
        <v>1.2429290964644108E-2</v>
      </c>
      <c r="EO73">
        <f>EN73/E73</f>
        <v>4.4661224483875063E-3</v>
      </c>
      <c r="EP73">
        <f>EN73/F73</f>
        <v>0.16183513245118938</v>
      </c>
      <c r="EQ73">
        <f>EN73/G73</f>
        <v>2.6884484707318128E-2</v>
      </c>
      <c r="ER73"/>
      <c r="ES73" s="2">
        <v>24.230229999999999</v>
      </c>
      <c r="ET73" s="12">
        <f t="shared" si="334"/>
        <v>1.0541635939999994</v>
      </c>
      <c r="EU73" s="2">
        <f t="shared" si="335"/>
        <v>11.328270064665643</v>
      </c>
      <c r="EV73">
        <f>AVERAGE(EU72:EU74)</f>
        <v>7.5031363792783097</v>
      </c>
      <c r="EW73">
        <f>EV73/E73</f>
        <v>2.6960448437588984</v>
      </c>
      <c r="EX73">
        <f>EV73/F73</f>
        <v>97.694315242431159</v>
      </c>
      <c r="EY73" s="13">
        <f>EV73/G73</f>
        <v>16.229240736211686</v>
      </c>
      <c r="EZ73"/>
      <c r="FA73" s="2">
        <v>22.868673000000001</v>
      </c>
      <c r="FB73" s="2">
        <f t="shared" si="336"/>
        <v>-4.6390411200000869E-2</v>
      </c>
      <c r="FC73" s="2">
        <f t="shared" si="337"/>
        <v>0.89868933701545906</v>
      </c>
      <c r="FD73">
        <f>AVERAGE(FC72:FC74)</f>
        <v>0.67639456324586478</v>
      </c>
      <c r="FE73">
        <f>FD73/E73</f>
        <v>0.24304370631218195</v>
      </c>
      <c r="FF73">
        <f>FD73/F73</f>
        <v>8.8069708918664169</v>
      </c>
      <c r="FG73" s="50">
        <f>FD73/G73</f>
        <v>1.4630375411939081</v>
      </c>
      <c r="FH73"/>
      <c r="FI73" s="2">
        <v>27.720773999999999</v>
      </c>
      <c r="FJ73" s="12">
        <f t="shared" si="338"/>
        <v>0.38282090620000009</v>
      </c>
      <c r="FK73" s="2">
        <f t="shared" si="235"/>
        <v>2.4144649551658284</v>
      </c>
      <c r="FL73">
        <f>AVERAGE(FK72:FK74)</f>
        <v>2.2965545043392401</v>
      </c>
      <c r="FM73">
        <f>FL73/E73</f>
        <v>0.8252034371832413</v>
      </c>
      <c r="FN73">
        <f>FL73/F73</f>
        <v>29.902204675096559</v>
      </c>
      <c r="FO73">
        <f>FL73/G73</f>
        <v>4.9674341542939917</v>
      </c>
      <c r="FP73"/>
      <c r="FQ73" s="12">
        <v>28.832577000000001</v>
      </c>
      <c r="FR73" s="12">
        <f t="shared" si="339"/>
        <v>0.95361829689999977</v>
      </c>
      <c r="FS73" s="12">
        <f t="shared" si="340"/>
        <v>8.9870735694295476</v>
      </c>
      <c r="FT73">
        <f>AVERAGE(FS72:FS74)</f>
        <v>13.357063915638633</v>
      </c>
      <c r="FU73">
        <f>FT73/E73</f>
        <v>4.7994920360196529</v>
      </c>
      <c r="FV73">
        <f>FT73/F73</f>
        <v>173.91516652842918</v>
      </c>
      <c r="FW73">
        <f>FT73/G73</f>
        <v>28.891252252130361</v>
      </c>
      <c r="FX73"/>
      <c r="FY73" s="2">
        <v>26.014309999999998</v>
      </c>
      <c r="FZ73" s="2">
        <f t="shared" si="341"/>
        <v>0.4317259</v>
      </c>
      <c r="GA73" s="2">
        <f t="shared" si="342"/>
        <v>2.7022523301113561</v>
      </c>
      <c r="GB73">
        <f>AVERAGE(GA72:GA74)</f>
        <v>2.2827498193660882</v>
      </c>
      <c r="GC73">
        <f>GB73/E73</f>
        <v>0.82024310488215602</v>
      </c>
      <c r="GD73">
        <f>GB73/F73</f>
        <v>29.722461274814762</v>
      </c>
      <c r="GE73">
        <f>GB73/G73</f>
        <v>4.9375747002747925</v>
      </c>
      <c r="GF73"/>
      <c r="GG73" s="2">
        <v>23.977694</v>
      </c>
      <c r="GH73" s="2">
        <f t="shared" si="343"/>
        <v>-0.18273883140000047</v>
      </c>
      <c r="GI73" s="2">
        <f t="shared" si="344"/>
        <v>0.65653996640666057</v>
      </c>
      <c r="GJ73">
        <f>AVERAGE(GI72:GI74)</f>
        <v>0.49057057187886116</v>
      </c>
      <c r="GK73">
        <f>GJ73/E73</f>
        <v>0.17627298691604912</v>
      </c>
      <c r="GL73">
        <f>GJ73/F73</f>
        <v>6.3874563482748474</v>
      </c>
      <c r="GM73">
        <f>GK73/G73</f>
        <v>0.38127745456584894</v>
      </c>
      <c r="GN73"/>
      <c r="GO73" s="12">
        <v>25.49315</v>
      </c>
      <c r="GP73" s="12">
        <f t="shared" si="345"/>
        <v>0.21766035499999958</v>
      </c>
      <c r="GQ73" s="12">
        <f t="shared" si="346"/>
        <v>1.6506703675391114</v>
      </c>
      <c r="GR73">
        <f>AVERAGE(GQ72:GQ74)</f>
        <v>10.235547718432114</v>
      </c>
      <c r="GS73">
        <f>GR73/E73</f>
        <v>3.6778613974735368</v>
      </c>
      <c r="GT73">
        <f>GR73/F73</f>
        <v>133.27157803569534</v>
      </c>
      <c r="GU73" s="13">
        <f>GR73/G73</f>
        <v>22.139430711693244</v>
      </c>
      <c r="GV73"/>
      <c r="GW73" s="12">
        <v>23.638107000000002</v>
      </c>
      <c r="GX73" s="86">
        <f t="shared" si="347"/>
        <v>1.2281674316999998</v>
      </c>
      <c r="GY73" s="86">
        <f t="shared" si="348"/>
        <v>16.910927657698128</v>
      </c>
      <c r="GZ73">
        <f>AVERAGE(GY72:GY74)</f>
        <v>13.884519228099881</v>
      </c>
      <c r="HA73">
        <f>GZ73/E73</f>
        <v>4.9890185358180164</v>
      </c>
      <c r="HB73">
        <f>GZ73/F73</f>
        <v>180.78287930440843</v>
      </c>
      <c r="HC73">
        <f>GZ73/G73</f>
        <v>30.032135052444154</v>
      </c>
      <c r="HD73"/>
      <c r="HE73" s="12">
        <v>28.167894</v>
      </c>
      <c r="HF73" s="12">
        <f t="shared" si="349"/>
        <v>0.20154771299999963</v>
      </c>
      <c r="HG73" s="12">
        <f t="shared" si="350"/>
        <v>1.5905514173600337</v>
      </c>
      <c r="HH73">
        <f>AVERAGE(HG72:HG74)</f>
        <v>3.2602770415108622</v>
      </c>
      <c r="HI73">
        <f>HH73/E73</f>
        <v>1.1714905157883229</v>
      </c>
      <c r="HJ73">
        <f>HH73/F73</f>
        <v>42.450319036005439</v>
      </c>
      <c r="HK73">
        <f>HH73/G73</f>
        <v>7.0519604467742774</v>
      </c>
      <c r="HM73" s="12">
        <v>29.252140000000001</v>
      </c>
      <c r="HN73" s="12">
        <f t="shared" si="351"/>
        <v>-3.2661341591999999</v>
      </c>
      <c r="HO73" s="12">
        <f t="shared" si="352"/>
        <v>5.4183348515281248E-4</v>
      </c>
      <c r="HP73">
        <f>AVERAGE(HO72:HO74)</f>
        <v>1.8668722424704774E-3</v>
      </c>
      <c r="HQ73">
        <f>HP73/E73</f>
        <v>6.7080898291672247E-4</v>
      </c>
      <c r="HR73">
        <f>HP73/F73</f>
        <v>2.4307542360145359E-2</v>
      </c>
      <c r="HS73">
        <f>HQ73/G73</f>
        <v>1.4509559631403024E-3</v>
      </c>
      <c r="HT73"/>
      <c r="HU73" s="12">
        <v>24.041677</v>
      </c>
      <c r="HV73" s="12">
        <f t="shared" si="353"/>
        <v>1.1365988096000001</v>
      </c>
      <c r="HW73" s="12">
        <f t="shared" si="354"/>
        <v>13.696159645620058</v>
      </c>
      <c r="HX73">
        <f>AVERAGE(HW72:HW74)</f>
        <v>10.358771584939182</v>
      </c>
      <c r="HY73">
        <f>HX73/E73</f>
        <v>3.7221384908290451</v>
      </c>
      <c r="HZ73">
        <f>HX73/F73</f>
        <v>134.87600992276319</v>
      </c>
      <c r="IA73">
        <f>HX73/G73</f>
        <v>22.40596322461851</v>
      </c>
      <c r="IB73"/>
      <c r="IC73" s="2">
        <v>24.991903000000001</v>
      </c>
      <c r="ID73" s="2">
        <f t="shared" si="355"/>
        <v>-0.33338303729999996</v>
      </c>
      <c r="IE73" s="2">
        <f t="shared" si="356"/>
        <v>0.46410576452487934</v>
      </c>
      <c r="IF73">
        <f>AVERAGE(IE72:IE74)</f>
        <v>0.40055628002435428</v>
      </c>
      <c r="IG73">
        <f>IF73/E73</f>
        <v>0.14392883706303866</v>
      </c>
      <c r="IH73">
        <f>IF73/F73</f>
        <v>5.2154285241445555</v>
      </c>
      <c r="II73">
        <f>IF73/G73</f>
        <v>0.86640092466797725</v>
      </c>
      <c r="IJ73"/>
      <c r="IK73" s="2">
        <v>22.69548</v>
      </c>
      <c r="IL73" s="12">
        <f t="shared" si="357"/>
        <v>0.78678456799999985</v>
      </c>
      <c r="IM73" s="2">
        <f t="shared" si="358"/>
        <v>6.1204671032646925</v>
      </c>
      <c r="IN73">
        <f>AVERAGE(IM72:IM74)</f>
        <v>6.2661597402312283</v>
      </c>
      <c r="IO73">
        <f>IN73/E73</f>
        <v>2.2515714501040347</v>
      </c>
      <c r="IP73">
        <f>IN73/F73</f>
        <v>81.588305753341729</v>
      </c>
      <c r="IQ73" s="2">
        <f>IN73/G73</f>
        <v>13.55366739656035</v>
      </c>
    </row>
    <row r="74" spans="1:251" s="17" customFormat="1" ht="16" thickBot="1">
      <c r="B74" s="17">
        <v>18.964085000000001</v>
      </c>
      <c r="C74" s="17">
        <f t="shared" si="307"/>
        <v>0.31220051849999919</v>
      </c>
      <c r="D74" s="17">
        <f t="shared" si="308"/>
        <v>2.0521094414435055</v>
      </c>
      <c r="F74" s="18"/>
      <c r="I74" s="23">
        <v>30.068321000000001</v>
      </c>
      <c r="J74" s="23">
        <f t="shared" si="309"/>
        <v>-1.4710714849999995</v>
      </c>
      <c r="K74" s="23">
        <f t="shared" si="310"/>
        <v>3.3800919521347478E-2</v>
      </c>
      <c r="L74" s="74"/>
      <c r="M74" s="87"/>
      <c r="N74" s="87"/>
      <c r="O74" s="88"/>
      <c r="P74" s="88"/>
      <c r="Q74" s="17">
        <v>25.257584000000001</v>
      </c>
      <c r="R74" s="17">
        <f t="shared" si="311"/>
        <v>-1.0967029040000011</v>
      </c>
      <c r="S74" s="17">
        <f t="shared" si="312"/>
        <v>8.003815998742668E-2</v>
      </c>
      <c r="T74" s="74"/>
      <c r="U74" s="74"/>
      <c r="V74" s="74"/>
      <c r="W74" s="74"/>
      <c r="X74" s="74"/>
      <c r="Y74" s="17">
        <v>23.255875</v>
      </c>
      <c r="Z74" s="17">
        <f t="shared" si="313"/>
        <v>-1.7546375699999994</v>
      </c>
      <c r="AA74" s="17">
        <f t="shared" si="314"/>
        <v>1.7593912590803468E-2</v>
      </c>
      <c r="AB74" s="74"/>
      <c r="AC74" s="74"/>
      <c r="AD74" s="74"/>
      <c r="AE74" s="74"/>
      <c r="AF74" s="74"/>
      <c r="AG74" s="17" t="s">
        <v>27</v>
      </c>
      <c r="AJ74" s="74"/>
      <c r="AK74" s="74"/>
      <c r="AL74" s="74"/>
      <c r="AM74" s="74"/>
      <c r="AN74" s="74"/>
      <c r="AO74" s="17">
        <v>34.962578000000001</v>
      </c>
      <c r="AP74" s="17">
        <f t="shared" si="359"/>
        <v>-2.8382771385999996</v>
      </c>
      <c r="AQ74" s="17">
        <f t="shared" si="360"/>
        <v>1.4511852696361418E-3</v>
      </c>
      <c r="AR74" s="74"/>
      <c r="AS74" s="74"/>
      <c r="AT74" s="74"/>
      <c r="AU74" s="74"/>
      <c r="AV74" s="74"/>
      <c r="AW74" s="17">
        <v>28.721786000000002</v>
      </c>
      <c r="AX74" s="17">
        <f t="shared" si="315"/>
        <v>-0.31459336579999952</v>
      </c>
      <c r="AY74" s="17">
        <f t="shared" si="316"/>
        <v>0.48462591523705373</v>
      </c>
      <c r="AZ74" s="74"/>
      <c r="BA74" s="74"/>
      <c r="BB74" s="74"/>
      <c r="BC74" s="74"/>
      <c r="BD74" s="74"/>
      <c r="BE74" s="23">
        <v>24.076761000000001</v>
      </c>
      <c r="BF74" s="23">
        <f t="shared" si="317"/>
        <v>-1.5586223094999996</v>
      </c>
      <c r="BG74" s="23">
        <f t="shared" si="318"/>
        <v>2.7629796770607774E-2</v>
      </c>
      <c r="BH74"/>
      <c r="BI74"/>
      <c r="BJ74"/>
      <c r="BK74"/>
      <c r="BL74"/>
      <c r="BM74" s="23">
        <v>28.237814</v>
      </c>
      <c r="BN74" s="23">
        <f t="shared" si="319"/>
        <v>-1.3343139219999998</v>
      </c>
      <c r="BO74" s="23">
        <f t="shared" si="267"/>
        <v>4.6311204646107697E-2</v>
      </c>
      <c r="BP74" s="74"/>
      <c r="BQ74" s="74"/>
      <c r="BR74" s="74"/>
      <c r="BS74" s="74"/>
      <c r="BT74" s="74"/>
      <c r="BU74" s="17">
        <v>23.697289999999999</v>
      </c>
      <c r="BV74" s="17">
        <f t="shared" si="320"/>
        <v>1.569946689</v>
      </c>
      <c r="BW74" s="17">
        <f t="shared" si="321"/>
        <v>37.148962478997284</v>
      </c>
      <c r="BX74" s="74"/>
      <c r="BY74" s="74"/>
      <c r="BZ74" s="74"/>
      <c r="CA74" s="74"/>
      <c r="CB74" s="74"/>
      <c r="CC74" s="17">
        <v>22.746293999999999</v>
      </c>
      <c r="CD74" s="17">
        <f t="shared" si="322"/>
        <v>-0.1280391891999999</v>
      </c>
      <c r="CE74" s="17">
        <f t="shared" si="323"/>
        <v>0.74466477495520456</v>
      </c>
      <c r="CF74" s="74"/>
      <c r="CG74" s="74"/>
      <c r="CH74" s="74"/>
      <c r="CI74" s="74"/>
      <c r="CJ74" s="74"/>
      <c r="CK74" s="17">
        <v>28.342455000000001</v>
      </c>
      <c r="CL74" s="23">
        <f t="shared" si="324"/>
        <v>0.56079328200000012</v>
      </c>
      <c r="CM74" s="17">
        <f t="shared" si="325"/>
        <v>3.6374185896117499</v>
      </c>
      <c r="CN74" s="74"/>
      <c r="CO74" s="74"/>
      <c r="CP74" s="74"/>
      <c r="CQ74" s="74"/>
      <c r="CR74" s="74"/>
      <c r="CS74" s="23" t="s">
        <v>27</v>
      </c>
      <c r="CV74" s="74"/>
      <c r="CW74" s="74"/>
      <c r="CX74" s="74"/>
      <c r="CY74" s="74"/>
      <c r="CZ74" s="74"/>
      <c r="DA74" s="23">
        <v>25.123311999999999</v>
      </c>
      <c r="DB74" s="23">
        <f t="shared" si="328"/>
        <v>-0.40863098560000033</v>
      </c>
      <c r="DC74" s="23">
        <f t="shared" si="329"/>
        <v>0.39027345613813669</v>
      </c>
      <c r="DD74" s="74"/>
      <c r="DE74" s="74"/>
      <c r="DF74" s="74"/>
      <c r="DG74" s="74"/>
      <c r="DH74" s="74"/>
      <c r="DI74" s="21">
        <v>34.166615</v>
      </c>
      <c r="DL74" s="74"/>
      <c r="DM74" s="74"/>
      <c r="DN74" s="74"/>
      <c r="DQ74" s="22"/>
      <c r="DU74" s="17">
        <v>28.200586000000001</v>
      </c>
      <c r="DV74" s="17">
        <f t="shared" si="330"/>
        <v>1.012843744</v>
      </c>
      <c r="DW74" s="17">
        <f t="shared" si="331"/>
        <v>10.300154616840691</v>
      </c>
      <c r="DX74" s="74"/>
      <c r="DY74" s="74"/>
      <c r="DZ74" s="74"/>
      <c r="EA74" s="74"/>
      <c r="EB74" s="74"/>
      <c r="EC74" s="23">
        <v>29.055423999999999</v>
      </c>
      <c r="ED74" s="23">
        <f t="shared" si="280"/>
        <v>9.6110796800000564E-2</v>
      </c>
      <c r="EE74" s="23">
        <f t="shared" si="281"/>
        <v>1.2477017861494857</v>
      </c>
      <c r="EF74" s="74"/>
      <c r="EG74" s="74"/>
      <c r="EH74" s="74"/>
      <c r="EI74" s="74"/>
      <c r="EJ74" s="74"/>
      <c r="EK74" s="23">
        <v>29.283439999999999</v>
      </c>
      <c r="EL74" s="23">
        <f t="shared" si="332"/>
        <v>-2.1505081040000009</v>
      </c>
      <c r="EM74" s="23">
        <f t="shared" si="333"/>
        <v>7.0711800563042328E-3</v>
      </c>
      <c r="EN74" s="74"/>
      <c r="EO74" s="74"/>
      <c r="EP74" s="74"/>
      <c r="EQ74" s="74"/>
      <c r="ER74" s="74"/>
      <c r="ES74" s="17">
        <v>28.069357</v>
      </c>
      <c r="ET74" s="23">
        <f t="shared" si="334"/>
        <v>0.54663100459999914</v>
      </c>
      <c r="EU74" s="17">
        <f t="shared" si="335"/>
        <v>3.5207160864132541</v>
      </c>
      <c r="EV74" s="74"/>
      <c r="EW74" s="74"/>
      <c r="EX74" s="74"/>
      <c r="EY74" s="74"/>
      <c r="EZ74" s="74"/>
      <c r="FA74" s="17">
        <v>22.797312000000002</v>
      </c>
      <c r="FB74" s="17">
        <f t="shared" si="336"/>
        <v>-2.8236172800000681E-2</v>
      </c>
      <c r="FC74" s="17">
        <f t="shared" si="337"/>
        <v>0.93705229184153216</v>
      </c>
      <c r="FD74" s="74"/>
      <c r="FE74" s="74"/>
      <c r="FF74" s="74"/>
      <c r="FG74" s="74"/>
      <c r="FH74" s="74"/>
      <c r="FI74" s="17">
        <v>27.360119999999998</v>
      </c>
      <c r="FJ74" s="23">
        <f t="shared" si="338"/>
        <v>0.43645015600000026</v>
      </c>
      <c r="FK74" s="17">
        <f t="shared" si="235"/>
        <v>2.731807896153299</v>
      </c>
      <c r="FL74" s="74"/>
      <c r="FM74" s="74"/>
      <c r="FN74" s="74"/>
      <c r="FO74" s="74"/>
      <c r="FP74" s="74"/>
      <c r="FQ74" s="23">
        <v>25.378081999999999</v>
      </c>
      <c r="FR74" s="23">
        <f t="shared" si="339"/>
        <v>1.2655591953999998</v>
      </c>
      <c r="FS74" s="23">
        <f t="shared" si="340"/>
        <v>18.431436968435385</v>
      </c>
      <c r="FT74" s="74"/>
      <c r="FU74" s="74"/>
      <c r="FV74" s="74"/>
      <c r="FW74" s="74"/>
      <c r="FX74" s="74"/>
      <c r="FY74" s="17">
        <v>25.814077000000001</v>
      </c>
      <c r="FZ74" s="17">
        <f t="shared" si="341"/>
        <v>0.4537515299999999</v>
      </c>
      <c r="GA74" s="17">
        <f t="shared" si="342"/>
        <v>2.8428341903640177</v>
      </c>
      <c r="GB74" s="74"/>
      <c r="GC74" s="74"/>
      <c r="GD74" s="74"/>
      <c r="GE74" s="74"/>
      <c r="GF74" s="74"/>
      <c r="GG74" s="17">
        <v>26.134402999999999</v>
      </c>
      <c r="GH74" s="17">
        <f t="shared" si="343"/>
        <v>-0.55606515929999967</v>
      </c>
      <c r="GI74" s="17">
        <f t="shared" si="344"/>
        <v>0.27792962452285269</v>
      </c>
      <c r="GJ74" s="74"/>
      <c r="GK74" s="74"/>
      <c r="GL74" s="74"/>
      <c r="GM74" s="74"/>
      <c r="GN74" s="74"/>
      <c r="GO74" s="23">
        <v>22.626933999999999</v>
      </c>
      <c r="GP74" s="23">
        <f t="shared" si="345"/>
        <v>0.55673370779999987</v>
      </c>
      <c r="GQ74" s="23">
        <f t="shared" si="346"/>
        <v>3.6035761822734651</v>
      </c>
      <c r="GR74" s="74"/>
      <c r="GS74" s="74"/>
      <c r="GT74" s="74"/>
      <c r="GU74" s="74"/>
      <c r="GV74" s="74"/>
      <c r="GW74" s="23">
        <v>23.645496000000001</v>
      </c>
      <c r="GX74" s="75">
        <f t="shared" si="347"/>
        <v>1.2274514375999996</v>
      </c>
      <c r="GY74" s="75">
        <f t="shared" si="348"/>
        <v>16.883070640254296</v>
      </c>
      <c r="GZ74" s="74"/>
      <c r="HA74" s="74"/>
      <c r="HB74" s="74"/>
      <c r="HC74" s="74"/>
      <c r="HD74" s="74"/>
      <c r="HE74" s="23">
        <v>24.454224</v>
      </c>
      <c r="HF74" s="23">
        <f t="shared" si="349"/>
        <v>0.61190824799999977</v>
      </c>
      <c r="HG74" s="23">
        <f t="shared" si="350"/>
        <v>4.0917420567795544</v>
      </c>
      <c r="HH74"/>
      <c r="HI74"/>
      <c r="HJ74"/>
      <c r="HK74"/>
      <c r="HM74" s="23">
        <v>32.602753</v>
      </c>
      <c r="HN74" s="23">
        <f t="shared" si="351"/>
        <v>-4.1181280328399996</v>
      </c>
      <c r="HO74" s="23">
        <f t="shared" si="352"/>
        <v>7.6185437728626203E-5</v>
      </c>
      <c r="HP74" s="74"/>
      <c r="HQ74" s="74"/>
      <c r="HR74" s="74"/>
      <c r="HS74" s="74"/>
      <c r="HT74" s="74"/>
      <c r="HU74" s="23">
        <v>28.861763</v>
      </c>
      <c r="HV74" s="23">
        <f t="shared" si="353"/>
        <v>0.58132490240000001</v>
      </c>
      <c r="HW74" s="23">
        <f t="shared" si="354"/>
        <v>3.8135101127682671</v>
      </c>
      <c r="HX74" s="74"/>
      <c r="HY74" s="74"/>
      <c r="HZ74" s="74"/>
      <c r="IA74" s="74"/>
      <c r="IB74" s="74"/>
      <c r="IC74" s="17">
        <v>28.656804999999999</v>
      </c>
      <c r="ID74" s="17">
        <f t="shared" si="355"/>
        <v>-1.2463101254999991</v>
      </c>
      <c r="IE74" s="17">
        <f t="shared" si="356"/>
        <v>5.6713947194894601E-2</v>
      </c>
      <c r="IF74" s="74"/>
      <c r="IG74" s="74"/>
      <c r="IH74" s="74"/>
      <c r="II74" s="74"/>
      <c r="IJ74" s="74"/>
      <c r="IK74" s="17">
        <v>23.120134</v>
      </c>
      <c r="IL74" s="23">
        <f t="shared" si="357"/>
        <v>0.69616340440000002</v>
      </c>
      <c r="IM74" s="17">
        <f t="shared" si="358"/>
        <v>4.9677920072512212</v>
      </c>
      <c r="IN74" s="74"/>
      <c r="IO74" s="74"/>
      <c r="IP74" s="74"/>
    </row>
    <row r="75" spans="1:251" s="62" customFormat="1">
      <c r="A75" s="89" t="s">
        <v>160</v>
      </c>
      <c r="F75" s="90"/>
      <c r="L75"/>
      <c r="M75" s="91"/>
      <c r="N75" s="91"/>
      <c r="T75"/>
      <c r="U75"/>
      <c r="V75"/>
      <c r="W75"/>
      <c r="X75"/>
      <c r="AB75"/>
      <c r="AC75"/>
      <c r="AD75"/>
      <c r="AE75"/>
      <c r="AF75"/>
      <c r="AJ75"/>
      <c r="AK75"/>
      <c r="AL75"/>
      <c r="AM75"/>
      <c r="AN75"/>
      <c r="AR75"/>
      <c r="AS75"/>
      <c r="AT75"/>
      <c r="AU75"/>
      <c r="AV75"/>
      <c r="AZ75"/>
      <c r="BA75"/>
      <c r="BB75"/>
      <c r="BC75"/>
      <c r="BD75"/>
      <c r="BF75" s="67"/>
      <c r="BH75"/>
      <c r="BI75"/>
      <c r="BJ75"/>
      <c r="BK75"/>
      <c r="BL75"/>
      <c r="BP75"/>
      <c r="BQ75"/>
      <c r="BR75"/>
      <c r="BS75"/>
      <c r="BT75"/>
      <c r="BX75"/>
      <c r="BY75"/>
      <c r="BZ75"/>
      <c r="CA75"/>
      <c r="CB75"/>
      <c r="CF75"/>
      <c r="CG75"/>
      <c r="CH75"/>
      <c r="CI75"/>
      <c r="CJ75"/>
      <c r="CL75" s="67"/>
      <c r="CN75"/>
      <c r="CO75"/>
      <c r="CP75"/>
      <c r="CQ75"/>
      <c r="CR75"/>
      <c r="CS75" s="67"/>
      <c r="CV75"/>
      <c r="CW75"/>
      <c r="CX75"/>
      <c r="CY75"/>
      <c r="CZ75"/>
      <c r="DD75"/>
      <c r="DE75"/>
      <c r="DF75"/>
      <c r="DG75"/>
      <c r="DH75"/>
      <c r="DI75" s="48"/>
      <c r="DL75"/>
      <c r="DM75"/>
      <c r="DN75"/>
      <c r="DQ75" s="51"/>
      <c r="DX75"/>
      <c r="DY75"/>
      <c r="DZ75"/>
      <c r="EA75"/>
      <c r="EB75"/>
      <c r="ED75" s="67"/>
      <c r="EF75"/>
      <c r="EG75"/>
      <c r="EH75"/>
      <c r="EI75"/>
      <c r="EJ75"/>
      <c r="EN75"/>
      <c r="EO75"/>
      <c r="EP75"/>
      <c r="EQ75"/>
      <c r="ER75"/>
      <c r="ET75" s="67"/>
      <c r="EV75"/>
      <c r="EW75"/>
      <c r="EX75"/>
      <c r="EY75"/>
      <c r="EZ75"/>
      <c r="FD75"/>
      <c r="FE75"/>
      <c r="FF75"/>
      <c r="FG75"/>
      <c r="FH75"/>
      <c r="FL75"/>
      <c r="FM75"/>
      <c r="FN75"/>
      <c r="FO75"/>
      <c r="FP75"/>
      <c r="FT75"/>
      <c r="FU75"/>
      <c r="FV75"/>
      <c r="FW75"/>
      <c r="FX75"/>
      <c r="GB75"/>
      <c r="GC75"/>
      <c r="GD75"/>
      <c r="GE75"/>
      <c r="GF75"/>
      <c r="GJ75"/>
      <c r="GK75"/>
      <c r="GL75"/>
      <c r="GM75"/>
      <c r="GN75"/>
      <c r="GR75"/>
      <c r="GS75"/>
      <c r="GT75"/>
      <c r="GU75"/>
      <c r="GV75"/>
      <c r="GW75" s="67"/>
      <c r="GX75" s="65"/>
      <c r="GY75" s="65"/>
      <c r="GZ75"/>
      <c r="HA75"/>
      <c r="HB75"/>
      <c r="HC75"/>
      <c r="HD75"/>
      <c r="HH75"/>
      <c r="HI75"/>
      <c r="HJ75"/>
      <c r="HK75"/>
      <c r="HP75"/>
      <c r="HQ75"/>
      <c r="HR75"/>
      <c r="HS75"/>
      <c r="HT75"/>
      <c r="HV75" s="67"/>
      <c r="HX75"/>
      <c r="HY75"/>
      <c r="HZ75"/>
      <c r="IA75"/>
      <c r="IB75"/>
      <c r="IF75"/>
      <c r="IG75"/>
      <c r="IH75"/>
      <c r="II75"/>
      <c r="IJ75"/>
      <c r="IL75" s="67"/>
      <c r="IN75"/>
      <c r="IO75"/>
      <c r="IP75"/>
    </row>
    <row r="76" spans="1:251" s="6" customFormat="1">
      <c r="A76" s="6" t="s">
        <v>161</v>
      </c>
      <c r="B76" s="86">
        <v>18.342770000000002</v>
      </c>
      <c r="C76" s="12">
        <f t="shared" ref="C76:C78" si="361">(-0.2339*B76)+4.7479</f>
        <v>0.45752609699999969</v>
      </c>
      <c r="D76" s="86">
        <f>10^C76</f>
        <v>2.8676496890888514</v>
      </c>
      <c r="F76" s="92"/>
      <c r="I76" s="6">
        <v>27.867044</v>
      </c>
      <c r="J76" s="5">
        <f t="shared" ref="J76:J78" si="362">(-0.285*I76)+7.0984</f>
        <v>-0.84370753999999959</v>
      </c>
      <c r="K76" s="6">
        <f t="shared" si="310"/>
        <v>0.14331526795193503</v>
      </c>
      <c r="L76" s="37"/>
      <c r="M76" s="93"/>
      <c r="N76" s="93"/>
      <c r="Q76" s="6">
        <v>25.269106000000001</v>
      </c>
      <c r="R76" s="6">
        <f t="shared" ref="R76:R78" si="363">(-0.1685*Q76)+3.1592</f>
        <v>-1.0986443610000003</v>
      </c>
      <c r="S76" s="6">
        <f t="shared" ref="S76:S78" si="364">10^R76</f>
        <v>7.9681158361616947E-2</v>
      </c>
      <c r="T76" s="37"/>
      <c r="U76" s="37"/>
      <c r="V76" s="37"/>
      <c r="W76" s="37"/>
      <c r="X76" s="37"/>
      <c r="Y76" s="5">
        <v>22.014961</v>
      </c>
      <c r="Z76" s="51">
        <f t="shared" si="313"/>
        <v>-1.4636680552799999</v>
      </c>
      <c r="AA76" s="51">
        <f t="shared" si="314"/>
        <v>3.438206402565349E-2</v>
      </c>
      <c r="AB76" s="37"/>
      <c r="AC76" s="37"/>
      <c r="AD76" s="37"/>
      <c r="AE76" s="37"/>
      <c r="AF76" s="37"/>
      <c r="AG76" s="6">
        <v>30.426888000000002</v>
      </c>
      <c r="AH76" s="5">
        <f>(-0.2378*AG76)+3.6095</f>
        <v>-3.6260139664000008</v>
      </c>
      <c r="AI76" s="6">
        <f>10^AH76</f>
        <v>2.3658436135129459E-4</v>
      </c>
      <c r="AJ76" s="37"/>
      <c r="AK76" s="37"/>
      <c r="AL76" s="37"/>
      <c r="AM76" s="37"/>
      <c r="AN76" s="37"/>
      <c r="AO76" s="6">
        <v>36.704529999999998</v>
      </c>
      <c r="AP76" s="6">
        <f t="shared" ref="AP76:AP78" si="365">(-0.2037*AO76)+4.2836</f>
        <v>-3.1931127609999992</v>
      </c>
      <c r="AQ76" s="6">
        <f t="shared" ref="AQ76:AQ78" si="366">10^AP76</f>
        <v>6.4104311338935064E-4</v>
      </c>
      <c r="AR76" s="37"/>
      <c r="AS76" s="37"/>
      <c r="AT76" s="37"/>
      <c r="AU76" s="37"/>
      <c r="AV76" s="37"/>
      <c r="AW76" s="6">
        <v>26.695906000000001</v>
      </c>
      <c r="AX76" s="6">
        <f t="shared" ref="AX76:AX78" si="367">(-0.1553*AW76)+4.1459</f>
        <v>2.5798200000259897E-5</v>
      </c>
      <c r="AY76" s="6">
        <f t="shared" ref="AY76:AY78" si="368">10^AX76</f>
        <v>1.0000594043151132</v>
      </c>
      <c r="AZ76" s="37"/>
      <c r="BA76" s="37"/>
      <c r="BB76" s="37"/>
      <c r="BC76" s="37"/>
      <c r="BD76" s="37"/>
      <c r="BE76" s="6">
        <v>23.038589999999999</v>
      </c>
      <c r="BF76" s="5">
        <f>(-0.2895*BE76)+5.4116</f>
        <v>-1.2580718049999993</v>
      </c>
      <c r="BG76" s="6">
        <f t="shared" ref="BG76:BG78" si="369">10^BF76</f>
        <v>5.5198616793097288E-2</v>
      </c>
      <c r="BH76" s="37"/>
      <c r="BI76" s="37"/>
      <c r="BJ76" s="37"/>
      <c r="BK76" s="37"/>
      <c r="BL76" s="37"/>
      <c r="BM76" s="5">
        <v>32.97878</v>
      </c>
      <c r="BN76" s="5">
        <f t="shared" ref="BN76:BN78" si="370">(-0.323*BM76)+7.7865</f>
        <v>-2.8656459400000003</v>
      </c>
      <c r="BO76" s="5">
        <f t="shared" si="267"/>
        <v>1.3625550572630265E-3</v>
      </c>
      <c r="BP76" s="37"/>
      <c r="BQ76" s="37"/>
      <c r="BR76" s="37"/>
      <c r="BS76" s="37"/>
      <c r="BT76" s="37"/>
      <c r="BU76" s="6">
        <v>22.948996000000001</v>
      </c>
      <c r="BV76" s="6">
        <f t="shared" ref="BV76:BV78" si="371">(-0.1759*BU76)+5.7383</f>
        <v>1.7015716035999997</v>
      </c>
      <c r="BW76" s="6">
        <f t="shared" ref="BW76:BW78" si="372">10^BV76</f>
        <v>50.300419101629643</v>
      </c>
      <c r="BX76" s="37"/>
      <c r="BY76" s="37"/>
      <c r="BZ76" s="37"/>
      <c r="CA76" s="37"/>
      <c r="CB76" s="37"/>
      <c r="CC76" s="6">
        <v>25.473193999999999</v>
      </c>
      <c r="CD76" s="6">
        <f t="shared" ref="CD76:CD78" si="373">(-0.1918*CC76)+4.2347</f>
        <v>-0.65105860919999969</v>
      </c>
      <c r="CE76" s="6">
        <f t="shared" ref="CE76:CE78" si="374">10^CD76</f>
        <v>0.22332708166331483</v>
      </c>
      <c r="CF76" s="37"/>
      <c r="CG76" s="37"/>
      <c r="CH76" s="37"/>
      <c r="CI76" s="37"/>
      <c r="CJ76" s="37"/>
      <c r="CK76" s="5">
        <v>29.851455999999999</v>
      </c>
      <c r="CL76" s="5">
        <f t="shared" ref="CL76:CL78" si="375">(-0.1396*CK76)+4.5174</f>
        <v>0.35013674240000014</v>
      </c>
      <c r="CM76" s="5">
        <f t="shared" ref="CM76:CM78" si="376">10^CL76</f>
        <v>2.2394261355534213</v>
      </c>
      <c r="CN76" s="37"/>
      <c r="CO76" s="37"/>
      <c r="CP76" s="37"/>
      <c r="CQ76" s="37"/>
      <c r="CR76" s="37"/>
      <c r="CS76" s="5">
        <v>17.048881999999999</v>
      </c>
      <c r="CT76" s="6">
        <f t="shared" ref="CT76:CT78" si="377">(-0.2004*CS76)+5.9899</f>
        <v>2.5733040471999997</v>
      </c>
      <c r="CU76" s="6">
        <f t="shared" ref="CU76:CU78" si="378">10^CT76</f>
        <v>374.37259275936259</v>
      </c>
      <c r="CV76" s="37"/>
      <c r="CW76" s="37"/>
      <c r="CX76" s="37"/>
      <c r="CY76" s="37"/>
      <c r="CZ76" s="37"/>
      <c r="DA76" s="5">
        <v>27.936109999999999</v>
      </c>
      <c r="DB76" s="5">
        <f t="shared" ref="DB76:DB78" si="379">(-0.2038*DA76)+4.7115</f>
        <v>-0.98187921800000044</v>
      </c>
      <c r="DC76" s="5">
        <f t="shared" ref="DC76:DC78" si="380">10^DB76</f>
        <v>0.10426073494746203</v>
      </c>
      <c r="DD76" s="37"/>
      <c r="DE76" s="37"/>
      <c r="DF76" s="37"/>
      <c r="DG76" s="37"/>
      <c r="DH76" s="37"/>
      <c r="DI76" s="5">
        <v>9.5180900000000008</v>
      </c>
      <c r="DL76" s="37"/>
      <c r="DM76" s="37"/>
      <c r="DN76" s="37"/>
      <c r="DU76" s="6">
        <v>29.802166</v>
      </c>
      <c r="DV76" s="6">
        <f t="shared" ref="DV76:DV78" si="381">(-0.096*DU76)+3.7201</f>
        <v>0.85909206399999993</v>
      </c>
      <c r="DW76" s="6">
        <f t="shared" ref="DW76:DW78" si="382">10^DV76</f>
        <v>7.2292303634016726</v>
      </c>
      <c r="DX76" s="37"/>
      <c r="DY76" s="37"/>
      <c r="DZ76" s="37"/>
      <c r="EA76" s="37"/>
      <c r="EB76" s="37"/>
      <c r="EC76" s="5">
        <v>29.797989999999999</v>
      </c>
      <c r="ED76" s="5">
        <f t="shared" ref="ED76:ED78" si="383">(-0.1243*EC76)+3.7077</f>
        <v>3.8098430000004235E-3</v>
      </c>
      <c r="EE76" s="5">
        <f t="shared" ref="EE76:EE78" si="384">10^ED76</f>
        <v>1.0088110787325721</v>
      </c>
      <c r="EF76" s="37"/>
      <c r="EG76" s="37"/>
      <c r="EH76" s="37"/>
      <c r="EI76" s="37"/>
      <c r="EJ76" s="37"/>
      <c r="EK76" s="5">
        <v>30.409292000000001</v>
      </c>
      <c r="EL76" s="5">
        <f t="shared" ref="EL76:EL78" si="385">(-0.2791*EK76)+6.0225</f>
        <v>-2.4647333972000007</v>
      </c>
      <c r="EM76" s="5">
        <f t="shared" si="333"/>
        <v>3.4297826793648666E-3</v>
      </c>
      <c r="EN76" s="37"/>
      <c r="EO76" s="37"/>
      <c r="EP76" s="37"/>
      <c r="EQ76" s="37"/>
      <c r="ER76" s="37"/>
      <c r="ES76" s="6">
        <v>25.839774999999999</v>
      </c>
      <c r="ET76" s="5">
        <f t="shared" ref="ET76:ET78" si="386">(-0.1322*ES76)+4.2574</f>
        <v>0.84138174499999918</v>
      </c>
      <c r="EU76" s="6">
        <f t="shared" ref="EU76:EU78" si="387">10^ET76</f>
        <v>6.9403559550352991</v>
      </c>
      <c r="EV76" s="37"/>
      <c r="EW76" s="37"/>
      <c r="EX76" s="37"/>
      <c r="EY76" s="37"/>
      <c r="EZ76" s="37"/>
      <c r="FA76" s="6">
        <v>25.877116999999998</v>
      </c>
      <c r="FB76" s="6">
        <f t="shared" ref="FB76:FB78" si="388">(-0.2544*FA76)+5.7714</f>
        <v>-0.81173856479999973</v>
      </c>
      <c r="FC76" s="6">
        <f t="shared" ref="FC76:FC78" si="389">10^FB76</f>
        <v>0.1542628800239732</v>
      </c>
      <c r="FD76" s="37"/>
      <c r="FE76" s="37"/>
      <c r="FF76" s="37"/>
      <c r="FG76" s="37"/>
      <c r="FH76" s="37"/>
      <c r="FI76" s="6">
        <v>28.452030000000001</v>
      </c>
      <c r="FJ76" s="5">
        <f t="shared" ref="FJ76:FJ78" si="390">(-0.1487*FI76)+4.5049</f>
        <v>0.27408313900000003</v>
      </c>
      <c r="FK76" s="6">
        <f t="shared" si="235"/>
        <v>1.8796766175458597</v>
      </c>
      <c r="FL76" s="37"/>
      <c r="FM76" s="37"/>
      <c r="FN76" s="37"/>
      <c r="FO76" s="37"/>
      <c r="FP76" s="37"/>
      <c r="FQ76" s="5">
        <v>27.739597</v>
      </c>
      <c r="FR76" s="5">
        <f t="shared" ref="FR76:FR78" si="391">(-0.0903*FQ76)+3.5572</f>
        <v>1.0523143908999999</v>
      </c>
      <c r="FS76" s="5">
        <f t="shared" ref="FS76:FS78" si="392">10^FR76</f>
        <v>11.28013743138877</v>
      </c>
      <c r="FT76" s="37"/>
      <c r="FU76" s="37"/>
      <c r="FV76" s="37"/>
      <c r="FW76" s="37"/>
      <c r="FX76" s="37"/>
      <c r="FY76" s="5">
        <v>27.927471000000001</v>
      </c>
      <c r="FZ76" s="51">
        <f t="shared" si="341"/>
        <v>0.2212781899999996</v>
      </c>
      <c r="GA76" s="51">
        <f t="shared" si="342"/>
        <v>1.6644785009005036</v>
      </c>
      <c r="GB76" s="37"/>
      <c r="GC76" s="37"/>
      <c r="GD76" s="37"/>
      <c r="GE76" s="37"/>
      <c r="GF76" s="37"/>
      <c r="GG76" s="5">
        <v>25.968056000000001</v>
      </c>
      <c r="GH76" s="5">
        <f t="shared" ref="GH76:GH78" si="393">(-0.1731*GG76)+3.9678</f>
        <v>-0.52727049360000011</v>
      </c>
      <c r="GI76" s="5">
        <f t="shared" ref="GI76:GI78" si="394">10^GH76</f>
        <v>0.29698157517874674</v>
      </c>
      <c r="GJ76" s="37"/>
      <c r="GK76" s="37"/>
      <c r="GL76" s="37"/>
      <c r="GM76" s="37"/>
      <c r="GN76" s="37"/>
      <c r="GO76" s="5">
        <v>29.215824000000001</v>
      </c>
      <c r="GP76" s="5">
        <f t="shared" ref="GP76:GP78" si="395">(-0.1183*GO76)+3.2335</f>
        <v>-0.22273197920000021</v>
      </c>
      <c r="GQ76" s="5">
        <f t="shared" ref="GQ76:GQ78" si="396">10^GP76</f>
        <v>0.59878101318995702</v>
      </c>
      <c r="GR76" s="37"/>
      <c r="GS76" s="37"/>
      <c r="GT76" s="37"/>
      <c r="GU76" s="37"/>
      <c r="GV76" s="37"/>
      <c r="GW76" s="5">
        <v>26.759709999999998</v>
      </c>
      <c r="GX76" s="5">
        <f t="shared" ref="GX76" si="397">(-0.0969*GW76)+3.5187</f>
        <v>0.92568410100000031</v>
      </c>
      <c r="GY76" s="5">
        <f t="shared" ref="GY76" si="398">10^GX76</f>
        <v>8.4272155232302559</v>
      </c>
      <c r="GZ76" s="37"/>
      <c r="HA76" s="37"/>
      <c r="HB76" s="37"/>
      <c r="HC76" s="37"/>
      <c r="HD76" s="37"/>
      <c r="HE76" s="5">
        <v>30.000610000000002</v>
      </c>
      <c r="HF76" s="5">
        <f t="shared" ref="HF76:HF78" si="399">(-0.1105*HE76)+3.3141</f>
        <v>-9.6740500000036533E-4</v>
      </c>
      <c r="HG76" s="5">
        <f t="shared" ref="HG76:HG78" si="400">10^HF76</f>
        <v>0.99777494677714917</v>
      </c>
      <c r="HH76" s="37"/>
      <c r="HI76" s="37"/>
      <c r="HJ76" s="37"/>
      <c r="HK76" s="37"/>
      <c r="HM76" s="5">
        <v>33.786358</v>
      </c>
      <c r="HN76" s="5">
        <f t="shared" ref="HN76:HN78" si="401">(-0.25428*HM76)+4.1721</f>
        <v>-4.4190951122399991</v>
      </c>
      <c r="HO76" s="5">
        <f t="shared" ref="HO76:HO78" si="402">10^HN76</f>
        <v>3.8098237758210276E-5</v>
      </c>
      <c r="HP76" s="37"/>
      <c r="HQ76" s="37"/>
      <c r="HR76" s="37"/>
      <c r="HS76" s="37"/>
      <c r="HT76" s="37"/>
      <c r="HU76" s="5">
        <v>29.47439</v>
      </c>
      <c r="HV76" s="5">
        <f t="shared" ref="HV76:HV78" si="403">(-0.1152*HU76)+3.9062</f>
        <v>0.51075027200000012</v>
      </c>
      <c r="HW76" s="5">
        <f t="shared" ref="HW76:HW78" si="404">10^HV76</f>
        <v>3.2415316920311898</v>
      </c>
      <c r="HX76" s="37"/>
      <c r="HY76" s="37"/>
      <c r="HZ76" s="37"/>
      <c r="IA76" s="37"/>
      <c r="IB76" s="37"/>
      <c r="IC76" s="5">
        <v>27.654841999999999</v>
      </c>
      <c r="ID76" s="5">
        <f t="shared" ref="ID76:ID78" si="405">(-0.2491*IC76)+5.8921</f>
        <v>-0.9967211421999993</v>
      </c>
      <c r="IE76" s="5">
        <f t="shared" ref="IE76:IE78" si="406">10^ID76</f>
        <v>0.10075784210624128</v>
      </c>
      <c r="IF76" s="37"/>
      <c r="IG76" s="37"/>
      <c r="IH76" s="37"/>
      <c r="II76" s="37"/>
      <c r="IJ76" s="37"/>
      <c r="IK76" s="5">
        <v>25.767264999999998</v>
      </c>
      <c r="IL76" s="5">
        <f t="shared" ref="IL76:IL78" si="407">(-0.2134*IK76)+5.63</f>
        <v>0.13126564900000037</v>
      </c>
      <c r="IM76" s="5">
        <f t="shared" ref="IM76:IM78" si="408">10^IL76</f>
        <v>1.3528998511572137</v>
      </c>
      <c r="IN76" s="37"/>
      <c r="IO76" s="37"/>
      <c r="IP76" s="37"/>
    </row>
    <row r="77" spans="1:251" s="6" customFormat="1">
      <c r="A77" s="5">
        <v>19839</v>
      </c>
      <c r="B77" s="16">
        <v>13.252439499999999</v>
      </c>
      <c r="C77" s="8">
        <f t="shared" si="361"/>
        <v>1.6481544009499998</v>
      </c>
      <c r="D77" s="16">
        <f t="shared" ref="D77:D78" si="409">10^C77</f>
        <v>44.478937146982439</v>
      </c>
      <c r="E77" s="83">
        <v>2.8676496899999999</v>
      </c>
      <c r="F77" s="94">
        <v>1.022402185338126</v>
      </c>
      <c r="G77" s="37">
        <f>SQRT(E77*F77)</f>
        <v>1.7122766452417084</v>
      </c>
      <c r="I77" s="6">
        <v>26.179811000000001</v>
      </c>
      <c r="J77" s="5">
        <f t="shared" si="362"/>
        <v>-0.36284613499999985</v>
      </c>
      <c r="K77" s="6">
        <f t="shared" si="310"/>
        <v>0.43366449297702897</v>
      </c>
      <c r="L77" s="6">
        <f>AVERAGE(K76:K78)</f>
        <v>0.23770489463853239</v>
      </c>
      <c r="M77" s="43">
        <f>L77/E77</f>
        <v>8.2891887202070483E-2</v>
      </c>
      <c r="N77" s="43">
        <f>L77/F77</f>
        <v>0.23249646572294766</v>
      </c>
      <c r="O77" s="37">
        <f>L77/G77</f>
        <v>0.13882388415394026</v>
      </c>
      <c r="P77" s="37"/>
      <c r="Q77" s="6">
        <v>26.939905</v>
      </c>
      <c r="R77" s="6">
        <f t="shared" si="363"/>
        <v>-1.3801739925000001</v>
      </c>
      <c r="S77" s="6">
        <f t="shared" si="364"/>
        <v>4.1670240548236509E-2</v>
      </c>
      <c r="T77" s="37">
        <f>AVERAGE(S76:S78)</f>
        <v>6.8809846193729124E-2</v>
      </c>
      <c r="U77" s="43">
        <f>T77/E77</f>
        <v>2.3995206399750009E-2</v>
      </c>
      <c r="V77" s="43">
        <f>T77/F77</f>
        <v>6.730213137305896E-2</v>
      </c>
      <c r="W77" s="43">
        <f>T77/G77</f>
        <v>4.0186173411257263E-2</v>
      </c>
      <c r="X77" s="37"/>
      <c r="Y77" s="5">
        <v>21.760505999999999</v>
      </c>
      <c r="Z77" s="5">
        <f t="shared" si="313"/>
        <v>-1.4040034468799996</v>
      </c>
      <c r="AA77" s="5">
        <f t="shared" si="314"/>
        <v>3.9445417138482208E-2</v>
      </c>
      <c r="AB77" s="37">
        <f>AVERAGE(AA76:AA78)</f>
        <v>6.5663352332441569E-2</v>
      </c>
      <c r="AC77" s="37">
        <f>AB77/E77</f>
        <v>2.2897968521546148E-2</v>
      </c>
      <c r="AD77" s="37">
        <f>AB77/F77</f>
        <v>6.4224581357604948E-2</v>
      </c>
      <c r="AE77" s="37">
        <f>AB77/G77</f>
        <v>3.8348565060976114E-2</v>
      </c>
      <c r="AF77" s="37"/>
      <c r="AG77" s="6">
        <v>30.928415000000001</v>
      </c>
      <c r="AH77" s="5">
        <f>(-0.2378*AG77)+3.6095</f>
        <v>-3.7452770870000003</v>
      </c>
      <c r="AI77" s="6">
        <f>10^AH77</f>
        <v>1.7977235720420239E-4</v>
      </c>
      <c r="AJ77" s="37">
        <f>AVERAGE(AI76:AI78)</f>
        <v>1.4452864730463976E-4</v>
      </c>
      <c r="AK77" s="37">
        <f>AJ77/E77</f>
        <v>5.0399687175402433E-5</v>
      </c>
      <c r="AL77" s="37">
        <f>AJ77/F77</f>
        <v>1.4136183331498031E-4</v>
      </c>
      <c r="AM77" s="37">
        <f>AJ77/G77</f>
        <v>8.4407299314789052E-5</v>
      </c>
      <c r="AN77" s="37"/>
      <c r="AO77" s="6">
        <v>36.325110000000002</v>
      </c>
      <c r="AP77" s="6">
        <f t="shared" si="365"/>
        <v>-3.1158249070000004</v>
      </c>
      <c r="AQ77" s="6">
        <f t="shared" si="366"/>
        <v>7.6590533206957951E-4</v>
      </c>
      <c r="AR77" s="37">
        <f>AVERAGE(AQ76:AQ78)</f>
        <v>2.6563291032123452E-3</v>
      </c>
      <c r="AS77" s="37">
        <f>AR77/E77</f>
        <v>9.2630878606805888E-4</v>
      </c>
      <c r="AT77" s="37">
        <f>AR77/F77</f>
        <v>2.598125416108976E-3</v>
      </c>
      <c r="AU77" s="37">
        <f>AR77/G77</f>
        <v>1.5513434178957527E-3</v>
      </c>
      <c r="AV77" s="37"/>
      <c r="AW77" s="6">
        <v>29.435611999999999</v>
      </c>
      <c r="AX77" s="6">
        <f t="shared" si="367"/>
        <v>-0.42545054359999934</v>
      </c>
      <c r="AY77" s="6">
        <f t="shared" si="368"/>
        <v>0.37544770711007502</v>
      </c>
      <c r="AZ77" s="37">
        <f>AVERAGE(AY76:AY78)</f>
        <v>0.58082129689931172</v>
      </c>
      <c r="BA77" s="37">
        <f>AZ77/E77</f>
        <v>0.20254262538577777</v>
      </c>
      <c r="BB77" s="37">
        <f>AZ77/F77</f>
        <v>0.56809473339224537</v>
      </c>
      <c r="BC77" s="37">
        <f>AZ77/G77</f>
        <v>0.33920996266191661</v>
      </c>
      <c r="BD77" s="37"/>
      <c r="BE77" s="6">
        <v>23.751118000000002</v>
      </c>
      <c r="BF77" s="5">
        <f>(-0.2895*BE77)+5.4116</f>
        <v>-1.4643486609999998</v>
      </c>
      <c r="BG77" s="6">
        <f t="shared" si="369"/>
        <v>3.4328224283699797E-2</v>
      </c>
      <c r="BH77" s="45">
        <v>0.82219898700000005</v>
      </c>
      <c r="BI77" s="37">
        <f>BH77/E77</f>
        <v>0.28671528111231748</v>
      </c>
      <c r="BJ77" s="45">
        <v>3.3370190000000001E-3</v>
      </c>
      <c r="BK77" s="37">
        <f>BH77/G77</f>
        <v>0.48017882465712003</v>
      </c>
      <c r="BL77" s="37"/>
      <c r="BM77" s="5">
        <v>32.167990000000003</v>
      </c>
      <c r="BN77" s="5">
        <f t="shared" si="370"/>
        <v>-2.6037607700000009</v>
      </c>
      <c r="BO77" s="5">
        <f t="shared" si="267"/>
        <v>2.490228676614201E-3</v>
      </c>
      <c r="BP77" s="37">
        <f>AVERAGE(BO76:BO78)</f>
        <v>4.9974847186042707E-3</v>
      </c>
      <c r="BQ77" s="37">
        <f>BP77/E77</f>
        <v>1.7427110208165875E-3</v>
      </c>
      <c r="BR77" s="37">
        <f>BP77/F77</f>
        <v>4.8879832127427586E-3</v>
      </c>
      <c r="BS77" s="37">
        <f>BP77/G77</f>
        <v>2.9186199160584916E-3</v>
      </c>
      <c r="BT77" s="37"/>
      <c r="BU77" s="6">
        <v>27.217521999999999</v>
      </c>
      <c r="BV77" s="6">
        <f t="shared" si="371"/>
        <v>0.95073788020000016</v>
      </c>
      <c r="BW77" s="6">
        <f t="shared" si="372"/>
        <v>8.9276648907230687</v>
      </c>
      <c r="BX77" s="37">
        <f>AVERAGE(BW76:BW78)</f>
        <v>23.201113885528262</v>
      </c>
      <c r="BY77" s="37">
        <f>BX77/E77</f>
        <v>8.0906374186619221</v>
      </c>
      <c r="BZ77" s="37">
        <f>BX77/F77</f>
        <v>22.692746766631036</v>
      </c>
      <c r="CA77" s="37">
        <f>BX77/G77</f>
        <v>13.549862955850307</v>
      </c>
      <c r="CB77" s="37"/>
      <c r="CC77" s="6">
        <v>26.109926000000002</v>
      </c>
      <c r="CD77" s="6">
        <f t="shared" si="373"/>
        <v>-0.77318380680000054</v>
      </c>
      <c r="CE77" s="6">
        <f t="shared" si="374"/>
        <v>0.16858393752365033</v>
      </c>
      <c r="CF77" s="37">
        <f>AVERAGE(CE76:CE78)</f>
        <v>0.16179469123625437</v>
      </c>
      <c r="CG77" s="37">
        <f>CF77/E77</f>
        <v>5.6420661073233937E-2</v>
      </c>
      <c r="CH77" s="37">
        <f>CF77/F77</f>
        <v>0.15824955536724139</v>
      </c>
      <c r="CI77" s="37">
        <f>CF77/G77</f>
        <v>9.4490975909687247E-2</v>
      </c>
      <c r="CJ77" s="37"/>
      <c r="CK77" s="5">
        <v>29.226246</v>
      </c>
      <c r="CL77" s="5">
        <f t="shared" si="375"/>
        <v>0.4374160584000002</v>
      </c>
      <c r="CM77" s="5">
        <f t="shared" si="376"/>
        <v>2.7378903963350445</v>
      </c>
      <c r="CN77" s="37">
        <f>AVERAGE(CM76:CM78)</f>
        <v>2.2798466011865028</v>
      </c>
      <c r="CO77" s="37">
        <f>CN77/E77</f>
        <v>0.79502270069343894</v>
      </c>
      <c r="CP77" s="37">
        <f>CN77/F77</f>
        <v>2.229892144090555</v>
      </c>
      <c r="CQ77" s="37">
        <f>CN77/G77</f>
        <v>1.3314709439751047</v>
      </c>
      <c r="CR77" s="37"/>
      <c r="CS77" s="5">
        <v>17.835692999999999</v>
      </c>
      <c r="CT77" s="6">
        <f t="shared" si="377"/>
        <v>2.4156271227999997</v>
      </c>
      <c r="CU77" s="6">
        <f t="shared" si="378"/>
        <v>260.39169151250383</v>
      </c>
      <c r="CV77" s="37">
        <f>AVERAGE(CU76:CU78)</f>
        <v>212.12761865495486</v>
      </c>
      <c r="CW77" s="37">
        <f>CV77/E77</f>
        <v>73.972640171036673</v>
      </c>
      <c r="CX77" s="37">
        <f>CV77/F77</f>
        <v>207.47962171540215</v>
      </c>
      <c r="CY77" s="37">
        <f>CV77/G77</f>
        <v>123.88630029174432</v>
      </c>
      <c r="CZ77" s="37"/>
      <c r="DA77" s="5">
        <v>25.625029999999999</v>
      </c>
      <c r="DB77" s="5">
        <f t="shared" si="379"/>
        <v>-0.51088111400000003</v>
      </c>
      <c r="DC77" s="5">
        <f t="shared" si="380"/>
        <v>0.30840320734718596</v>
      </c>
      <c r="DD77" s="37">
        <f>AVERAGE(DC76:DC78)</f>
        <v>0.17246830440692806</v>
      </c>
      <c r="DE77" s="37">
        <f>DD77/E77</f>
        <v>6.0142738148371275E-2</v>
      </c>
      <c r="DF77" s="37">
        <f>DD77/F77</f>
        <v>0.16868929554360237</v>
      </c>
      <c r="DG77" s="37">
        <f>DD77/G77</f>
        <v>0.10072455574641216</v>
      </c>
      <c r="DH77" s="37"/>
      <c r="DI77" s="5">
        <v>9.7478730000000002</v>
      </c>
      <c r="DL77" s="37"/>
      <c r="DM77" s="37"/>
      <c r="DN77" s="37"/>
      <c r="DU77" s="6">
        <v>28.564965999999998</v>
      </c>
      <c r="DV77" s="6">
        <f t="shared" si="381"/>
        <v>0.97786326400000023</v>
      </c>
      <c r="DW77" s="6">
        <f t="shared" si="382"/>
        <v>9.5030554638865627</v>
      </c>
      <c r="DX77" s="37">
        <f>AVERAGE(DW76:DW78)</f>
        <v>8.5461107871968469</v>
      </c>
      <c r="DY77" s="37">
        <f>DX77/E77</f>
        <v>2.9801794887983153</v>
      </c>
      <c r="DZ77" s="37">
        <f>DX77/F77</f>
        <v>8.3588541864965809</v>
      </c>
      <c r="EA77" s="37">
        <f>DX77/G77</f>
        <v>4.991080624118692</v>
      </c>
      <c r="EB77" s="37"/>
      <c r="EC77" s="5">
        <v>29.026861</v>
      </c>
      <c r="ED77" s="5">
        <f t="shared" si="383"/>
        <v>9.966117770000027E-2</v>
      </c>
      <c r="EE77" s="5">
        <f t="shared" si="384"/>
        <v>1.2579436225390752</v>
      </c>
      <c r="EF77" s="37">
        <f>AVERAGE(EE76:EE78)</f>
        <v>0.99779753082294043</v>
      </c>
      <c r="EG77" s="37">
        <f>EF77/E77</f>
        <v>0.34794958892727951</v>
      </c>
      <c r="EH77" s="37">
        <f>EF77/F77</f>
        <v>0.97593446603691636</v>
      </c>
      <c r="EI77" s="37">
        <f>EF77/G77</f>
        <v>0.58273149586881701</v>
      </c>
      <c r="EJ77" s="37"/>
      <c r="EK77" s="5">
        <v>32.463554000000002</v>
      </c>
      <c r="EL77" s="5">
        <f t="shared" si="385"/>
        <v>-3.0380779214000002</v>
      </c>
      <c r="EM77" s="5">
        <f t="shared" si="333"/>
        <v>9.160561159888914E-4</v>
      </c>
      <c r="EN77" s="37">
        <f>AVERAGE(EM76:EM78)</f>
        <v>2.7461263574296325E-3</v>
      </c>
      <c r="EO77" s="37">
        <f>EN77/E77</f>
        <v>9.5762267162752106E-4</v>
      </c>
      <c r="EP77" s="37">
        <f>EN77/F77</f>
        <v>2.6859550936126388E-3</v>
      </c>
      <c r="EQ77" s="37">
        <f>EN77/G77</f>
        <v>1.6037866106863731E-3</v>
      </c>
      <c r="ER77" s="37"/>
      <c r="ES77" s="6">
        <v>29.195671000000001</v>
      </c>
      <c r="ET77" s="5">
        <f t="shared" si="386"/>
        <v>0.39773229379999897</v>
      </c>
      <c r="EU77" s="6">
        <f t="shared" si="387"/>
        <v>2.49880458297564</v>
      </c>
      <c r="EV77" s="37">
        <f>AVERAGE(EU76:EU78)</f>
        <v>3.2696639229821098</v>
      </c>
      <c r="EW77" s="37">
        <f>EV77/E77</f>
        <v>1.1401894500517287</v>
      </c>
      <c r="EX77" s="37">
        <f>EV77/F77</f>
        <v>3.1980212580441383</v>
      </c>
      <c r="EY77" s="37">
        <f>EV77/G77</f>
        <v>1.9095418559076109</v>
      </c>
      <c r="EZ77" s="37"/>
      <c r="FA77" s="6">
        <v>24.165030999999999</v>
      </c>
      <c r="FB77" s="6">
        <f t="shared" si="388"/>
        <v>-0.37618388640000067</v>
      </c>
      <c r="FC77" s="6">
        <f t="shared" si="389"/>
        <v>0.42054852451320995</v>
      </c>
      <c r="FD77" s="37">
        <f>AVERAGE(FC76:FC78)</f>
        <v>0.33572503779622709</v>
      </c>
      <c r="FE77" s="37">
        <f>FD77/E77</f>
        <v>0.11707323909435643</v>
      </c>
      <c r="FF77" s="37">
        <f>FD77/F77</f>
        <v>0.32836885778486186</v>
      </c>
      <c r="FG77" s="37">
        <f>FD77/G77</f>
        <v>0.19606939026423237</v>
      </c>
      <c r="FH77" s="37"/>
      <c r="FI77" s="6">
        <v>27.880631999999999</v>
      </c>
      <c r="FJ77" s="5">
        <f t="shared" si="390"/>
        <v>0.35905002160000077</v>
      </c>
      <c r="FK77" s="6">
        <f t="shared" si="235"/>
        <v>2.2858620714994546</v>
      </c>
      <c r="FL77" s="37">
        <f>AVERAGE(FK76:FK78)</f>
        <v>2.6696376595920124</v>
      </c>
      <c r="FM77" s="37">
        <f>FL77/E77</f>
        <v>0.93094971429094342</v>
      </c>
      <c r="FN77" s="37">
        <f>FL77/F77</f>
        <v>2.6111423644004801</v>
      </c>
      <c r="FO77" s="37">
        <f>FL77/G77</f>
        <v>1.5591158514079722</v>
      </c>
      <c r="FP77" s="37"/>
      <c r="FQ77" s="5">
        <v>27.536968000000002</v>
      </c>
      <c r="FR77" s="5">
        <f t="shared" si="391"/>
        <v>1.0706117895999996</v>
      </c>
      <c r="FS77" s="5">
        <f t="shared" si="392"/>
        <v>11.765537966186605</v>
      </c>
      <c r="FT77" s="37">
        <f>AVERAGE(FS76:FS78)</f>
        <v>10.721331772990167</v>
      </c>
      <c r="FU77" s="37">
        <f>FT77/E77</f>
        <v>3.7387173929846944</v>
      </c>
      <c r="FV77" s="37">
        <f>FT77/F77</f>
        <v>10.486413200930745</v>
      </c>
      <c r="FW77" s="37">
        <f>FT77/G77</f>
        <v>6.2614483487723573</v>
      </c>
      <c r="FX77" s="37"/>
      <c r="FY77" s="6">
        <v>26.55547</v>
      </c>
      <c r="FZ77" s="6">
        <f t="shared" si="341"/>
        <v>0.37219829999999998</v>
      </c>
      <c r="GA77" s="6">
        <f t="shared" si="342"/>
        <v>2.3561248511132664</v>
      </c>
      <c r="GB77" s="37">
        <f>AVERAGE(GA76:GA78)</f>
        <v>2.4710319084624093</v>
      </c>
      <c r="GC77" s="37">
        <f>GB77/E77</f>
        <v>0.86169238769970169</v>
      </c>
      <c r="GD77" s="37">
        <f>GB77/F77</f>
        <v>2.4168883281926834</v>
      </c>
      <c r="GE77" s="37">
        <f>GB77/G77</f>
        <v>1.4431265621295637</v>
      </c>
      <c r="GF77" s="37"/>
      <c r="GG77" s="6">
        <v>25.955287999999999</v>
      </c>
      <c r="GH77" s="6">
        <f t="shared" si="393"/>
        <v>-0.52506035280000019</v>
      </c>
      <c r="GI77" s="6">
        <f t="shared" si="394"/>
        <v>0.29849677767108934</v>
      </c>
      <c r="GJ77" s="37">
        <f>AVERAGE(GI76:GI78)</f>
        <v>0.28621899114535332</v>
      </c>
      <c r="GK77" s="37">
        <f>GJ77/E77</f>
        <v>9.980960789717426E-2</v>
      </c>
      <c r="GL77" s="37">
        <f>GJ77/F77</f>
        <v>0.2799475541522789</v>
      </c>
      <c r="GM77" s="37">
        <f>GK77/G77</f>
        <v>5.8290585329501432E-2</v>
      </c>
      <c r="GN77" s="37"/>
      <c r="GO77" s="5">
        <v>32.235720000000001</v>
      </c>
      <c r="GP77" s="5">
        <f t="shared" si="395"/>
        <v>-0.57998567600000017</v>
      </c>
      <c r="GQ77" s="5">
        <f t="shared" si="396"/>
        <v>0.26303547454269388</v>
      </c>
      <c r="GR77" s="37">
        <f>AVERAGE(GQ76:GQ78)</f>
        <v>0.48525415242534259</v>
      </c>
      <c r="GS77" s="37">
        <f>GR77/E77</f>
        <v>0.16921667737782248</v>
      </c>
      <c r="GT77" s="37">
        <f>GR77/F77</f>
        <v>0.4746215915656134</v>
      </c>
      <c r="GU77" s="37">
        <f>GR77/G77</f>
        <v>0.28339705138993071</v>
      </c>
      <c r="GV77" s="37"/>
      <c r="GW77" s="5" t="s">
        <v>27</v>
      </c>
      <c r="GX77" s="5"/>
      <c r="GY77" s="5"/>
      <c r="GZ77" s="37">
        <f>AVERAGE(GY76:GY78)</f>
        <v>9.9525240255321492</v>
      </c>
      <c r="HA77" s="37">
        <f>GZ77/E77</f>
        <v>3.4706205783218067</v>
      </c>
      <c r="HB77" s="37">
        <f>GZ77/F77</f>
        <v>9.7344510489682481</v>
      </c>
      <c r="HC77" s="37">
        <f>GZ77/G77</f>
        <v>5.8124509571449714</v>
      </c>
      <c r="HD77" s="37"/>
      <c r="HE77" s="5">
        <v>24.203194</v>
      </c>
      <c r="HF77" s="5">
        <f t="shared" si="399"/>
        <v>0.63964706299999996</v>
      </c>
      <c r="HG77" s="5">
        <f t="shared" si="400"/>
        <v>4.3616123412568939</v>
      </c>
      <c r="HH77" s="37">
        <f>AVERAGE(HG76:HG78)</f>
        <v>3.1754916765584853</v>
      </c>
      <c r="HI77" s="37">
        <f>HH77/E77</f>
        <v>1.107349927584246</v>
      </c>
      <c r="HJ77" s="37">
        <f>HH77/F77</f>
        <v>3.105912450205</v>
      </c>
      <c r="HK77" s="37">
        <f>HH77/G77</f>
        <v>1.8545435898941589</v>
      </c>
      <c r="HM77" s="5">
        <v>34.848827</v>
      </c>
      <c r="HN77" s="5">
        <f t="shared" si="401"/>
        <v>-4.6892597295599998</v>
      </c>
      <c r="HO77" s="5">
        <f t="shared" si="402"/>
        <v>2.04522112760673E-5</v>
      </c>
      <c r="HP77" s="37">
        <f>AVERAGE(HO76:HO78)</f>
        <v>5.0164307955871615E-5</v>
      </c>
      <c r="HQ77" s="37">
        <f>HP77/E77</f>
        <v>1.7493178518562918E-5</v>
      </c>
      <c r="HR77" s="37">
        <f>HP77/F77</f>
        <v>4.906514156098113E-5</v>
      </c>
      <c r="HS77" s="37">
        <f>HQ77/G77</f>
        <v>1.0216327231452454E-5</v>
      </c>
      <c r="HT77" s="37"/>
      <c r="HU77" s="5">
        <v>25.572388</v>
      </c>
      <c r="HV77" s="5">
        <f t="shared" si="403"/>
        <v>0.96026090240000039</v>
      </c>
      <c r="HW77" s="5">
        <f t="shared" si="404"/>
        <v>9.1255889445220717</v>
      </c>
      <c r="HX77" s="37">
        <f>AVERAGE(HW76:HW78)</f>
        <v>6.544287842241606</v>
      </c>
      <c r="HY77" s="37">
        <f>HX77/E77</f>
        <v>2.2821085382439463</v>
      </c>
      <c r="HZ77" s="37">
        <f>HX77/F77</f>
        <v>6.4008938322811755</v>
      </c>
      <c r="IA77" s="37">
        <f>HX77/G77</f>
        <v>3.821980437815176</v>
      </c>
      <c r="IB77" s="37"/>
      <c r="IC77" s="5">
        <v>29.579967</v>
      </c>
      <c r="ID77" s="5">
        <f t="shared" si="405"/>
        <v>-1.4762697797</v>
      </c>
      <c r="IE77" s="5">
        <f t="shared" si="406"/>
        <v>3.3398750563593795E-2</v>
      </c>
      <c r="IF77" s="37">
        <f>AVERAGE(IE76:IE78)</f>
        <v>6.5664689992474878E-2</v>
      </c>
      <c r="IG77" s="37">
        <f>IF77/E77</f>
        <v>2.2898434987181047E-2</v>
      </c>
      <c r="IH77" s="37">
        <f>IF77/F77</f>
        <v>6.4225889707736142E-2</v>
      </c>
      <c r="II77" s="37">
        <f>IF77/G77</f>
        <v>3.8349346278215179E-2</v>
      </c>
      <c r="IJ77" s="37"/>
      <c r="IK77" s="5">
        <v>26.33717</v>
      </c>
      <c r="IL77" s="5">
        <f t="shared" si="407"/>
        <v>9.6479219999991983E-3</v>
      </c>
      <c r="IM77" s="5">
        <f t="shared" si="408"/>
        <v>1.0224637555130576</v>
      </c>
      <c r="IN77" s="37">
        <f>AVERAGE(IM76:IM78)</f>
        <v>1.3250106217475504</v>
      </c>
      <c r="IO77" s="37">
        <f>IN77/E77</f>
        <v>0.46205456209246759</v>
      </c>
      <c r="IP77" s="37">
        <f>IN77/F77</f>
        <v>1.2959778849742447</v>
      </c>
      <c r="IQ77" s="6">
        <f>IN77/G77</f>
        <v>0.77382975784296182</v>
      </c>
    </row>
    <row r="78" spans="1:251" s="6" customFormat="1">
      <c r="A78" s="35"/>
      <c r="B78" s="16">
        <v>12.081277</v>
      </c>
      <c r="C78" s="8">
        <f t="shared" si="361"/>
        <v>1.9220893096999996</v>
      </c>
      <c r="D78" s="16">
        <f t="shared" si="409"/>
        <v>83.577487196604551</v>
      </c>
      <c r="F78" s="94"/>
      <c r="I78" s="5">
        <v>27.94537</v>
      </c>
      <c r="J78" s="5">
        <f t="shared" si="362"/>
        <v>-0.86603044999999934</v>
      </c>
      <c r="K78" s="5">
        <f t="shared" si="310"/>
        <v>0.13613492298663318</v>
      </c>
      <c r="L78" s="37"/>
      <c r="M78" s="93"/>
      <c r="N78" s="93"/>
      <c r="Q78" s="6">
        <v>25.100190000000001</v>
      </c>
      <c r="R78" s="6">
        <f t="shared" si="363"/>
        <v>-1.0701820150000008</v>
      </c>
      <c r="S78" s="6">
        <f t="shared" si="364"/>
        <v>8.5078139671333916E-2</v>
      </c>
      <c r="T78" s="37"/>
      <c r="U78" s="37"/>
      <c r="V78" s="37"/>
      <c r="W78" s="37"/>
      <c r="X78" s="37"/>
      <c r="Y78" s="5">
        <v>19.65166</v>
      </c>
      <c r="Z78" s="5">
        <f t="shared" si="313"/>
        <v>-0.9095212368000003</v>
      </c>
      <c r="AA78" s="5">
        <f t="shared" si="314"/>
        <v>0.123162575833189</v>
      </c>
      <c r="AB78" s="37"/>
      <c r="AC78" s="37"/>
      <c r="AD78" s="37"/>
      <c r="AE78" s="37"/>
      <c r="AF78" s="37"/>
      <c r="AG78" s="5">
        <v>35.211246000000003</v>
      </c>
      <c r="AH78" s="5">
        <f>(-0.2378*AG78)+3.6095</f>
        <v>-4.7637342988000011</v>
      </c>
      <c r="AI78" s="5">
        <f>10^AH78</f>
        <v>1.7229223358422246E-5</v>
      </c>
      <c r="AJ78" s="37"/>
      <c r="AK78" s="37"/>
      <c r="AL78" s="37"/>
      <c r="AM78" s="37"/>
      <c r="AN78" s="37"/>
      <c r="AO78" s="6">
        <v>31.745514</v>
      </c>
      <c r="AP78" s="6">
        <f t="shared" si="365"/>
        <v>-2.1829612017999995</v>
      </c>
      <c r="AQ78" s="6">
        <f t="shared" si="366"/>
        <v>6.5620388641781041E-3</v>
      </c>
      <c r="AR78" s="37"/>
      <c r="AS78" s="37"/>
      <c r="AT78" s="37"/>
      <c r="AU78" s="37"/>
      <c r="AV78" s="37"/>
      <c r="AW78" s="6">
        <v>29.499582</v>
      </c>
      <c r="AX78" s="6">
        <f t="shared" si="367"/>
        <v>-0.43538508460000003</v>
      </c>
      <c r="AY78" s="6">
        <f t="shared" si="368"/>
        <v>0.366956779272747</v>
      </c>
      <c r="AZ78" s="37"/>
      <c r="BA78" s="37"/>
      <c r="BB78" s="37"/>
      <c r="BC78" s="37"/>
      <c r="BD78" s="37"/>
      <c r="BE78" s="6">
        <v>23.158159999999999</v>
      </c>
      <c r="BF78" s="5">
        <f>(-0.2895*BE78)+5.4116</f>
        <v>-1.2926873199999989</v>
      </c>
      <c r="BG78" s="6">
        <f t="shared" si="369"/>
        <v>5.0969770721948832E-2</v>
      </c>
      <c r="BH78" s="37"/>
      <c r="BI78" s="37"/>
      <c r="BJ78" s="37"/>
      <c r="BK78" s="37"/>
      <c r="BL78" s="37"/>
      <c r="BM78" s="5">
        <v>30.153645999999998</v>
      </c>
      <c r="BN78" s="5">
        <f t="shared" si="370"/>
        <v>-1.9531276579999997</v>
      </c>
      <c r="BO78" s="5">
        <f t="shared" si="267"/>
        <v>1.1139670421935586E-2</v>
      </c>
      <c r="BP78" s="37"/>
      <c r="BQ78" s="37"/>
      <c r="BR78" s="37"/>
      <c r="BS78" s="37"/>
      <c r="BT78" s="37"/>
      <c r="BU78" s="6">
        <v>26.846509999999999</v>
      </c>
      <c r="BV78" s="6">
        <f t="shared" si="371"/>
        <v>1.0159988909999997</v>
      </c>
      <c r="BW78" s="6">
        <f t="shared" si="372"/>
        <v>10.375257664232077</v>
      </c>
      <c r="BX78" s="37"/>
      <c r="BY78" s="37"/>
      <c r="BZ78" s="37"/>
      <c r="CA78" s="37"/>
      <c r="CB78" s="37"/>
      <c r="CC78" s="6">
        <v>27.4453262</v>
      </c>
      <c r="CD78" s="6">
        <f t="shared" si="373"/>
        <v>-1.0293135651599998</v>
      </c>
      <c r="CE78" s="6">
        <f t="shared" si="374"/>
        <v>9.3473054521798021E-2</v>
      </c>
      <c r="CF78" s="37"/>
      <c r="CG78" s="37"/>
      <c r="CH78" s="37"/>
      <c r="CI78" s="37"/>
      <c r="CJ78" s="37"/>
      <c r="CK78" s="5">
        <v>30.425274000000002</v>
      </c>
      <c r="CL78" s="5">
        <f t="shared" si="375"/>
        <v>0.2700317496000002</v>
      </c>
      <c r="CM78" s="5">
        <f t="shared" si="376"/>
        <v>1.8622232716710425</v>
      </c>
      <c r="CN78" s="37"/>
      <c r="CO78" s="37"/>
      <c r="CP78" s="37"/>
      <c r="CQ78" s="37"/>
      <c r="CR78" s="37"/>
      <c r="CS78" s="5">
        <v>28.846147999999999</v>
      </c>
      <c r="CT78" s="6">
        <f t="shared" si="377"/>
        <v>0.20913194079999986</v>
      </c>
      <c r="CU78" s="6">
        <f t="shared" si="378"/>
        <v>1.6185716929980978</v>
      </c>
      <c r="CV78" s="37"/>
      <c r="CW78" s="37"/>
      <c r="CX78" s="37"/>
      <c r="CY78" s="37"/>
      <c r="CZ78" s="37"/>
      <c r="DA78" s="5">
        <v>27.926317000000001</v>
      </c>
      <c r="DB78" s="5">
        <f t="shared" si="379"/>
        <v>-0.97988340460000067</v>
      </c>
      <c r="DC78" s="5">
        <f t="shared" si="380"/>
        <v>0.10474097092613618</v>
      </c>
      <c r="DD78" s="37"/>
      <c r="DE78" s="37"/>
      <c r="DF78" s="37"/>
      <c r="DG78" s="37"/>
      <c r="DH78" s="37"/>
      <c r="DI78" s="5" t="s">
        <v>26</v>
      </c>
      <c r="DL78" s="37"/>
      <c r="DM78" s="37"/>
      <c r="DN78" s="37"/>
      <c r="DU78" s="5">
        <v>28.85849</v>
      </c>
      <c r="DV78" s="6">
        <f t="shared" si="381"/>
        <v>0.94968495999999991</v>
      </c>
      <c r="DW78" s="6">
        <f t="shared" si="382"/>
        <v>8.9060465343023054</v>
      </c>
      <c r="DX78" s="37"/>
      <c r="DY78" s="37"/>
      <c r="DZ78" s="37"/>
      <c r="EA78" s="37"/>
      <c r="EB78" s="37"/>
      <c r="EC78" s="5">
        <v>30.944344000000001</v>
      </c>
      <c r="ED78" s="5">
        <f t="shared" si="383"/>
        <v>-0.13868195919999993</v>
      </c>
      <c r="EE78" s="5">
        <f t="shared" si="384"/>
        <v>0.72663789119717359</v>
      </c>
      <c r="EF78" s="37"/>
      <c r="EG78" s="37"/>
      <c r="EH78" s="37"/>
      <c r="EI78" s="37"/>
      <c r="EJ78" s="37"/>
      <c r="EK78" s="5">
        <v>30.212350000000001</v>
      </c>
      <c r="EL78" s="5">
        <f t="shared" si="385"/>
        <v>-2.4097668850000007</v>
      </c>
      <c r="EM78" s="5">
        <f t="shared" si="333"/>
        <v>3.8925402769351401E-3</v>
      </c>
      <c r="EN78" s="37"/>
      <c r="EO78" s="37"/>
      <c r="EP78" s="37"/>
      <c r="EQ78" s="37"/>
      <c r="ER78" s="37"/>
      <c r="ES78" s="6">
        <v>35.471984999999997</v>
      </c>
      <c r="ET78" s="5">
        <f t="shared" si="386"/>
        <v>-0.43199641700000058</v>
      </c>
      <c r="EU78" s="6">
        <f t="shared" si="387"/>
        <v>0.36983123093539083</v>
      </c>
      <c r="EV78" s="37"/>
      <c r="EW78" s="37"/>
      <c r="EX78" s="37"/>
      <c r="EY78" s="37"/>
      <c r="EZ78" s="37"/>
      <c r="FA78" s="6">
        <v>24.117730999999999</v>
      </c>
      <c r="FB78" s="6">
        <f t="shared" si="388"/>
        <v>-0.36415076639999988</v>
      </c>
      <c r="FC78" s="6">
        <f t="shared" si="389"/>
        <v>0.432363708851498</v>
      </c>
      <c r="FD78" s="37"/>
      <c r="FE78" s="37"/>
      <c r="FF78" s="37"/>
      <c r="FG78" s="37"/>
      <c r="FH78" s="37"/>
      <c r="FI78" s="6">
        <v>26.363061999999999</v>
      </c>
      <c r="FJ78" s="5">
        <f t="shared" si="390"/>
        <v>0.58471268060000048</v>
      </c>
      <c r="FK78" s="6">
        <f t="shared" si="235"/>
        <v>3.8433742897307224</v>
      </c>
      <c r="FL78" s="37"/>
      <c r="FM78" s="37"/>
      <c r="FN78" s="37"/>
      <c r="FO78" s="37"/>
      <c r="FP78" s="37"/>
      <c r="FQ78" s="5">
        <v>28.762848000000002</v>
      </c>
      <c r="FR78" s="5">
        <f t="shared" si="391"/>
        <v>0.95991482559999941</v>
      </c>
      <c r="FS78" s="5">
        <f t="shared" si="392"/>
        <v>9.1183199213951287</v>
      </c>
      <c r="FT78" s="37"/>
      <c r="FU78" s="37"/>
      <c r="FV78" s="37"/>
      <c r="FW78" s="37"/>
      <c r="FX78" s="37"/>
      <c r="FY78" s="6">
        <v>25.116192000000002</v>
      </c>
      <c r="FZ78" s="6">
        <f t="shared" si="341"/>
        <v>0.5305188799999998</v>
      </c>
      <c r="GA78" s="6">
        <f t="shared" si="342"/>
        <v>3.3924923733734573</v>
      </c>
      <c r="GB78" s="37"/>
      <c r="GC78" s="37"/>
      <c r="GD78" s="37"/>
      <c r="GE78" s="37"/>
      <c r="GF78" s="37"/>
      <c r="GG78" s="6">
        <v>26.271227</v>
      </c>
      <c r="GH78" s="6">
        <f t="shared" si="393"/>
        <v>-0.57974939369999978</v>
      </c>
      <c r="GI78" s="6">
        <f t="shared" si="394"/>
        <v>0.26317862058622388</v>
      </c>
      <c r="GJ78" s="37"/>
      <c r="GK78" s="37"/>
      <c r="GL78" s="37"/>
      <c r="GM78" s="37"/>
      <c r="GN78" s="37"/>
      <c r="GO78" s="5">
        <v>29.245588000000001</v>
      </c>
      <c r="GP78" s="5">
        <f t="shared" si="395"/>
        <v>-0.22625306040000037</v>
      </c>
      <c r="GQ78" s="5">
        <f t="shared" si="396"/>
        <v>0.59394596954337686</v>
      </c>
      <c r="GR78" s="37"/>
      <c r="GS78" s="37"/>
      <c r="GT78" s="37"/>
      <c r="GU78" s="37"/>
      <c r="GV78" s="37"/>
      <c r="GW78" s="5">
        <v>25.375026999999999</v>
      </c>
      <c r="GX78" s="5">
        <f t="shared" ref="GX78" si="410">(-0.0969*GW78)+3.5187</f>
        <v>1.0598598837000002</v>
      </c>
      <c r="GY78" s="5">
        <f t="shared" ref="GY78" si="411">10^GX78</f>
        <v>11.477832527834043</v>
      </c>
      <c r="GZ78" s="37"/>
      <c r="HA78" s="37"/>
      <c r="HB78" s="37"/>
      <c r="HC78" s="37"/>
      <c r="HD78" s="37"/>
      <c r="HE78" s="5">
        <v>24.38251</v>
      </c>
      <c r="HF78" s="5">
        <f t="shared" si="399"/>
        <v>0.61983264499999979</v>
      </c>
      <c r="HG78" s="5">
        <f t="shared" si="400"/>
        <v>4.1670877416414136</v>
      </c>
      <c r="HH78" s="37"/>
      <c r="HI78" s="37"/>
      <c r="HJ78" s="37"/>
      <c r="HK78" s="37"/>
      <c r="HM78" s="5">
        <v>32.281672999999998</v>
      </c>
      <c r="HN78" s="5">
        <f t="shared" si="401"/>
        <v>-4.03648381044</v>
      </c>
      <c r="HO78" s="5">
        <f t="shared" si="402"/>
        <v>9.1942474833337263E-5</v>
      </c>
      <c r="HP78" s="37"/>
      <c r="HQ78" s="37"/>
      <c r="HR78" s="37"/>
      <c r="HS78" s="37"/>
      <c r="HT78" s="37"/>
      <c r="HU78" s="5">
        <v>26.431597</v>
      </c>
      <c r="HV78" s="5">
        <f t="shared" si="403"/>
        <v>0.86128002560000017</v>
      </c>
      <c r="HW78" s="5">
        <f t="shared" si="404"/>
        <v>7.2657428901715564</v>
      </c>
      <c r="HX78" s="37"/>
      <c r="HY78" s="37"/>
      <c r="HZ78" s="37"/>
      <c r="IA78" s="37"/>
      <c r="IB78" s="37"/>
      <c r="IC78" s="5">
        <v>28.478045999999999</v>
      </c>
      <c r="ID78" s="5">
        <f t="shared" si="405"/>
        <v>-1.2017812585999996</v>
      </c>
      <c r="IE78" s="5">
        <f t="shared" si="406"/>
        <v>6.2837477307589568E-2</v>
      </c>
      <c r="IF78" s="37"/>
      <c r="IG78" s="37"/>
      <c r="IH78" s="37"/>
      <c r="II78" s="37"/>
      <c r="IJ78" s="37"/>
      <c r="IK78" s="5">
        <v>25.426289000000001</v>
      </c>
      <c r="IL78" s="5">
        <f t="shared" si="407"/>
        <v>0.2040299273999997</v>
      </c>
      <c r="IM78" s="5">
        <f t="shared" si="408"/>
        <v>1.5996682585723796</v>
      </c>
      <c r="IN78" s="37"/>
      <c r="IO78" s="37"/>
      <c r="IP78" s="37"/>
    </row>
    <row r="79" spans="1:251">
      <c r="F79" s="33"/>
      <c r="L79"/>
      <c r="T79"/>
      <c r="U79"/>
      <c r="V79"/>
      <c r="W79"/>
      <c r="X79"/>
      <c r="Y79" s="12"/>
      <c r="Z79" s="12"/>
      <c r="AA79" s="12"/>
      <c r="AB79"/>
      <c r="AC79"/>
      <c r="AD79"/>
      <c r="AE79"/>
      <c r="AF79"/>
      <c r="AJ79"/>
      <c r="AK79"/>
      <c r="AL79"/>
      <c r="AM79"/>
      <c r="AN79"/>
      <c r="AR79"/>
      <c r="AS79"/>
      <c r="AT79"/>
      <c r="AU79"/>
      <c r="AV79"/>
      <c r="AZ79"/>
      <c r="BA79"/>
      <c r="BB79"/>
      <c r="BC79"/>
      <c r="BD79"/>
      <c r="BF79" s="12"/>
      <c r="BH79"/>
      <c r="BI79"/>
      <c r="BJ79"/>
      <c r="BK79"/>
      <c r="BL79"/>
      <c r="BM79" s="12"/>
      <c r="BN79" s="12"/>
      <c r="BO79" s="12"/>
      <c r="BP79"/>
      <c r="BQ79"/>
      <c r="BR79"/>
      <c r="BS79"/>
      <c r="BT79"/>
      <c r="BX79"/>
      <c r="BY79"/>
      <c r="BZ79"/>
      <c r="CA79"/>
      <c r="CB79"/>
      <c r="CF79"/>
      <c r="CG79"/>
      <c r="CH79"/>
      <c r="CI79"/>
      <c r="CJ79"/>
      <c r="CK79" s="12"/>
      <c r="CL79" s="12"/>
      <c r="CM79" s="12"/>
      <c r="CN79"/>
      <c r="CO79"/>
      <c r="CP79"/>
      <c r="CQ79"/>
      <c r="CR79"/>
      <c r="CS79" s="12"/>
      <c r="CV79"/>
      <c r="CW79"/>
      <c r="CX79"/>
      <c r="CY79"/>
      <c r="CZ79"/>
      <c r="DA79" s="12"/>
      <c r="DB79" s="12"/>
      <c r="DC79" s="12"/>
      <c r="DD79"/>
      <c r="DE79"/>
      <c r="DF79"/>
      <c r="DG79"/>
      <c r="DH79"/>
      <c r="DL79"/>
      <c r="DM79"/>
      <c r="DN79"/>
      <c r="DX79"/>
      <c r="DY79"/>
      <c r="DZ79"/>
      <c r="EA79"/>
      <c r="EB79"/>
      <c r="EC79" s="12"/>
      <c r="ED79" s="12"/>
      <c r="EE79" s="12"/>
      <c r="EF79"/>
      <c r="EG79"/>
      <c r="EH79"/>
      <c r="EI79"/>
      <c r="EJ79"/>
      <c r="EK79" s="12"/>
      <c r="EL79" s="12"/>
      <c r="EM79" s="12"/>
      <c r="EN79"/>
      <c r="EO79"/>
      <c r="EP79"/>
      <c r="EQ79"/>
      <c r="ER79"/>
      <c r="ET79" s="12"/>
      <c r="EV79"/>
      <c r="EW79"/>
      <c r="EX79"/>
      <c r="EY79"/>
      <c r="EZ79"/>
      <c r="FD79"/>
      <c r="FE79"/>
      <c r="FF79"/>
      <c r="FG79"/>
      <c r="FH79"/>
      <c r="FL79"/>
      <c r="FM79"/>
      <c r="FN79"/>
      <c r="FO79"/>
      <c r="FP79"/>
      <c r="FQ79" s="12"/>
      <c r="FR79" s="12"/>
      <c r="FS79" s="12"/>
      <c r="FT79"/>
      <c r="FU79"/>
      <c r="FV79"/>
      <c r="FW79"/>
      <c r="FX79"/>
      <c r="GB79"/>
      <c r="GC79"/>
      <c r="GD79"/>
      <c r="GE79"/>
      <c r="GF79"/>
      <c r="GJ79"/>
      <c r="GK79"/>
      <c r="GL79"/>
      <c r="GM79"/>
      <c r="GN79"/>
      <c r="GO79" s="12"/>
      <c r="GP79" s="12"/>
      <c r="GQ79" s="12"/>
      <c r="GR79"/>
      <c r="GS79"/>
      <c r="GT79"/>
      <c r="GU79"/>
      <c r="GV79"/>
      <c r="GW79" s="12"/>
      <c r="GX79" s="86"/>
      <c r="GY79" s="86"/>
      <c r="GZ79"/>
      <c r="HA79"/>
      <c r="HB79"/>
      <c r="HC79"/>
      <c r="HD79"/>
      <c r="HE79" s="12"/>
      <c r="HF79" s="12"/>
      <c r="HG79" s="12"/>
      <c r="HH79"/>
      <c r="HI79"/>
      <c r="HJ79"/>
      <c r="HK79"/>
      <c r="HM79" s="12"/>
      <c r="HN79" s="12"/>
      <c r="HO79" s="12"/>
      <c r="HP79"/>
      <c r="HQ79"/>
      <c r="HR79"/>
      <c r="HS79"/>
      <c r="HT79"/>
      <c r="HU79" s="12"/>
      <c r="HV79" s="12"/>
      <c r="HW79" s="12"/>
      <c r="HX79"/>
      <c r="HY79"/>
      <c r="HZ79"/>
      <c r="IA79"/>
      <c r="IB79"/>
      <c r="IC79" s="12"/>
      <c r="ID79" s="12"/>
      <c r="IE79" s="12"/>
      <c r="IF79"/>
      <c r="IG79"/>
      <c r="IH79"/>
      <c r="II79"/>
      <c r="IJ79"/>
      <c r="IK79" s="12"/>
      <c r="IL79" s="12"/>
      <c r="IM79" s="12"/>
      <c r="IN79"/>
      <c r="IO79"/>
      <c r="IP79"/>
    </row>
    <row r="80" spans="1:251">
      <c r="A80" s="2" t="s">
        <v>162</v>
      </c>
      <c r="B80" s="12">
        <v>19.743452000000001</v>
      </c>
      <c r="C80" s="2">
        <f t="shared" ref="C80:C82" si="412">(-0.2339*B80)+4.7479</f>
        <v>0.12990657719999898</v>
      </c>
      <c r="D80" s="95">
        <f>(D81+D82)/2</f>
        <v>0.87760430607673579</v>
      </c>
      <c r="F80" s="33"/>
      <c r="I80" s="2">
        <v>31.084257000000001</v>
      </c>
      <c r="J80" s="12">
        <f>(-0.285*I80)+7.0984</f>
        <v>-1.760613245</v>
      </c>
      <c r="K80" s="2">
        <f t="shared" si="310"/>
        <v>1.7353487008521344E-2</v>
      </c>
      <c r="L80"/>
      <c r="Q80" s="2">
        <v>28.27018</v>
      </c>
      <c r="R80" s="2">
        <f t="shared" ref="R80:R82" si="413">(-0.1685*Q80)+3.1592</f>
        <v>-1.6043253300000004</v>
      </c>
      <c r="S80" s="2">
        <f t="shared" ref="S80:S82" si="414">10^R80</f>
        <v>2.4869936133824249E-2</v>
      </c>
      <c r="T80"/>
      <c r="U80"/>
      <c r="V80"/>
      <c r="W80"/>
      <c r="X80"/>
      <c r="Y80" s="12">
        <v>22.284506</v>
      </c>
      <c r="Z80" s="12">
        <f t="shared" ref="Z80:Z82" si="415">(-0.23448*Y80)+3.6984</f>
        <v>-1.5268709668800002</v>
      </c>
      <c r="AA80" s="12">
        <f t="shared" ref="AA80:AA82" si="416">10^Z80</f>
        <v>2.9725490738296702E-2</v>
      </c>
      <c r="AB80"/>
      <c r="AC80"/>
      <c r="AD80"/>
      <c r="AE80"/>
      <c r="AF80"/>
      <c r="AG80" s="2">
        <v>37.231229999999996</v>
      </c>
      <c r="AH80" s="12">
        <f>(-0.2378*AG80)+3.6095</f>
        <v>-5.2440864939999994</v>
      </c>
      <c r="AI80" s="2">
        <f>10^AH80</f>
        <v>5.7005072978806987E-6</v>
      </c>
      <c r="AJ80"/>
      <c r="AK80"/>
      <c r="AL80"/>
      <c r="AM80"/>
      <c r="AN80"/>
      <c r="AO80" s="2">
        <v>38.549930000000003</v>
      </c>
      <c r="AP80" s="2">
        <f t="shared" ref="AP80:AP82" si="417">(-0.2037*AO80)+4.2836</f>
        <v>-3.5690207410000001</v>
      </c>
      <c r="AQ80" s="2">
        <f t="shared" ref="AQ80:AQ82" si="418">10^AP80</f>
        <v>2.6976105971043764E-4</v>
      </c>
      <c r="AR80"/>
      <c r="AS80"/>
      <c r="AT80"/>
      <c r="AU80"/>
      <c r="AV80"/>
      <c r="AW80" s="2">
        <v>28.575893000000001</v>
      </c>
      <c r="AX80" s="2">
        <f t="shared" ref="AX80:AX82" si="419">(-0.1553*AW80)+4.1459</f>
        <v>-0.29193618289999979</v>
      </c>
      <c r="AY80" s="2">
        <f t="shared" ref="AY80:AY82" si="420">10^AX80</f>
        <v>0.51058002128871871</v>
      </c>
      <c r="AZ80"/>
      <c r="BA80"/>
      <c r="BB80"/>
      <c r="BC80"/>
      <c r="BD80"/>
      <c r="BE80" s="12">
        <v>24.693977</v>
      </c>
      <c r="BF80" s="12">
        <f t="shared" ref="BF80:BF82" si="421">(-0.2895*BE80)+5.4116</f>
        <v>-1.7373063414999992</v>
      </c>
      <c r="BG80" s="12">
        <f t="shared" ref="BG80:BG82" si="422">10^BF80</f>
        <v>1.831022404974119E-2</v>
      </c>
      <c r="BH80"/>
      <c r="BI80"/>
      <c r="BJ80"/>
      <c r="BK80"/>
      <c r="BL80"/>
      <c r="BM80" s="12">
        <v>37.182277999999997</v>
      </c>
      <c r="BN80" s="12">
        <f t="shared" ref="BN80:BN82" si="423">(-0.323*BM80)+7.7865</f>
        <v>-4.223375793999999</v>
      </c>
      <c r="BO80" s="12">
        <f t="shared" si="267"/>
        <v>5.978940148686992E-5</v>
      </c>
      <c r="BP80"/>
      <c r="BQ80"/>
      <c r="BR80"/>
      <c r="BS80"/>
      <c r="BT80"/>
      <c r="BU80" s="2">
        <v>26.478110000000001</v>
      </c>
      <c r="BV80" s="2">
        <f>(-0.1759*BU80)+5.7383</f>
        <v>1.0808004509999991</v>
      </c>
      <c r="BW80" s="2">
        <f>10^BV80</f>
        <v>12.044823793863745</v>
      </c>
      <c r="BX80"/>
      <c r="BY80"/>
      <c r="BZ80"/>
      <c r="CA80"/>
      <c r="CB80"/>
      <c r="CC80" s="2">
        <v>28.146439999999998</v>
      </c>
      <c r="CD80" s="2">
        <f t="shared" ref="CD80:CD82" si="424">(-0.1918*CC80)+4.2347</f>
        <v>-1.1637871919999991</v>
      </c>
      <c r="CE80" s="2">
        <f t="shared" ref="CE80:CE82" si="425">10^CD80</f>
        <v>6.8582420383896003E-2</v>
      </c>
      <c r="CF80"/>
      <c r="CG80"/>
      <c r="CH80"/>
      <c r="CI80"/>
      <c r="CJ80"/>
      <c r="CK80" s="12">
        <v>32.245429999999999</v>
      </c>
      <c r="CL80" s="12">
        <f>(-0.1396*CK80)+4.5174</f>
        <v>1.5937972000000578E-2</v>
      </c>
      <c r="CM80" s="12">
        <f>10^CL80</f>
        <v>1.0373802416650482</v>
      </c>
      <c r="CN80"/>
      <c r="CO80"/>
      <c r="CP80"/>
      <c r="CQ80"/>
      <c r="CR80"/>
      <c r="CS80" s="12" t="s">
        <v>27</v>
      </c>
      <c r="CV80"/>
      <c r="CW80"/>
      <c r="CX80"/>
      <c r="CY80"/>
      <c r="CZ80"/>
      <c r="DA80" s="12">
        <v>29.180776999999999</v>
      </c>
      <c r="DB80" s="12">
        <f t="shared" ref="DB80:DB82" si="426">(-0.2038*DA80)+4.7115</f>
        <v>-1.2355423526000004</v>
      </c>
      <c r="DC80" s="12">
        <f t="shared" ref="DC80:DC82" si="427">10^DB80</f>
        <v>5.8137673341421933E-2</v>
      </c>
      <c r="DD80"/>
      <c r="DE80"/>
      <c r="DF80"/>
      <c r="DG80"/>
      <c r="DH80"/>
      <c r="DI80" s="5" t="s">
        <v>26</v>
      </c>
      <c r="DL80"/>
      <c r="DM80"/>
      <c r="DN80"/>
      <c r="DU80" s="2">
        <v>32.207774999999998</v>
      </c>
      <c r="DV80" s="2">
        <f t="shared" ref="DV80:DV82" si="428">(-0.096*DU80)+3.7201</f>
        <v>0.62815360000000009</v>
      </c>
      <c r="DW80" s="2">
        <f t="shared" ref="DW80:DW82" si="429">10^DV80</f>
        <v>4.2476976871009944</v>
      </c>
      <c r="DX80"/>
      <c r="DY80"/>
      <c r="DZ80"/>
      <c r="EA80"/>
      <c r="EB80"/>
      <c r="EC80" s="12">
        <v>29.812277000000002</v>
      </c>
      <c r="ED80" s="12">
        <f t="shared" ref="ED80:ED82" si="430">(-0.1243*EC80)+3.7077</f>
        <v>2.0339689000001826E-3</v>
      </c>
      <c r="EE80" s="12">
        <f t="shared" ref="EE80:EE82" si="431">10^ED80</f>
        <v>1.0046943706642113</v>
      </c>
      <c r="EF80"/>
      <c r="EG80"/>
      <c r="EH80"/>
      <c r="EI80"/>
      <c r="EJ80"/>
      <c r="EK80" s="12">
        <v>26.97523</v>
      </c>
      <c r="EL80" s="12">
        <f t="shared" ref="EL80:EL82" si="432">(-0.2791*EK80)+6.0225</f>
        <v>-1.5062866930000007</v>
      </c>
      <c r="EM80" s="12">
        <f t="shared" ref="EM80:EM82" si="433">10^EL80</f>
        <v>3.1168313752534194E-2</v>
      </c>
      <c r="EN80"/>
      <c r="EO80"/>
      <c r="EP80"/>
      <c r="EQ80"/>
      <c r="ER80"/>
      <c r="ES80" s="2">
        <v>28.515136999999999</v>
      </c>
      <c r="ET80" s="12">
        <f t="shared" ref="ET80:ET82" si="434">(-0.1322*ES80)+4.2574</f>
        <v>0.48769888859999933</v>
      </c>
      <c r="EU80" s="2">
        <f t="shared" ref="EU80:EU82" si="435">10^ET80</f>
        <v>3.0739647895104469</v>
      </c>
      <c r="EV80"/>
      <c r="EW80"/>
      <c r="EX80"/>
      <c r="EY80"/>
      <c r="EZ80"/>
      <c r="FA80" s="2">
        <v>25.734660000000002</v>
      </c>
      <c r="FB80" s="2">
        <f t="shared" ref="FB80:FB82" si="436">(-0.2544*FA80)+5.7714</f>
        <v>-0.7754975040000005</v>
      </c>
      <c r="FC80" s="2">
        <f t="shared" ref="FC80:FC82" si="437">10^FB80</f>
        <v>0.16768819731848278</v>
      </c>
      <c r="FD80"/>
      <c r="FE80"/>
      <c r="FF80"/>
      <c r="FG80"/>
      <c r="FH80"/>
      <c r="FI80" s="2">
        <v>32.112659999999998</v>
      </c>
      <c r="FJ80" s="12">
        <f>(-0.1487*FI80)+4.5049</f>
        <v>-0.27025254199999971</v>
      </c>
      <c r="FK80" s="2">
        <f t="shared" si="235"/>
        <v>0.53671960345775516</v>
      </c>
      <c r="FL80"/>
      <c r="FM80"/>
      <c r="FN80"/>
      <c r="FO80"/>
      <c r="FP80"/>
      <c r="FQ80" s="12">
        <v>32.706290000000003</v>
      </c>
      <c r="FR80" s="12">
        <f t="shared" ref="FR80:FR82" si="438">(-0.0903*FQ80)+3.5572</f>
        <v>0.60382201299999938</v>
      </c>
      <c r="FS80" s="12">
        <f t="shared" ref="FS80:FS82" si="439">10^FR80</f>
        <v>4.0162617857331373</v>
      </c>
      <c r="FT80"/>
      <c r="FU80"/>
      <c r="FV80"/>
      <c r="FW80"/>
      <c r="FX80"/>
      <c r="FY80" s="2">
        <v>29.004712999999999</v>
      </c>
      <c r="FZ80" s="2">
        <f t="shared" ref="FZ80:FZ82" si="440">(-0.11*FY80)+3.2933</f>
        <v>0.10278156999999988</v>
      </c>
      <c r="GA80" s="2">
        <f t="shared" ref="GA80:GA82" si="441">10^FZ80</f>
        <v>1.2670144560171885</v>
      </c>
      <c r="GB80"/>
      <c r="GC80"/>
      <c r="GD80"/>
      <c r="GE80"/>
      <c r="GF80"/>
      <c r="GG80" s="2">
        <v>27.111118000000001</v>
      </c>
      <c r="GH80" s="2">
        <f t="shared" ref="GH80:GH82" si="442">(-0.1731*GG80)+3.9678</f>
        <v>-0.72513452580000015</v>
      </c>
      <c r="GI80" s="2">
        <f t="shared" ref="GI80:GI82" si="443">10^GH80</f>
        <v>0.18830657061654418</v>
      </c>
      <c r="GJ80"/>
      <c r="GK80"/>
      <c r="GL80"/>
      <c r="GM80"/>
      <c r="GN80"/>
      <c r="GO80" s="12">
        <v>34.026496999999999</v>
      </c>
      <c r="GP80" s="12">
        <f t="shared" ref="GP80:GP82" si="444">(-0.1183*GO80)+3.2335</f>
        <v>-0.79183459510000054</v>
      </c>
      <c r="GQ80" s="12">
        <f t="shared" ref="GQ80:GQ82" si="445">10^GP80</f>
        <v>0.16149735166803228</v>
      </c>
      <c r="GR80"/>
      <c r="GS80"/>
      <c r="GT80"/>
      <c r="GU80"/>
      <c r="GV80"/>
      <c r="GW80" s="12">
        <v>31.964739999999999</v>
      </c>
      <c r="GX80" s="86">
        <f t="shared" ref="GX80" si="446">(-0.0969*GW80)+3.5187</f>
        <v>0.42131669400000016</v>
      </c>
      <c r="GY80" s="86">
        <f t="shared" ref="GY80" si="447">10^GX80</f>
        <v>2.6382545390203527</v>
      </c>
      <c r="GZ80"/>
      <c r="HA80"/>
      <c r="HB80"/>
      <c r="HC80"/>
      <c r="HD80"/>
      <c r="HE80" s="12">
        <v>28.613330000000001</v>
      </c>
      <c r="HF80" s="12">
        <f t="shared" ref="HF80:HF82" si="448">(-0.1105*HE80)+3.3141</f>
        <v>0.15232703499999944</v>
      </c>
      <c r="HG80" s="12">
        <f t="shared" ref="HG80:HG82" si="449">10^HF80</f>
        <v>1.4201265112169523</v>
      </c>
      <c r="HH80"/>
      <c r="HI80"/>
      <c r="HJ80"/>
      <c r="HK80"/>
      <c r="HM80" s="12">
        <v>29.919159000000001</v>
      </c>
      <c r="HN80" s="12">
        <f t="shared" ref="HN80:HN81" si="450">(-0.25428*HM80)+4.1721</f>
        <v>-3.4357437505200004</v>
      </c>
      <c r="HO80" s="12">
        <f t="shared" ref="HO80:HO81" si="451">10^HN80</f>
        <v>3.6665384989275154E-4</v>
      </c>
      <c r="HP80"/>
      <c r="HQ80"/>
      <c r="HR80"/>
      <c r="HS80"/>
      <c r="HT80"/>
      <c r="HU80" s="12">
        <v>30.007128000000002</v>
      </c>
      <c r="HV80" s="12">
        <f t="shared" ref="HV80:HV82" si="452">(-0.1152*HU80)+3.9062</f>
        <v>0.44937885439999992</v>
      </c>
      <c r="HW80" s="12">
        <f t="shared" ref="HW80:HW82" si="453">10^HV80</f>
        <v>2.8143548468238411</v>
      </c>
      <c r="HX80"/>
      <c r="HY80"/>
      <c r="HZ80"/>
      <c r="IA80"/>
      <c r="IB80"/>
      <c r="IC80" s="12">
        <v>31.422868999999999</v>
      </c>
      <c r="ID80" s="12">
        <f t="shared" ref="ID80:ID82" si="454">(-0.2154*IC80)+5.0197</f>
        <v>-1.7487859825999994</v>
      </c>
      <c r="IE80" s="12">
        <f t="shared" ref="IE80:IE82" si="455">10^ID80</f>
        <v>1.7832573281746103E-2</v>
      </c>
      <c r="IF80"/>
      <c r="IG80"/>
      <c r="IH80"/>
      <c r="II80"/>
      <c r="IJ80"/>
      <c r="IK80" s="12">
        <v>32.082929999999998</v>
      </c>
      <c r="IL80" s="12">
        <f t="shared" ref="IL80" si="456">(-0.2134*IK80)+5.63</f>
        <v>-1.2164972619999999</v>
      </c>
      <c r="IM80" s="12">
        <f t="shared" ref="IM80:IM82" si="457">10^IL80</f>
        <v>6.0743909243789682E-2</v>
      </c>
      <c r="IN80"/>
      <c r="IO80"/>
      <c r="IP80"/>
    </row>
    <row r="81" spans="1:251">
      <c r="A81" s="2">
        <v>20450</v>
      </c>
      <c r="B81" s="2">
        <v>21.29609</v>
      </c>
      <c r="C81" s="2">
        <f t="shared" si="412"/>
        <v>-0.23325545100000067</v>
      </c>
      <c r="D81" s="2">
        <f t="shared" si="308"/>
        <v>0.58444621312469014</v>
      </c>
      <c r="E81" s="2">
        <f>AVERAGE(D80:D82)</f>
        <v>0.87760430607673579</v>
      </c>
      <c r="F81" s="33">
        <v>0.43630217983855346</v>
      </c>
      <c r="G81">
        <f>SQRT(E81*F81)</f>
        <v>0.61878968299171</v>
      </c>
      <c r="I81" s="2">
        <v>28.639156</v>
      </c>
      <c r="J81" s="12">
        <f>(-0.285*I81)+7.0984</f>
        <v>-1.06375946</v>
      </c>
      <c r="K81" s="2">
        <f t="shared" si="310"/>
        <v>8.6345665275082417E-2</v>
      </c>
      <c r="L81" s="2">
        <f>AVERAGE(K80:K82)</f>
        <v>3.853162575384058E-2</v>
      </c>
      <c r="M81" s="34">
        <f>L81/E81</f>
        <v>4.3905465694548972E-2</v>
      </c>
      <c r="N81" s="34">
        <f>L81/F81</f>
        <v>8.8314080319512919E-2</v>
      </c>
      <c r="O81">
        <f>L81/G81</f>
        <v>6.2269340961776817E-2</v>
      </c>
      <c r="P81"/>
      <c r="Q81" s="2">
        <v>27.242908</v>
      </c>
      <c r="R81" s="2">
        <f t="shared" si="413"/>
        <v>-1.4312299980000005</v>
      </c>
      <c r="S81" s="2">
        <f t="shared" si="414"/>
        <v>3.7048446496405665E-2</v>
      </c>
      <c r="T81">
        <f>AVERAGE(S80:S82)</f>
        <v>3.8107613197689759E-2</v>
      </c>
      <c r="U81" s="34">
        <f>T81/E81</f>
        <v>4.3422317932835797E-2</v>
      </c>
      <c r="V81" s="34">
        <f>T81/F81</f>
        <v>8.7342248007541159E-2</v>
      </c>
      <c r="W81" s="34">
        <f>T81/G81</f>
        <v>6.1584112090311456E-2</v>
      </c>
      <c r="X81"/>
      <c r="Y81" s="12">
        <v>20.173746000000001</v>
      </c>
      <c r="Z81" s="12">
        <f t="shared" si="415"/>
        <v>-1.0319399620800005</v>
      </c>
      <c r="AA81" s="12">
        <f t="shared" si="416"/>
        <v>9.2909481821810844E-2</v>
      </c>
      <c r="AB81">
        <f>AVERAGE(AA80:AA82)</f>
        <v>5.305724152713804E-2</v>
      </c>
      <c r="AC81">
        <f>AB81/E81</f>
        <v>6.0456906557724698E-2</v>
      </c>
      <c r="AD81">
        <f>AB81/F81</f>
        <v>0.12160663865298819</v>
      </c>
      <c r="AE81">
        <f>AB81/G81</f>
        <v>8.5743578125960535E-2</v>
      </c>
      <c r="AF81"/>
      <c r="AG81" s="2" t="s">
        <v>27</v>
      </c>
      <c r="AJ81">
        <f>AVERAGE(AI80:AI82)</f>
        <v>1.8755131142830044E-5</v>
      </c>
      <c r="AK81">
        <f>AJ81/E81</f>
        <v>2.1370828530540661E-5</v>
      </c>
      <c r="AL81">
        <f>AJ81/F81</f>
        <v>4.298656300495697E-5</v>
      </c>
      <c r="AM81">
        <f>AJ81/G81</f>
        <v>3.0309379193513975E-5</v>
      </c>
      <c r="AN81"/>
      <c r="AO81" s="2">
        <v>32.257939999999998</v>
      </c>
      <c r="AP81" s="2">
        <f t="shared" si="417"/>
        <v>-2.2873423779999991</v>
      </c>
      <c r="AQ81" s="2">
        <f t="shared" si="418"/>
        <v>5.1600941054928649E-3</v>
      </c>
      <c r="AR81">
        <f>AVERAGE(AQ80:AQ82)</f>
        <v>2.2177810329642479E-3</v>
      </c>
      <c r="AS81">
        <f>AR81/E81</f>
        <v>2.5270854046724905E-3</v>
      </c>
      <c r="AT81">
        <f>AR81/F81</f>
        <v>5.0831307645194477E-3</v>
      </c>
      <c r="AU81">
        <f>AR81/G81</f>
        <v>3.5840627177909168E-3</v>
      </c>
      <c r="AV81"/>
      <c r="AW81" s="2">
        <v>29.97081</v>
      </c>
      <c r="AX81" s="2">
        <f t="shared" si="419"/>
        <v>-0.50856679299999996</v>
      </c>
      <c r="AY81" s="2">
        <f t="shared" si="420"/>
        <v>0.31005105039929598</v>
      </c>
      <c r="AZ81">
        <f>AVERAGE(AY80:AY82)</f>
        <v>0.5111400554618899</v>
      </c>
      <c r="BA81">
        <f>AZ81/E81</f>
        <v>0.58242655821380729</v>
      </c>
      <c r="BB81">
        <f>AZ81/F81</f>
        <v>1.1715276225551496</v>
      </c>
      <c r="BC81">
        <f>AZ81/G81</f>
        <v>0.82603196128067591</v>
      </c>
      <c r="BD81"/>
      <c r="BE81" s="12">
        <v>22.558916</v>
      </c>
      <c r="BF81" s="12">
        <f t="shared" si="421"/>
        <v>-1.1192061819999992</v>
      </c>
      <c r="BG81" s="12">
        <f t="shared" si="422"/>
        <v>7.599653964950169E-2</v>
      </c>
      <c r="BH81" s="1">
        <v>0.82219898700000005</v>
      </c>
      <c r="BI81">
        <f>BH81/E81</f>
        <v>0.93686753962680391</v>
      </c>
      <c r="BJ81" s="1">
        <v>3.3370190000000001E-3</v>
      </c>
      <c r="BK81">
        <f>BH81/G81</f>
        <v>1.3287212272590769</v>
      </c>
      <c r="BL81"/>
      <c r="BM81" s="12">
        <v>33.954799999999999</v>
      </c>
      <c r="BN81" s="12">
        <f t="shared" si="423"/>
        <v>-3.1809004000000005</v>
      </c>
      <c r="BO81" s="12">
        <f t="shared" si="267"/>
        <v>6.5932508585738847E-4</v>
      </c>
      <c r="BP81">
        <f>AVERAGE(BO80:BO82)</f>
        <v>2.734393751528928E-4</v>
      </c>
      <c r="BQ81">
        <f>BP81/E81</f>
        <v>3.1157478747487351E-4</v>
      </c>
      <c r="BR81">
        <f>BP81/F81</f>
        <v>6.2672016732548668E-4</v>
      </c>
      <c r="BS81">
        <f>BP81/G81</f>
        <v>4.4189388199052457E-4</v>
      </c>
      <c r="BT81"/>
      <c r="BU81" s="2">
        <v>28.87247</v>
      </c>
      <c r="BV81" s="2">
        <f>(-0.1759*BU81)+5.7383</f>
        <v>0.65963252699999941</v>
      </c>
      <c r="BW81" s="2">
        <f>10^BV81</f>
        <v>4.5670159357583131</v>
      </c>
      <c r="BX81">
        <f>AVERAGE(BW80:BW82)</f>
        <v>8.805646717288397</v>
      </c>
      <c r="BY81">
        <f>BX81/E81</f>
        <v>10.033732351033439</v>
      </c>
      <c r="BZ81">
        <f>BX81/F81</f>
        <v>20.18244951365309</v>
      </c>
      <c r="CA81">
        <f>BX81/G81</f>
        <v>14.230435573384257</v>
      </c>
      <c r="CB81"/>
      <c r="CC81" s="2">
        <v>26.308508</v>
      </c>
      <c r="CD81" s="2">
        <f t="shared" si="424"/>
        <v>-0.81127183439999939</v>
      </c>
      <c r="CE81" s="2">
        <f t="shared" si="425"/>
        <v>0.15442875336759881</v>
      </c>
      <c r="CF81">
        <f>AVERAGE(CE80:CE82)</f>
        <v>9.9663992701503404E-2</v>
      </c>
      <c r="CG81">
        <f>CF81/E81</f>
        <v>0.11356370064664315</v>
      </c>
      <c r="CH81">
        <f>CF81/F81</f>
        <v>0.22842882136958942</v>
      </c>
      <c r="CI81">
        <f>CF81/G81</f>
        <v>0.16106278989599543</v>
      </c>
      <c r="CJ81"/>
      <c r="CK81" s="12">
        <v>30.617332000000001</v>
      </c>
      <c r="CL81" s="12">
        <f>(-0.1396*CK81)+4.5174</f>
        <v>0.24322045280000015</v>
      </c>
      <c r="CM81" s="12">
        <f>10^CL81</f>
        <v>1.7507351561103008</v>
      </c>
      <c r="CN81">
        <f>AVERAGE(CM80:CM82)</f>
        <v>1.3940576988876745</v>
      </c>
      <c r="CO81">
        <f>CN81/E81</f>
        <v>1.5884809238456279</v>
      </c>
      <c r="CP81">
        <f>CN81/F81</f>
        <v>3.1951655602626667</v>
      </c>
      <c r="CQ81">
        <f>CN81/G81</f>
        <v>2.2528780572871168</v>
      </c>
      <c r="CR81"/>
      <c r="CS81" s="12">
        <v>26.730232000000001</v>
      </c>
      <c r="CT81" s="2">
        <f t="shared" ref="CT81:CT82" si="458">(-0.2004*CS81)+5.9899</f>
        <v>0.63316150719999964</v>
      </c>
      <c r="CU81" s="2">
        <f t="shared" ref="CU81:CU82" si="459">10^CT81</f>
        <v>4.2969619422561705</v>
      </c>
      <c r="CV81">
        <f>AVERAGE(CU80:CU82)</f>
        <v>2.2104163322770449</v>
      </c>
      <c r="CW81">
        <f>CV81/E81</f>
        <v>2.5186935808901683</v>
      </c>
      <c r="CX81">
        <f>CV81/F81</f>
        <v>5.0662509481272213</v>
      </c>
      <c r="CY81">
        <f>CV81/G81</f>
        <v>3.5721609345362308</v>
      </c>
      <c r="CZ81"/>
      <c r="DA81" s="12">
        <v>26.766307999999999</v>
      </c>
      <c r="DB81" s="12">
        <f t="shared" si="426"/>
        <v>-0.74347357039999995</v>
      </c>
      <c r="DC81" s="12">
        <f t="shared" si="427"/>
        <v>0.18052045920469512</v>
      </c>
      <c r="DD81">
        <f>AVERAGE(DC80:DC82)</f>
        <v>0.10759028553610946</v>
      </c>
      <c r="DE81">
        <f>DD81/E81</f>
        <v>0.12259543941515483</v>
      </c>
      <c r="DF81">
        <f>DD81/F81</f>
        <v>0.2465958010476168</v>
      </c>
      <c r="DG81">
        <f>DD81/G81</f>
        <v>0.17387213861733189</v>
      </c>
      <c r="DH81"/>
      <c r="DI81" s="5">
        <v>9.1119380000000003</v>
      </c>
      <c r="DL81"/>
      <c r="DM81"/>
      <c r="DN81"/>
      <c r="DU81" s="12">
        <v>35.027565000000003</v>
      </c>
      <c r="DV81" s="2">
        <f t="shared" si="428"/>
        <v>0.35745375999999984</v>
      </c>
      <c r="DW81" s="2">
        <f t="shared" si="429"/>
        <v>2.2774757426103593</v>
      </c>
      <c r="DX81">
        <f>AVERAGE(DW80:DW82)</f>
        <v>3.1596538239510301</v>
      </c>
      <c r="DY81">
        <f>DX81/E81</f>
        <v>3.6003171384561972</v>
      </c>
      <c r="DZ81">
        <f>DX81/F81</f>
        <v>7.2418932793785462</v>
      </c>
      <c r="EA81">
        <f>DX81/G81</f>
        <v>5.1061837499856315</v>
      </c>
      <c r="EB81"/>
      <c r="EC81" s="12">
        <v>28.833310000000001</v>
      </c>
      <c r="ED81" s="12">
        <f t="shared" si="430"/>
        <v>0.1237195670000002</v>
      </c>
      <c r="EE81" s="12">
        <f t="shared" si="431"/>
        <v>1.3295955931369627</v>
      </c>
      <c r="EF81">
        <f>AVERAGE(EE80:EE82)</f>
        <v>0.94059325409054262</v>
      </c>
      <c r="EG81">
        <f>EF81/E81</f>
        <v>1.0717737453857699</v>
      </c>
      <c r="EH81">
        <f>EF81/F81</f>
        <v>2.1558298297720948</v>
      </c>
      <c r="EI81">
        <f>EF81/G81</f>
        <v>1.5200532263934721</v>
      </c>
      <c r="EJ81"/>
      <c r="EK81" s="12">
        <v>28.531965</v>
      </c>
      <c r="EL81" s="12">
        <f t="shared" si="432"/>
        <v>-1.9407714315</v>
      </c>
      <c r="EM81" s="12">
        <f t="shared" si="433"/>
        <v>1.1461159817733223E-2</v>
      </c>
      <c r="EN81">
        <f>AVERAGE(EM80:EM82)</f>
        <v>1.734345818869722E-2</v>
      </c>
      <c r="EO81">
        <f>EN81/E81</f>
        <v>1.976227562764573E-2</v>
      </c>
      <c r="EP81">
        <f>EN81/F81</f>
        <v>3.9751023465238899E-2</v>
      </c>
      <c r="EQ81">
        <f>EN81/G81</f>
        <v>2.8028033862564531E-2</v>
      </c>
      <c r="ER81"/>
      <c r="ES81" s="2">
        <v>29.990974000000001</v>
      </c>
      <c r="ET81" s="12">
        <f t="shared" si="434"/>
        <v>0.2925932371999993</v>
      </c>
      <c r="EU81" s="2">
        <f t="shared" si="435"/>
        <v>1.9615222427909758</v>
      </c>
      <c r="EV81">
        <f>AVERAGE(EU80:EU82)</f>
        <v>2.0438650628587198</v>
      </c>
      <c r="EW81">
        <f>EV81/E81</f>
        <v>2.3289141230353181</v>
      </c>
      <c r="EX81">
        <f>EV81/F81</f>
        <v>4.6845171931412741</v>
      </c>
      <c r="EY81">
        <f>EV81/G81</f>
        <v>3.3030044278971951</v>
      </c>
      <c r="EZ81"/>
      <c r="FA81" s="2">
        <v>25.813811999999999</v>
      </c>
      <c r="FB81" s="2">
        <f t="shared" si="436"/>
        <v>-0.79563377280000047</v>
      </c>
      <c r="FC81" s="2">
        <f t="shared" si="437"/>
        <v>0.16009074556651912</v>
      </c>
      <c r="FD81">
        <f>AVERAGE(FC80:FC82)</f>
        <v>0.13153174269471613</v>
      </c>
      <c r="FE81">
        <f>FD81/E81</f>
        <v>0.14987590852045715</v>
      </c>
      <c r="FF81">
        <f>FD81/F81</f>
        <v>0.30146936864580259</v>
      </c>
      <c r="FG81">
        <f>FD81/G81</f>
        <v>0.21256292131243931</v>
      </c>
      <c r="FH81"/>
      <c r="FI81" s="2">
        <v>27.456365999999999</v>
      </c>
      <c r="FJ81" s="12">
        <f>(-0.1487*FI81)+4.5049</f>
        <v>0.42213837580000035</v>
      </c>
      <c r="FK81" s="2">
        <f t="shared" si="235"/>
        <v>2.6432508211714696</v>
      </c>
      <c r="FL81">
        <f>AVERAGE(FK80:FK82)</f>
        <v>1.2248670236985248</v>
      </c>
      <c r="FM81">
        <f>FL81/E81</f>
        <v>1.3956939536614184</v>
      </c>
      <c r="FN81">
        <f>FL81/F81</f>
        <v>2.8073823150545958</v>
      </c>
      <c r="FO81">
        <f>FL81/G81</f>
        <v>1.9794561179116079</v>
      </c>
      <c r="FP81"/>
      <c r="FQ81" s="12">
        <v>34.613444999999999</v>
      </c>
      <c r="FR81" s="12">
        <f t="shared" si="438"/>
        <v>0.43160591649999969</v>
      </c>
      <c r="FS81" s="12">
        <f t="shared" si="439"/>
        <v>2.7015058759821708</v>
      </c>
      <c r="FT81">
        <f>AVERAGE(FS80:FS82)</f>
        <v>3.536855413108809</v>
      </c>
      <c r="FU81">
        <f>FT81/E81</f>
        <v>4.0301254091608278</v>
      </c>
      <c r="FV81">
        <f>FT81/F81</f>
        <v>8.1064353481285956</v>
      </c>
      <c r="FW81">
        <f>FT81/G81</f>
        <v>5.7157633850792449</v>
      </c>
      <c r="FX81"/>
      <c r="FY81" s="2">
        <v>25.108750000000001</v>
      </c>
      <c r="FZ81" s="2">
        <f t="shared" si="440"/>
        <v>0.5313374999999998</v>
      </c>
      <c r="GA81" s="2">
        <f t="shared" si="441"/>
        <v>3.3988930560044408</v>
      </c>
      <c r="GB81">
        <f>AVERAGE(GA80:GA82)</f>
        <v>2.1092509205490795</v>
      </c>
      <c r="GC81">
        <f>GB81/E81</f>
        <v>2.4034190647700071</v>
      </c>
      <c r="GD81">
        <f>GB81/F81</f>
        <v>4.8343808901655585</v>
      </c>
      <c r="GE81">
        <f>GB81/G81</f>
        <v>3.4086717644536706</v>
      </c>
      <c r="GF81"/>
      <c r="GG81" s="2">
        <v>34.966169999999998</v>
      </c>
      <c r="GH81" s="2">
        <f t="shared" si="442"/>
        <v>-2.0848440269999995</v>
      </c>
      <c r="GI81" s="2">
        <f t="shared" si="443"/>
        <v>8.2253800411444932E-3</v>
      </c>
      <c r="GJ81">
        <f>AVERAGE(GI80:GI82)</f>
        <v>9.382589005113319E-2</v>
      </c>
      <c r="GK81">
        <f>GJ81/E81</f>
        <v>0.10691138295637449</v>
      </c>
      <c r="GL81">
        <f>GJ81/F81</f>
        <v>0.21504795159596024</v>
      </c>
      <c r="GM81">
        <f>GK81/G81</f>
        <v>0.17277499269134841</v>
      </c>
      <c r="GN81"/>
      <c r="GO81" s="12">
        <v>28.499136</v>
      </c>
      <c r="GP81" s="12">
        <f t="shared" si="444"/>
        <v>-0.13794778880000047</v>
      </c>
      <c r="GQ81" s="12">
        <f t="shared" si="445"/>
        <v>0.72786730401631183</v>
      </c>
      <c r="GR81">
        <f>AVERAGE(GQ80:GQ82)</f>
        <v>0.35079128234563273</v>
      </c>
      <c r="GS81">
        <f>GR81/E81</f>
        <v>0.39971463211457886</v>
      </c>
      <c r="GT81">
        <f>GR81/F81</f>
        <v>0.80400992375384728</v>
      </c>
      <c r="GU81">
        <f>GR81/G81</f>
        <v>0.56689904823499182</v>
      </c>
      <c r="GV81"/>
      <c r="GW81" s="12" t="s">
        <v>27</v>
      </c>
      <c r="GX81" s="86"/>
      <c r="GY81" s="86"/>
      <c r="GZ81">
        <f>AVERAGE(GY80:GY82)</f>
        <v>5.4317827983062834</v>
      </c>
      <c r="HA81">
        <f>GZ81/E81</f>
        <v>6.1893301579030089</v>
      </c>
      <c r="HB81">
        <f>GZ81/F81</f>
        <v>12.449588953042193</v>
      </c>
      <c r="HC81">
        <f>GZ81/G81</f>
        <v>8.7780758917065747</v>
      </c>
      <c r="HD81"/>
      <c r="HE81" s="12">
        <v>28.899925</v>
      </c>
      <c r="HF81" s="12">
        <f t="shared" si="448"/>
        <v>0.12065828749999996</v>
      </c>
      <c r="HG81" s="12">
        <f t="shared" si="449"/>
        <v>1.3202564184621817</v>
      </c>
      <c r="HH81">
        <f>AVERAGE(HG80:HG82)</f>
        <v>1.50416954061917</v>
      </c>
      <c r="HI81">
        <f>HH81/E81</f>
        <v>1.7139495900418344</v>
      </c>
      <c r="HJ81">
        <f>HH81/F81</f>
        <v>3.447540741546979</v>
      </c>
      <c r="HK81">
        <f>HH81/G81</f>
        <v>2.4308251768950737</v>
      </c>
      <c r="HM81" s="12">
        <v>31.773237000000002</v>
      </c>
      <c r="HN81" s="12">
        <f t="shared" si="450"/>
        <v>-3.9071987043600007</v>
      </c>
      <c r="HO81" s="12">
        <f t="shared" si="451"/>
        <v>1.2382299249912503E-4</v>
      </c>
      <c r="HP81">
        <f>AVERAGE(HO80:HO82)</f>
        <v>2.4523842119593831E-4</v>
      </c>
      <c r="HQ81">
        <f>HP81/E81</f>
        <v>2.7944076789260329E-4</v>
      </c>
      <c r="HR81">
        <f>HP81/F81</f>
        <v>5.6208387793681158E-4</v>
      </c>
      <c r="HS81">
        <f>HQ81/G81</f>
        <v>4.5159248056879283E-4</v>
      </c>
      <c r="HT81"/>
      <c r="HU81" s="12">
        <v>28.966522000000001</v>
      </c>
      <c r="HV81" s="12">
        <f t="shared" si="452"/>
        <v>0.56925666560000021</v>
      </c>
      <c r="HW81" s="12">
        <f t="shared" si="453"/>
        <v>3.708998567549624</v>
      </c>
      <c r="HX81">
        <f>AVERAGE(HW80:HW82)</f>
        <v>3.5502739578345799</v>
      </c>
      <c r="HY81">
        <f>HX81/E81</f>
        <v>4.0454153805441235</v>
      </c>
      <c r="HZ81">
        <f>HX81/F81</f>
        <v>8.1371905112834888</v>
      </c>
      <c r="IA81">
        <f>HX81/G81</f>
        <v>5.7374485312518431</v>
      </c>
      <c r="IB81"/>
      <c r="IC81" s="12">
        <v>31.468032999999998</v>
      </c>
      <c r="ID81" s="12">
        <f t="shared" si="454"/>
        <v>-1.7585143081999997</v>
      </c>
      <c r="IE81" s="12">
        <f t="shared" si="455"/>
        <v>1.7437559070023572E-2</v>
      </c>
      <c r="IF81">
        <f>AVERAGE(IE80:IE82)</f>
        <v>2.6230813826291961E-2</v>
      </c>
      <c r="IG81">
        <f>IF81/E81</f>
        <v>2.9889112490291719E-2</v>
      </c>
      <c r="IH81">
        <f>IF81/F81</f>
        <v>6.0120748963478125E-2</v>
      </c>
      <c r="II81">
        <f>IF81/G81</f>
        <v>4.2390515787968264E-2</v>
      </c>
      <c r="IJ81"/>
      <c r="IK81" s="12">
        <v>31.045137</v>
      </c>
      <c r="IL81" s="12">
        <f>(-0.2134*IK81)+5.63</f>
        <v>-0.99503223580000011</v>
      </c>
      <c r="IM81" s="12">
        <f t="shared" si="457"/>
        <v>0.10115043718811319</v>
      </c>
      <c r="IN81">
        <f>AVERAGE(IM80:IM82)</f>
        <v>8.9383933582445466E-2</v>
      </c>
      <c r="IO81">
        <f>IN81/E81</f>
        <v>0.10184992594444943</v>
      </c>
      <c r="IP81">
        <f>IN81/F81</f>
        <v>0.20486703416315852</v>
      </c>
      <c r="IQ81" s="2">
        <f>IN81/G81</f>
        <v>0.1444496184071688</v>
      </c>
    </row>
    <row r="82" spans="1:251">
      <c r="B82" s="2">
        <v>20.006119000000002</v>
      </c>
      <c r="C82" s="2">
        <f t="shared" si="412"/>
        <v>6.8468765899999617E-2</v>
      </c>
      <c r="D82" s="2">
        <f t="shared" si="308"/>
        <v>1.1707623990287814</v>
      </c>
      <c r="F82" s="33"/>
      <c r="I82" s="2">
        <v>31.659680999999999</v>
      </c>
      <c r="J82" s="12">
        <f>(-0.285*I82)+7.0984</f>
        <v>-1.9246090849999984</v>
      </c>
      <c r="K82" s="2">
        <f t="shared" si="310"/>
        <v>1.1895724977917974E-2</v>
      </c>
      <c r="L82"/>
      <c r="Q82" s="2">
        <v>26.349150000000002</v>
      </c>
      <c r="R82" s="2">
        <f t="shared" si="413"/>
        <v>-1.2806317750000011</v>
      </c>
      <c r="S82" s="2">
        <f t="shared" si="414"/>
        <v>5.2404456962839345E-2</v>
      </c>
      <c r="T82"/>
      <c r="U82"/>
      <c r="V82"/>
      <c r="W82"/>
      <c r="X82"/>
      <c r="Y82" s="12">
        <v>21.902380000000001</v>
      </c>
      <c r="Z82" s="12">
        <f t="shared" si="415"/>
        <v>-1.4372700624000001</v>
      </c>
      <c r="AA82" s="12">
        <f t="shared" si="416"/>
        <v>3.6536752021306566E-2</v>
      </c>
      <c r="AB82"/>
      <c r="AC82"/>
      <c r="AD82"/>
      <c r="AE82"/>
      <c r="AF82"/>
      <c r="AG82" s="2">
        <v>34.091419999999999</v>
      </c>
      <c r="AH82" s="12">
        <f>(-0.2378*AG82)+3.6095</f>
        <v>-4.4974396759999991</v>
      </c>
      <c r="AI82" s="2">
        <f>10^AH82</f>
        <v>3.1809754987779387E-5</v>
      </c>
      <c r="AJ82"/>
      <c r="AK82"/>
      <c r="AL82"/>
      <c r="AM82"/>
      <c r="AN82"/>
      <c r="AO82" s="2">
        <v>35.326461999999999</v>
      </c>
      <c r="AP82" s="2">
        <f t="shared" si="417"/>
        <v>-2.9124003093999997</v>
      </c>
      <c r="AQ82" s="2">
        <f t="shared" si="418"/>
        <v>1.2234879336894416E-3</v>
      </c>
      <c r="AR82"/>
      <c r="AS82"/>
      <c r="AT82"/>
      <c r="AU82"/>
      <c r="AV82"/>
      <c r="AW82" s="2">
        <v>27.642878</v>
      </c>
      <c r="AX82" s="2">
        <f t="shared" si="419"/>
        <v>-0.14703895340000006</v>
      </c>
      <c r="AY82" s="2">
        <f t="shared" si="420"/>
        <v>0.71278909469765495</v>
      </c>
      <c r="AZ82"/>
      <c r="BA82"/>
      <c r="BB82"/>
      <c r="BC82"/>
      <c r="BD82"/>
      <c r="BE82" s="12">
        <v>22.774916000000001</v>
      </c>
      <c r="BF82" s="12">
        <f t="shared" si="421"/>
        <v>-1.1817381820000001</v>
      </c>
      <c r="BG82" s="12">
        <f t="shared" si="422"/>
        <v>6.580544313241235E-2</v>
      </c>
      <c r="BH82"/>
      <c r="BI82"/>
      <c r="BJ82"/>
      <c r="BK82"/>
      <c r="BL82"/>
      <c r="BM82" s="12">
        <v>36.474625000000003</v>
      </c>
      <c r="BN82" s="12">
        <f t="shared" si="423"/>
        <v>-3.9948038750000006</v>
      </c>
      <c r="BO82" s="12">
        <f t="shared" si="267"/>
        <v>1.0120363811442008E-4</v>
      </c>
      <c r="BP82"/>
      <c r="BQ82"/>
      <c r="BR82"/>
      <c r="BS82"/>
      <c r="BT82"/>
      <c r="BU82" s="2">
        <v>26.986059999999998</v>
      </c>
      <c r="BV82" s="2">
        <f>(-0.1759*BU82)+5.7383</f>
        <v>0.99145204600000003</v>
      </c>
      <c r="BW82" s="2">
        <f>10^BV82</f>
        <v>9.8051004222431324</v>
      </c>
      <c r="BX82"/>
      <c r="BY82"/>
      <c r="BZ82"/>
      <c r="CA82"/>
      <c r="CB82"/>
      <c r="CC82" s="2">
        <v>27.914473999999998</v>
      </c>
      <c r="CD82" s="2">
        <f t="shared" si="424"/>
        <v>-1.1192961131999999</v>
      </c>
      <c r="CE82" s="2">
        <f t="shared" si="425"/>
        <v>7.5980804353015394E-2</v>
      </c>
      <c r="CF82"/>
      <c r="CG82"/>
      <c r="CH82"/>
      <c r="CI82"/>
      <c r="CJ82"/>
      <c r="CK82" s="12" t="s">
        <v>27</v>
      </c>
      <c r="CL82" s="12"/>
      <c r="CM82" s="12"/>
      <c r="CN82"/>
      <c r="CO82"/>
      <c r="CP82"/>
      <c r="CQ82"/>
      <c r="CR82"/>
      <c r="CS82" s="12">
        <v>34.415824999999998</v>
      </c>
      <c r="CT82" s="2">
        <f t="shared" si="458"/>
        <v>-0.90703132999999969</v>
      </c>
      <c r="CU82" s="2">
        <f t="shared" si="459"/>
        <v>0.12387072229791934</v>
      </c>
      <c r="CV82"/>
      <c r="CW82"/>
      <c r="CX82"/>
      <c r="CY82"/>
      <c r="CZ82"/>
      <c r="DA82" s="12">
        <v>28.393711</v>
      </c>
      <c r="DB82" s="12">
        <f t="shared" si="426"/>
        <v>-1.0751383018</v>
      </c>
      <c r="DC82" s="12">
        <f t="shared" si="427"/>
        <v>8.4112724062211305E-2</v>
      </c>
      <c r="DD82"/>
      <c r="DE82"/>
      <c r="DF82"/>
      <c r="DG82"/>
      <c r="DH82"/>
      <c r="DI82" s="5">
        <v>10.337467999999999</v>
      </c>
      <c r="DL82"/>
      <c r="DM82"/>
      <c r="DN82"/>
      <c r="DU82" s="12">
        <v>33.851256999999997</v>
      </c>
      <c r="DV82" s="2">
        <f t="shared" si="428"/>
        <v>0.47037932800000037</v>
      </c>
      <c r="DW82" s="2">
        <f t="shared" si="429"/>
        <v>2.9537880421417371</v>
      </c>
      <c r="DX82"/>
      <c r="DY82"/>
      <c r="DZ82"/>
      <c r="EA82"/>
      <c r="EB82"/>
      <c r="EC82" s="12">
        <v>32.338974</v>
      </c>
      <c r="ED82" s="12">
        <f t="shared" si="430"/>
        <v>-0.31203446820000025</v>
      </c>
      <c r="EE82" s="12">
        <f t="shared" si="431"/>
        <v>0.48748979847045382</v>
      </c>
      <c r="EF82"/>
      <c r="EG82"/>
      <c r="EH82"/>
      <c r="EI82"/>
      <c r="EJ82"/>
      <c r="EK82" s="12">
        <v>28.840309999999999</v>
      </c>
      <c r="EL82" s="12">
        <f t="shared" si="432"/>
        <v>-2.0268305209999999</v>
      </c>
      <c r="EM82" s="12">
        <f t="shared" si="433"/>
        <v>9.4009009958242445E-3</v>
      </c>
      <c r="EN82"/>
      <c r="EO82"/>
      <c r="EP82"/>
      <c r="EQ82"/>
      <c r="ER82"/>
      <c r="ES82" s="2">
        <v>31.902773</v>
      </c>
      <c r="ET82" s="12">
        <f t="shared" si="434"/>
        <v>3.9853409399999151E-2</v>
      </c>
      <c r="EU82" s="2">
        <f t="shared" si="435"/>
        <v>1.0961081562747361</v>
      </c>
      <c r="EV82"/>
      <c r="EW82"/>
      <c r="EX82"/>
      <c r="EY82"/>
      <c r="EZ82"/>
      <c r="FA82" s="2">
        <v>27.305493999999999</v>
      </c>
      <c r="FB82" s="2">
        <f t="shared" si="436"/>
        <v>-1.1751176736000009</v>
      </c>
      <c r="FC82" s="2">
        <f t="shared" si="437"/>
        <v>6.681628519914648E-2</v>
      </c>
      <c r="FD82"/>
      <c r="FE82"/>
      <c r="FF82"/>
      <c r="FG82"/>
      <c r="FH82"/>
      <c r="FI82" s="2">
        <v>32.351170000000003</v>
      </c>
      <c r="FJ82" s="12">
        <f>(-0.1487*FI82)+4.5049</f>
        <v>-0.30571897899999989</v>
      </c>
      <c r="FK82" s="2">
        <f t="shared" si="235"/>
        <v>0.4946306464663498</v>
      </c>
      <c r="FL82"/>
      <c r="FM82"/>
      <c r="FN82"/>
      <c r="FO82"/>
      <c r="FP82"/>
      <c r="FQ82" s="12">
        <v>32.856456999999999</v>
      </c>
      <c r="FR82" s="12">
        <f t="shared" si="438"/>
        <v>0.59026193289999984</v>
      </c>
      <c r="FS82" s="12">
        <f t="shared" si="439"/>
        <v>3.8927985776111198</v>
      </c>
      <c r="FT82"/>
      <c r="FU82"/>
      <c r="FV82"/>
      <c r="FW82"/>
      <c r="FX82"/>
      <c r="FY82" s="2">
        <v>27.933721999999999</v>
      </c>
      <c r="FZ82" s="2">
        <f t="shared" si="440"/>
        <v>0.22059058000000009</v>
      </c>
      <c r="GA82" s="2">
        <f t="shared" si="441"/>
        <v>1.6618452496256086</v>
      </c>
      <c r="GB82"/>
      <c r="GC82"/>
      <c r="GD82"/>
      <c r="GE82"/>
      <c r="GF82"/>
      <c r="GG82" s="2">
        <v>29.108367999999999</v>
      </c>
      <c r="GH82" s="2">
        <f t="shared" si="442"/>
        <v>-1.0708585007999996</v>
      </c>
      <c r="GI82" s="2">
        <f t="shared" si="443"/>
        <v>8.4945719495710933E-2</v>
      </c>
      <c r="GJ82"/>
      <c r="GK82"/>
      <c r="GL82"/>
      <c r="GM82"/>
      <c r="GN82"/>
      <c r="GO82" s="12">
        <v>33.992289999999997</v>
      </c>
      <c r="GP82" s="12">
        <f t="shared" si="444"/>
        <v>-0.78778790699999979</v>
      </c>
      <c r="GQ82" s="12">
        <f t="shared" si="445"/>
        <v>0.16300919135255415</v>
      </c>
      <c r="GR82"/>
      <c r="GS82"/>
      <c r="GT82"/>
      <c r="GU82"/>
      <c r="GV82"/>
      <c r="GW82" s="12">
        <v>26.868397000000002</v>
      </c>
      <c r="GX82" s="86">
        <f t="shared" ref="GX82" si="460">(-0.0969*GW82)+3.5187</f>
        <v>0.91515233069999979</v>
      </c>
      <c r="GY82" s="86">
        <f t="shared" ref="GY82" si="461">10^GX82</f>
        <v>8.2253110575922133</v>
      </c>
      <c r="GZ82"/>
      <c r="HA82"/>
      <c r="HB82"/>
      <c r="HC82"/>
      <c r="HD82"/>
      <c r="HE82" s="12">
        <v>27.743036</v>
      </c>
      <c r="HF82" s="12">
        <f t="shared" si="448"/>
        <v>0.24849452199999966</v>
      </c>
      <c r="HG82" s="12">
        <f t="shared" si="449"/>
        <v>1.7721256921783761</v>
      </c>
      <c r="HH82"/>
      <c r="HI82"/>
      <c r="HJ82"/>
      <c r="HK82"/>
      <c r="HM82" s="12" t="s">
        <v>27</v>
      </c>
      <c r="HN82" s="12"/>
      <c r="HO82" s="12"/>
      <c r="HP82"/>
      <c r="HQ82"/>
      <c r="HR82"/>
      <c r="HS82"/>
      <c r="HT82"/>
      <c r="HU82" s="12">
        <v>28.563509</v>
      </c>
      <c r="HV82" s="12">
        <f t="shared" si="452"/>
        <v>0.61568376320000029</v>
      </c>
      <c r="HW82" s="12">
        <f t="shared" si="453"/>
        <v>4.1274684591302737</v>
      </c>
      <c r="HX82"/>
      <c r="HY82"/>
      <c r="HZ82"/>
      <c r="IA82"/>
      <c r="IB82"/>
      <c r="IC82" s="96">
        <v>29.628537999999999</v>
      </c>
      <c r="ID82" s="96">
        <f t="shared" si="454"/>
        <v>-1.3622870851999993</v>
      </c>
      <c r="IE82" s="96">
        <f t="shared" si="455"/>
        <v>4.34223091271062E-2</v>
      </c>
      <c r="IF82"/>
      <c r="IG82"/>
      <c r="IH82"/>
      <c r="II82"/>
      <c r="IJ82"/>
      <c r="IK82" s="12">
        <v>30.944894999999999</v>
      </c>
      <c r="IL82" s="12">
        <f>(-0.2134*IK82)+5.63</f>
        <v>-0.97364059299999983</v>
      </c>
      <c r="IM82" s="12">
        <f t="shared" si="457"/>
        <v>0.10625745431543356</v>
      </c>
      <c r="IN82"/>
      <c r="IO82"/>
      <c r="IP82"/>
    </row>
    <row r="83" spans="1:251">
      <c r="F83" s="33"/>
      <c r="L83"/>
      <c r="T83"/>
      <c r="U83"/>
      <c r="V83"/>
      <c r="W83"/>
      <c r="X83"/>
      <c r="AB83"/>
      <c r="AC83"/>
      <c r="AD83"/>
      <c r="AE83"/>
      <c r="AF83"/>
      <c r="AJ83"/>
      <c r="AK83"/>
      <c r="AL83"/>
      <c r="AM83"/>
      <c r="AN83"/>
      <c r="AR83"/>
      <c r="AS83"/>
      <c r="AT83"/>
      <c r="AU83"/>
      <c r="AV83"/>
      <c r="AZ83"/>
      <c r="BA83"/>
      <c r="BB83"/>
      <c r="BC83"/>
      <c r="BD83"/>
      <c r="BE83" s="12"/>
      <c r="BF83" s="12"/>
      <c r="BG83" s="12"/>
      <c r="BH83"/>
      <c r="BI83"/>
      <c r="BJ83"/>
      <c r="BK83"/>
      <c r="BL83"/>
      <c r="BM83" s="12"/>
      <c r="BN83" s="12"/>
      <c r="BO83" s="12"/>
      <c r="BP83"/>
      <c r="BQ83"/>
      <c r="BR83"/>
      <c r="BS83"/>
      <c r="BT83"/>
      <c r="BX83"/>
      <c r="BY83"/>
      <c r="BZ83"/>
      <c r="CA83"/>
      <c r="CB83"/>
      <c r="CF83"/>
      <c r="CG83"/>
      <c r="CH83"/>
      <c r="CI83"/>
      <c r="CJ83"/>
      <c r="CK83" s="12"/>
      <c r="CL83" s="12"/>
      <c r="CM83" s="12"/>
      <c r="CN83"/>
      <c r="CO83"/>
      <c r="CP83"/>
      <c r="CQ83"/>
      <c r="CR83"/>
      <c r="CS83" s="12"/>
      <c r="CV83"/>
      <c r="CW83"/>
      <c r="CX83"/>
      <c r="CY83"/>
      <c r="CZ83"/>
      <c r="DA83" s="12"/>
      <c r="DB83" s="12"/>
      <c r="DC83" s="12"/>
      <c r="DD83"/>
      <c r="DE83"/>
      <c r="DF83"/>
      <c r="DG83"/>
      <c r="DH83"/>
      <c r="DL83"/>
      <c r="DM83"/>
      <c r="DN83"/>
      <c r="DX83"/>
      <c r="DY83"/>
      <c r="DZ83"/>
      <c r="EA83"/>
      <c r="EB83"/>
      <c r="EC83" s="12"/>
      <c r="ED83" s="12"/>
      <c r="EE83" s="12"/>
      <c r="EF83"/>
      <c r="EG83"/>
      <c r="EH83"/>
      <c r="EI83"/>
      <c r="EJ83"/>
      <c r="EK83" s="12"/>
      <c r="EL83" s="12"/>
      <c r="EM83" s="12"/>
      <c r="EN83"/>
      <c r="EO83"/>
      <c r="EP83"/>
      <c r="EQ83"/>
      <c r="ER83"/>
      <c r="ET83" s="12"/>
      <c r="EV83"/>
      <c r="EW83"/>
      <c r="EX83"/>
      <c r="EY83"/>
      <c r="EZ83"/>
      <c r="FD83"/>
      <c r="FE83"/>
      <c r="FF83"/>
      <c r="FG83"/>
      <c r="FH83"/>
      <c r="FL83"/>
      <c r="FM83"/>
      <c r="FN83"/>
      <c r="FO83"/>
      <c r="FP83"/>
      <c r="FQ83" s="12"/>
      <c r="FR83" s="12"/>
      <c r="FS83" s="12"/>
      <c r="FT83"/>
      <c r="FU83"/>
      <c r="FV83"/>
      <c r="FW83"/>
      <c r="FX83"/>
      <c r="GB83"/>
      <c r="GC83"/>
      <c r="GD83"/>
      <c r="GE83"/>
      <c r="GF83"/>
      <c r="GJ83"/>
      <c r="GK83"/>
      <c r="GL83"/>
      <c r="GM83"/>
      <c r="GN83"/>
      <c r="GO83" s="12"/>
      <c r="GP83" s="12"/>
      <c r="GQ83" s="12"/>
      <c r="GR83"/>
      <c r="GS83"/>
      <c r="GT83"/>
      <c r="GU83"/>
      <c r="GV83"/>
      <c r="GW83" s="12"/>
      <c r="GX83" s="86"/>
      <c r="GY83" s="86"/>
      <c r="GZ83"/>
      <c r="HA83"/>
      <c r="HB83"/>
      <c r="HC83"/>
      <c r="HD83"/>
      <c r="HE83" s="12"/>
      <c r="HF83" s="12"/>
      <c r="HG83" s="12"/>
      <c r="HH83"/>
      <c r="HI83"/>
      <c r="HJ83"/>
      <c r="HK83"/>
      <c r="HM83" s="12"/>
      <c r="HN83" s="12"/>
      <c r="HO83" s="12"/>
      <c r="HP83"/>
      <c r="HQ83"/>
      <c r="HR83"/>
      <c r="HS83"/>
      <c r="HT83"/>
      <c r="HU83" s="12"/>
      <c r="HV83" s="12"/>
      <c r="HW83" s="12"/>
      <c r="HX83"/>
      <c r="HY83"/>
      <c r="HZ83"/>
      <c r="IA83"/>
      <c r="IB83"/>
      <c r="IC83" s="12"/>
      <c r="ID83" s="12"/>
      <c r="IE83" s="12"/>
      <c r="IF83"/>
      <c r="IG83"/>
      <c r="IH83"/>
      <c r="II83"/>
      <c r="IJ83"/>
      <c r="IK83" s="12"/>
      <c r="IL83" s="12"/>
      <c r="IM83" s="12"/>
      <c r="IN83"/>
      <c r="IO83"/>
      <c r="IP83"/>
    </row>
    <row r="84" spans="1:251" s="6" customFormat="1">
      <c r="A84" s="6" t="s">
        <v>163</v>
      </c>
      <c r="B84" s="6" t="s">
        <v>164</v>
      </c>
      <c r="F84" s="94"/>
      <c r="I84" s="6" t="s">
        <v>53</v>
      </c>
      <c r="L84" s="37"/>
      <c r="M84" s="93"/>
      <c r="N84" s="93"/>
      <c r="T84" s="37"/>
      <c r="U84" s="37"/>
      <c r="V84" s="37"/>
      <c r="W84" s="37"/>
      <c r="X84" s="37"/>
      <c r="Y84" s="5"/>
      <c r="Z84" s="5"/>
      <c r="AA84" s="5"/>
      <c r="AB84" s="37"/>
      <c r="AC84" s="37"/>
      <c r="AD84" s="37"/>
      <c r="AE84" s="37"/>
      <c r="AF84" s="37"/>
      <c r="AJ84" s="37"/>
      <c r="AK84" s="37"/>
      <c r="AL84" s="37"/>
      <c r="AM84" s="37"/>
      <c r="AN84" s="37"/>
      <c r="AR84" s="37"/>
      <c r="AS84" s="37"/>
      <c r="AT84" s="37"/>
      <c r="AU84" s="37"/>
      <c r="AV84" s="37"/>
      <c r="AZ84" s="37"/>
      <c r="BA84" s="37"/>
      <c r="BB84" s="37"/>
      <c r="BC84" s="37"/>
      <c r="BD84" s="37"/>
      <c r="BE84" s="5"/>
      <c r="BF84" s="5"/>
      <c r="BG84" s="5"/>
      <c r="BH84" s="37"/>
      <c r="BI84" s="37"/>
      <c r="BJ84" s="37"/>
      <c r="BK84" s="37"/>
      <c r="BL84" s="37"/>
      <c r="BM84" s="5"/>
      <c r="BN84" s="5"/>
      <c r="BO84" s="5"/>
      <c r="BP84" s="37"/>
      <c r="BQ84" s="37"/>
      <c r="BR84" s="37"/>
      <c r="BS84" s="37"/>
      <c r="BT84" s="37"/>
      <c r="BX84" s="37"/>
      <c r="BY84" s="37"/>
      <c r="BZ84" s="37"/>
      <c r="CA84" s="37"/>
      <c r="CB84" s="37"/>
      <c r="CF84" s="37"/>
      <c r="CG84" s="37"/>
      <c r="CH84" s="37"/>
      <c r="CI84" s="37"/>
      <c r="CJ84" s="37"/>
      <c r="CK84" s="5"/>
      <c r="CL84" s="5"/>
      <c r="CM84" s="5"/>
      <c r="CN84" s="37"/>
      <c r="CO84" s="37"/>
      <c r="CP84" s="37"/>
      <c r="CQ84" s="37"/>
      <c r="CR84" s="37"/>
      <c r="CS84" s="5"/>
      <c r="CV84" s="37"/>
      <c r="CW84" s="37"/>
      <c r="CX84" s="37"/>
      <c r="CY84" s="37"/>
      <c r="CZ84" s="37"/>
      <c r="DA84" s="5"/>
      <c r="DB84" s="5"/>
      <c r="DC84" s="5"/>
      <c r="DD84" s="37"/>
      <c r="DE84" s="37"/>
      <c r="DF84" s="37"/>
      <c r="DG84" s="37"/>
      <c r="DH84" s="37"/>
      <c r="DI84" s="5"/>
      <c r="DL84" s="37"/>
      <c r="DM84" s="37"/>
      <c r="DN84" s="37"/>
      <c r="DX84" s="37"/>
      <c r="DY84" s="37"/>
      <c r="DZ84" s="37"/>
      <c r="EA84" s="37"/>
      <c r="EB84" s="37"/>
      <c r="EC84" s="5"/>
      <c r="ED84" s="5"/>
      <c r="EE84" s="5"/>
      <c r="EF84" s="37"/>
      <c r="EG84" s="37"/>
      <c r="EH84" s="37"/>
      <c r="EI84" s="37"/>
      <c r="EJ84" s="37"/>
      <c r="EK84" s="5"/>
      <c r="EL84" s="5"/>
      <c r="EM84" s="5"/>
      <c r="EN84" s="37"/>
      <c r="EO84" s="37"/>
      <c r="EP84" s="37"/>
      <c r="EQ84" s="37"/>
      <c r="ER84" s="37"/>
      <c r="ET84" s="5"/>
      <c r="EV84" s="37"/>
      <c r="EW84" s="37"/>
      <c r="EX84" s="37"/>
      <c r="EY84" s="37"/>
      <c r="EZ84" s="37"/>
      <c r="FD84" s="37"/>
      <c r="FE84" s="37"/>
      <c r="FF84" s="37"/>
      <c r="FG84" s="37"/>
      <c r="FH84" s="37"/>
      <c r="FL84" s="37"/>
      <c r="FM84" s="37"/>
      <c r="FN84" s="37"/>
      <c r="FO84" s="37"/>
      <c r="FP84" s="37"/>
      <c r="FQ84" s="5"/>
      <c r="FR84" s="5"/>
      <c r="FS84" s="5"/>
      <c r="FT84" s="37"/>
      <c r="FU84" s="37"/>
      <c r="FV84" s="37"/>
      <c r="FW84" s="37"/>
      <c r="FX84" s="37"/>
      <c r="GB84" s="37"/>
      <c r="GC84" s="37"/>
      <c r="GD84" s="37"/>
      <c r="GE84" s="37"/>
      <c r="GF84" s="37"/>
      <c r="GJ84" s="37"/>
      <c r="GK84" s="37"/>
      <c r="GL84" s="37"/>
      <c r="GM84" s="37"/>
      <c r="GN84" s="37"/>
      <c r="GO84" s="5"/>
      <c r="GP84" s="5"/>
      <c r="GQ84" s="5"/>
      <c r="GR84" s="37"/>
      <c r="GS84" s="37"/>
      <c r="GT84" s="37"/>
      <c r="GU84" s="37"/>
      <c r="GV84" s="37"/>
      <c r="GW84" s="5"/>
      <c r="GX84" s="5"/>
      <c r="GY84" s="5"/>
      <c r="GZ84" s="37"/>
      <c r="HA84" s="37"/>
      <c r="HB84" s="37"/>
      <c r="HC84" s="37"/>
      <c r="HD84" s="37"/>
      <c r="HE84" s="5"/>
      <c r="HF84" s="5"/>
      <c r="HG84" s="5"/>
      <c r="HH84" s="37"/>
      <c r="HI84" s="37"/>
      <c r="HJ84" s="37"/>
      <c r="HK84" s="37"/>
      <c r="HM84" s="5"/>
      <c r="HN84" s="5"/>
      <c r="HO84" s="5"/>
      <c r="HP84" s="37"/>
      <c r="HQ84" s="37"/>
      <c r="HR84" s="37"/>
      <c r="HS84" s="37"/>
      <c r="HT84" s="37"/>
      <c r="HU84" s="5"/>
      <c r="HV84" s="5"/>
      <c r="HW84" s="5"/>
      <c r="HX84" s="37"/>
      <c r="HY84" s="37"/>
      <c r="HZ84" s="37"/>
      <c r="IA84" s="37"/>
      <c r="IB84" s="37"/>
      <c r="IC84" s="5"/>
      <c r="ID84" s="5"/>
      <c r="IE84" s="5"/>
      <c r="IF84" s="37"/>
      <c r="IG84" s="37"/>
      <c r="IH84" s="37"/>
      <c r="II84" s="37"/>
      <c r="IJ84" s="37"/>
      <c r="IK84" s="5"/>
      <c r="IL84" s="5"/>
      <c r="IM84" s="5"/>
      <c r="IN84" s="37"/>
      <c r="IO84" s="37"/>
      <c r="IP84" s="37"/>
    </row>
    <row r="85" spans="1:251" s="6" customFormat="1">
      <c r="F85" s="94"/>
      <c r="L85" s="37"/>
      <c r="M85" s="93"/>
      <c r="N85" s="93"/>
      <c r="T85" s="37"/>
      <c r="U85" s="37"/>
      <c r="V85" s="37"/>
      <c r="W85" s="37"/>
      <c r="X85" s="37"/>
      <c r="Y85" s="5"/>
      <c r="Z85" s="5"/>
      <c r="AA85" s="5"/>
      <c r="AB85" s="37"/>
      <c r="AC85" s="37"/>
      <c r="AD85" s="37"/>
      <c r="AE85" s="37"/>
      <c r="AF85" s="37"/>
      <c r="AJ85" s="37"/>
      <c r="AK85" s="37"/>
      <c r="AL85" s="37"/>
      <c r="AM85" s="37"/>
      <c r="AN85" s="37"/>
      <c r="AR85" s="37"/>
      <c r="AS85" s="37"/>
      <c r="AT85" s="37"/>
      <c r="AU85" s="37"/>
      <c r="AV85" s="37"/>
      <c r="AZ85" s="37"/>
      <c r="BA85" s="37"/>
      <c r="BB85" s="37"/>
      <c r="BC85" s="37"/>
      <c r="BD85" s="37"/>
      <c r="BE85" s="5"/>
      <c r="BF85" s="5"/>
      <c r="BG85" s="5"/>
      <c r="BH85" s="37"/>
      <c r="BI85" s="37"/>
      <c r="BJ85" s="37"/>
      <c r="BK85" s="37"/>
      <c r="BL85" s="37"/>
      <c r="BM85" s="5"/>
      <c r="BN85" s="5"/>
      <c r="BO85" s="5"/>
      <c r="BP85" s="37"/>
      <c r="BQ85" s="37"/>
      <c r="BR85" s="37"/>
      <c r="BS85" s="37"/>
      <c r="BT85" s="37"/>
      <c r="BX85" s="37"/>
      <c r="BY85" s="37"/>
      <c r="BZ85" s="37"/>
      <c r="CA85" s="37"/>
      <c r="CB85" s="37"/>
      <c r="CF85" s="37"/>
      <c r="CG85" s="37"/>
      <c r="CH85" s="37"/>
      <c r="CI85" s="37"/>
      <c r="CJ85" s="37"/>
      <c r="CK85" s="5"/>
      <c r="CL85" s="5"/>
      <c r="CM85" s="5"/>
      <c r="CN85" s="37"/>
      <c r="CO85" s="37"/>
      <c r="CP85" s="37"/>
      <c r="CQ85" s="37"/>
      <c r="CR85" s="37"/>
      <c r="CS85" s="5"/>
      <c r="CV85" s="37"/>
      <c r="CW85" s="37"/>
      <c r="CX85" s="37"/>
      <c r="CY85" s="37"/>
      <c r="CZ85" s="37"/>
      <c r="DA85" s="5"/>
      <c r="DB85" s="5"/>
      <c r="DC85" s="5"/>
      <c r="DD85" s="37"/>
      <c r="DE85" s="37"/>
      <c r="DF85" s="37"/>
      <c r="DG85" s="37"/>
      <c r="DH85" s="37"/>
      <c r="DI85" s="5"/>
      <c r="DL85" s="37"/>
      <c r="DM85" s="37"/>
      <c r="DN85" s="37"/>
      <c r="DX85" s="37"/>
      <c r="DY85" s="37"/>
      <c r="DZ85" s="37"/>
      <c r="EA85" s="37"/>
      <c r="EB85" s="37"/>
      <c r="EC85" s="5"/>
      <c r="ED85" s="5"/>
      <c r="EE85" s="5"/>
      <c r="EF85" s="37"/>
      <c r="EG85" s="37"/>
      <c r="EH85" s="37"/>
      <c r="EI85" s="37"/>
      <c r="EJ85" s="37"/>
      <c r="EK85" s="5"/>
      <c r="EL85" s="5"/>
      <c r="EM85" s="5"/>
      <c r="EN85" s="37"/>
      <c r="EO85" s="37"/>
      <c r="EP85" s="37"/>
      <c r="EQ85" s="37"/>
      <c r="ER85" s="37"/>
      <c r="ET85" s="5"/>
      <c r="EV85" s="37"/>
      <c r="EW85" s="37"/>
      <c r="EX85" s="37"/>
      <c r="EY85" s="37"/>
      <c r="EZ85" s="37"/>
      <c r="FD85" s="37"/>
      <c r="FE85" s="37"/>
      <c r="FF85" s="37"/>
      <c r="FG85" s="37"/>
      <c r="FH85" s="37"/>
      <c r="FL85" s="37"/>
      <c r="FM85" s="37"/>
      <c r="FN85" s="37"/>
      <c r="FO85" s="37"/>
      <c r="FP85" s="37"/>
      <c r="FQ85" s="5"/>
      <c r="FR85" s="5"/>
      <c r="FS85" s="5"/>
      <c r="FT85" s="37"/>
      <c r="FU85" s="37"/>
      <c r="FV85" s="37"/>
      <c r="FW85" s="37"/>
      <c r="FX85" s="37"/>
      <c r="GB85" s="37"/>
      <c r="GC85" s="37"/>
      <c r="GD85" s="37"/>
      <c r="GE85" s="37"/>
      <c r="GF85" s="37"/>
      <c r="GJ85" s="37"/>
      <c r="GK85" s="37"/>
      <c r="GL85" s="37"/>
      <c r="GM85" s="37"/>
      <c r="GN85" s="37"/>
      <c r="GO85" s="5"/>
      <c r="GP85" s="5"/>
      <c r="GQ85" s="5"/>
      <c r="GR85" s="37"/>
      <c r="GS85" s="37"/>
      <c r="GT85" s="37"/>
      <c r="GU85" s="37"/>
      <c r="GV85" s="37"/>
      <c r="GW85" s="5"/>
      <c r="GX85" s="5"/>
      <c r="GY85" s="5"/>
      <c r="GZ85" s="37"/>
      <c r="HA85" s="37"/>
      <c r="HB85" s="37"/>
      <c r="HC85" s="37"/>
      <c r="HD85" s="37"/>
      <c r="HE85" s="5"/>
      <c r="HF85" s="5"/>
      <c r="HG85" s="5"/>
      <c r="HH85" s="37"/>
      <c r="HI85" s="37"/>
      <c r="HJ85" s="37"/>
      <c r="HK85" s="37"/>
      <c r="HM85" s="5"/>
      <c r="HN85" s="5"/>
      <c r="HO85" s="5"/>
      <c r="HP85" s="37"/>
      <c r="HQ85" s="37"/>
      <c r="HR85" s="37"/>
      <c r="HS85" s="37"/>
      <c r="HT85" s="37"/>
      <c r="HU85" s="5"/>
      <c r="HV85" s="5"/>
      <c r="HW85" s="5"/>
      <c r="HX85" s="37"/>
      <c r="HY85" s="37"/>
      <c r="HZ85" s="37"/>
      <c r="IA85" s="37"/>
      <c r="IB85" s="37"/>
      <c r="IC85" s="5"/>
      <c r="ID85" s="5"/>
      <c r="IE85" s="5"/>
      <c r="IF85" s="37"/>
      <c r="IG85" s="37"/>
      <c r="IH85" s="37"/>
      <c r="II85" s="37"/>
      <c r="IJ85" s="37"/>
      <c r="IK85" s="5"/>
      <c r="IL85" s="5"/>
      <c r="IM85" s="5"/>
      <c r="IN85" s="37"/>
      <c r="IO85" s="37"/>
      <c r="IP85" s="37"/>
    </row>
    <row r="86" spans="1:251">
      <c r="A86" s="82"/>
      <c r="F86" s="33"/>
      <c r="L86"/>
      <c r="T86"/>
      <c r="U86"/>
      <c r="V86"/>
      <c r="W86"/>
      <c r="X86"/>
      <c r="Y86" s="12"/>
      <c r="Z86" s="12"/>
      <c r="AA86" s="12"/>
      <c r="AB86"/>
      <c r="AC86"/>
      <c r="AD86"/>
      <c r="AE86"/>
      <c r="AF86"/>
      <c r="AJ86"/>
      <c r="AK86"/>
      <c r="AL86"/>
      <c r="AM86"/>
      <c r="AN86"/>
      <c r="AR86"/>
      <c r="AS86"/>
      <c r="AT86"/>
      <c r="AU86"/>
      <c r="AV86"/>
      <c r="AZ86"/>
      <c r="BA86"/>
      <c r="BB86"/>
      <c r="BC86"/>
      <c r="BD86"/>
      <c r="BE86" s="12"/>
      <c r="BF86" s="12"/>
      <c r="BG86" s="12"/>
      <c r="BH86"/>
      <c r="BI86"/>
      <c r="BJ86"/>
      <c r="BK86"/>
      <c r="BL86"/>
      <c r="BM86" s="12"/>
      <c r="BN86" s="12"/>
      <c r="BO86" s="12"/>
      <c r="BP86"/>
      <c r="BQ86"/>
      <c r="BR86"/>
      <c r="BS86"/>
      <c r="BT86"/>
      <c r="BX86"/>
      <c r="BY86"/>
      <c r="BZ86"/>
      <c r="CA86"/>
      <c r="CB86"/>
      <c r="CF86"/>
      <c r="CG86"/>
      <c r="CH86"/>
      <c r="CI86"/>
      <c r="CJ86"/>
      <c r="CK86" s="12"/>
      <c r="CL86" s="12"/>
      <c r="CM86" s="12"/>
      <c r="CN86"/>
      <c r="CO86"/>
      <c r="CP86"/>
      <c r="CQ86"/>
      <c r="CR86"/>
      <c r="CS86" s="12"/>
      <c r="CV86"/>
      <c r="CW86"/>
      <c r="CX86"/>
      <c r="CY86"/>
      <c r="CZ86"/>
      <c r="DA86" s="12"/>
      <c r="DB86" s="12"/>
      <c r="DC86" s="12"/>
      <c r="DD86"/>
      <c r="DE86"/>
      <c r="DF86"/>
      <c r="DG86"/>
      <c r="DH86"/>
      <c r="DL86"/>
      <c r="DM86"/>
      <c r="DN86"/>
      <c r="DX86"/>
      <c r="DY86"/>
      <c r="DZ86"/>
      <c r="EA86"/>
      <c r="EB86"/>
      <c r="EC86" s="12"/>
      <c r="ED86" s="12"/>
      <c r="EE86" s="12"/>
      <c r="EF86"/>
      <c r="EG86"/>
      <c r="EH86"/>
      <c r="EI86"/>
      <c r="EJ86"/>
      <c r="EK86" s="12"/>
      <c r="EL86" s="12"/>
      <c r="EM86" s="12"/>
      <c r="EN86"/>
      <c r="EO86"/>
      <c r="EP86"/>
      <c r="EQ86"/>
      <c r="ER86"/>
      <c r="ET86" s="12"/>
      <c r="EV86"/>
      <c r="EW86"/>
      <c r="EX86"/>
      <c r="EY86"/>
      <c r="EZ86"/>
      <c r="FD86"/>
      <c r="FE86"/>
      <c r="FF86"/>
      <c r="FG86"/>
      <c r="FH86"/>
      <c r="FL86"/>
      <c r="FM86"/>
      <c r="FN86"/>
      <c r="FO86"/>
      <c r="FP86"/>
      <c r="FQ86" s="12"/>
      <c r="FR86" s="12"/>
      <c r="FS86" s="12"/>
      <c r="FT86"/>
      <c r="FU86"/>
      <c r="FV86"/>
      <c r="FW86"/>
      <c r="FX86"/>
      <c r="GB86"/>
      <c r="GC86"/>
      <c r="GD86"/>
      <c r="GE86"/>
      <c r="GF86"/>
      <c r="GJ86"/>
      <c r="GK86"/>
      <c r="GL86"/>
      <c r="GM86"/>
      <c r="GN86"/>
      <c r="GO86" s="12"/>
      <c r="GP86" s="12"/>
      <c r="GQ86" s="12"/>
      <c r="GR86"/>
      <c r="GS86"/>
      <c r="GT86"/>
      <c r="GU86"/>
      <c r="GV86"/>
      <c r="GW86" s="12"/>
      <c r="GX86" s="86"/>
      <c r="GY86" s="86"/>
      <c r="GZ86"/>
      <c r="HA86"/>
      <c r="HB86"/>
      <c r="HC86"/>
      <c r="HD86"/>
      <c r="HE86" s="12"/>
      <c r="HF86" s="12"/>
      <c r="HG86" s="12"/>
      <c r="HH86"/>
      <c r="HI86"/>
      <c r="HJ86"/>
      <c r="HK86"/>
      <c r="HM86" s="12"/>
      <c r="HN86" s="12"/>
      <c r="HO86" s="12"/>
      <c r="HP86"/>
      <c r="HQ86"/>
      <c r="HR86"/>
      <c r="HS86"/>
      <c r="HT86"/>
      <c r="HU86" s="12"/>
      <c r="HV86" s="12"/>
      <c r="HW86" s="12"/>
      <c r="HX86"/>
      <c r="HY86"/>
      <c r="HZ86"/>
      <c r="IA86"/>
      <c r="IB86"/>
      <c r="IC86" s="12"/>
      <c r="ID86" s="12"/>
      <c r="IE86" s="12"/>
      <c r="IF86"/>
      <c r="IG86"/>
      <c r="IH86"/>
      <c r="II86"/>
      <c r="IJ86"/>
      <c r="IK86" s="12"/>
      <c r="IL86" s="12"/>
      <c r="IM86" s="12"/>
      <c r="IN86"/>
      <c r="IO86"/>
      <c r="IP86"/>
    </row>
    <row r="87" spans="1:251" s="5" customFormat="1">
      <c r="A87" s="5" t="s">
        <v>165</v>
      </c>
      <c r="B87" s="8">
        <v>10.6818285</v>
      </c>
      <c r="C87" s="8">
        <f t="shared" ref="C87:C89" si="462">(-0.2339*B87)+4.7479</f>
        <v>2.2494203138499995</v>
      </c>
      <c r="D87" s="8">
        <f t="shared" ref="D87:D89" si="463">10^C87</f>
        <v>177.59073875506851</v>
      </c>
      <c r="F87" s="94"/>
      <c r="I87" s="5">
        <v>24.271892999999999</v>
      </c>
      <c r="J87" s="5">
        <f>(-0.285*I87)+7.0984</f>
        <v>0.18091049500000089</v>
      </c>
      <c r="K87" s="5">
        <f t="shared" ref="K87:K89" si="464">10^J87</f>
        <v>1.5167377463974976</v>
      </c>
      <c r="L87" s="83"/>
      <c r="M87" s="32"/>
      <c r="N87" s="32"/>
      <c r="Q87" s="5">
        <v>24.338764000000001</v>
      </c>
      <c r="R87" s="5">
        <f t="shared" ref="R87:R89" si="465">(-0.1685*Q87)+3.1592</f>
        <v>-0.9418817340000003</v>
      </c>
      <c r="S87" s="5">
        <f t="shared" ref="S87:S89" si="466">10^R87</f>
        <v>0.11431896029733682</v>
      </c>
      <c r="T87" s="83"/>
      <c r="U87" s="83"/>
      <c r="V87" s="83"/>
      <c r="W87" s="83"/>
      <c r="X87" s="83"/>
      <c r="Y87" s="5">
        <v>19.038675999999999</v>
      </c>
      <c r="Z87" s="5">
        <f t="shared" ref="Z87:Z89" si="467">(-0.23448*Y87)+3.6984</f>
        <v>-0.76578874847999989</v>
      </c>
      <c r="AA87" s="5">
        <f t="shared" ref="AA87:AA89" si="468">10^Z87</f>
        <v>0.17147912213092115</v>
      </c>
      <c r="AB87" s="83"/>
      <c r="AC87" s="83"/>
      <c r="AD87" s="83"/>
      <c r="AE87" s="83"/>
      <c r="AF87" s="83"/>
      <c r="AG87" s="5">
        <v>30.347216</v>
      </c>
      <c r="AH87" s="5">
        <f t="shared" ref="AH87:AH89" si="469">(-0.2378*AG87)+3.6095</f>
        <v>-3.6070679648000001</v>
      </c>
      <c r="AI87" s="5">
        <f t="shared" ref="AI87:AI89" si="470">10^AH87</f>
        <v>2.4713373634656762E-4</v>
      </c>
      <c r="AJ87" s="83"/>
      <c r="AK87" s="83"/>
      <c r="AL87" s="83"/>
      <c r="AM87" s="83"/>
      <c r="AN87" s="83"/>
      <c r="AO87" s="5">
        <v>37.054340000000003</v>
      </c>
      <c r="AP87" s="5">
        <f t="shared" ref="AP87:AP89" si="471">(-0.2037*AO87)+4.2836</f>
        <v>-3.2643690580000007</v>
      </c>
      <c r="AQ87" s="5">
        <f t="shared" ref="AQ87:AQ89" si="472">10^AP87</f>
        <v>5.4404013786949401E-4</v>
      </c>
      <c r="AR87" s="83"/>
      <c r="AS87" s="83"/>
      <c r="AT87" s="83"/>
      <c r="AU87" s="83"/>
      <c r="AV87" s="83"/>
      <c r="AW87" s="5">
        <v>24.111806999999999</v>
      </c>
      <c r="AX87" s="5">
        <f t="shared" ref="AX87:AX89" si="473">(-0.1553*AW87)+4.1459</f>
        <v>0.40133637290000035</v>
      </c>
      <c r="AY87" s="5">
        <f t="shared" ref="AY87:AY89" si="474">10^AX87</f>
        <v>2.519627692446393</v>
      </c>
      <c r="AZ87" s="83"/>
      <c r="BA87" s="83"/>
      <c r="BB87" s="83"/>
      <c r="BC87" s="83"/>
      <c r="BD87" s="83"/>
      <c r="BE87" s="5">
        <v>20.515713000000002</v>
      </c>
      <c r="BF87" s="5">
        <f t="shared" ref="BF87:BF89" si="475">(-0.2895*BE87)+5.4116</f>
        <v>-0.52769891350000009</v>
      </c>
      <c r="BG87" s="5">
        <f t="shared" ref="BG87:BG89" si="476">10^BF87</f>
        <v>0.29668875524484745</v>
      </c>
      <c r="BH87" s="83"/>
      <c r="BI87" s="83"/>
      <c r="BJ87" s="83"/>
      <c r="BK87" s="83"/>
      <c r="BL87" s="83"/>
      <c r="BM87" s="5">
        <v>28.788</v>
      </c>
      <c r="BN87" s="5">
        <f>(-0.323*BM87)+7.7865</f>
        <v>-1.5120240000000003</v>
      </c>
      <c r="BO87" s="5">
        <f t="shared" ref="BO87:BO89" si="477">10^BN87</f>
        <v>3.0759268280455689E-2</v>
      </c>
      <c r="BP87" s="83"/>
      <c r="BQ87" s="83"/>
      <c r="BR87" s="83"/>
      <c r="BS87" s="83"/>
      <c r="BT87" s="83"/>
      <c r="BU87" s="5">
        <v>22.991282999999999</v>
      </c>
      <c r="BV87" s="5">
        <f t="shared" ref="BV87:BV89" si="478">(-0.1759*BU87)+5.7383</f>
        <v>1.6941333202999997</v>
      </c>
      <c r="BW87" s="5">
        <f t="shared" ref="BW87:BW89" si="479">10^BV87</f>
        <v>49.446245443531097</v>
      </c>
      <c r="BX87" s="83"/>
      <c r="BY87" s="83"/>
      <c r="BZ87" s="83"/>
      <c r="CA87" s="83"/>
      <c r="CB87" s="83"/>
      <c r="CC87" s="5">
        <v>24.274958000000002</v>
      </c>
      <c r="CD87" s="5">
        <f t="shared" ref="CD87:CD89" si="480">(-0.1918*CC87)+4.2347</f>
        <v>-0.42123694440000037</v>
      </c>
      <c r="CE87" s="5">
        <f t="shared" ref="CE87:CE89" si="481">10^CD87</f>
        <v>0.37910809298658066</v>
      </c>
      <c r="CF87" s="83"/>
      <c r="CG87" s="83"/>
      <c r="CH87" s="83"/>
      <c r="CI87" s="83"/>
      <c r="CJ87" s="83"/>
      <c r="CK87" s="5">
        <v>27.390034</v>
      </c>
      <c r="CL87" s="5">
        <f t="shared" ref="CL87:CL89" si="482">(-0.1396*CK87)+4.5174</f>
        <v>0.69375125360000034</v>
      </c>
      <c r="CM87" s="5">
        <f t="shared" ref="CM87:CM89" si="483">10^CL87</f>
        <v>4.9402764678481734</v>
      </c>
      <c r="CN87" s="83"/>
      <c r="CO87" s="83"/>
      <c r="CP87" s="83"/>
      <c r="CQ87" s="83"/>
      <c r="CR87" s="83"/>
      <c r="CS87" s="5">
        <v>26.751885999999999</v>
      </c>
      <c r="CT87" s="5">
        <f t="shared" ref="CT87:CT89" si="484">(-0.2004*CS87)+5.9899</f>
        <v>0.62882204559999977</v>
      </c>
      <c r="CU87" s="5">
        <f t="shared" ref="CU87:CU89" si="485">10^CT87</f>
        <v>4.2542405771664891</v>
      </c>
      <c r="CV87" s="83"/>
      <c r="CW87" s="83"/>
      <c r="CX87" s="83"/>
      <c r="CY87" s="83"/>
      <c r="CZ87" s="83"/>
      <c r="DA87" s="5">
        <v>24.568127</v>
      </c>
      <c r="DB87" s="5">
        <f t="shared" ref="DB87:DB93" si="486">(-0.2038*DA87)+4.7115</f>
        <v>-0.29548428260000037</v>
      </c>
      <c r="DC87" s="5">
        <f t="shared" ref="DC87:DC93" si="487">10^DB87</f>
        <v>0.50642567706711172</v>
      </c>
      <c r="DD87" s="83"/>
      <c r="DE87" s="83"/>
      <c r="DF87" s="83"/>
      <c r="DG87" s="83"/>
      <c r="DH87" s="83"/>
      <c r="DI87" s="5">
        <v>9.5941919999999996</v>
      </c>
      <c r="DL87" s="83"/>
      <c r="DM87" s="83"/>
      <c r="DN87" s="83"/>
      <c r="DU87" s="5">
        <v>31.731570000000001</v>
      </c>
      <c r="DV87" s="5">
        <f t="shared" ref="DV87:DV89" si="488">(-0.096*DU87)+3.7201</f>
        <v>0.6738692799999999</v>
      </c>
      <c r="DW87" s="5">
        <f t="shared" ref="DW87:DW89" si="489">10^DV87</f>
        <v>4.7192097453841217</v>
      </c>
      <c r="DX87" s="83"/>
      <c r="DY87" s="83"/>
      <c r="DZ87" s="83"/>
      <c r="EA87" s="83"/>
      <c r="EB87" s="83"/>
      <c r="EC87" s="5">
        <v>29.057801999999999</v>
      </c>
      <c r="ED87" s="5">
        <f t="shared" ref="ED87:ED89" si="490">(-0.1243*EC87)+3.7077</f>
        <v>9.5815211400000155E-2</v>
      </c>
      <c r="EE87" s="5">
        <f t="shared" ref="EE87:EE89" si="491">10^ED87</f>
        <v>1.2468528760896964</v>
      </c>
      <c r="EF87" s="83"/>
      <c r="EG87" s="83"/>
      <c r="EH87" s="83"/>
      <c r="EI87" s="83"/>
      <c r="EJ87" s="83"/>
      <c r="EK87" s="5">
        <v>28.283770000000001</v>
      </c>
      <c r="EL87" s="5">
        <f t="shared" ref="EL87:EL89" si="492">(-0.2791*EK87)+6.0225</f>
        <v>-1.8715002070000004</v>
      </c>
      <c r="EM87" s="5">
        <f t="shared" ref="EM87:EM93" si="493">10^EL87</f>
        <v>1.3443111259252644E-2</v>
      </c>
      <c r="EN87" s="83"/>
      <c r="EO87" s="83"/>
      <c r="EP87" s="83"/>
      <c r="EQ87" s="83"/>
      <c r="ER87" s="83"/>
      <c r="ES87" s="5">
        <v>28.367367000000002</v>
      </c>
      <c r="ET87" s="5">
        <f t="shared" ref="ET87:ET89" si="494">(-0.1322*ES87)+4.2574</f>
        <v>0.50723408259999925</v>
      </c>
      <c r="EU87" s="5">
        <f t="shared" ref="EU87:EU89" si="495">10^ET87</f>
        <v>3.2153931528340394</v>
      </c>
      <c r="EV87" s="83"/>
      <c r="EW87" s="83"/>
      <c r="EX87" s="83"/>
      <c r="EY87" s="83"/>
      <c r="EZ87" s="83"/>
      <c r="FA87" s="5">
        <v>21.633700000000001</v>
      </c>
      <c r="FB87" s="5">
        <f t="shared" ref="FB87:FB89" si="496">(-0.2544*FA87)+5.7714</f>
        <v>0.26778671999999926</v>
      </c>
      <c r="FC87" s="5">
        <f t="shared" ref="FC87:FC89" si="497">10^FB87</f>
        <v>1.8526215861318318</v>
      </c>
      <c r="FD87" s="83"/>
      <c r="FE87" s="83"/>
      <c r="FF87" s="83"/>
      <c r="FG87" s="83"/>
      <c r="FH87" s="83"/>
      <c r="FI87" s="5">
        <v>27.377234999999999</v>
      </c>
      <c r="FJ87" s="5">
        <f t="shared" ref="FJ87:FJ89" si="498">(-0.1487*FI87)+4.5049</f>
        <v>0.43390515550000064</v>
      </c>
      <c r="FK87" s="5">
        <f t="shared" ref="FK87:FK89" si="499">10^FJ87</f>
        <v>2.7158460971447469</v>
      </c>
      <c r="FL87" s="83"/>
      <c r="FM87" s="83"/>
      <c r="FN87" s="83"/>
      <c r="FO87" s="83"/>
      <c r="FP87" s="83"/>
      <c r="FQ87" s="5">
        <v>27.48667</v>
      </c>
      <c r="FR87" s="5">
        <f t="shared" ref="FR87:FR89" si="500">(-0.0903*FQ87)+3.5572</f>
        <v>1.0751536989999999</v>
      </c>
      <c r="FS87" s="5">
        <f t="shared" ref="FS87:FS89" si="501">10^FR87</f>
        <v>11.889229187869688</v>
      </c>
      <c r="FT87" s="83"/>
      <c r="FU87" s="83"/>
      <c r="FV87" s="83"/>
      <c r="FW87" s="83"/>
      <c r="FX87" s="83"/>
      <c r="FY87" s="5">
        <v>23.79543</v>
      </c>
      <c r="FZ87" s="5">
        <f>(-0.11*FY87)+3.2933</f>
        <v>0.67580269999999976</v>
      </c>
      <c r="GA87" s="5">
        <f>10^FZ87</f>
        <v>4.7402658603955929</v>
      </c>
      <c r="GB87" s="83"/>
      <c r="GC87" s="83"/>
      <c r="GD87" s="83"/>
      <c r="GE87" s="83"/>
      <c r="GF87" s="83"/>
      <c r="GG87" s="5">
        <v>25.345151999999999</v>
      </c>
      <c r="GH87" s="5">
        <f t="shared" ref="GH87:GH89" si="502">(-0.1731*GG87)+3.9678</f>
        <v>-0.41944581119999969</v>
      </c>
      <c r="GI87" s="5">
        <f t="shared" ref="GI87:GI89" si="503">10^GH87</f>
        <v>0.38067485308514604</v>
      </c>
      <c r="GJ87" s="83"/>
      <c r="GK87" s="83"/>
      <c r="GL87" s="83"/>
      <c r="GM87" s="83"/>
      <c r="GN87" s="83"/>
      <c r="GO87" s="5">
        <v>28.095358000000001</v>
      </c>
      <c r="GP87" s="5">
        <f t="shared" ref="GP87:GP89" si="504">(-0.1183*GO87)+3.2335</f>
        <v>-9.0180851400000428E-2</v>
      </c>
      <c r="GQ87" s="5">
        <f t="shared" ref="GQ87:GQ89" si="505">10^GP87</f>
        <v>0.81249210308363895</v>
      </c>
      <c r="GR87" s="83"/>
      <c r="GS87" s="83"/>
      <c r="GT87" s="83"/>
      <c r="GU87" s="83"/>
      <c r="GV87" s="83"/>
      <c r="GW87" s="5" t="s">
        <v>27</v>
      </c>
      <c r="GZ87" s="83"/>
      <c r="HA87" s="83"/>
      <c r="HB87" s="83"/>
      <c r="HC87" s="83"/>
      <c r="HD87" s="83"/>
      <c r="HE87" s="5">
        <v>23.369228</v>
      </c>
      <c r="HF87" s="5">
        <f t="shared" ref="HF87:HF89" si="506">(-0.1105*HE87)+3.3141</f>
        <v>0.73180030599999979</v>
      </c>
      <c r="HG87" s="5">
        <f t="shared" ref="HG87:HG97" si="507">10^HF87</f>
        <v>5.3926260585103609</v>
      </c>
      <c r="HH87" s="83"/>
      <c r="HI87" s="83"/>
      <c r="HJ87" s="83"/>
      <c r="HK87" s="83"/>
      <c r="HM87" s="5">
        <v>30.32958</v>
      </c>
      <c r="HN87" s="5">
        <f t="shared" ref="HN87:HN89" si="508">(-0.25428*HM87)+4.1721</f>
        <v>-3.5401056023999997</v>
      </c>
      <c r="HO87" s="5">
        <f t="shared" ref="HO87:HO89" si="509">10^HN87</f>
        <v>2.8833303115714776E-4</v>
      </c>
      <c r="HP87" s="83"/>
      <c r="HQ87" s="83"/>
      <c r="HR87" s="83"/>
      <c r="HS87" s="83"/>
      <c r="HT87" s="83"/>
      <c r="HU87" s="5">
        <v>24.200604999999999</v>
      </c>
      <c r="HV87" s="5">
        <f t="shared" ref="HV87:HV89" si="510">(-0.1152*HU87)+3.9062</f>
        <v>1.1182903040000003</v>
      </c>
      <c r="HW87" s="5">
        <f t="shared" ref="HW87:HW89" si="511">10^HV87</f>
        <v>13.130773318264387</v>
      </c>
      <c r="HX87" s="83"/>
      <c r="HY87" s="83"/>
      <c r="HZ87" s="83"/>
      <c r="IA87" s="83"/>
      <c r="IB87" s="83"/>
      <c r="IC87" s="5">
        <v>28.202475</v>
      </c>
      <c r="ID87" s="5">
        <f t="shared" ref="ID87:ID93" si="512">(-0.2491*IC87)+5.8921</f>
        <v>-1.1331365224999992</v>
      </c>
      <c r="IE87" s="5">
        <f>10^ID87</f>
        <v>7.3597570372484239E-2</v>
      </c>
      <c r="IF87" s="83"/>
      <c r="IG87" s="83"/>
      <c r="IH87" s="83"/>
      <c r="II87" s="83"/>
      <c r="IJ87" s="83"/>
      <c r="IK87" s="5">
        <v>24.689636</v>
      </c>
      <c r="IL87" s="5">
        <f t="shared" ref="IL87:IL89" si="513">(-0.2134*IK87)+5.63</f>
        <v>0.3612316775999993</v>
      </c>
      <c r="IM87" s="5">
        <f t="shared" ref="IM87:IM89" si="514">10^IL87</f>
        <v>2.297373872346367</v>
      </c>
      <c r="IN87" s="83"/>
      <c r="IO87" s="83"/>
      <c r="IP87" s="83"/>
    </row>
    <row r="88" spans="1:251" s="5" customFormat="1">
      <c r="A88" s="5">
        <v>18953</v>
      </c>
      <c r="B88" s="8">
        <v>15.755708</v>
      </c>
      <c r="C88" s="8">
        <f t="shared" si="462"/>
        <v>1.0626398987999996</v>
      </c>
      <c r="D88" s="8">
        <f t="shared" si="463"/>
        <v>11.551540332505812</v>
      </c>
      <c r="E88" s="83">
        <v>3.6473321200000002</v>
      </c>
      <c r="F88" s="94">
        <v>4.2487412676933207</v>
      </c>
      <c r="G88" s="37">
        <f>SQRT(E88*F88)</f>
        <v>3.9365683653694328</v>
      </c>
      <c r="I88" s="5">
        <v>26.011457</v>
      </c>
      <c r="J88" s="5">
        <f t="shared" ref="J88:J89" si="515">(-0.285*I88)+7.0984</f>
        <v>-0.31486524499999913</v>
      </c>
      <c r="K88" s="5">
        <f t="shared" si="464"/>
        <v>0.48432262224625433</v>
      </c>
      <c r="L88" s="5">
        <f>AVERAGE(K87:K89)</f>
        <v>1.0432711379634714</v>
      </c>
      <c r="M88" s="84">
        <f>L88/E88</f>
        <v>0.28603678075893768</v>
      </c>
      <c r="N88" s="43">
        <f>L88/F88</f>
        <v>0.24554828647635504</v>
      </c>
      <c r="O88" s="37">
        <f>L88/G88</f>
        <v>0.26502045465316443</v>
      </c>
      <c r="P88" s="37"/>
      <c r="Q88" s="5">
        <v>23.78726</v>
      </c>
      <c r="R88" s="5">
        <f t="shared" si="465"/>
        <v>-0.84895331000000018</v>
      </c>
      <c r="S88" s="5">
        <f t="shared" si="466"/>
        <v>0.14159459968692933</v>
      </c>
      <c r="T88" s="83">
        <f>AVERAGE(S87:S89)</f>
        <v>0.1452045303240895</v>
      </c>
      <c r="U88" s="84">
        <f>T88/E88</f>
        <v>3.9811162117062565E-2</v>
      </c>
      <c r="V88" s="43">
        <f>T88/F88</f>
        <v>3.4175893794286594E-2</v>
      </c>
      <c r="W88" s="43">
        <f>T88/G88</f>
        <v>3.6886068485809866E-2</v>
      </c>
      <c r="X88" s="83"/>
      <c r="Y88" s="5">
        <v>21.502506</v>
      </c>
      <c r="Z88" s="5">
        <f t="shared" si="467"/>
        <v>-1.3435076068799998</v>
      </c>
      <c r="AA88" s="5">
        <f t="shared" si="468"/>
        <v>4.5341135598807411E-2</v>
      </c>
      <c r="AB88" s="83">
        <f>AVERAGE(AA87:AA89)</f>
        <v>9.7984319223285529E-2</v>
      </c>
      <c r="AC88" s="83">
        <f>AB88/E88</f>
        <v>2.6864655040870128E-2</v>
      </c>
      <c r="AD88" s="37">
        <f>AB88/F88</f>
        <v>2.3061964250057073E-2</v>
      </c>
      <c r="AE88" s="37">
        <f>AB88/G88</f>
        <v>2.4890795771583166E-2</v>
      </c>
      <c r="AF88" s="83"/>
      <c r="AG88" s="5">
        <v>28.262530000000002</v>
      </c>
      <c r="AH88" s="5">
        <f t="shared" si="469"/>
        <v>-3.111329634000001</v>
      </c>
      <c r="AI88" s="5">
        <f t="shared" si="470"/>
        <v>7.7387419632028297E-4</v>
      </c>
      <c r="AJ88" s="83">
        <f>AVERAGE(AI87:AI89)</f>
        <v>5.0380637566182487E-4</v>
      </c>
      <c r="AK88" s="83">
        <f>AJ88/E88</f>
        <v>1.38130106907244E-4</v>
      </c>
      <c r="AL88" s="37">
        <f>AJ88/F88</f>
        <v>1.1857779608579127E-4</v>
      </c>
      <c r="AM88" s="37">
        <f>AJ88/G88</f>
        <v>1.2798110661404568E-4</v>
      </c>
      <c r="AN88" s="83"/>
      <c r="AO88" s="5">
        <v>30.494768000000001</v>
      </c>
      <c r="AP88" s="5">
        <f t="shared" si="471"/>
        <v>-1.9281842416000003</v>
      </c>
      <c r="AQ88" s="5">
        <f t="shared" si="472"/>
        <v>1.1798200121108283E-2</v>
      </c>
      <c r="AR88" s="83">
        <f>AVERAGE(AQ87:AQ89)</f>
        <v>6.6495579409245678E-3</v>
      </c>
      <c r="AS88" s="83">
        <f>AR88/E88</f>
        <v>1.8231292687775763E-3</v>
      </c>
      <c r="AT88" s="37">
        <f>AR88/F88</f>
        <v>1.5650653974829283E-3</v>
      </c>
      <c r="AU88">
        <f>AR88/G88</f>
        <v>1.689176288521165E-3</v>
      </c>
      <c r="AV88" s="83"/>
      <c r="AW88" s="5">
        <v>27.237449999999999</v>
      </c>
      <c r="AX88" s="5">
        <f t="shared" si="473"/>
        <v>-8.4075984999999243E-2</v>
      </c>
      <c r="AY88" s="5">
        <f t="shared" si="474"/>
        <v>0.82399393483261185</v>
      </c>
      <c r="AZ88" s="83">
        <f>AVERAGE(AY87:AY89)</f>
        <v>1.8396985243519419</v>
      </c>
      <c r="BA88" s="83">
        <f>AZ88/E88</f>
        <v>0.50439566889563703</v>
      </c>
      <c r="BB88" s="37">
        <f>AZ88/F88</f>
        <v>0.43299848318387496</v>
      </c>
      <c r="BC88" s="37">
        <f>AZ88/G88</f>
        <v>0.46733559628635912</v>
      </c>
      <c r="BD88" s="83"/>
      <c r="BE88" s="5">
        <v>19.290447</v>
      </c>
      <c r="BF88" s="5">
        <f t="shared" si="475"/>
        <v>-0.17298440649999947</v>
      </c>
      <c r="BG88" s="5">
        <f t="shared" si="476"/>
        <v>0.67145296125387322</v>
      </c>
      <c r="BH88" s="83">
        <v>0.82219898700000005</v>
      </c>
      <c r="BI88" s="83">
        <f>BH88/E88</f>
        <v>0.22542476526650937</v>
      </c>
      <c r="BJ88" s="45">
        <v>3.3370190000000001E-3</v>
      </c>
      <c r="BK88" s="37">
        <f>BH88/G88</f>
        <v>0.20886185903260432</v>
      </c>
      <c r="BL88" s="83"/>
      <c r="BM88" s="5">
        <v>26.896100000000001</v>
      </c>
      <c r="BN88" s="5">
        <f>(-0.323*BM88)+7.7865</f>
        <v>-0.90094030000000025</v>
      </c>
      <c r="BO88" s="5">
        <f t="shared" si="477"/>
        <v>0.12562026348801503</v>
      </c>
      <c r="BP88" s="83">
        <f>AVERAGE(BO87:BO89)</f>
        <v>0.10222791746616045</v>
      </c>
      <c r="BQ88" s="83">
        <f>BP88/E88</f>
        <v>2.8028135114320337E-2</v>
      </c>
      <c r="BR88" s="37">
        <f>BP88/F88</f>
        <v>2.4060753768059141E-2</v>
      </c>
      <c r="BS88" s="37">
        <f>BP88/G88</f>
        <v>2.5968790067378067E-2</v>
      </c>
      <c r="BT88" s="83"/>
      <c r="BU88" s="5">
        <v>20.391867000000001</v>
      </c>
      <c r="BV88" s="5">
        <f t="shared" si="478"/>
        <v>2.1513705946999995</v>
      </c>
      <c r="BX88" s="83">
        <f>AVERAGE(BW87:BW89)</f>
        <v>59.784987980480182</v>
      </c>
      <c r="BY88" s="83">
        <f>BX88/E88</f>
        <v>16.391429684357941</v>
      </c>
      <c r="BZ88" s="37">
        <f>BX88/F88</f>
        <v>14.07122350214043</v>
      </c>
      <c r="CA88" s="37">
        <f>BX88/G88</f>
        <v>15.18708235996038</v>
      </c>
      <c r="CB88" s="83"/>
      <c r="CC88" s="5">
        <v>23.506765000000001</v>
      </c>
      <c r="CD88" s="5">
        <f t="shared" si="480"/>
        <v>-0.27389752699999992</v>
      </c>
      <c r="CE88" s="5">
        <f t="shared" si="481"/>
        <v>0.53223382651504991</v>
      </c>
      <c r="CF88" s="83">
        <f>AVERAGE(CE87:CE89)</f>
        <v>0.44444422661038957</v>
      </c>
      <c r="CG88" s="83">
        <f>CF88/E88</f>
        <v>0.12185460824181527</v>
      </c>
      <c r="CH88" s="37">
        <f>CF88/F88</f>
        <v>0.10460609357172795</v>
      </c>
      <c r="CI88" s="37">
        <f>CF88/G88</f>
        <v>0.11290143733314284</v>
      </c>
      <c r="CJ88" s="83"/>
      <c r="CK88" s="5">
        <v>29.820333000000002</v>
      </c>
      <c r="CL88" s="5">
        <f t="shared" si="482"/>
        <v>0.35448151319999965</v>
      </c>
      <c r="CM88" s="5">
        <f t="shared" si="483"/>
        <v>2.2619422526515622</v>
      </c>
      <c r="CN88" s="83">
        <f>AVERAGE(CM87:CM89)</f>
        <v>2.9611990526736527</v>
      </c>
      <c r="CO88" s="83">
        <f>CN88/E88</f>
        <v>0.81188083652597354</v>
      </c>
      <c r="CP88" s="37">
        <f>CN88/F88</f>
        <v>0.6969591382723368</v>
      </c>
      <c r="CQ88" s="37">
        <f>CN88/G88</f>
        <v>0.75222853455912353</v>
      </c>
      <c r="CR88" s="83"/>
      <c r="CS88" s="5">
        <v>31.278122</v>
      </c>
      <c r="CT88" s="5">
        <f t="shared" si="484"/>
        <v>-0.27823564879999996</v>
      </c>
      <c r="CU88" s="5">
        <f t="shared" si="485"/>
        <v>0.5269438633529745</v>
      </c>
      <c r="CV88" s="83">
        <f>AVERAGE(CU87:CU89)</f>
        <v>2.6630733225550536</v>
      </c>
      <c r="CW88" s="83">
        <f>CV88/E88</f>
        <v>0.73014280985057467</v>
      </c>
      <c r="CX88" s="37">
        <f>CV88/F88</f>
        <v>0.62679112583404251</v>
      </c>
      <c r="CY88" s="37">
        <f>CV88/G88</f>
        <v>0.67649614470880237</v>
      </c>
      <c r="CZ88" s="83"/>
      <c r="DA88" s="5">
        <v>25.586552000000001</v>
      </c>
      <c r="DB88" s="5">
        <f t="shared" si="486"/>
        <v>-0.50303929759999999</v>
      </c>
      <c r="DC88" s="5">
        <f t="shared" si="487"/>
        <v>0.31402245344495727</v>
      </c>
      <c r="DD88" s="83">
        <f>AVERAGE(DC87:DC89)</f>
        <v>0.37415486721305219</v>
      </c>
      <c r="DE88" s="83">
        <f>DD88/E88</f>
        <v>0.10258316350227305</v>
      </c>
      <c r="DF88" s="37">
        <f>DD88/F88</f>
        <v>8.8062521024299553E-2</v>
      </c>
      <c r="DG88" s="37">
        <f>DD88/G88</f>
        <v>9.5045946745024742E-2</v>
      </c>
      <c r="DH88" s="83"/>
      <c r="DI88" s="5">
        <v>18.629866</v>
      </c>
      <c r="DL88" s="83"/>
      <c r="DM88" s="83"/>
      <c r="DN88" s="83"/>
      <c r="DU88" s="5">
        <v>29.983775999999999</v>
      </c>
      <c r="DV88" s="5">
        <f t="shared" si="488"/>
        <v>0.84165750400000006</v>
      </c>
      <c r="DW88" s="5">
        <f t="shared" si="489"/>
        <v>6.944764192852932</v>
      </c>
      <c r="DX88" s="83">
        <f>AVERAGE(DW87:DW89)</f>
        <v>5.4511476846751421</v>
      </c>
      <c r="DY88" s="83">
        <f>DX88/E88</f>
        <v>1.4945575300872633</v>
      </c>
      <c r="DZ88" s="37">
        <f>DX88/F88</f>
        <v>1.2830029745808971</v>
      </c>
      <c r="EA88">
        <f>DX88/G88</f>
        <v>1.3847460983098083</v>
      </c>
      <c r="EB88" s="83"/>
      <c r="EC88" s="5">
        <v>26.289923000000002</v>
      </c>
      <c r="ED88" s="5">
        <f t="shared" si="490"/>
        <v>0.43986257109999993</v>
      </c>
      <c r="EE88" s="5">
        <f t="shared" si="491"/>
        <v>2.7533572883079152</v>
      </c>
      <c r="EF88" s="83">
        <f>AVERAGE(EE87:EE89)</f>
        <v>1.8612298617679732</v>
      </c>
      <c r="EG88" s="83">
        <f>EF88/E88</f>
        <v>0.51029898033195098</v>
      </c>
      <c r="EH88" s="37">
        <f>EF88/F88</f>
        <v>0.43806618113473672</v>
      </c>
      <c r="EI88" s="37">
        <f>EF88/G88</f>
        <v>0.4728051665865845</v>
      </c>
      <c r="EJ88" s="83"/>
      <c r="EK88" s="5">
        <v>26.782354000000002</v>
      </c>
      <c r="EL88" s="5">
        <f t="shared" si="492"/>
        <v>-1.4524550014000006</v>
      </c>
      <c r="EM88" s="5">
        <f t="shared" si="493"/>
        <v>3.5281334081102032E-2</v>
      </c>
      <c r="EN88" s="83">
        <f>AVERAGE(EM87:EM89)</f>
        <v>2.2754136906389669E-2</v>
      </c>
      <c r="EO88" s="83">
        <f>EN88/E88</f>
        <v>6.2385700445589439E-3</v>
      </c>
      <c r="EP88" s="37">
        <f>EN88/F88</f>
        <v>5.3555007172143227E-3</v>
      </c>
      <c r="EQ88" s="37">
        <f>EN88/G88</f>
        <v>5.7801960475426101E-3</v>
      </c>
      <c r="ER88" s="83"/>
      <c r="ES88" s="5">
        <v>26.853527</v>
      </c>
      <c r="ET88" s="5">
        <f t="shared" si="494"/>
        <v>0.70736373059999913</v>
      </c>
      <c r="EU88" s="5">
        <f t="shared" si="495"/>
        <v>5.0975762486578953</v>
      </c>
      <c r="EV88" s="83">
        <f>AVERAGE(EU87:EU89)</f>
        <v>3.8082487305509098</v>
      </c>
      <c r="EW88" s="83">
        <f>EV88/E88</f>
        <v>1.0441189903350259</v>
      </c>
      <c r="EX88" s="37">
        <f>EV88/F88</f>
        <v>0.89632399118020234</v>
      </c>
      <c r="EY88" s="37">
        <f>EV88/G88</f>
        <v>0.96740317380300833</v>
      </c>
      <c r="EZ88" s="83"/>
      <c r="FA88" s="5">
        <v>21.695591</v>
      </c>
      <c r="FB88" s="5">
        <f t="shared" si="496"/>
        <v>0.25204164959999975</v>
      </c>
      <c r="FC88" s="5">
        <f t="shared" si="497"/>
        <v>1.7866589103489732</v>
      </c>
      <c r="FD88" s="83">
        <f>AVERAGE(FC87:FC89)</f>
        <v>1.7984986684201025</v>
      </c>
      <c r="FE88" s="83">
        <f>FD88/E88</f>
        <v>0.49309978067478605</v>
      </c>
      <c r="FF88" s="37">
        <f>FD88/F88</f>
        <v>0.42330152746545646</v>
      </c>
      <c r="FG88">
        <f>FD88/G88</f>
        <v>0.45686966451332539</v>
      </c>
      <c r="FH88" s="83"/>
      <c r="FI88" s="5">
        <v>28.400995000000002</v>
      </c>
      <c r="FJ88" s="5">
        <f t="shared" si="498"/>
        <v>0.28167204349999952</v>
      </c>
      <c r="FK88" s="5">
        <f t="shared" si="499"/>
        <v>1.9128109246331735</v>
      </c>
      <c r="FL88" s="83">
        <f>AVERAGE(FK87:FK89)</f>
        <v>2.5909342295405811</v>
      </c>
      <c r="FM88" s="83">
        <f>FL88/E88</f>
        <v>0.71036421809061379</v>
      </c>
      <c r="FN88" s="37">
        <f>FL88/F88</f>
        <v>0.60981219290559963</v>
      </c>
      <c r="FO88" s="37">
        <f>FL88/G88</f>
        <v>0.65817076932625074</v>
      </c>
      <c r="FP88" s="83"/>
      <c r="FQ88" s="5">
        <v>26.580843000000002</v>
      </c>
      <c r="FR88" s="5">
        <f t="shared" si="500"/>
        <v>1.1569498770999997</v>
      </c>
      <c r="FS88" s="5">
        <f t="shared" si="501"/>
        <v>14.35323769859253</v>
      </c>
      <c r="FT88" s="83">
        <f>AVERAGE(FS87:FS89)</f>
        <v>12.639624026446251</v>
      </c>
      <c r="FU88" s="83">
        <f>FT88/E88</f>
        <v>3.4654436751557056</v>
      </c>
      <c r="FV88" s="37">
        <f>FT88/F88</f>
        <v>2.9749102687319944</v>
      </c>
      <c r="FW88" s="37">
        <f>FT88/G88</f>
        <v>3.2108229435665008</v>
      </c>
      <c r="FX88" s="83"/>
      <c r="FY88" s="5">
        <v>22.122640000000001</v>
      </c>
      <c r="FZ88" s="48">
        <f t="shared" ref="FZ88" si="516">(-0.11*FY88)+3.2933</f>
        <v>0.85980959999999973</v>
      </c>
      <c r="GA88" s="48">
        <f t="shared" ref="GA88" si="517">10^FZ88</f>
        <v>7.2411842812076577</v>
      </c>
      <c r="GB88" s="83">
        <f>AVERAGE(GA87:GA89)</f>
        <v>7.4988705689530919</v>
      </c>
      <c r="GC88" s="83">
        <f>GB88/E88</f>
        <v>2.0559878624250678</v>
      </c>
      <c r="GD88" s="37">
        <f>GB88/F88</f>
        <v>1.7649628669962045</v>
      </c>
      <c r="GE88" s="37">
        <f>GB88/G88</f>
        <v>1.9049257812773563</v>
      </c>
      <c r="GF88" s="83"/>
      <c r="GG88" s="5">
        <v>24.882788000000001</v>
      </c>
      <c r="GH88" s="5">
        <f t="shared" si="502"/>
        <v>-0.33941060280000057</v>
      </c>
      <c r="GI88" s="5">
        <f t="shared" si="503"/>
        <v>0.45770894213157759</v>
      </c>
      <c r="GJ88" s="83">
        <f>AVERAGE(GI87:GI89)</f>
        <v>0.40212083332263493</v>
      </c>
      <c r="GK88" s="83">
        <f>GJ88/E88</f>
        <v>0.1102506764101962</v>
      </c>
      <c r="GL88" s="37">
        <f>GJ88/F88</f>
        <v>9.4644697802685904E-2</v>
      </c>
      <c r="GM88" s="37">
        <f>GK88/G88</f>
        <v>2.8006798352617858E-2</v>
      </c>
      <c r="GN88" s="83"/>
      <c r="GO88" s="5">
        <v>26.14555</v>
      </c>
      <c r="GP88" s="5">
        <f t="shared" si="504"/>
        <v>0.14048143499999988</v>
      </c>
      <c r="GQ88" s="5">
        <f t="shared" si="505"/>
        <v>1.3819153312237431</v>
      </c>
      <c r="GR88" s="83">
        <f>AVERAGE(GQ87:GQ89)</f>
        <v>1.0691245389807162</v>
      </c>
      <c r="GS88" s="83">
        <f>GR88/E88</f>
        <v>0.29312508535162302</v>
      </c>
      <c r="GT88" s="37">
        <f>GR88/F88</f>
        <v>0.25163324185215763</v>
      </c>
      <c r="GU88" s="37">
        <f>GR88/G88</f>
        <v>0.27158795167536298</v>
      </c>
      <c r="GV88" s="83"/>
      <c r="GW88" s="5">
        <v>27.942920000000001</v>
      </c>
      <c r="GX88" s="5">
        <f t="shared" ref="GX88:GX92" si="518">(-0.0969*GW88)+3.5187</f>
        <v>0.8110310519999997</v>
      </c>
      <c r="GY88" s="5">
        <f t="shared" ref="GY88:GY92" si="519">10^GX88</f>
        <v>6.4718888801718464</v>
      </c>
      <c r="GZ88" s="83">
        <f>AVERAGE(GY87:GY89)</f>
        <v>6.109295727775887</v>
      </c>
      <c r="HA88" s="83">
        <f>GZ88/E88</f>
        <v>1.6750039554324674</v>
      </c>
      <c r="HB88" s="37">
        <f>GZ88/F88</f>
        <v>1.4379072160100439</v>
      </c>
      <c r="HC88" s="37">
        <f>GZ88/G88</f>
        <v>1.5519343653523852</v>
      </c>
      <c r="HD88" s="83"/>
      <c r="HE88" s="5">
        <v>24.582556</v>
      </c>
      <c r="HF88" s="5">
        <f t="shared" si="506"/>
        <v>0.59772756199999977</v>
      </c>
      <c r="HG88" s="5">
        <f t="shared" si="507"/>
        <v>3.9602952237234099</v>
      </c>
      <c r="HH88" s="83">
        <f>AVERAGE(HG87:HG89)</f>
        <v>4.3219021714644752</v>
      </c>
      <c r="HI88" s="83">
        <f>HH88/E88</f>
        <v>1.1849488966923241</v>
      </c>
      <c r="HJ88" s="37">
        <f>HH88/F88</f>
        <v>1.0172194302174757</v>
      </c>
      <c r="HK88" s="37">
        <f>HH88/G88</f>
        <v>1.0978857142390515</v>
      </c>
      <c r="HM88" s="5">
        <v>29.793285000000001</v>
      </c>
      <c r="HN88" s="5">
        <f t="shared" si="508"/>
        <v>-3.4037365097999999</v>
      </c>
      <c r="HO88" s="5">
        <f t="shared" si="509"/>
        <v>3.9469669532904135E-4</v>
      </c>
      <c r="HP88" s="83">
        <f>AVERAGE(HO87:HO89)</f>
        <v>3.5399530275713009E-4</v>
      </c>
      <c r="HQ88" s="83">
        <f>HP88/E88</f>
        <v>9.7055955177761564E-5</v>
      </c>
      <c r="HR88" s="37">
        <f>HP88/F88</f>
        <v>8.3317688805587656E-5</v>
      </c>
      <c r="HS88" s="37">
        <f>HQ88/G88</f>
        <v>2.4654964977003063E-5</v>
      </c>
      <c r="HT88" s="83"/>
      <c r="HU88" s="5">
        <v>21.414541</v>
      </c>
      <c r="HV88" s="5">
        <f t="shared" si="510"/>
        <v>1.4392448768000001</v>
      </c>
      <c r="HW88" s="5">
        <f t="shared" si="511"/>
        <v>27.494439892081232</v>
      </c>
      <c r="HX88" s="83">
        <f>AVERAGE(HW87:HW89)</f>
        <v>21.780661352736889</v>
      </c>
      <c r="HY88" s="83">
        <f>HX88/E88</f>
        <v>5.9716693287412737</v>
      </c>
      <c r="HZ88" s="37">
        <f>HX88/F88</f>
        <v>5.1263797864918716</v>
      </c>
      <c r="IA88" s="37">
        <f>HX88/G88</f>
        <v>5.5329056506028325</v>
      </c>
      <c r="IB88" s="83"/>
      <c r="IC88" s="5">
        <v>27.408391999999999</v>
      </c>
      <c r="ID88" s="5">
        <f t="shared" si="512"/>
        <v>-0.93533044719999925</v>
      </c>
      <c r="IE88" s="5">
        <f t="shared" ref="IE88:IE93" si="520">10^ID88</f>
        <v>0.11605652236915767</v>
      </c>
      <c r="IF88" s="83">
        <f>AVERAGE(IE87:IE89)</f>
        <v>9.2841545852893267E-2</v>
      </c>
      <c r="IG88" s="83">
        <f>IF88/E88</f>
        <v>2.5454645422554299E-2</v>
      </c>
      <c r="IH88" s="37">
        <f>IF88/F88</f>
        <v>2.1851541433893375E-2</v>
      </c>
      <c r="II88" s="37">
        <f>IF88/G88</f>
        <v>2.3584385494135936E-2</v>
      </c>
      <c r="IJ88" s="83"/>
      <c r="IK88" s="5">
        <v>27.233962999999999</v>
      </c>
      <c r="IL88" s="5">
        <f t="shared" si="513"/>
        <v>-0.18172770420000006</v>
      </c>
      <c r="IM88" s="5">
        <f t="shared" si="514"/>
        <v>0.65807030775401776</v>
      </c>
      <c r="IN88" s="83">
        <f>AVERAGE(IM87:IM89)</f>
        <v>1.1197759193002801</v>
      </c>
      <c r="IO88" s="83">
        <f>IN88/E88</f>
        <v>0.3070123263960618</v>
      </c>
      <c r="IP88" s="37">
        <f>IN88/F88</f>
        <v>0.2635547445110058</v>
      </c>
      <c r="IQ88" s="6">
        <f>IN88/G88</f>
        <v>0.28445483867398635</v>
      </c>
    </row>
    <row r="89" spans="1:251" s="5" customFormat="1">
      <c r="B89" s="12">
        <v>17.896215000000002</v>
      </c>
      <c r="C89" s="12">
        <f t="shared" si="462"/>
        <v>0.56197531149999946</v>
      </c>
      <c r="D89" s="12">
        <f t="shared" si="463"/>
        <v>3.647332122116357</v>
      </c>
      <c r="F89" s="94"/>
      <c r="I89" s="5">
        <v>24.722109</v>
      </c>
      <c r="J89" s="5">
        <f t="shared" si="515"/>
        <v>5.2598935000000679E-2</v>
      </c>
      <c r="K89" s="5">
        <f t="shared" si="464"/>
        <v>1.1287530452466623</v>
      </c>
      <c r="L89" s="83"/>
      <c r="M89" s="32"/>
      <c r="N89" s="32"/>
      <c r="Q89" s="5">
        <v>23.173007999999999</v>
      </c>
      <c r="R89" s="5">
        <f t="shared" si="465"/>
        <v>-0.74545184800000053</v>
      </c>
      <c r="S89" s="5">
        <f t="shared" si="466"/>
        <v>0.17970003098800241</v>
      </c>
      <c r="T89" s="83"/>
      <c r="U89" s="83"/>
      <c r="V89" s="83"/>
      <c r="W89" s="83"/>
      <c r="X89" s="83"/>
      <c r="Y89" s="5">
        <v>20.518429999999999</v>
      </c>
      <c r="Z89" s="48">
        <f t="shared" si="467"/>
        <v>-1.1127614663999998</v>
      </c>
      <c r="AA89" s="48">
        <f t="shared" si="468"/>
        <v>7.7132699940127988E-2</v>
      </c>
      <c r="AB89" s="83"/>
      <c r="AC89" s="83"/>
      <c r="AD89" s="83"/>
      <c r="AE89" s="83"/>
      <c r="AF89" s="83"/>
      <c r="AG89" s="5">
        <v>29.095624999999998</v>
      </c>
      <c r="AH89" s="5">
        <f t="shared" si="469"/>
        <v>-3.309439625</v>
      </c>
      <c r="AI89" s="5">
        <f t="shared" si="470"/>
        <v>4.9041119431862408E-4</v>
      </c>
      <c r="AJ89" s="83"/>
      <c r="AK89" s="83"/>
      <c r="AL89" s="83"/>
      <c r="AM89" s="83"/>
      <c r="AN89" s="83"/>
      <c r="AO89" s="5">
        <v>31.430627999999999</v>
      </c>
      <c r="AP89" s="5">
        <f t="shared" si="471"/>
        <v>-2.1188189235999992</v>
      </c>
      <c r="AQ89" s="5">
        <f t="shared" si="472"/>
        <v>7.6064335637959267E-3</v>
      </c>
      <c r="AR89" s="83"/>
      <c r="AS89" s="83"/>
      <c r="AT89" s="83"/>
      <c r="AU89" s="83"/>
      <c r="AV89" s="83"/>
      <c r="AW89" s="5">
        <v>24.522511999999999</v>
      </c>
      <c r="AX89" s="5">
        <f t="shared" si="473"/>
        <v>0.33755388640000028</v>
      </c>
      <c r="AY89" s="5">
        <f t="shared" si="474"/>
        <v>2.1754739457768211</v>
      </c>
      <c r="AZ89" s="83"/>
      <c r="BA89" s="83"/>
      <c r="BB89" s="83"/>
      <c r="BC89" s="83"/>
      <c r="BD89" s="83"/>
      <c r="BE89" s="5">
        <v>21.456028</v>
      </c>
      <c r="BF89" s="5">
        <f t="shared" si="475"/>
        <v>-0.79992010599999919</v>
      </c>
      <c r="BG89" s="5">
        <f t="shared" si="476"/>
        <v>0.15851847805648295</v>
      </c>
      <c r="BH89" s="83"/>
      <c r="BI89" s="83"/>
      <c r="BJ89" s="83"/>
      <c r="BK89" s="83"/>
      <c r="BL89" s="83"/>
      <c r="BM89" s="5">
        <v>26.654888</v>
      </c>
      <c r="BN89" s="5">
        <f>(-0.323*BM89)+7.7865</f>
        <v>-0.82302882399999966</v>
      </c>
      <c r="BO89" s="5">
        <f t="shared" si="477"/>
        <v>0.15030422063001064</v>
      </c>
      <c r="BP89" s="83"/>
      <c r="BQ89" s="83"/>
      <c r="BR89" s="83"/>
      <c r="BS89" s="83"/>
      <c r="BT89" s="83"/>
      <c r="BU89" s="5">
        <v>22.128681</v>
      </c>
      <c r="BV89" s="5">
        <f t="shared" si="478"/>
        <v>1.8458650120999995</v>
      </c>
      <c r="BW89" s="5">
        <f t="shared" si="479"/>
        <v>70.123730517429266</v>
      </c>
      <c r="BX89" s="83"/>
      <c r="BY89" s="83"/>
      <c r="BZ89" s="83"/>
      <c r="CA89" s="83"/>
      <c r="CB89" s="83"/>
      <c r="CC89" s="5">
        <v>24.032309999999999</v>
      </c>
      <c r="CD89" s="5">
        <f t="shared" si="480"/>
        <v>-0.37469705799999975</v>
      </c>
      <c r="CE89" s="5">
        <f t="shared" si="481"/>
        <v>0.42199076032953797</v>
      </c>
      <c r="CF89" s="83"/>
      <c r="CG89" s="83"/>
      <c r="CH89" s="83"/>
      <c r="CI89" s="83"/>
      <c r="CJ89" s="83"/>
      <c r="CK89" s="5">
        <v>30.743084</v>
      </c>
      <c r="CL89" s="5">
        <f t="shared" si="482"/>
        <v>0.22566547360000033</v>
      </c>
      <c r="CM89" s="5">
        <f t="shared" si="483"/>
        <v>1.6813784375212231</v>
      </c>
      <c r="CN89" s="83"/>
      <c r="CO89" s="83"/>
      <c r="CP89" s="83"/>
      <c r="CQ89" s="83"/>
      <c r="CR89" s="83"/>
      <c r="CS89" s="5">
        <v>27.363576999999999</v>
      </c>
      <c r="CT89" s="5">
        <f t="shared" si="484"/>
        <v>0.50623916919999967</v>
      </c>
      <c r="CU89" s="5">
        <f t="shared" si="485"/>
        <v>3.208035527145698</v>
      </c>
      <c r="CV89" s="83"/>
      <c r="CW89" s="83"/>
      <c r="CX89" s="83"/>
      <c r="CY89" s="83"/>
      <c r="CZ89" s="83"/>
      <c r="DA89" s="5">
        <v>25.669623999999999</v>
      </c>
      <c r="DB89" s="5">
        <f t="shared" si="486"/>
        <v>-0.5199693712000002</v>
      </c>
      <c r="DC89" s="5">
        <f t="shared" si="487"/>
        <v>0.30201647112708768</v>
      </c>
      <c r="DD89" s="83"/>
      <c r="DE89" s="83"/>
      <c r="DF89" s="83"/>
      <c r="DG89" s="83"/>
      <c r="DH89" s="83"/>
      <c r="DI89" s="5" t="s">
        <v>26</v>
      </c>
      <c r="DL89" s="83"/>
      <c r="DM89" s="83"/>
      <c r="DN89" s="83"/>
      <c r="DU89" s="5">
        <v>31.760169999999999</v>
      </c>
      <c r="DV89" s="5">
        <f t="shared" si="488"/>
        <v>0.67112368</v>
      </c>
      <c r="DW89" s="5">
        <f t="shared" si="489"/>
        <v>4.6894691157883726</v>
      </c>
      <c r="DX89" s="83"/>
      <c r="DY89" s="83"/>
      <c r="DZ89" s="83"/>
      <c r="EA89" s="83"/>
      <c r="EB89" s="83"/>
      <c r="EC89" s="5">
        <v>28.222747999999999</v>
      </c>
      <c r="ED89" s="5">
        <f t="shared" si="490"/>
        <v>0.19961242360000009</v>
      </c>
      <c r="EE89" s="5">
        <f t="shared" si="491"/>
        <v>1.5834794209063086</v>
      </c>
      <c r="EF89" s="83"/>
      <c r="EG89" s="83"/>
      <c r="EH89" s="83"/>
      <c r="EI89" s="83"/>
      <c r="EJ89" s="83"/>
      <c r="EK89" s="5">
        <v>27.701972999999999</v>
      </c>
      <c r="EL89" s="5">
        <f t="shared" si="492"/>
        <v>-1.7091206643000003</v>
      </c>
      <c r="EM89" s="5">
        <f t="shared" si="493"/>
        <v>1.9537965378814331E-2</v>
      </c>
      <c r="EN89" s="83"/>
      <c r="EO89" s="83"/>
      <c r="EP89" s="83"/>
      <c r="EQ89" s="83"/>
      <c r="ER89" s="83"/>
      <c r="ES89" s="5">
        <v>28.474974</v>
      </c>
      <c r="ET89" s="5">
        <f t="shared" si="494"/>
        <v>0.49300843719999943</v>
      </c>
      <c r="EU89" s="5">
        <f t="shared" si="495"/>
        <v>3.1117767901607953</v>
      </c>
      <c r="EV89" s="83"/>
      <c r="EW89" s="83"/>
      <c r="EX89" s="83"/>
      <c r="EY89" s="83"/>
      <c r="EZ89" s="83"/>
      <c r="FA89" s="5">
        <v>21.724930000000001</v>
      </c>
      <c r="FB89" s="5">
        <f t="shared" si="496"/>
        <v>0.24457780799999984</v>
      </c>
      <c r="FC89" s="5">
        <f t="shared" si="497"/>
        <v>1.7562155087795022</v>
      </c>
      <c r="FD89" s="83"/>
      <c r="FE89" s="83"/>
      <c r="FF89" s="83"/>
      <c r="FG89" s="83"/>
      <c r="FH89" s="83"/>
      <c r="FI89" s="5">
        <v>26.949545000000001</v>
      </c>
      <c r="FJ89" s="5">
        <f t="shared" si="498"/>
        <v>0.49750265850000019</v>
      </c>
      <c r="FK89" s="5">
        <f t="shared" si="499"/>
        <v>3.1441456668438224</v>
      </c>
      <c r="FL89" s="83"/>
      <c r="FM89" s="83"/>
      <c r="FN89" s="83"/>
      <c r="FO89" s="83"/>
      <c r="FP89" s="83"/>
      <c r="FQ89" s="5">
        <v>27.573542</v>
      </c>
      <c r="FR89" s="5">
        <f t="shared" si="500"/>
        <v>1.0673091574</v>
      </c>
      <c r="FS89" s="5">
        <f t="shared" si="501"/>
        <v>11.676405192876539</v>
      </c>
      <c r="FT89" s="83"/>
      <c r="FU89" s="83"/>
      <c r="FV89" s="83"/>
      <c r="FW89" s="83"/>
      <c r="FX89" s="83"/>
      <c r="FY89" s="5">
        <v>20.649854999999999</v>
      </c>
      <c r="FZ89" s="5">
        <f>(-0.11*FY89)+3.2933</f>
        <v>1.0218159500000001</v>
      </c>
      <c r="GA89" s="5">
        <f>10^FZ89</f>
        <v>10.515161565256024</v>
      </c>
      <c r="GB89" s="83"/>
      <c r="GC89" s="83"/>
      <c r="GD89" s="83"/>
      <c r="GE89" s="83"/>
      <c r="GF89" s="83"/>
      <c r="GG89" s="5">
        <v>25.430256</v>
      </c>
      <c r="GH89" s="5">
        <f t="shared" si="502"/>
        <v>-0.43417731359999978</v>
      </c>
      <c r="GI89" s="5">
        <f t="shared" si="503"/>
        <v>0.36797870475118105</v>
      </c>
      <c r="GJ89" s="83"/>
      <c r="GK89" s="83"/>
      <c r="GL89" s="83"/>
      <c r="GM89" s="83"/>
      <c r="GN89" s="83"/>
      <c r="GO89" s="5">
        <v>27.285757</v>
      </c>
      <c r="GP89" s="5">
        <f t="shared" si="504"/>
        <v>5.5949468999996199E-3</v>
      </c>
      <c r="GQ89" s="5">
        <f t="shared" si="505"/>
        <v>1.0129661826347669</v>
      </c>
      <c r="GR89" s="83"/>
      <c r="GS89" s="83"/>
      <c r="GT89" s="83"/>
      <c r="GU89" s="83"/>
      <c r="GV89" s="83"/>
      <c r="GW89" s="5">
        <v>28.475555</v>
      </c>
      <c r="GX89" s="5">
        <f t="shared" si="518"/>
        <v>0.75941872049999981</v>
      </c>
      <c r="GY89" s="5">
        <f t="shared" si="519"/>
        <v>5.7467025753799268</v>
      </c>
      <c r="GZ89" s="83"/>
      <c r="HA89" s="83"/>
      <c r="HB89" s="83"/>
      <c r="HC89" s="83"/>
      <c r="HD89" s="83"/>
      <c r="HE89" s="5">
        <v>24.94351</v>
      </c>
      <c r="HF89" s="5">
        <f t="shared" si="506"/>
        <v>0.55784214499999996</v>
      </c>
      <c r="HG89" s="5">
        <f t="shared" si="507"/>
        <v>3.6127852321596543</v>
      </c>
      <c r="HH89" s="83"/>
      <c r="HI89" s="83"/>
      <c r="HJ89" s="83"/>
      <c r="HK89" s="83"/>
      <c r="HM89" s="5">
        <v>29.862793</v>
      </c>
      <c r="HN89" s="5">
        <f t="shared" si="508"/>
        <v>-3.4214110040399994</v>
      </c>
      <c r="HO89" s="5">
        <f t="shared" si="509"/>
        <v>3.7895618178520121E-4</v>
      </c>
      <c r="HP89" s="83"/>
      <c r="HQ89" s="83"/>
      <c r="HR89" s="83"/>
      <c r="HS89" s="83"/>
      <c r="HT89" s="83"/>
      <c r="HU89" s="5">
        <v>21.816044000000002</v>
      </c>
      <c r="HV89" s="5">
        <f t="shared" si="510"/>
        <v>1.3929917312</v>
      </c>
      <c r="HW89" s="5">
        <f t="shared" si="511"/>
        <v>24.716770847865046</v>
      </c>
      <c r="HX89" s="83"/>
      <c r="HY89" s="83"/>
      <c r="HZ89" s="83"/>
      <c r="IA89" s="83"/>
      <c r="IB89" s="83"/>
      <c r="IC89" s="5">
        <v>27.873714</v>
      </c>
      <c r="ID89" s="5">
        <f t="shared" si="512"/>
        <v>-1.051242157399999</v>
      </c>
      <c r="IE89" s="5">
        <f t="shared" si="520"/>
        <v>8.8870544817037878E-2</v>
      </c>
      <c r="IF89" s="83"/>
      <c r="IG89" s="83"/>
      <c r="IH89" s="83"/>
      <c r="II89" s="83"/>
      <c r="IJ89" s="83"/>
      <c r="IK89" s="5">
        <v>28.227478000000001</v>
      </c>
      <c r="IL89" s="5">
        <f t="shared" si="513"/>
        <v>-0.39374380520000063</v>
      </c>
      <c r="IM89" s="5">
        <f t="shared" si="514"/>
        <v>0.40388357780045547</v>
      </c>
      <c r="IN89" s="83"/>
      <c r="IO89" s="83"/>
      <c r="IP89" s="83"/>
    </row>
    <row r="90" spans="1:251">
      <c r="B90" s="12"/>
      <c r="C90" s="12"/>
      <c r="D90" s="12"/>
      <c r="F90" s="33"/>
      <c r="L90"/>
      <c r="T90"/>
      <c r="U90"/>
      <c r="V90"/>
      <c r="W90"/>
      <c r="X90"/>
      <c r="Y90" s="12"/>
      <c r="Z90" s="12"/>
      <c r="AA90" s="12"/>
      <c r="AB90"/>
      <c r="AC90"/>
      <c r="AD90"/>
      <c r="AE90"/>
      <c r="AF90"/>
      <c r="AJ90"/>
      <c r="AK90"/>
      <c r="AL90"/>
      <c r="AM90"/>
      <c r="AN90"/>
      <c r="AR90"/>
      <c r="AS90"/>
      <c r="AT90"/>
      <c r="AU90"/>
      <c r="AV90"/>
      <c r="AW90" s="12"/>
      <c r="AX90" s="12"/>
      <c r="AY90" s="12"/>
      <c r="AZ90"/>
      <c r="BA90"/>
      <c r="BB90"/>
      <c r="BC90"/>
      <c r="BD90"/>
      <c r="BE90" s="12"/>
      <c r="BF90" s="12"/>
      <c r="BG90" s="12"/>
      <c r="BH90"/>
      <c r="BI90"/>
      <c r="BJ90"/>
      <c r="BK90"/>
      <c r="BL90"/>
      <c r="BM90" s="12"/>
      <c r="BN90" s="12"/>
      <c r="BO90" s="12"/>
      <c r="BP90"/>
      <c r="BQ90"/>
      <c r="BR90"/>
      <c r="BS90"/>
      <c r="BT90"/>
      <c r="BX90"/>
      <c r="BY90"/>
      <c r="BZ90"/>
      <c r="CA90"/>
      <c r="CB90"/>
      <c r="CF90"/>
      <c r="CG90"/>
      <c r="CH90"/>
      <c r="CI90"/>
      <c r="CJ90"/>
      <c r="CK90" s="12"/>
      <c r="CL90" s="12"/>
      <c r="CM90" s="12"/>
      <c r="CN90"/>
      <c r="CO90"/>
      <c r="CP90"/>
      <c r="CQ90"/>
      <c r="CR90"/>
      <c r="CS90" s="12"/>
      <c r="CV90"/>
      <c r="CW90"/>
      <c r="CX90"/>
      <c r="CY90"/>
      <c r="CZ90"/>
      <c r="DA90" s="12"/>
      <c r="DB90" s="12"/>
      <c r="DC90" s="12"/>
      <c r="DD90"/>
      <c r="DE90"/>
      <c r="DF90"/>
      <c r="DG90"/>
      <c r="DH90"/>
      <c r="DL90"/>
      <c r="DM90"/>
      <c r="DN90"/>
      <c r="DX90"/>
      <c r="DY90"/>
      <c r="DZ90"/>
      <c r="EA90"/>
      <c r="EB90"/>
      <c r="EC90" s="12"/>
      <c r="ED90" s="12"/>
      <c r="EE90" s="12"/>
      <c r="EF90"/>
      <c r="EG90"/>
      <c r="EH90"/>
      <c r="EI90"/>
      <c r="EJ90"/>
      <c r="EK90" s="12"/>
      <c r="EL90" s="12"/>
      <c r="EM90" s="12"/>
      <c r="EN90"/>
      <c r="EO90"/>
      <c r="EP90"/>
      <c r="EQ90"/>
      <c r="ER90"/>
      <c r="ET90" s="12"/>
      <c r="EV90"/>
      <c r="EW90"/>
      <c r="EX90"/>
      <c r="EY90"/>
      <c r="EZ90"/>
      <c r="FD90"/>
      <c r="FE90"/>
      <c r="FF90"/>
      <c r="FG90"/>
      <c r="FH90"/>
      <c r="FL90"/>
      <c r="FM90"/>
      <c r="FN90"/>
      <c r="FO90"/>
      <c r="FP90"/>
      <c r="FQ90" s="12"/>
      <c r="FR90" s="12"/>
      <c r="FS90" s="12"/>
      <c r="FT90"/>
      <c r="FU90"/>
      <c r="FV90"/>
      <c r="FW90"/>
      <c r="FX90"/>
      <c r="GB90"/>
      <c r="GC90"/>
      <c r="GD90"/>
      <c r="GE90"/>
      <c r="GF90"/>
      <c r="GJ90"/>
      <c r="GK90"/>
      <c r="GL90"/>
      <c r="GM90"/>
      <c r="GN90"/>
      <c r="GO90" s="12"/>
      <c r="GP90" s="12"/>
      <c r="GQ90" s="12"/>
      <c r="GR90"/>
      <c r="GS90"/>
      <c r="GT90"/>
      <c r="GU90"/>
      <c r="GV90"/>
      <c r="GW90" s="12"/>
      <c r="GX90" s="12"/>
      <c r="GY90" s="12"/>
      <c r="GZ90"/>
      <c r="HA90"/>
      <c r="HB90"/>
      <c r="HC90"/>
      <c r="HD90"/>
      <c r="HE90" s="12"/>
      <c r="HF90" s="12"/>
      <c r="HG90" s="12"/>
      <c r="HH90"/>
      <c r="HI90"/>
      <c r="HJ90"/>
      <c r="HK90"/>
      <c r="HM90" s="12"/>
      <c r="HN90" s="12"/>
      <c r="HO90" s="12"/>
      <c r="HP90"/>
      <c r="HQ90"/>
      <c r="HR90"/>
      <c r="HS90"/>
      <c r="HT90"/>
      <c r="HU90" s="12"/>
      <c r="HV90" s="12"/>
      <c r="HW90" s="12"/>
      <c r="HX90"/>
      <c r="HY90"/>
      <c r="HZ90"/>
      <c r="IA90"/>
      <c r="IB90"/>
      <c r="IC90" s="12"/>
      <c r="ID90" s="12"/>
      <c r="IE90" s="12"/>
      <c r="IF90"/>
      <c r="IG90"/>
      <c r="IH90"/>
      <c r="II90"/>
      <c r="IJ90"/>
      <c r="IK90" s="12"/>
      <c r="IL90" s="12"/>
      <c r="IM90" s="12"/>
      <c r="IN90"/>
      <c r="IO90"/>
      <c r="IP90"/>
    </row>
    <row r="91" spans="1:251">
      <c r="A91" s="2" t="s">
        <v>166</v>
      </c>
      <c r="B91" s="12">
        <v>20.709292999999999</v>
      </c>
      <c r="C91" s="12">
        <f t="shared" ref="C91:C93" si="521">(-0.2339*B91)+4.7479</f>
        <v>-9.6003632700000452E-2</v>
      </c>
      <c r="D91" s="12">
        <f t="shared" ref="D91:D97" si="522">10^C91</f>
        <v>0.80167135769869924</v>
      </c>
      <c r="F91" s="33"/>
      <c r="I91" s="12">
        <v>27.788827999999999</v>
      </c>
      <c r="J91" s="12">
        <f t="shared" ref="J91:J92" si="523">(-0.285*I91)+7.0984</f>
        <v>-0.82141597999999938</v>
      </c>
      <c r="K91" s="12">
        <f t="shared" ref="K91:K93" si="524">10^J91</f>
        <v>0.15086344475568306</v>
      </c>
      <c r="L91"/>
      <c r="Q91" s="2">
        <v>25.877164</v>
      </c>
      <c r="R91" s="2">
        <f t="shared" ref="R91:R93" si="525">(-0.1685*Q91)+3.1592</f>
        <v>-1.2011021340000005</v>
      </c>
      <c r="S91" s="2">
        <f t="shared" ref="S91:S93" si="526">10^R91</f>
        <v>6.2935815789332619E-2</v>
      </c>
      <c r="T91"/>
      <c r="U91"/>
      <c r="V91"/>
      <c r="W91"/>
      <c r="X91"/>
      <c r="Y91" s="12">
        <v>21.485303999999999</v>
      </c>
      <c r="Z91" s="12">
        <f t="shared" ref="Z91:Z93" si="527">(-0.23448*Y91)+3.6984</f>
        <v>-1.3394740819200002</v>
      </c>
      <c r="AA91" s="12">
        <f t="shared" ref="AA91:AA93" si="528">10^Z91</f>
        <v>4.5764204550094612E-2</v>
      </c>
      <c r="AB91"/>
      <c r="AC91"/>
      <c r="AD91"/>
      <c r="AE91"/>
      <c r="AF91"/>
      <c r="AG91" s="2">
        <v>38.348765999999998</v>
      </c>
      <c r="AH91" s="12">
        <f>(-0.2378*AG91)+3.6095</f>
        <v>-5.5098365547999997</v>
      </c>
      <c r="AI91" s="2">
        <f>10^AH91</f>
        <v>3.0914586732020359E-6</v>
      </c>
      <c r="AJ91"/>
      <c r="AK91"/>
      <c r="AL91"/>
      <c r="AM91"/>
      <c r="AN91"/>
      <c r="AO91" s="12">
        <v>25.087574</v>
      </c>
      <c r="AP91" s="12">
        <f t="shared" ref="AP91" si="529">(-0.2037*AO91)+4.2836</f>
        <v>-0.82673882379999952</v>
      </c>
      <c r="AQ91" s="12">
        <f>10^AP91</f>
        <v>0.14902570196824383</v>
      </c>
      <c r="AR91"/>
      <c r="AS91"/>
      <c r="AT91"/>
      <c r="AU91"/>
      <c r="AV91"/>
      <c r="AW91" s="12">
        <v>28.772337</v>
      </c>
      <c r="AX91" s="12">
        <f t="shared" ref="AX91:AX92" si="530">(-0.1553*AW91)+4.1459</f>
        <v>-0.32244393609999999</v>
      </c>
      <c r="AY91" s="12">
        <f t="shared" ref="AY91:AY92" si="531">10^AX91</f>
        <v>0.47594422756806798</v>
      </c>
      <c r="AZ91"/>
      <c r="BA91"/>
      <c r="BB91"/>
      <c r="BC91"/>
      <c r="BD91"/>
      <c r="BE91" s="12">
        <v>23.782620000000001</v>
      </c>
      <c r="BF91" s="12">
        <f t="shared" ref="BF91:BF93" si="532">(-0.2895*BE91)+5.4116</f>
        <v>-1.4734684900000001</v>
      </c>
      <c r="BG91" s="12">
        <f t="shared" ref="BG91:BG93" si="533">10^BF91</f>
        <v>3.361487572526177E-2</v>
      </c>
      <c r="BH91"/>
      <c r="BI91"/>
      <c r="BJ91"/>
      <c r="BK91"/>
      <c r="BL91"/>
      <c r="BM91" s="12">
        <v>32.085365000000003</v>
      </c>
      <c r="BN91" s="12">
        <f t="shared" ref="BN91:BN97" si="534">(-0.323*BM91)+7.7865</f>
        <v>-2.5770728950000006</v>
      </c>
      <c r="BO91" s="12">
        <f t="shared" ref="BO91:BO93" si="535">10^BN91</f>
        <v>2.6480556332673789E-3</v>
      </c>
      <c r="BP91"/>
      <c r="BQ91"/>
      <c r="BR91"/>
      <c r="BS91"/>
      <c r="BT91"/>
      <c r="BU91" s="2">
        <v>25.926884999999999</v>
      </c>
      <c r="BV91" s="2">
        <f t="shared" ref="BV91:BV93" si="536">(-0.1759*BU91)+5.7383</f>
        <v>1.1777609284999997</v>
      </c>
      <c r="BW91" s="2">
        <f t="shared" ref="BW91:BW92" si="537">10^BV91</f>
        <v>15.057779336369295</v>
      </c>
      <c r="BX91"/>
      <c r="BY91"/>
      <c r="BZ91"/>
      <c r="CA91"/>
      <c r="CB91"/>
      <c r="CC91" s="2">
        <v>27.363572999999999</v>
      </c>
      <c r="CD91" s="2">
        <f t="shared" ref="CD91:CD93" si="538">(-0.1918*CC91)+4.2347</f>
        <v>-1.0136333013999996</v>
      </c>
      <c r="CE91" s="2">
        <f t="shared" ref="CE91:CE93" si="539">10^CD91</f>
        <v>9.6909577150582987E-2</v>
      </c>
      <c r="CF91"/>
      <c r="CG91"/>
      <c r="CH91"/>
      <c r="CI91"/>
      <c r="CJ91"/>
      <c r="CK91" s="12">
        <v>33.216360000000002</v>
      </c>
      <c r="CL91" s="12">
        <f t="shared" ref="CL91:CL93" si="540">(-0.1396*CK91)+4.5174</f>
        <v>-0.11960385600000034</v>
      </c>
      <c r="CM91" s="12">
        <f t="shared" ref="CM91:CM93" si="541">10^CL91</f>
        <v>0.75926983123582636</v>
      </c>
      <c r="CN91"/>
      <c r="CO91"/>
      <c r="CP91"/>
      <c r="CQ91"/>
      <c r="CR91"/>
      <c r="CS91" s="12">
        <v>31.68787</v>
      </c>
      <c r="CT91" s="2">
        <f t="shared" ref="CT91:CT92" si="542">(-0.2004*CS91)+5.9899</f>
        <v>-0.36034914800000006</v>
      </c>
      <c r="CU91" s="2">
        <f t="shared" ref="CU91:CU92" si="543">10^CT91</f>
        <v>0.43616503942875917</v>
      </c>
      <c r="CV91"/>
      <c r="CW91"/>
      <c r="CX91"/>
      <c r="CY91"/>
      <c r="CZ91"/>
      <c r="DA91" s="12">
        <v>26.047433999999999</v>
      </c>
      <c r="DB91" s="12">
        <f t="shared" si="486"/>
        <v>-0.59696704919999988</v>
      </c>
      <c r="DC91" s="12">
        <f t="shared" si="487"/>
        <v>0.25294899066767651</v>
      </c>
      <c r="DD91"/>
      <c r="DE91"/>
      <c r="DF91"/>
      <c r="DG91"/>
      <c r="DH91"/>
      <c r="DI91" s="5">
        <v>12.348169</v>
      </c>
      <c r="DL91"/>
      <c r="DM91"/>
      <c r="DN91"/>
      <c r="DU91" s="12">
        <v>29.130749999999999</v>
      </c>
      <c r="DV91" s="12">
        <f t="shared" ref="DV91:DV93" si="544">(-0.096*DU91)+3.7201</f>
        <v>0.92354799999999981</v>
      </c>
      <c r="DW91" s="12">
        <f t="shared" ref="DW91:DW93" si="545">10^DV91</f>
        <v>8.3858675753370662</v>
      </c>
      <c r="DX91"/>
      <c r="DY91"/>
      <c r="DZ91"/>
      <c r="EA91"/>
      <c r="EB91"/>
      <c r="EC91" s="12">
        <v>30.836908000000001</v>
      </c>
      <c r="ED91" s="12">
        <f t="shared" ref="ED91:ED93" si="546">(-0.1243*EC91)+3.7077</f>
        <v>-0.12532766439999987</v>
      </c>
      <c r="EE91" s="12">
        <f t="shared" ref="EE91:EE93" si="547">10^ED91</f>
        <v>0.74932864615519179</v>
      </c>
      <c r="EF91"/>
      <c r="EG91"/>
      <c r="EH91"/>
      <c r="EI91"/>
      <c r="EJ91"/>
      <c r="EK91" s="12">
        <v>31.274474999999999</v>
      </c>
      <c r="EL91" s="12">
        <f t="shared" ref="EL91:EL93" si="548">(-0.2791*EK91)+6.0225</f>
        <v>-2.7062059725000003</v>
      </c>
      <c r="EM91" s="12">
        <f t="shared" si="493"/>
        <v>1.9669532031192671E-3</v>
      </c>
      <c r="EN91"/>
      <c r="EO91"/>
      <c r="EP91"/>
      <c r="EQ91"/>
      <c r="ER91"/>
      <c r="ES91" s="12">
        <v>29.657295000000001</v>
      </c>
      <c r="ET91" s="12">
        <f t="shared" ref="ET91:ET93" si="549">(-0.1322*ES91)+4.2574</f>
        <v>0.33670560099999891</v>
      </c>
      <c r="EU91" s="12">
        <f t="shared" ref="EU91:EU97" si="550">10^ET91</f>
        <v>2.1712288499937178</v>
      </c>
      <c r="EV91"/>
      <c r="EW91"/>
      <c r="EX91"/>
      <c r="EY91"/>
      <c r="EZ91"/>
      <c r="FA91" s="2">
        <v>23.678039999999999</v>
      </c>
      <c r="FB91" s="2">
        <f t="shared" ref="FB91:FB97" si="551">(-0.2544*FA91)+5.7714</f>
        <v>-0.2522933759999999</v>
      </c>
      <c r="FC91" s="2">
        <f t="shared" ref="FC91:FC97" si="552">10^FB91</f>
        <v>0.55937959993533626</v>
      </c>
      <c r="FD91"/>
      <c r="FE91"/>
      <c r="FF91"/>
      <c r="FG91"/>
      <c r="FH91"/>
      <c r="FI91" s="12">
        <v>29.757217000000001</v>
      </c>
      <c r="FJ91" s="12">
        <f t="shared" ref="FJ91:FJ93" si="553">(-0.1487*FI91)+4.5049</f>
        <v>8.0001832099999781E-2</v>
      </c>
      <c r="FK91" s="12">
        <f t="shared" ref="FK91:FK97" si="554">10^FJ91</f>
        <v>1.2022695064601561</v>
      </c>
      <c r="FL91"/>
      <c r="FM91"/>
      <c r="FN91"/>
      <c r="FO91"/>
      <c r="FP91"/>
      <c r="FQ91" s="12">
        <v>28.626812000000001</v>
      </c>
      <c r="FR91" s="12">
        <f t="shared" ref="FR91:FR93" si="555">(-0.0903*FQ91)+3.5572</f>
        <v>0.9721988763999998</v>
      </c>
      <c r="FS91" s="12">
        <f t="shared" ref="FS91:FS97" si="556">10^FR91</f>
        <v>9.3799144285832359</v>
      </c>
      <c r="FT91"/>
      <c r="FU91"/>
      <c r="FV91"/>
      <c r="FW91"/>
      <c r="FX91"/>
      <c r="FY91" s="2">
        <v>24.994816</v>
      </c>
      <c r="FZ91" s="2">
        <f>(-0.11*FY91)+3.2933</f>
        <v>0.54387023999999995</v>
      </c>
      <c r="GA91" s="2">
        <f t="shared" ref="GA91:GA93" si="557">10^FZ91</f>
        <v>3.4984062482547515</v>
      </c>
      <c r="GB91"/>
      <c r="GC91"/>
      <c r="GD91"/>
      <c r="GE91"/>
      <c r="GF91"/>
      <c r="GG91" s="2">
        <v>32.124760000000002</v>
      </c>
      <c r="GH91" s="2">
        <f t="shared" ref="GH91:GH93" si="558">(-0.1731*GG91)+3.9678</f>
        <v>-1.5929959560000007</v>
      </c>
      <c r="GI91" s="2">
        <f t="shared" ref="GI91:GI97" si="559">10^GH91</f>
        <v>2.5527250726435028E-2</v>
      </c>
      <c r="GJ91"/>
      <c r="GK91"/>
      <c r="GL91"/>
      <c r="GM91"/>
      <c r="GN91"/>
      <c r="GO91" s="12">
        <v>29.129593</v>
      </c>
      <c r="GP91" s="12">
        <f t="shared" ref="GP91:GP93" si="560">(-0.1183*GO91)+3.2335</f>
        <v>-0.21253085190000043</v>
      </c>
      <c r="GQ91" s="12">
        <f t="shared" ref="GQ91:GQ97" si="561">10^GP91</f>
        <v>0.61301224274962474</v>
      </c>
      <c r="GR91"/>
      <c r="GS91"/>
      <c r="GT91"/>
      <c r="GU91"/>
      <c r="GV91"/>
      <c r="GW91" s="12">
        <v>33.751109999999997</v>
      </c>
      <c r="GX91" s="86">
        <f t="shared" si="518"/>
        <v>0.24821744100000043</v>
      </c>
      <c r="GY91" s="86">
        <f t="shared" si="519"/>
        <v>1.7709954320072077</v>
      </c>
      <c r="GZ91"/>
      <c r="HA91"/>
      <c r="HB91"/>
      <c r="HC91"/>
      <c r="HD91"/>
      <c r="HE91" s="12">
        <v>28.911422999999999</v>
      </c>
      <c r="HF91" s="12">
        <f t="shared" ref="HF91:HF93" si="562">(-0.1105*HE91)+3.3141</f>
        <v>0.11938775849999983</v>
      </c>
      <c r="HG91" s="12">
        <f t="shared" si="507"/>
        <v>1.3163996510500835</v>
      </c>
      <c r="HH91"/>
      <c r="HI91"/>
      <c r="HJ91"/>
      <c r="HK91"/>
      <c r="HM91" s="12">
        <v>30.787013999999999</v>
      </c>
      <c r="HN91" s="12">
        <f t="shared" ref="HN91:HN93" si="563">(-0.25428*HM91)+4.1721</f>
        <v>-3.6564219199199997</v>
      </c>
      <c r="HO91" s="12">
        <f t="shared" ref="HO91:HO97" si="564">10^HN91</f>
        <v>2.2058606836760806E-4</v>
      </c>
      <c r="HP91"/>
      <c r="HQ91"/>
      <c r="HR91"/>
      <c r="HS91"/>
      <c r="HT91"/>
      <c r="HU91" s="12">
        <v>28.226673000000002</v>
      </c>
      <c r="HV91" s="12">
        <f t="shared" ref="HV91:HV93" si="565">(-0.1152*HU91)+3.9062</f>
        <v>0.65448727040000021</v>
      </c>
      <c r="HW91" s="12">
        <f t="shared" ref="HW91:HW93" si="566">10^HV91</f>
        <v>4.5132279643037165</v>
      </c>
      <c r="HX91"/>
      <c r="HY91"/>
      <c r="HZ91"/>
      <c r="IA91"/>
      <c r="IB91"/>
      <c r="IC91" s="12">
        <v>29.82169</v>
      </c>
      <c r="ID91" s="12">
        <f t="shared" si="512"/>
        <v>-1.5364829789999996</v>
      </c>
      <c r="IE91" s="12">
        <f t="shared" si="520"/>
        <v>2.9074819081169719E-2</v>
      </c>
      <c r="IF91"/>
      <c r="IG91"/>
      <c r="IH91"/>
      <c r="II91"/>
      <c r="IJ91"/>
      <c r="IK91" s="12">
        <v>26.556809999999999</v>
      </c>
      <c r="IL91" s="12">
        <f t="shared" ref="IL91:IL93" si="567">(-0.2134*IK91)+5.63</f>
        <v>-3.7223253999999706E-2</v>
      </c>
      <c r="IM91" s="12">
        <f t="shared" ref="IM91:IM93" si="568">10^IL91</f>
        <v>0.9178606385235536</v>
      </c>
      <c r="IN91"/>
      <c r="IO91"/>
      <c r="IP91"/>
    </row>
    <row r="92" spans="1:251">
      <c r="A92" s="2">
        <v>19253</v>
      </c>
      <c r="B92" s="12">
        <v>20.288895</v>
      </c>
      <c r="C92" s="12">
        <f t="shared" si="521"/>
        <v>2.3274595000000176E-3</v>
      </c>
      <c r="D92" s="12">
        <f t="shared" si="522"/>
        <v>1.0053735596074591</v>
      </c>
      <c r="E92" s="2">
        <f>AVERAGE(D91:D93)</f>
        <v>0.90606518754456955</v>
      </c>
      <c r="F92" s="33">
        <v>0.87764863841092611</v>
      </c>
      <c r="G92">
        <f>SQRT(E92*F92)</f>
        <v>0.8917437289715201</v>
      </c>
      <c r="I92" s="2">
        <v>27.016480999999999</v>
      </c>
      <c r="J92" s="12">
        <f t="shared" si="523"/>
        <v>-0.60129708499999879</v>
      </c>
      <c r="K92" s="2">
        <f t="shared" si="524"/>
        <v>0.25043955014085634</v>
      </c>
      <c r="L92" s="2">
        <f>AVERAGE(K91:K93)</f>
        <v>0.18071965942750942</v>
      </c>
      <c r="M92" s="34">
        <f>L92/E92</f>
        <v>0.19945547176054568</v>
      </c>
      <c r="N92" s="34">
        <f>L92/F92</f>
        <v>0.20591345046090553</v>
      </c>
      <c r="O92">
        <f>L92/G92</f>
        <v>0.2026587387790659</v>
      </c>
      <c r="P92"/>
      <c r="Q92" s="2">
        <v>30.474392000000002</v>
      </c>
      <c r="R92" s="2">
        <f t="shared" si="525"/>
        <v>-1.9757350520000005</v>
      </c>
      <c r="S92" s="2">
        <f t="shared" si="526"/>
        <v>1.057462433623548E-2</v>
      </c>
      <c r="T92">
        <f>AVERAGE(S91:S93)</f>
        <v>3.9733669462886236E-2</v>
      </c>
      <c r="U92" s="34">
        <f>T92/E92</f>
        <v>4.3852992046371636E-2</v>
      </c>
      <c r="V92" s="34">
        <f>T92/F92</f>
        <v>4.527286629741506E-2</v>
      </c>
      <c r="W92" s="34">
        <f>T92/G92</f>
        <v>4.4557273768229912E-2</v>
      </c>
      <c r="X92"/>
      <c r="Y92" s="12">
        <v>23.416422000000001</v>
      </c>
      <c r="Z92" s="12">
        <f t="shared" si="527"/>
        <v>-1.7922826305600004</v>
      </c>
      <c r="AA92" s="12">
        <f t="shared" si="528"/>
        <v>1.6133083048679268E-2</v>
      </c>
      <c r="AB92">
        <f>AVERAGE(AA91:AA93)</f>
        <v>2.538859595848798E-2</v>
      </c>
      <c r="AC92">
        <f>AB92/E92</f>
        <v>2.8020716729323748E-2</v>
      </c>
      <c r="AD92">
        <f>AB92/F92</f>
        <v>2.8927972821169833E-2</v>
      </c>
      <c r="AE92">
        <f>AB92/G92</f>
        <v>2.8470731145785074E-2</v>
      </c>
      <c r="AF92"/>
      <c r="AG92" s="2">
        <v>34.146984000000003</v>
      </c>
      <c r="AH92" s="12">
        <f>(-0.2378*AG92)+3.6095</f>
        <v>-4.5106527952000004</v>
      </c>
      <c r="AI92" s="2">
        <f>10^AH92</f>
        <v>3.0856538477657589E-5</v>
      </c>
      <c r="AJ92">
        <f>AVERAGE(AI91:AI93)</f>
        <v>1.6973998575429812E-5</v>
      </c>
      <c r="AK92">
        <f>AJ92/E92</f>
        <v>1.8733749854609502E-5</v>
      </c>
      <c r="AL92">
        <f>AJ92/F92</f>
        <v>1.9340312093644898E-5</v>
      </c>
      <c r="AM92">
        <f>AJ92/G92</f>
        <v>1.9034615017709775E-5</v>
      </c>
      <c r="AN92"/>
      <c r="AO92" s="2" t="s">
        <v>27</v>
      </c>
      <c r="AR92">
        <f>AVERAGE(AQ91:AQ93)</f>
        <v>7.4643778649579107E-2</v>
      </c>
      <c r="AS92">
        <f>AR92/E92</f>
        <v>8.2382349168345415E-2</v>
      </c>
      <c r="AT92">
        <f>AR92/F92</f>
        <v>8.5049728767003396E-2</v>
      </c>
      <c r="AU92">
        <f>AR92/G92</f>
        <v>8.3705414711094675E-2</v>
      </c>
      <c r="AV92"/>
      <c r="AW92" s="12">
        <v>35.212868</v>
      </c>
      <c r="AX92" s="12">
        <f t="shared" si="530"/>
        <v>-1.3226584003999999</v>
      </c>
      <c r="AY92" s="12">
        <f t="shared" si="531"/>
        <v>4.7570925371730154E-2</v>
      </c>
      <c r="AZ92">
        <f>AVERAGE(AY91:AY93)</f>
        <v>0.26175757646989906</v>
      </c>
      <c r="BA92">
        <f>AZ92/E92</f>
        <v>0.28889486106320927</v>
      </c>
      <c r="BB92">
        <f>AZ92/F92</f>
        <v>0.29824871254154545</v>
      </c>
      <c r="BC92">
        <f>AZ92/G92</f>
        <v>0.29353453011864006</v>
      </c>
      <c r="BD92"/>
      <c r="BE92" s="12">
        <v>24.339863000000001</v>
      </c>
      <c r="BF92" s="12">
        <f t="shared" si="532"/>
        <v>-1.6347903385000002</v>
      </c>
      <c r="BG92" s="12">
        <f t="shared" si="533"/>
        <v>2.3185136734819919E-2</v>
      </c>
      <c r="BH92" s="1">
        <v>0.82219898700000005</v>
      </c>
      <c r="BI92">
        <f>BH92/E92</f>
        <v>0.90743910957240692</v>
      </c>
      <c r="BJ92" s="1">
        <v>3.3370190000000001E-3</v>
      </c>
      <c r="BK92">
        <f>BH92/G92</f>
        <v>0.92201263691337809</v>
      </c>
      <c r="BL92"/>
      <c r="BM92" s="12">
        <v>34.314346</v>
      </c>
      <c r="BN92" s="12">
        <f t="shared" si="534"/>
        <v>-3.2970337579999995</v>
      </c>
      <c r="BO92" s="12">
        <f t="shared" si="535"/>
        <v>5.0462207142852893E-4</v>
      </c>
      <c r="BP92">
        <f>AVERAGE(BO91:BO93)</f>
        <v>1.1874313690608406E-3</v>
      </c>
      <c r="BQ92">
        <f>BP92/E92</f>
        <v>1.310536355865047E-3</v>
      </c>
      <c r="BR92">
        <f>BP92/F92</f>
        <v>1.3529689639931626E-3</v>
      </c>
      <c r="BS92">
        <f>BP92/G92</f>
        <v>1.331583649520415E-3</v>
      </c>
      <c r="BT92"/>
      <c r="BU92" s="2">
        <v>25.319317000000002</v>
      </c>
      <c r="BV92" s="2">
        <f t="shared" si="536"/>
        <v>1.2846321396999993</v>
      </c>
      <c r="BW92" s="2">
        <f t="shared" si="537"/>
        <v>19.258929337167466</v>
      </c>
      <c r="BX92">
        <f>AVERAGE(BW91:BW93)</f>
        <v>17.15835433676838</v>
      </c>
      <c r="BY92">
        <f>BX92/E92</f>
        <v>18.937218395143734</v>
      </c>
      <c r="BZ92">
        <f>BX92/F92</f>
        <v>19.550368548210091</v>
      </c>
      <c r="CA92">
        <f>BX92/G92</f>
        <v>19.241351275391331</v>
      </c>
      <c r="CB92"/>
      <c r="CC92" s="2">
        <v>27.715617999999999</v>
      </c>
      <c r="CD92" s="2">
        <f t="shared" si="538"/>
        <v>-1.0811555323999995</v>
      </c>
      <c r="CE92" s="2">
        <f t="shared" si="539"/>
        <v>8.2955362910215658E-2</v>
      </c>
      <c r="CF92">
        <f>AVERAGE(CE91:CE93)</f>
        <v>9.0485983299298897E-2</v>
      </c>
      <c r="CG92">
        <f>CF92/E92</f>
        <v>9.9866968230525766E-2</v>
      </c>
      <c r="CH92">
        <f>CF92/F92</f>
        <v>0.10310046565232889</v>
      </c>
      <c r="CI92">
        <f>CF92/G92</f>
        <v>0.10147083781980683</v>
      </c>
      <c r="CJ92"/>
      <c r="CK92" s="12">
        <v>34.713585000000002</v>
      </c>
      <c r="CL92" s="12">
        <f t="shared" si="540"/>
        <v>-0.32861646599999972</v>
      </c>
      <c r="CM92" s="12">
        <f t="shared" si="541"/>
        <v>0.46922758333278108</v>
      </c>
      <c r="CN92">
        <f>AVERAGE(CM91:CM93)</f>
        <v>0.83905001442104743</v>
      </c>
      <c r="CO92">
        <f>CN92/E92</f>
        <v>0.9260371394412219</v>
      </c>
      <c r="CP92">
        <f>CN92/F92</f>
        <v>0.95602041375035285</v>
      </c>
      <c r="CQ92">
        <f>CN92/G92</f>
        <v>0.94090935227405947</v>
      </c>
      <c r="CR92"/>
      <c r="CS92" s="12">
        <v>25.774795999999998</v>
      </c>
      <c r="CT92" s="2">
        <f t="shared" si="542"/>
        <v>0.82463088160000009</v>
      </c>
      <c r="CU92" s="2">
        <f t="shared" si="543"/>
        <v>6.6777611567411643</v>
      </c>
      <c r="CV92">
        <f>AVERAGE(CU91:CU93)</f>
        <v>3.5569630980849616</v>
      </c>
      <c r="CW92">
        <f>CV92/E92</f>
        <v>3.9257253749305909</v>
      </c>
      <c r="CX92">
        <f>CV92/F92</f>
        <v>4.0528326968355035</v>
      </c>
      <c r="CY92">
        <f>CV92/G92</f>
        <v>3.9887727634343269</v>
      </c>
      <c r="CZ92"/>
      <c r="DA92" s="12">
        <v>29.151838000000001</v>
      </c>
      <c r="DB92" s="12">
        <f t="shared" si="486"/>
        <v>-1.2296445844000008</v>
      </c>
      <c r="DC92" s="12">
        <f t="shared" si="487"/>
        <v>5.8932574732225136E-2</v>
      </c>
      <c r="DD92">
        <f>AVERAGE(DC91:DC93)</f>
        <v>0.16636140084811243</v>
      </c>
      <c r="DE92">
        <f>DD92/E92</f>
        <v>0.1836086444276164</v>
      </c>
      <c r="DF92">
        <f>DD92/F92</f>
        <v>0.18955353380292028</v>
      </c>
      <c r="DG92">
        <f>DD92/G92</f>
        <v>0.18655741043447874</v>
      </c>
      <c r="DH92"/>
      <c r="DI92" s="5">
        <v>9.9284870000000005</v>
      </c>
      <c r="DL92"/>
      <c r="DM92"/>
      <c r="DN92"/>
      <c r="DU92" s="12">
        <v>28.255144000000001</v>
      </c>
      <c r="DV92" s="12">
        <f t="shared" si="544"/>
        <v>1.0076061759999999</v>
      </c>
      <c r="DW92" s="12">
        <f t="shared" si="545"/>
        <v>10.176681345375652</v>
      </c>
      <c r="DX92">
        <f>AVERAGE(DW91:DW93)</f>
        <v>7.6203503691204801</v>
      </c>
      <c r="DY92">
        <f>DX92/E92</f>
        <v>8.4103776128642327</v>
      </c>
      <c r="DZ92">
        <f>DX92/F92</f>
        <v>8.6826892170856826</v>
      </c>
      <c r="EA92">
        <f>DX92/G92</f>
        <v>8.5454487893167492</v>
      </c>
      <c r="EB92"/>
      <c r="EC92" s="12">
        <v>30.676283000000002</v>
      </c>
      <c r="ED92" s="12">
        <f t="shared" si="546"/>
        <v>-0.10536197689999982</v>
      </c>
      <c r="EE92" s="12">
        <f t="shared" si="547"/>
        <v>0.78458142703396516</v>
      </c>
      <c r="EF92">
        <f>AVERAGE(EE91:EE93)</f>
        <v>0.65374641708930004</v>
      </c>
      <c r="EG92">
        <f>EF92/E92</f>
        <v>0.72152249758204301</v>
      </c>
      <c r="EH92">
        <f>EF92/F92</f>
        <v>0.74488398714202497</v>
      </c>
      <c r="EI92">
        <f>EF92/G92</f>
        <v>0.7331101928165944</v>
      </c>
      <c r="EJ92"/>
      <c r="EK92" s="12">
        <v>32.218905999999997</v>
      </c>
      <c r="EL92" s="12">
        <f t="shared" si="548"/>
        <v>-2.9697966645999996</v>
      </c>
      <c r="EM92" s="12">
        <f t="shared" si="493"/>
        <v>1.0720211048884302E-3</v>
      </c>
      <c r="EN92">
        <f>AVERAGE(EM91:EM93)</f>
        <v>3.1032587405383353E-3</v>
      </c>
      <c r="EO92">
        <f>EN92/E92</f>
        <v>3.4249839671559893E-3</v>
      </c>
      <c r="EP92">
        <f>EN92/F92</f>
        <v>3.5358782600712593E-3</v>
      </c>
      <c r="EQ92">
        <f>EN92/G92</f>
        <v>3.479989418167745E-3</v>
      </c>
      <c r="ER92"/>
      <c r="ES92" s="2">
        <v>29.76341</v>
      </c>
      <c r="ET92" s="12">
        <f t="shared" si="549"/>
        <v>0.32267719799999917</v>
      </c>
      <c r="EU92" s="2">
        <f t="shared" si="550"/>
        <v>2.1022153262643086</v>
      </c>
      <c r="EV92">
        <f>AVERAGE(EU91:EU93)</f>
        <v>2.2356452302293999</v>
      </c>
      <c r="EW92">
        <f>EV92/E92</f>
        <v>2.4674220585474465</v>
      </c>
      <c r="EX92">
        <f>EV92/F92</f>
        <v>2.5473123666861346</v>
      </c>
      <c r="EY92">
        <f>EV92/G92</f>
        <v>2.507049007014436</v>
      </c>
      <c r="EZ92"/>
      <c r="FA92" s="2">
        <v>24.466574000000001</v>
      </c>
      <c r="FB92" s="2">
        <f t="shared" si="551"/>
        <v>-0.45289642560000054</v>
      </c>
      <c r="FC92" s="2">
        <f t="shared" si="552"/>
        <v>0.35245491759483599</v>
      </c>
      <c r="FD92">
        <f>AVERAGE(FC91:FC93)</f>
        <v>0.38580713459229826</v>
      </c>
      <c r="FE92">
        <f>FD92/E92</f>
        <v>0.42580505232502414</v>
      </c>
      <c r="FF92">
        <f>FD92/F92</f>
        <v>0.43959178845288488</v>
      </c>
      <c r="FG92">
        <f>FD92/G92</f>
        <v>0.43264350738666074</v>
      </c>
      <c r="FH92"/>
      <c r="FI92" s="12">
        <v>33.149096999999998</v>
      </c>
      <c r="FJ92" s="12">
        <f t="shared" si="553"/>
        <v>-0.42437072389999919</v>
      </c>
      <c r="FK92" s="12">
        <f t="shared" si="554"/>
        <v>0.37638237304205435</v>
      </c>
      <c r="FL92">
        <f>AVERAGE(FK91:FK93)</f>
        <v>1.3497857916355176</v>
      </c>
      <c r="FM92">
        <f>FL92/E92</f>
        <v>1.489722605162028</v>
      </c>
      <c r="FN92">
        <f>FL92/F92</f>
        <v>1.5379569141466962</v>
      </c>
      <c r="FO92">
        <f>FL92/G92</f>
        <v>1.5136476408892428</v>
      </c>
      <c r="FP92"/>
      <c r="FQ92" s="12">
        <v>26.045566999999998</v>
      </c>
      <c r="FR92" s="12">
        <f t="shared" si="555"/>
        <v>1.2052852998999999</v>
      </c>
      <c r="FS92" s="12">
        <f t="shared" si="556"/>
        <v>16.042989523694345</v>
      </c>
      <c r="FT92">
        <f>AVERAGE(FS91:FS93)</f>
        <v>13.918073673463416</v>
      </c>
      <c r="FU92">
        <f>FT92/E92</f>
        <v>15.361006983593864</v>
      </c>
      <c r="FV92">
        <f>FT92/F92</f>
        <v>15.858366394396205</v>
      </c>
      <c r="FW92">
        <f>FT92/G92</f>
        <v>15.607705690866622</v>
      </c>
      <c r="FX92"/>
      <c r="FY92" s="2">
        <v>24.509771000000001</v>
      </c>
      <c r="FZ92" s="2">
        <f>(-0.11*FY92)+3.2933</f>
        <v>0.59722518999999963</v>
      </c>
      <c r="GA92" s="2">
        <f t="shared" si="557"/>
        <v>3.9557167838553662</v>
      </c>
      <c r="GB92">
        <f>AVERAGE(GA91:GA93)</f>
        <v>3.1579534192468297</v>
      </c>
      <c r="GC92">
        <f>GB92/E92</f>
        <v>3.4853490263817131</v>
      </c>
      <c r="GD92">
        <f>GB92/F92</f>
        <v>3.5981978220403006</v>
      </c>
      <c r="GE92">
        <f>GB92/G92</f>
        <v>3.5413239439194153</v>
      </c>
      <c r="GF92"/>
      <c r="GG92" s="2">
        <v>28.903973000000001</v>
      </c>
      <c r="GH92" s="2">
        <f t="shared" si="558"/>
        <v>-1.0354777263000003</v>
      </c>
      <c r="GI92" s="2">
        <f t="shared" si="559"/>
        <v>9.2155715150714912E-2</v>
      </c>
      <c r="GJ92">
        <f>AVERAGE(GI91:GI93)</f>
        <v>7.0936326882371489E-2</v>
      </c>
      <c r="GK92">
        <f>GJ92/E92</f>
        <v>7.8290533459969308E-2</v>
      </c>
      <c r="GL92">
        <f>GJ92/F92</f>
        <v>8.0825428056048795E-2</v>
      </c>
      <c r="GM92">
        <f>GK92/G92</f>
        <v>8.7794879757959812E-2</v>
      </c>
      <c r="GN92"/>
      <c r="GO92" s="12">
        <v>25.254871000000001</v>
      </c>
      <c r="GP92" s="12">
        <f t="shared" si="560"/>
        <v>0.2458487606999995</v>
      </c>
      <c r="GQ92" s="12">
        <f t="shared" si="561"/>
        <v>1.7613625603078862</v>
      </c>
      <c r="GR92">
        <f>AVERAGE(GQ91:GQ93)</f>
        <v>0.93248002124388718</v>
      </c>
      <c r="GS92">
        <f>GR92/E92</f>
        <v>1.0291533479736725</v>
      </c>
      <c r="GT92">
        <f>GR92/F92</f>
        <v>1.0624753237608151</v>
      </c>
      <c r="GU92">
        <f>GR92/G92</f>
        <v>1.0456816133928406</v>
      </c>
      <c r="GV92"/>
      <c r="GW92" s="12">
        <v>28.048689</v>
      </c>
      <c r="GX92" s="86">
        <f t="shared" si="518"/>
        <v>0.80078203590000019</v>
      </c>
      <c r="GY92" s="86">
        <f t="shared" si="519"/>
        <v>6.3209453558903093</v>
      </c>
      <c r="GZ92">
        <f>AVERAGE(GY91:GY93)</f>
        <v>4.0459703939487586</v>
      </c>
      <c r="HA92">
        <f>GZ92/E92</f>
        <v>4.4654296948692078</v>
      </c>
      <c r="HB92">
        <f>GZ92/F92</f>
        <v>4.6100115887770388</v>
      </c>
      <c r="HC92">
        <f>GZ92/G92</f>
        <v>4.5371447676061827</v>
      </c>
      <c r="HD92"/>
      <c r="HE92" s="12">
        <v>32.107906</v>
      </c>
      <c r="HF92" s="12">
        <f t="shared" si="562"/>
        <v>-0.23382361300000021</v>
      </c>
      <c r="HG92" s="12">
        <f t="shared" si="507"/>
        <v>0.5836821163413749</v>
      </c>
      <c r="HH92">
        <f>AVERAGE(HG91:HG93)</f>
        <v>1.3794930142287714</v>
      </c>
      <c r="HI92">
        <f>HH92/E92</f>
        <v>1.5225096750126643</v>
      </c>
      <c r="HJ92">
        <f>HH92/F92</f>
        <v>1.5718055652960239</v>
      </c>
      <c r="HK92">
        <f>HH92/G92</f>
        <v>1.546961273077625</v>
      </c>
      <c r="HM92" s="12" t="s">
        <v>27</v>
      </c>
      <c r="HN92" s="12"/>
      <c r="HO92" s="12"/>
      <c r="HP92">
        <f>AVERAGE(HO91:HO93)</f>
        <v>1.7392210545619328E-4</v>
      </c>
      <c r="HQ92">
        <f>HP92/E92</f>
        <v>1.9195319260363703E-4</v>
      </c>
      <c r="HR92">
        <f>HP92/F92</f>
        <v>1.9816826215454203E-4</v>
      </c>
      <c r="HS92">
        <f>HQ92/G92</f>
        <v>2.1525600502402581E-4</v>
      </c>
      <c r="HT92"/>
      <c r="HU92" s="12">
        <v>27.452251</v>
      </c>
      <c r="HV92" s="12">
        <f t="shared" si="565"/>
        <v>0.74370068480000029</v>
      </c>
      <c r="HW92" s="12">
        <f t="shared" si="566"/>
        <v>5.5424359731970707</v>
      </c>
      <c r="HX92">
        <f>AVERAGE(HW91:HW93)</f>
        <v>5.9176500672841739</v>
      </c>
      <c r="HY92">
        <f>HX92/E92</f>
        <v>6.5311526682985859</v>
      </c>
      <c r="HZ92">
        <f>HX92/F92</f>
        <v>6.7426186383638598</v>
      </c>
      <c r="IA92">
        <f>HX92/G92</f>
        <v>6.636043377741732</v>
      </c>
      <c r="IB92"/>
      <c r="IC92" s="12">
        <v>28.063922999999999</v>
      </c>
      <c r="ID92" s="12">
        <f t="shared" si="512"/>
        <v>-1.0986232192999994</v>
      </c>
      <c r="IE92" s="12">
        <f t="shared" si="520"/>
        <v>7.9685037379703047E-2</v>
      </c>
      <c r="IF92">
        <f>AVERAGE(IE91:IE93)</f>
        <v>4.1814470276907788E-2</v>
      </c>
      <c r="IG92">
        <f>IF92/E92</f>
        <v>4.6149516449500411E-2</v>
      </c>
      <c r="IH92">
        <f>IF92/F92</f>
        <v>4.7643747676310674E-2</v>
      </c>
      <c r="II92">
        <f>IF92/G92</f>
        <v>4.6890680493076091E-2</v>
      </c>
      <c r="IJ92"/>
      <c r="IK92" s="12">
        <v>28.305786000000001</v>
      </c>
      <c r="IL92" s="12">
        <f t="shared" si="567"/>
        <v>-0.41045473240000074</v>
      </c>
      <c r="IM92" s="12">
        <f t="shared" si="568"/>
        <v>0.38863800455448511</v>
      </c>
      <c r="IN92">
        <f>AVERAGE(IM91:IM93)</f>
        <v>0.44432276704113427</v>
      </c>
      <c r="IO92">
        <f>IN92/E92</f>
        <v>0.49038719636193717</v>
      </c>
      <c r="IP92">
        <f>IN92/F92</f>
        <v>0.50626497620463096</v>
      </c>
      <c r="IQ92" s="2">
        <f>IN92/G92</f>
        <v>0.49826284458830744</v>
      </c>
    </row>
    <row r="93" spans="1:251" s="17" customFormat="1" ht="16" thickBot="1">
      <c r="B93" s="23">
        <v>20.471610999999999</v>
      </c>
      <c r="C93" s="23">
        <f t="shared" si="521"/>
        <v>-4.0409812900000119E-2</v>
      </c>
      <c r="D93" s="23">
        <f t="shared" si="522"/>
        <v>0.91115064532755008</v>
      </c>
      <c r="F93" s="18"/>
      <c r="I93" s="17">
        <v>27.893419999999999</v>
      </c>
      <c r="J93" s="12">
        <f>(-0.285*I93)+7.0984</f>
        <v>-0.8512246999999995</v>
      </c>
      <c r="K93" s="2">
        <f t="shared" si="524"/>
        <v>0.14085598338598879</v>
      </c>
      <c r="L93" s="74"/>
      <c r="M93" s="19"/>
      <c r="N93" s="19"/>
      <c r="Q93" s="17">
        <v>26.702513</v>
      </c>
      <c r="R93" s="17">
        <f t="shared" si="525"/>
        <v>-1.3401734405000005</v>
      </c>
      <c r="S93" s="17">
        <f t="shared" si="526"/>
        <v>4.5690568263090627E-2</v>
      </c>
      <c r="T93" s="74"/>
      <c r="U93" s="74"/>
      <c r="V93" s="74"/>
      <c r="W93" s="74"/>
      <c r="X93" s="74"/>
      <c r="Y93" s="23">
        <v>23.643899999999999</v>
      </c>
      <c r="Z93" s="23">
        <f t="shared" si="527"/>
        <v>-1.8456216719999996</v>
      </c>
      <c r="AA93" s="23">
        <f t="shared" si="528"/>
        <v>1.4268500276690061E-2</v>
      </c>
      <c r="AB93" s="74"/>
      <c r="AC93" s="74"/>
      <c r="AD93" s="74"/>
      <c r="AE93" s="74"/>
      <c r="AF93" s="74"/>
      <c r="AG93" s="17" t="s">
        <v>27</v>
      </c>
      <c r="AJ93" s="74"/>
      <c r="AK93" s="74"/>
      <c r="AL93" s="74"/>
      <c r="AM93" s="74"/>
      <c r="AN93" s="74"/>
      <c r="AO93" s="17">
        <v>38.613346</v>
      </c>
      <c r="AP93" s="17">
        <f t="shared" ref="AP93" si="569">(-0.2037*AO93)+4.2836</f>
        <v>-3.5819385802000001</v>
      </c>
      <c r="AQ93" s="17">
        <f>10^AP93</f>
        <v>2.6185533091439698E-4</v>
      </c>
      <c r="AR93" s="74"/>
      <c r="AS93" s="74"/>
      <c r="AT93" s="74"/>
      <c r="AU93" s="74"/>
      <c r="AV93" s="74"/>
      <c r="AW93" s="23" t="s">
        <v>27</v>
      </c>
      <c r="AX93" s="23"/>
      <c r="AY93" s="23"/>
      <c r="AZ93" s="74"/>
      <c r="BA93" s="74"/>
      <c r="BB93" s="74"/>
      <c r="BC93" s="74"/>
      <c r="BD93" s="74"/>
      <c r="BE93" s="23">
        <v>23.772455000000001</v>
      </c>
      <c r="BF93" s="23">
        <f t="shared" si="532"/>
        <v>-1.4705257224999997</v>
      </c>
      <c r="BG93" s="23">
        <f t="shared" si="533"/>
        <v>3.3843422640739002E-2</v>
      </c>
      <c r="BH93" s="74"/>
      <c r="BI93" s="74"/>
      <c r="BJ93" s="74"/>
      <c r="BK93" s="74"/>
      <c r="BL93" s="74"/>
      <c r="BM93" s="23">
        <v>34.594807000000003</v>
      </c>
      <c r="BN93" s="23">
        <f t="shared" si="534"/>
        <v>-3.3876226610000018</v>
      </c>
      <c r="BO93" s="23">
        <f t="shared" si="535"/>
        <v>4.0961640248661388E-4</v>
      </c>
      <c r="BP93" s="74"/>
      <c r="BQ93" s="74"/>
      <c r="BR93" s="74"/>
      <c r="BS93" s="74"/>
      <c r="BT93" s="74"/>
      <c r="BU93" s="17">
        <v>21.39152</v>
      </c>
      <c r="BV93" s="2">
        <f t="shared" si="536"/>
        <v>1.9755316319999996</v>
      </c>
      <c r="BW93" s="2"/>
      <c r="BX93" s="74"/>
      <c r="BY93" s="74"/>
      <c r="BZ93" s="74"/>
      <c r="CA93" s="74"/>
      <c r="CB93" s="74"/>
      <c r="CC93" s="17">
        <v>27.491333000000001</v>
      </c>
      <c r="CD93" s="17">
        <f t="shared" si="538"/>
        <v>-1.0381376694000002</v>
      </c>
      <c r="CE93" s="17">
        <f t="shared" si="539"/>
        <v>9.1593009837098033E-2</v>
      </c>
      <c r="CF93" s="74"/>
      <c r="CG93" s="74"/>
      <c r="CH93" s="74"/>
      <c r="CI93" s="74"/>
      <c r="CJ93" s="74"/>
      <c r="CK93" s="23">
        <v>31.57066</v>
      </c>
      <c r="CL93" s="23">
        <f t="shared" si="540"/>
        <v>0.11013586400000008</v>
      </c>
      <c r="CM93" s="23">
        <f t="shared" si="541"/>
        <v>1.288652628694535</v>
      </c>
      <c r="CN93" s="74"/>
      <c r="CO93" s="74"/>
      <c r="CP93" s="74"/>
      <c r="CQ93" s="74"/>
      <c r="CR93" s="74"/>
      <c r="CS93" s="23" t="s">
        <v>27</v>
      </c>
      <c r="CV93" s="74"/>
      <c r="CW93" s="74"/>
      <c r="CX93" s="74"/>
      <c r="CY93" s="74"/>
      <c r="CZ93" s="74"/>
      <c r="DA93" s="23">
        <v>26.688852000000001</v>
      </c>
      <c r="DB93" s="23">
        <f t="shared" si="486"/>
        <v>-0.72768803760000011</v>
      </c>
      <c r="DC93" s="23">
        <f t="shared" si="487"/>
        <v>0.18720263714443569</v>
      </c>
      <c r="DD93" s="74"/>
      <c r="DE93" s="74"/>
      <c r="DF93" s="74"/>
      <c r="DG93" s="74"/>
      <c r="DH93" s="74"/>
      <c r="DI93" s="21" t="s">
        <v>26</v>
      </c>
      <c r="DL93" s="74"/>
      <c r="DM93" s="74"/>
      <c r="DN93" s="74"/>
      <c r="DQ93" s="22"/>
      <c r="DU93" s="23">
        <v>32.153987999999998</v>
      </c>
      <c r="DV93" s="12">
        <f t="shared" si="544"/>
        <v>0.63331715200000005</v>
      </c>
      <c r="DW93" s="12">
        <f t="shared" si="545"/>
        <v>4.2985021866487214</v>
      </c>
      <c r="DX93" s="74"/>
      <c r="DY93" s="74"/>
      <c r="DZ93" s="74"/>
      <c r="EA93" s="74"/>
      <c r="EB93" s="74"/>
      <c r="EC93" s="23">
        <v>32.799174999999998</v>
      </c>
      <c r="ED93" s="23">
        <f t="shared" si="546"/>
        <v>-0.36923745249999929</v>
      </c>
      <c r="EE93" s="23">
        <f t="shared" si="547"/>
        <v>0.42732917807874299</v>
      </c>
      <c r="EF93" s="74"/>
      <c r="EG93" s="74"/>
      <c r="EH93" s="74"/>
      <c r="EI93" s="74"/>
      <c r="EJ93" s="74"/>
      <c r="EK93" s="23">
        <v>29.470358000000001</v>
      </c>
      <c r="EL93" s="23">
        <f t="shared" si="548"/>
        <v>-2.2026769178000007</v>
      </c>
      <c r="EM93" s="23">
        <f t="shared" si="493"/>
        <v>6.2708019136073082E-3</v>
      </c>
      <c r="EN93" s="74"/>
      <c r="EO93" s="74"/>
      <c r="EP93" s="74"/>
      <c r="EQ93" s="74"/>
      <c r="ER93" s="74"/>
      <c r="ES93" s="17">
        <v>29.282679000000002</v>
      </c>
      <c r="ET93" s="23">
        <f t="shared" si="549"/>
        <v>0.38622983619999918</v>
      </c>
      <c r="EU93" s="17">
        <f t="shared" si="550"/>
        <v>2.4334915144301736</v>
      </c>
      <c r="EV93" s="74"/>
      <c r="EW93" s="74"/>
      <c r="EX93" s="74"/>
      <c r="EY93" s="74"/>
      <c r="EZ93" s="74"/>
      <c r="FA93" s="17">
        <v>25.083313</v>
      </c>
      <c r="FB93" s="17">
        <f t="shared" si="551"/>
        <v>-0.60979482720000089</v>
      </c>
      <c r="FC93" s="17">
        <f t="shared" si="552"/>
        <v>0.24558688624672254</v>
      </c>
      <c r="FD93" s="74"/>
      <c r="FE93" s="74"/>
      <c r="FF93" s="74"/>
      <c r="FG93" s="74"/>
      <c r="FH93" s="74"/>
      <c r="FI93" s="23">
        <v>27.653524000000001</v>
      </c>
      <c r="FJ93" s="23">
        <f t="shared" si="553"/>
        <v>0.39282098119999986</v>
      </c>
      <c r="FK93" s="23">
        <f t="shared" si="554"/>
        <v>2.4707054954043421</v>
      </c>
      <c r="FL93" s="74"/>
      <c r="FM93" s="74"/>
      <c r="FN93" s="74"/>
      <c r="FO93" s="74"/>
      <c r="FP93" s="74"/>
      <c r="FQ93" s="23">
        <v>25.959897999999999</v>
      </c>
      <c r="FR93" s="23">
        <f t="shared" si="555"/>
        <v>1.2130212106</v>
      </c>
      <c r="FS93" s="23">
        <f t="shared" si="556"/>
        <v>16.331317068112671</v>
      </c>
      <c r="FT93" s="74"/>
      <c r="FU93" s="74"/>
      <c r="FV93" s="74"/>
      <c r="FW93" s="74"/>
      <c r="FX93" s="74"/>
      <c r="FY93" s="17">
        <v>27.163682999999999</v>
      </c>
      <c r="FZ93" s="17">
        <f t="shared" ref="FZ93" si="570">(-0.11*FY93)+3.2933</f>
        <v>0.30529487</v>
      </c>
      <c r="GA93" s="17">
        <f t="shared" si="557"/>
        <v>2.0197372256303705</v>
      </c>
      <c r="GB93" s="74"/>
      <c r="GC93" s="74"/>
      <c r="GD93" s="74"/>
      <c r="GE93" s="74"/>
      <c r="GF93" s="74"/>
      <c r="GG93" s="17">
        <v>28.824383000000001</v>
      </c>
      <c r="GH93" s="17">
        <f t="shared" si="558"/>
        <v>-1.0217006973000005</v>
      </c>
      <c r="GI93" s="17">
        <f t="shared" si="559"/>
        <v>9.5126014769964545E-2</v>
      </c>
      <c r="GJ93" s="74"/>
      <c r="GK93" s="74"/>
      <c r="GL93" s="74"/>
      <c r="GM93" s="74"/>
      <c r="GN93" s="74"/>
      <c r="GO93" s="23">
        <v>30.491061999999999</v>
      </c>
      <c r="GP93" s="23">
        <f t="shared" si="560"/>
        <v>-0.37359263460000003</v>
      </c>
      <c r="GQ93" s="23">
        <f t="shared" si="561"/>
        <v>0.42306526067415084</v>
      </c>
      <c r="GR93" s="74"/>
      <c r="GS93" s="74"/>
      <c r="GT93" s="74"/>
      <c r="GU93" s="74"/>
      <c r="GV93" s="74"/>
      <c r="GW93" s="23" t="s">
        <v>27</v>
      </c>
      <c r="GX93" s="23"/>
      <c r="GY93" s="23"/>
      <c r="GZ93" s="74"/>
      <c r="HA93" s="74"/>
      <c r="HB93" s="74"/>
      <c r="HC93" s="74"/>
      <c r="HD93" s="74"/>
      <c r="HE93" s="23">
        <v>26.825002999999999</v>
      </c>
      <c r="HF93" s="23">
        <f t="shared" si="562"/>
        <v>0.3499371684999999</v>
      </c>
      <c r="HG93" s="23">
        <f t="shared" si="507"/>
        <v>2.2383972752948558</v>
      </c>
      <c r="HH93"/>
      <c r="HI93"/>
      <c r="HJ93"/>
      <c r="HK93"/>
      <c r="HM93" s="23">
        <v>31.726500000000001</v>
      </c>
      <c r="HN93" s="23">
        <f t="shared" si="563"/>
        <v>-3.8953144200000001</v>
      </c>
      <c r="HO93" s="23">
        <f t="shared" si="564"/>
        <v>1.2725814254477852E-4</v>
      </c>
      <c r="HP93" s="74"/>
      <c r="HQ93" s="74"/>
      <c r="HR93" s="74"/>
      <c r="HS93" s="74"/>
      <c r="HT93" s="74"/>
      <c r="HU93" s="23">
        <v>26.214082999999999</v>
      </c>
      <c r="HV93" s="23">
        <f t="shared" si="565"/>
        <v>0.88633763840000057</v>
      </c>
      <c r="HW93" s="23">
        <f t="shared" si="566"/>
        <v>7.6972862643517326</v>
      </c>
      <c r="HX93" s="74"/>
      <c r="HY93" s="74"/>
      <c r="HZ93" s="74"/>
      <c r="IA93" s="74"/>
      <c r="IB93" s="74"/>
      <c r="IC93" s="23">
        <v>30.790089999999999</v>
      </c>
      <c r="ID93" s="23">
        <f t="shared" si="512"/>
        <v>-1.7777114189999992</v>
      </c>
      <c r="IE93" s="23">
        <f t="shared" si="520"/>
        <v>1.6683554369850591E-2</v>
      </c>
      <c r="IF93" s="74"/>
      <c r="IG93" s="74"/>
      <c r="IH93" s="74"/>
      <c r="II93" s="74"/>
      <c r="IJ93" s="74"/>
      <c r="IK93" s="23">
        <v>33.773437999999999</v>
      </c>
      <c r="IL93" s="23">
        <f t="shared" si="567"/>
        <v>-1.5772516691999998</v>
      </c>
      <c r="IM93" s="23">
        <f t="shared" si="568"/>
        <v>2.6469658045364136E-2</v>
      </c>
      <c r="IN93" s="74"/>
      <c r="IO93" s="74"/>
      <c r="IP93" s="74"/>
    </row>
    <row r="94" spans="1:251" s="62" customFormat="1">
      <c r="A94" s="89" t="s">
        <v>167</v>
      </c>
      <c r="F94" s="90"/>
      <c r="L94"/>
      <c r="M94" s="91"/>
      <c r="N94" s="91"/>
      <c r="T94"/>
      <c r="U94"/>
      <c r="V94"/>
      <c r="W94"/>
      <c r="X94"/>
      <c r="AB94"/>
      <c r="AC94"/>
      <c r="AD94"/>
      <c r="AE94"/>
      <c r="AF94"/>
      <c r="AJ94"/>
      <c r="AK94"/>
      <c r="AL94"/>
      <c r="AM94"/>
      <c r="AN94"/>
      <c r="AR94"/>
      <c r="AS94"/>
      <c r="AT94"/>
      <c r="AU94"/>
      <c r="AV94"/>
      <c r="AZ94"/>
      <c r="BA94"/>
      <c r="BB94"/>
      <c r="BC94"/>
      <c r="BD94"/>
      <c r="BF94" s="67"/>
      <c r="BH94"/>
      <c r="BI94"/>
      <c r="BJ94"/>
      <c r="BK94"/>
      <c r="BL94"/>
      <c r="BP94"/>
      <c r="BQ94"/>
      <c r="BR94"/>
      <c r="BS94"/>
      <c r="BT94"/>
      <c r="BX94"/>
      <c r="BY94"/>
      <c r="BZ94"/>
      <c r="CA94"/>
      <c r="CB94"/>
      <c r="CF94"/>
      <c r="CG94"/>
      <c r="CH94"/>
      <c r="CI94"/>
      <c r="CJ94"/>
      <c r="CL94" s="67"/>
      <c r="CN94"/>
      <c r="CO94"/>
      <c r="CP94"/>
      <c r="CQ94"/>
      <c r="CR94"/>
      <c r="CS94" s="67"/>
      <c r="CV94"/>
      <c r="CW94"/>
      <c r="CX94"/>
      <c r="CY94"/>
      <c r="CZ94"/>
      <c r="DD94"/>
      <c r="DE94"/>
      <c r="DF94"/>
      <c r="DG94"/>
      <c r="DH94"/>
      <c r="DI94" s="48"/>
      <c r="DL94"/>
      <c r="DM94"/>
      <c r="DN94"/>
      <c r="DQ94" s="51"/>
      <c r="DX94"/>
      <c r="DY94"/>
      <c r="DZ94"/>
      <c r="EA94"/>
      <c r="EB94"/>
      <c r="ED94" s="67"/>
      <c r="EF94"/>
      <c r="EG94"/>
      <c r="EH94"/>
      <c r="EI94"/>
      <c r="EJ94"/>
      <c r="EN94"/>
      <c r="EO94"/>
      <c r="EP94"/>
      <c r="EQ94"/>
      <c r="ER94"/>
      <c r="ET94" s="67"/>
      <c r="EV94"/>
      <c r="EW94"/>
      <c r="EX94"/>
      <c r="EY94"/>
      <c r="EZ94"/>
      <c r="FD94"/>
      <c r="FE94"/>
      <c r="FF94"/>
      <c r="FG94"/>
      <c r="FH94"/>
      <c r="FL94"/>
      <c r="FM94"/>
      <c r="FN94"/>
      <c r="FO94"/>
      <c r="FP94"/>
      <c r="FT94"/>
      <c r="FU94"/>
      <c r="FV94"/>
      <c r="FW94"/>
      <c r="FX94"/>
      <c r="GB94"/>
      <c r="GC94"/>
      <c r="GD94"/>
      <c r="GE94"/>
      <c r="GF94"/>
      <c r="GJ94"/>
      <c r="GK94"/>
      <c r="GL94"/>
      <c r="GM94"/>
      <c r="GN94"/>
      <c r="GR94"/>
      <c r="GS94"/>
      <c r="GT94"/>
      <c r="GU94"/>
      <c r="GV94"/>
      <c r="GW94" s="97"/>
      <c r="GZ94"/>
      <c r="HA94"/>
      <c r="HB94"/>
      <c r="HC94"/>
      <c r="HD94"/>
      <c r="HH94"/>
      <c r="HI94"/>
      <c r="HJ94"/>
      <c r="HK94"/>
      <c r="HP94"/>
      <c r="HQ94"/>
      <c r="HR94"/>
      <c r="HS94"/>
      <c r="HT94"/>
      <c r="HV94" s="67"/>
      <c r="HX94"/>
      <c r="HY94"/>
      <c r="HZ94"/>
      <c r="IA94"/>
      <c r="IB94"/>
      <c r="IF94"/>
      <c r="IG94"/>
      <c r="IH94"/>
      <c r="II94"/>
      <c r="IJ94"/>
      <c r="IL94" s="67"/>
      <c r="IN94"/>
      <c r="IO94"/>
      <c r="IP94"/>
    </row>
    <row r="95" spans="1:251" ht="16" thickBot="1">
      <c r="A95" s="2" t="s">
        <v>168</v>
      </c>
      <c r="B95" s="12">
        <v>19.469345000000001</v>
      </c>
      <c r="C95" s="2">
        <f t="shared" ref="C95:C97" si="571">(-0.2339*B95)+4.7479</f>
        <v>0.19402020449999924</v>
      </c>
      <c r="D95" s="2">
        <f t="shared" ref="D95" si="572">10^C95</f>
        <v>1.5632203659946333</v>
      </c>
      <c r="I95" s="12">
        <v>32.087560000000003</v>
      </c>
      <c r="J95" s="12">
        <f t="shared" ref="J95:J97" si="573">(-0.285*I95)+7.0984</f>
        <v>-2.0465546000000003</v>
      </c>
      <c r="K95" s="12">
        <f t="shared" ref="K95:K97" si="574">10^J95</f>
        <v>8.9834964392400442E-3</v>
      </c>
      <c r="L95"/>
      <c r="Q95" s="2">
        <v>25.790585</v>
      </c>
      <c r="R95" s="2">
        <f t="shared" ref="R95:R97" si="575">(-0.1685*Q95)+3.1592</f>
        <v>-1.1865135725000004</v>
      </c>
      <c r="S95" s="2">
        <f t="shared" ref="S95:S97" si="576">10^R95</f>
        <v>6.5085827000653906E-2</v>
      </c>
      <c r="T95"/>
      <c r="U95"/>
      <c r="V95"/>
      <c r="W95"/>
      <c r="X95"/>
      <c r="Y95" s="2">
        <v>20.726016999999999</v>
      </c>
      <c r="Z95" s="2">
        <f t="shared" ref="Z95:Z97" si="577">(-0.23448*Y95)+3.6984</f>
        <v>-1.1614364661600001</v>
      </c>
      <c r="AA95" s="2">
        <f t="shared" ref="AA95:AA97" si="578">10^Z95</f>
        <v>6.8954646097378863E-2</v>
      </c>
      <c r="AB95"/>
      <c r="AC95"/>
      <c r="AD95"/>
      <c r="AE95"/>
      <c r="AF95"/>
      <c r="AG95" s="2" t="s">
        <v>27</v>
      </c>
      <c r="AJ95"/>
      <c r="AK95"/>
      <c r="AL95"/>
      <c r="AM95"/>
      <c r="AN95"/>
      <c r="AO95" s="2">
        <v>36.887047000000003</v>
      </c>
      <c r="AP95" s="2">
        <f t="shared" ref="AP95:AP97" si="579">(-0.2037*AO95)+4.2836</f>
        <v>-3.2302914739000004</v>
      </c>
      <c r="AQ95" s="2">
        <f t="shared" ref="AQ95:AQ97" si="580">10^AP95</f>
        <v>5.8844858937682218E-4</v>
      </c>
      <c r="AR95"/>
      <c r="AS95"/>
      <c r="AT95"/>
      <c r="AU95"/>
      <c r="AV95"/>
      <c r="AW95" s="12">
        <v>28.523610999999999</v>
      </c>
      <c r="AX95" s="12">
        <f t="shared" ref="AX95:AX97" si="581">(-0.1553*AW95)+4.1459</f>
        <v>-0.28381678829999935</v>
      </c>
      <c r="AY95" s="12">
        <f t="shared" ref="AY95:AY97" si="582">10^AX95</f>
        <v>0.52021540859722959</v>
      </c>
      <c r="AZ95"/>
      <c r="BA95"/>
      <c r="BB95"/>
      <c r="BC95"/>
      <c r="BD95"/>
      <c r="BE95" s="12">
        <v>23.036321999999998</v>
      </c>
      <c r="BF95" s="12">
        <f t="shared" ref="BF95:BF97" si="583">(-0.2895*BE95)+5.4116</f>
        <v>-1.2574152189999994</v>
      </c>
      <c r="BG95" s="12">
        <f t="shared" ref="BG95:BG97" si="584">10^BF95</f>
        <v>5.5282131668274163E-2</v>
      </c>
      <c r="BH95"/>
      <c r="BI95"/>
      <c r="BJ95"/>
      <c r="BK95"/>
      <c r="BL95"/>
      <c r="BM95" s="12">
        <v>29.644863000000001</v>
      </c>
      <c r="BN95" s="12">
        <f t="shared" si="534"/>
        <v>-1.7887907490000003</v>
      </c>
      <c r="BO95" s="12">
        <f t="shared" ref="BO95:BO97" si="585">10^BN95</f>
        <v>1.6263321634950239E-2</v>
      </c>
      <c r="BP95"/>
      <c r="BQ95"/>
      <c r="BR95"/>
      <c r="BS95"/>
      <c r="BT95"/>
      <c r="BU95" s="2">
        <v>25.685236</v>
      </c>
      <c r="BV95" s="2">
        <f t="shared" ref="BV95:BV97" si="586">(-0.1759*BU95)+5.7383</f>
        <v>1.2202669875999996</v>
      </c>
      <c r="BW95" s="2">
        <f t="shared" ref="BW95:BW97" si="587">10^BV95</f>
        <v>16.606074715222899</v>
      </c>
      <c r="BX95"/>
      <c r="BY95"/>
      <c r="BZ95"/>
      <c r="CA95"/>
      <c r="CB95"/>
      <c r="CC95" s="2">
        <v>26.414812000000001</v>
      </c>
      <c r="CD95" s="2">
        <f t="shared" ref="CD95:CD97" si="588">(-0.1918*CC95)+4.2347</f>
        <v>-0.83166094160000004</v>
      </c>
      <c r="CE95" s="2">
        <f t="shared" ref="CE95:CE97" si="589">10^CD95</f>
        <v>0.147346240154103</v>
      </c>
      <c r="CF95"/>
      <c r="CG95"/>
      <c r="CH95"/>
      <c r="CI95"/>
      <c r="CJ95"/>
      <c r="CK95" s="2">
        <v>30.797483</v>
      </c>
      <c r="CL95" s="12">
        <f t="shared" ref="CL95:CL97" si="590">(-0.1396*CK95)+4.5174</f>
        <v>0.21807137319999992</v>
      </c>
      <c r="CM95" s="2">
        <f t="shared" ref="CM95:CM97" si="591">10^CL95</f>
        <v>1.6522333086758432</v>
      </c>
      <c r="CN95"/>
      <c r="CO95"/>
      <c r="CP95"/>
      <c r="CQ95"/>
      <c r="CR95"/>
      <c r="CS95" s="12">
        <v>31.936620000000001</v>
      </c>
      <c r="CT95" s="2">
        <f t="shared" ref="CT95:CT97" si="592">(-0.2004*CS95)+5.9899</f>
        <v>-0.41019864800000061</v>
      </c>
      <c r="CU95" s="2">
        <f t="shared" ref="CU95:CU97" si="593">10^CT95</f>
        <v>0.38886723491000746</v>
      </c>
      <c r="CV95"/>
      <c r="CW95"/>
      <c r="CX95"/>
      <c r="CY95"/>
      <c r="CZ95"/>
      <c r="DA95" s="2">
        <v>24.112877000000001</v>
      </c>
      <c r="DB95" s="2">
        <f t="shared" ref="DB95:DB97" si="594">(-0.2038*DA95)+4.7115</f>
        <v>-0.20270433260000065</v>
      </c>
      <c r="DC95" s="2">
        <f t="shared" ref="DC95:DC97" si="595">10^DB95</f>
        <v>0.62704060822956353</v>
      </c>
      <c r="DD95"/>
      <c r="DE95"/>
      <c r="DF95"/>
      <c r="DG95"/>
      <c r="DH95"/>
      <c r="DI95" s="5" t="s">
        <v>26</v>
      </c>
      <c r="DL95"/>
      <c r="DM95"/>
      <c r="DN95"/>
      <c r="DU95" s="2">
        <v>31.766656999999999</v>
      </c>
      <c r="DV95" s="2">
        <f t="shared" ref="DV95:DV97" si="596">(-0.096*DU95)+3.7201</f>
        <v>0.67050092800000005</v>
      </c>
      <c r="DW95" s="2">
        <f t="shared" ref="DW95:DW97" si="597">10^DV95</f>
        <v>4.6827495198196463</v>
      </c>
      <c r="DX95"/>
      <c r="DY95"/>
      <c r="DZ95"/>
      <c r="EA95"/>
      <c r="EB95"/>
      <c r="EC95" s="2">
        <v>31.718461999999999</v>
      </c>
      <c r="ED95" s="12">
        <f t="shared" ref="ED95:ED97" si="598">(-0.1243*EC95)+3.7077</f>
        <v>-0.23490482659999978</v>
      </c>
      <c r="EE95" s="2">
        <f t="shared" ref="EE95:EE97" si="599">10^ED95</f>
        <v>0.58223079667305022</v>
      </c>
      <c r="EF95"/>
      <c r="EG95"/>
      <c r="EH95"/>
      <c r="EI95"/>
      <c r="EJ95"/>
      <c r="EK95" s="12">
        <v>31.432852</v>
      </c>
      <c r="EL95" s="12">
        <f>(-0.2791*EK95)+6.0225</f>
        <v>-2.7504089931999998</v>
      </c>
      <c r="EM95" s="12">
        <f t="shared" ref="EM95:EM97" si="600">10^EL95</f>
        <v>1.7766055185715966E-3</v>
      </c>
      <c r="EN95"/>
      <c r="EO95"/>
      <c r="EP95"/>
      <c r="EQ95"/>
      <c r="ER95"/>
      <c r="ES95" s="2">
        <v>36.859769999999997</v>
      </c>
      <c r="ET95" s="12">
        <f>(-0.1322*ES95)+4.2574</f>
        <v>-0.61546159400000011</v>
      </c>
      <c r="EU95" s="2">
        <f t="shared" si="550"/>
        <v>0.24240323197279717</v>
      </c>
      <c r="EV95"/>
      <c r="EW95"/>
      <c r="EX95"/>
      <c r="EY95"/>
      <c r="EZ95"/>
      <c r="FA95" s="2">
        <v>23.244133000000001</v>
      </c>
      <c r="FB95" s="2">
        <f t="shared" si="551"/>
        <v>-0.14190743520000115</v>
      </c>
      <c r="FC95" s="2">
        <f t="shared" si="552"/>
        <v>0.72126119120614318</v>
      </c>
      <c r="FD95"/>
      <c r="FE95"/>
      <c r="FF95"/>
      <c r="FG95"/>
      <c r="FH95"/>
      <c r="FI95" s="2">
        <v>31.193439999999999</v>
      </c>
      <c r="FJ95" s="12">
        <f>(-0.1487*FI95)+4.5049</f>
        <v>-0.13356452799999996</v>
      </c>
      <c r="FK95" s="2">
        <f t="shared" si="554"/>
        <v>0.73525074291347947</v>
      </c>
      <c r="FL95"/>
      <c r="FM95"/>
      <c r="FN95"/>
      <c r="FO95"/>
      <c r="FP95"/>
      <c r="FQ95" s="2">
        <v>27.418548999999999</v>
      </c>
      <c r="FR95" s="12">
        <f t="shared" ref="FR95:FR97" si="601">(-0.0903*FQ95)+3.5572</f>
        <v>1.0813050252999998</v>
      </c>
      <c r="FS95" s="2">
        <f t="shared" si="556"/>
        <v>12.058825906846888</v>
      </c>
      <c r="FT95"/>
      <c r="FU95"/>
      <c r="FV95"/>
      <c r="FW95"/>
      <c r="FX95"/>
      <c r="FY95" s="2">
        <v>25.530667999999999</v>
      </c>
      <c r="FZ95" s="2">
        <f t="shared" ref="FZ95:FZ97" si="602">(-0.11*FY95)+3.2933</f>
        <v>0.48492652000000014</v>
      </c>
      <c r="GA95" s="2">
        <f t="shared" ref="GA95:GA97" si="603">10^FZ95</f>
        <v>3.0544042827609137</v>
      </c>
      <c r="GB95"/>
      <c r="GC95"/>
      <c r="GD95"/>
      <c r="GE95"/>
      <c r="GF95"/>
      <c r="GG95" s="2">
        <v>30.076574000000001</v>
      </c>
      <c r="GH95" s="2">
        <f t="shared" ref="GH95:GH97" si="604">(-0.1731*GG95)+3.9678</f>
        <v>-1.2384549593999998</v>
      </c>
      <c r="GI95" s="2">
        <f t="shared" si="559"/>
        <v>5.7749076106792446E-2</v>
      </c>
      <c r="GJ95"/>
      <c r="GK95"/>
      <c r="GL95"/>
      <c r="GM95"/>
      <c r="GN95"/>
      <c r="GO95" s="2">
        <v>27.177187</v>
      </c>
      <c r="GP95" s="2">
        <f t="shared" ref="GP95:GP97" si="605">(-0.1183*GO95)+3.2335</f>
        <v>1.8438777899999703E-2</v>
      </c>
      <c r="GQ95" s="2">
        <f t="shared" si="561"/>
        <v>1.0433710392900801</v>
      </c>
      <c r="GR95"/>
      <c r="GS95"/>
      <c r="GT95"/>
      <c r="GU95"/>
      <c r="GV95"/>
      <c r="GW95" s="12">
        <v>34.373634000000003</v>
      </c>
      <c r="GX95" s="5">
        <f t="shared" ref="GX95:GX97" si="606">(-0.0969*GW95)+3.5187</f>
        <v>0.18789486539999967</v>
      </c>
      <c r="GY95" s="5">
        <f t="shared" ref="GY95:GY97" si="607">10^GX95</f>
        <v>1.5413272811737939</v>
      </c>
      <c r="GZ95"/>
      <c r="HA95"/>
      <c r="HB95"/>
      <c r="HC95"/>
      <c r="HD95"/>
      <c r="HE95" s="12">
        <v>30.931156000000001</v>
      </c>
      <c r="HF95" s="12">
        <f t="shared" ref="HF95:HF97" si="608">(-0.1105*HE95)+3.3141</f>
        <v>-0.10379273800000055</v>
      </c>
      <c r="HG95" s="12">
        <f t="shared" si="507"/>
        <v>0.78742148780349308</v>
      </c>
      <c r="HH95"/>
      <c r="HI95"/>
      <c r="HJ95"/>
      <c r="HK95"/>
      <c r="HM95" s="12">
        <v>35.417520000000003</v>
      </c>
      <c r="HN95" s="12">
        <f t="shared" ref="HN95:HN97" si="609">(-0.25428*HM95)+4.1721</f>
        <v>-4.8338669856000003</v>
      </c>
      <c r="HO95" s="23">
        <f t="shared" si="564"/>
        <v>1.4659967732600636E-5</v>
      </c>
      <c r="HP95"/>
      <c r="HQ95"/>
      <c r="HR95"/>
      <c r="HS95"/>
      <c r="HT95"/>
      <c r="HU95" s="2">
        <v>25.543168999999999</v>
      </c>
      <c r="HV95" s="12">
        <f>(-0.1152*HU95)+3.9062</f>
        <v>0.96362693120000031</v>
      </c>
      <c r="HW95" s="2">
        <f t="shared" ref="HW95:HW97" si="610">10^HV95</f>
        <v>9.1965922422772906</v>
      </c>
      <c r="HX95"/>
      <c r="HY95"/>
      <c r="HZ95"/>
      <c r="IA95"/>
      <c r="IB95"/>
      <c r="IC95" s="12">
        <v>28.836735000000001</v>
      </c>
      <c r="ID95" s="12">
        <f t="shared" ref="ID95:ID97" si="611">(-0.2491*IC95)+5.8921</f>
        <v>-1.2911306885</v>
      </c>
      <c r="IE95" s="12">
        <f t="shared" ref="IE95:IE97" si="612">10^ID95</f>
        <v>5.1152788269514769E-2</v>
      </c>
      <c r="IF95"/>
      <c r="IG95"/>
      <c r="IH95"/>
      <c r="II95"/>
      <c r="IJ95"/>
      <c r="IK95" s="12">
        <v>28.636057000000001</v>
      </c>
      <c r="IL95" s="12">
        <f t="shared" ref="IL95:IL97" si="613">(-0.2134*IK95)+5.63</f>
        <v>-0.48093456380000088</v>
      </c>
      <c r="IM95" s="12">
        <f t="shared" ref="IM95:IM97" si="614">10^IL95</f>
        <v>0.33041932236485683</v>
      </c>
      <c r="IN95"/>
      <c r="IO95"/>
      <c r="IP95"/>
    </row>
    <row r="96" spans="1:251" ht="16" thickBot="1">
      <c r="A96" s="2">
        <v>17874</v>
      </c>
      <c r="B96" s="2">
        <v>20.102602000000001</v>
      </c>
      <c r="C96" s="2">
        <f t="shared" si="571"/>
        <v>4.5901392199999336E-2</v>
      </c>
      <c r="D96" s="2">
        <f t="shared" si="522"/>
        <v>1.1114793340784872</v>
      </c>
      <c r="E96" s="2">
        <f>AVERAGE(D95:D97)</f>
        <v>1.1602577449415552</v>
      </c>
      <c r="F96" s="3">
        <v>0.58993701582714175</v>
      </c>
      <c r="G96">
        <f>SQRT(E96*F96)</f>
        <v>0.8273324553292648</v>
      </c>
      <c r="I96" s="12">
        <v>31.881903000000001</v>
      </c>
      <c r="J96" s="12">
        <f t="shared" si="573"/>
        <v>-1.9879423549999995</v>
      </c>
      <c r="K96" s="12">
        <f t="shared" si="574"/>
        <v>1.0281527583741021E-2</v>
      </c>
      <c r="L96" s="2">
        <f>AVERAGE(K95:K97)</f>
        <v>1.5700649261105523E-2</v>
      </c>
      <c r="M96" s="34">
        <f>L96/E96</f>
        <v>1.3532035730471594E-2</v>
      </c>
      <c r="N96" s="34">
        <f>L96/F96</f>
        <v>2.6614111065893842E-2</v>
      </c>
      <c r="O96">
        <f>L96/G96</f>
        <v>1.8977436651940509E-2</v>
      </c>
      <c r="P96"/>
      <c r="Q96" s="2">
        <v>24.529491</v>
      </c>
      <c r="R96" s="2">
        <f t="shared" si="575"/>
        <v>-0.97401923350000041</v>
      </c>
      <c r="S96" s="2">
        <f t="shared" si="576"/>
        <v>0.10616485391725079</v>
      </c>
      <c r="T96">
        <f>AVERAGE(S95:S97)</f>
        <v>8.0002095680451316E-2</v>
      </c>
      <c r="U96" s="34">
        <f>T96/E96</f>
        <v>6.89520031469225E-2</v>
      </c>
      <c r="V96" s="34">
        <f>T96/F96</f>
        <v>0.13561124922510853</v>
      </c>
      <c r="W96" s="34">
        <f>T96/G96</f>
        <v>9.6698848407454033E-2</v>
      </c>
      <c r="X96"/>
      <c r="Y96" s="2">
        <v>20.018886999999999</v>
      </c>
      <c r="Z96" s="2">
        <f t="shared" si="577"/>
        <v>-0.99562862375999961</v>
      </c>
      <c r="AA96" s="2">
        <f t="shared" si="578"/>
        <v>0.10101162929566156</v>
      </c>
      <c r="AB96">
        <f>AVERAGE(AA95:AA97)</f>
        <v>7.440354635535569E-2</v>
      </c>
      <c r="AC96">
        <f>AB96/E96</f>
        <v>6.4126739666024432E-2</v>
      </c>
      <c r="AD96">
        <f>AB96/F96</f>
        <v>0.12612116947948351</v>
      </c>
      <c r="AE96">
        <f>AB96/G96</f>
        <v>8.9931859769413119E-2</v>
      </c>
      <c r="AF96"/>
      <c r="AG96" s="2">
        <v>29.872340000000001</v>
      </c>
      <c r="AH96" s="12">
        <f t="shared" ref="AH96:AH97" si="615">(-0.2378*AG96)+3.6095</f>
        <v>-3.4941424520000006</v>
      </c>
      <c r="AI96" s="2">
        <f t="shared" ref="AI96:AI97" si="616">10^AH96</f>
        <v>3.2052178154535029E-4</v>
      </c>
      <c r="AJ96">
        <f>AVERAGE(AI95:AI97)</f>
        <v>6.5633807623293253E-4</v>
      </c>
      <c r="AK96">
        <f>AJ96/E96</f>
        <v>5.6568299508829721E-4</v>
      </c>
      <c r="AL96">
        <f>AJ96/F96</f>
        <v>1.1125561858712847E-3</v>
      </c>
      <c r="AM96">
        <f>AJ96/G96</f>
        <v>7.9331841994730002E-4</v>
      </c>
      <c r="AN96"/>
      <c r="AO96" s="2">
        <v>35.493389999999998</v>
      </c>
      <c r="AP96" s="2">
        <f t="shared" si="579"/>
        <v>-2.9464035429999997</v>
      </c>
      <c r="AQ96" s="2">
        <f t="shared" si="580"/>
        <v>1.1313486344730235E-3</v>
      </c>
      <c r="AR96">
        <f>AVERAGE(AQ95:AQ97)</f>
        <v>9.8146095704904936E-4</v>
      </c>
      <c r="AS96">
        <f>AR96/E96</f>
        <v>8.4589907831081768E-4</v>
      </c>
      <c r="AT96">
        <f>AR96/F96</f>
        <v>1.6636707491103229E-3</v>
      </c>
      <c r="AU96">
        <f>AR96/G96</f>
        <v>1.1862957275844375E-3</v>
      </c>
      <c r="AV96"/>
      <c r="AW96" s="12">
        <v>27.359331000000001</v>
      </c>
      <c r="AX96" s="12">
        <f t="shared" si="581"/>
        <v>-0.10300410430000007</v>
      </c>
      <c r="AY96" s="12">
        <f t="shared" si="582"/>
        <v>0.7888526625312422</v>
      </c>
      <c r="AZ96">
        <f>AVERAGE(AY95:AY97)</f>
        <v>0.50216857910466961</v>
      </c>
      <c r="BA96">
        <f>AZ96/E96</f>
        <v>0.43280778024883165</v>
      </c>
      <c r="BB96">
        <f>AZ96/F96</f>
        <v>0.85122405550461455</v>
      </c>
      <c r="BC96">
        <f>AZ96/G96</f>
        <v>0.60697314105103584</v>
      </c>
      <c r="BD96"/>
      <c r="BE96" s="12">
        <v>23.975386</v>
      </c>
      <c r="BF96" s="12">
        <f t="shared" si="583"/>
        <v>-1.529274247</v>
      </c>
      <c r="BG96" s="12">
        <f t="shared" si="584"/>
        <v>2.9561451392027153E-2</v>
      </c>
      <c r="BH96" s="1">
        <v>0.82219898700000005</v>
      </c>
      <c r="BI96">
        <f>BH96/E96</f>
        <v>0.70863477583717061</v>
      </c>
      <c r="BJ96" s="1">
        <v>3.3370190000000001E-3</v>
      </c>
      <c r="BK96">
        <f>BH96/G96</f>
        <v>0.99379515659491235</v>
      </c>
      <c r="BL96"/>
      <c r="BM96" s="12">
        <v>34.232807000000001</v>
      </c>
      <c r="BN96" s="12">
        <f t="shared" si="534"/>
        <v>-3.2706966610000006</v>
      </c>
      <c r="BO96" s="12">
        <f t="shared" si="585"/>
        <v>5.3617102283977304E-4</v>
      </c>
      <c r="BP96">
        <f>AVERAGE(BO95:BO97)</f>
        <v>5.6935044091912914E-3</v>
      </c>
      <c r="BQ96">
        <f>BP96/E96</f>
        <v>4.9071031277434706E-3</v>
      </c>
      <c r="BR96">
        <f>BP96/F96</f>
        <v>9.6510377488493674E-3</v>
      </c>
      <c r="BS96">
        <f>BP96/G96</f>
        <v>6.8817612224886908E-3</v>
      </c>
      <c r="BT96"/>
      <c r="BU96" s="2">
        <v>26.813763000000002</v>
      </c>
      <c r="BV96" s="2">
        <f t="shared" si="586"/>
        <v>1.0217590882999996</v>
      </c>
      <c r="BW96" s="2">
        <f t="shared" si="587"/>
        <v>10.513784916813195</v>
      </c>
      <c r="BX96">
        <f>AVERAGE(BW95:BW97)</f>
        <v>17.988740565090893</v>
      </c>
      <c r="BY96">
        <f>BX96/E96</f>
        <v>15.504090055435938</v>
      </c>
      <c r="BZ96">
        <f>BX96/F96</f>
        <v>30.492645964703797</v>
      </c>
      <c r="CA96">
        <f>BX96/G96</f>
        <v>21.74306163044416</v>
      </c>
      <c r="CB96"/>
      <c r="CC96" s="2">
        <v>28.084993000000001</v>
      </c>
      <c r="CD96" s="2">
        <f t="shared" si="588"/>
        <v>-1.1520016573999996</v>
      </c>
      <c r="CE96" s="2">
        <f t="shared" si="589"/>
        <v>7.0469037964892539E-2</v>
      </c>
      <c r="CF96">
        <f>AVERAGE(CE95:CE97)</f>
        <v>0.12722547283606991</v>
      </c>
      <c r="CG96">
        <f>CF96/E96</f>
        <v>0.10965276757749938</v>
      </c>
      <c r="CH96">
        <f>CF96/F96</f>
        <v>0.21565941689163037</v>
      </c>
      <c r="CI96">
        <f>CF96/G96</f>
        <v>0.15377793052423677</v>
      </c>
      <c r="CJ96"/>
      <c r="CK96" s="2">
        <v>30.21857</v>
      </c>
      <c r="CL96" s="12">
        <f t="shared" si="590"/>
        <v>0.29888762800000013</v>
      </c>
      <c r="CM96" s="2">
        <f t="shared" si="591"/>
        <v>1.990158326671722</v>
      </c>
      <c r="CN96">
        <f>AVERAGE(CM95:CM97)</f>
        <v>1.8664849224641527</v>
      </c>
      <c r="CO96">
        <f>CN96/E96</f>
        <v>1.6086812870688243</v>
      </c>
      <c r="CP96">
        <f>CN96/F96</f>
        <v>3.1638715191437554</v>
      </c>
      <c r="CQ96">
        <f>CN96/G96</f>
        <v>2.256027683238079</v>
      </c>
      <c r="CR96"/>
      <c r="CS96" s="12">
        <v>32.535625000000003</v>
      </c>
      <c r="CT96" s="2">
        <f t="shared" si="592"/>
        <v>-0.53023925000000105</v>
      </c>
      <c r="CU96" s="2">
        <f t="shared" si="593"/>
        <v>0.29495838724745882</v>
      </c>
      <c r="CV96">
        <f>AVERAGE(CU95:CU97)</f>
        <v>0.47269254040693082</v>
      </c>
      <c r="CW96">
        <f>CV96/E96</f>
        <v>0.40740304683830525</v>
      </c>
      <c r="CX96">
        <f>CV96/F96</f>
        <v>0.80125933400564087</v>
      </c>
      <c r="CY96">
        <f>CV96/G96</f>
        <v>0.57134533688613354</v>
      </c>
      <c r="CZ96"/>
      <c r="DA96" s="2">
        <v>23.837543</v>
      </c>
      <c r="DB96" s="2">
        <f t="shared" si="594"/>
        <v>-0.14659126340000039</v>
      </c>
      <c r="DC96" s="2">
        <f t="shared" si="595"/>
        <v>0.71352424813675608</v>
      </c>
      <c r="DD96">
        <f>AVERAGE(DC95:DC97)</f>
        <v>0.47941540857561149</v>
      </c>
      <c r="DE96">
        <f>DD96/E96</f>
        <v>0.41319733539012982</v>
      </c>
      <c r="DF96">
        <f>DD96/F96</f>
        <v>0.81265524236249254</v>
      </c>
      <c r="DG96">
        <f>DD96/G96</f>
        <v>0.57947129414234333</v>
      </c>
      <c r="DH96"/>
      <c r="DI96" s="5">
        <v>33.527714000000003</v>
      </c>
      <c r="DL96"/>
      <c r="DM96"/>
      <c r="DN96"/>
      <c r="DU96" s="2">
        <v>29.217365000000001</v>
      </c>
      <c r="DV96" s="2">
        <f t="shared" si="596"/>
        <v>0.91523295999999998</v>
      </c>
      <c r="DW96" s="2">
        <f t="shared" si="597"/>
        <v>8.2268382762603665</v>
      </c>
      <c r="DX96">
        <f>AVERAGE(DW95:DW97)</f>
        <v>4.8201588038675789</v>
      </c>
      <c r="DY96">
        <f>DX96/E96</f>
        <v>4.1543862343365623</v>
      </c>
      <c r="DZ96">
        <f>DX96/F96</f>
        <v>8.1706329227524517</v>
      </c>
      <c r="EA96">
        <f>DX96/G96</f>
        <v>5.8261449467121826</v>
      </c>
      <c r="EB96"/>
      <c r="EC96" s="2">
        <v>33.006798000000003</v>
      </c>
      <c r="ED96" s="12">
        <f t="shared" si="598"/>
        <v>-0.39504499139999982</v>
      </c>
      <c r="EE96" s="2">
        <f t="shared" si="599"/>
        <v>0.40267531640031173</v>
      </c>
      <c r="EF96">
        <f>AVERAGE(EE95:EE97)</f>
        <v>0.68395182284610356</v>
      </c>
      <c r="EG96">
        <f>EF96/E96</f>
        <v>0.58948266092423784</v>
      </c>
      <c r="EH96">
        <f>EF96/F96</f>
        <v>1.1593641431147443</v>
      </c>
      <c r="EI96">
        <f>EF96/G96</f>
        <v>0.82669526432865725</v>
      </c>
      <c r="EJ96"/>
      <c r="EK96" s="12">
        <v>29.878530000000001</v>
      </c>
      <c r="EL96" s="12">
        <f>(-0.2791*EK96)+6.0225</f>
        <v>-2.3165977230000001</v>
      </c>
      <c r="EM96" s="12">
        <f t="shared" si="600"/>
        <v>4.8239442161340778E-3</v>
      </c>
      <c r="EN96">
        <f>AVERAGE(EM95:EM97)</f>
        <v>1.0546880926365673E-2</v>
      </c>
      <c r="EO96">
        <f>EN96/E96</f>
        <v>9.0901189605047134E-3</v>
      </c>
      <c r="EP96">
        <f>EN96/F96</f>
        <v>1.787797789155178E-2</v>
      </c>
      <c r="EQ96">
        <f>EN96/G96</f>
        <v>1.2748056550214977E-2</v>
      </c>
      <c r="ER96"/>
      <c r="ES96" s="2" t="s">
        <v>27</v>
      </c>
      <c r="ET96" s="12"/>
      <c r="EV96">
        <f>AVERAGE(EU95:EU97)</f>
        <v>1.2841242474355583</v>
      </c>
      <c r="EW96">
        <f>EV96/E96</f>
        <v>1.1067577467455239</v>
      </c>
      <c r="EX96">
        <f>EV96/F96</f>
        <v>2.1767141457213142</v>
      </c>
      <c r="EY96">
        <f>EV96/G96</f>
        <v>1.552126039736345</v>
      </c>
      <c r="EZ96"/>
      <c r="FA96" s="2">
        <v>23.792045999999999</v>
      </c>
      <c r="FB96" s="2">
        <f t="shared" si="551"/>
        <v>-0.28129650240000004</v>
      </c>
      <c r="FC96" s="2">
        <f t="shared" si="552"/>
        <v>0.52324308504495765</v>
      </c>
      <c r="FD96">
        <f>AVERAGE(FC95:FC97)</f>
        <v>0.58620262217510677</v>
      </c>
      <c r="FE96">
        <f>FD96/E96</f>
        <v>0.5052348279774983</v>
      </c>
      <c r="FF96">
        <f>FD96/F96</f>
        <v>0.99366984347168141</v>
      </c>
      <c r="FG96">
        <f>FD96/G96</f>
        <v>0.70854542016221</v>
      </c>
      <c r="FH96"/>
      <c r="FI96" s="2" t="s">
        <v>27</v>
      </c>
      <c r="FL96">
        <f>AVERAGE(FK95:FK97)</f>
        <v>0.56249776678349683</v>
      </c>
      <c r="FM96">
        <f>FL96/E96</f>
        <v>0.48480414738522698</v>
      </c>
      <c r="FN96">
        <f>FL96/F96</f>
        <v>0.95348783292539663</v>
      </c>
      <c r="FO96">
        <f>FL96/G96</f>
        <v>0.67989326800872563</v>
      </c>
      <c r="FP96"/>
      <c r="FQ96" s="2">
        <v>29.198810000000002</v>
      </c>
      <c r="FR96" s="12">
        <f t="shared" si="601"/>
        <v>0.92054745699999962</v>
      </c>
      <c r="FS96" s="2">
        <f t="shared" si="556"/>
        <v>8.3281292563026028</v>
      </c>
      <c r="FT96">
        <f>AVERAGE(FS95:FS97)</f>
        <v>15.012863448204415</v>
      </c>
      <c r="FU96">
        <f>FT96/E96</f>
        <v>12.939248639930989</v>
      </c>
      <c r="FV96">
        <f>FT96/F96</f>
        <v>25.448247940765519</v>
      </c>
      <c r="FW96" s="1">
        <v>3.3745596</v>
      </c>
      <c r="FX96"/>
      <c r="FY96" s="2">
        <v>33.087425000000003</v>
      </c>
      <c r="FZ96" s="2">
        <f t="shared" si="602"/>
        <v>-0.34631675000000062</v>
      </c>
      <c r="GA96" s="2">
        <f t="shared" si="603"/>
        <v>0.45048802403546923</v>
      </c>
      <c r="GB96">
        <f>AVERAGE(GA95:GA97)</f>
        <v>2.0162451917459214</v>
      </c>
      <c r="GC96">
        <f>GB96/E96</f>
        <v>1.7377562878043828</v>
      </c>
      <c r="GD96">
        <f>GB96/F96</f>
        <v>3.4177295840963202</v>
      </c>
      <c r="GE96">
        <f>GB96/G96</f>
        <v>2.4370435110556476</v>
      </c>
      <c r="GF96"/>
      <c r="GG96" s="2">
        <v>26.726006000000002</v>
      </c>
      <c r="GH96" s="2">
        <f t="shared" si="604"/>
        <v>-0.65847163860000046</v>
      </c>
      <c r="GI96" s="2">
        <f t="shared" si="559"/>
        <v>0.21954743188920239</v>
      </c>
      <c r="GJ96">
        <f>AVERAGE(GI95:GI97)</f>
        <v>0.14640968435853599</v>
      </c>
      <c r="GK96">
        <f>GJ96/E96</f>
        <v>0.12618720710708203</v>
      </c>
      <c r="GL96">
        <f>GJ96/F96</f>
        <v>0.24817850114602014</v>
      </c>
      <c r="GM96">
        <f>GK96/G96</f>
        <v>0.1525229746448924</v>
      </c>
      <c r="GN96"/>
      <c r="GO96" s="2">
        <v>28.431177000000002</v>
      </c>
      <c r="GP96" s="2">
        <f t="shared" si="605"/>
        <v>-0.1299082391000006</v>
      </c>
      <c r="GQ96" s="2">
        <f t="shared" si="561"/>
        <v>0.74146688727384591</v>
      </c>
      <c r="GR96">
        <f>AVERAGE(GQ95:GQ97)</f>
        <v>0.72350503202655758</v>
      </c>
      <c r="GS96">
        <f>GR96/E96</f>
        <v>0.62357268045041336</v>
      </c>
      <c r="GT96">
        <f>GR96/F96</f>
        <v>1.2264106381121755</v>
      </c>
      <c r="GU96">
        <f>GR96/G96</f>
        <v>0.87450338417899298</v>
      </c>
      <c r="GV96"/>
      <c r="GW96" s="12">
        <v>27.758500000000002</v>
      </c>
      <c r="GX96" s="5">
        <f t="shared" si="606"/>
        <v>0.82890134999999976</v>
      </c>
      <c r="GY96" s="5">
        <f t="shared" si="607"/>
        <v>6.7437482604386627</v>
      </c>
      <c r="GZ96">
        <f>AVERAGE(GY95:GY97)</f>
        <v>4.9296103593242906</v>
      </c>
      <c r="HA96">
        <f>GZ96/E96</f>
        <v>4.2487200631206354</v>
      </c>
      <c r="HB96">
        <f>GZ96/F96</f>
        <v>8.356163839647456</v>
      </c>
      <c r="HC96">
        <f>GZ96/G96</f>
        <v>5.9584394732373775</v>
      </c>
      <c r="HD96"/>
      <c r="HE96" s="12">
        <v>29.56157</v>
      </c>
      <c r="HF96" s="12">
        <f t="shared" si="608"/>
        <v>4.7546514999999623E-2</v>
      </c>
      <c r="HG96" s="12">
        <f t="shared" si="507"/>
        <v>1.1156976414638142</v>
      </c>
      <c r="HH96">
        <f>AVERAGE(HG95:HG97)</f>
        <v>0.92297413957437324</v>
      </c>
      <c r="HI96">
        <f>HH96/E96</f>
        <v>0.79549060852928466</v>
      </c>
      <c r="HJ96">
        <f>HH96/F96</f>
        <v>1.5645299664410532</v>
      </c>
      <c r="HK96">
        <f>HH96/G96</f>
        <v>1.1156024807549036</v>
      </c>
      <c r="HM96" s="12">
        <v>29.305471000000001</v>
      </c>
      <c r="HN96" s="12">
        <f t="shared" si="609"/>
        <v>-3.2796951658799998</v>
      </c>
      <c r="HO96" s="23">
        <f t="shared" si="564"/>
        <v>5.2517595532707419E-4</v>
      </c>
      <c r="HP96">
        <f>AVERAGE(HO95:HO97)</f>
        <v>6.3604875078832567E-4</v>
      </c>
      <c r="HQ96">
        <f>HP96/E96</f>
        <v>5.4819608277673244E-4</v>
      </c>
      <c r="HR96">
        <f>HP96/F96</f>
        <v>1.0781638271952327E-3</v>
      </c>
      <c r="HS96">
        <f>HQ96/G96</f>
        <v>6.6260676617425744E-4</v>
      </c>
      <c r="HT96"/>
      <c r="HU96" s="2">
        <v>27.131640000000001</v>
      </c>
      <c r="HV96" s="12">
        <f>(-0.1152*HU96)+3.9062</f>
        <v>0.78063507199999993</v>
      </c>
      <c r="HW96" s="2">
        <f t="shared" si="610"/>
        <v>6.0344135792150357</v>
      </c>
      <c r="HX96">
        <f>AVERAGE(HW95:HW97)</f>
        <v>7.6885992593979493</v>
      </c>
      <c r="HY96">
        <f>HX96/E96</f>
        <v>6.626630412870238</v>
      </c>
      <c r="HZ96">
        <f>HX96/F96</f>
        <v>13.032915469150348</v>
      </c>
      <c r="IA96">
        <f>HX96/G96</f>
        <v>9.2932402323537673</v>
      </c>
      <c r="IB96"/>
      <c r="IC96" s="12">
        <v>31.198934999999999</v>
      </c>
      <c r="ID96" s="12">
        <f t="shared" si="611"/>
        <v>-1.8795547084999988</v>
      </c>
      <c r="IE96" s="12">
        <f t="shared" si="612"/>
        <v>1.3196090687933737E-2</v>
      </c>
      <c r="IF96">
        <f>AVERAGE(IE95:IE97)</f>
        <v>5.3610503459709309E-2</v>
      </c>
      <c r="IG96">
        <f>IF96/E96</f>
        <v>4.6205684636399298E-2</v>
      </c>
      <c r="IH96">
        <f>IF96/F96</f>
        <v>9.0874961260979423E-2</v>
      </c>
      <c r="II96">
        <f>IF96/G96</f>
        <v>6.4799226857809186E-2</v>
      </c>
      <c r="IJ96"/>
      <c r="IK96" s="12">
        <v>27.712156</v>
      </c>
      <c r="IL96" s="12">
        <f t="shared" si="613"/>
        <v>-0.28377409040000057</v>
      </c>
      <c r="IM96" s="12">
        <f t="shared" si="614"/>
        <v>0.52026655637449404</v>
      </c>
      <c r="IN96">
        <f>AVERAGE(IM95:IM97)</f>
        <v>0.38391947686198269</v>
      </c>
      <c r="IO96">
        <f>IN96/E96</f>
        <v>0.33089154417264549</v>
      </c>
      <c r="IP96">
        <f>IN96/F96</f>
        <v>0.65078045039044552</v>
      </c>
      <c r="IQ96" s="2">
        <f>IN96/G96</f>
        <v>0.46404498504677782</v>
      </c>
    </row>
    <row r="97" spans="1:251" ht="16" thickBot="1">
      <c r="B97" s="2">
        <v>20.699124999999999</v>
      </c>
      <c r="C97" s="2">
        <f t="shared" si="571"/>
        <v>-9.3625337499999794E-2</v>
      </c>
      <c r="D97" s="2">
        <f t="shared" si="522"/>
        <v>0.80607353475154464</v>
      </c>
      <c r="I97" s="12">
        <v>30.364135999999998</v>
      </c>
      <c r="J97" s="12">
        <f t="shared" si="573"/>
        <v>-1.5553787599999982</v>
      </c>
      <c r="K97" s="12">
        <f t="shared" si="574"/>
        <v>2.7836923760335499E-2</v>
      </c>
      <c r="L97"/>
      <c r="Q97" s="2">
        <v>25.64921</v>
      </c>
      <c r="R97" s="2">
        <f t="shared" si="575"/>
        <v>-1.1626918850000005</v>
      </c>
      <c r="S97" s="2">
        <f t="shared" si="576"/>
        <v>6.8755606123449262E-2</v>
      </c>
      <c r="T97"/>
      <c r="U97"/>
      <c r="V97"/>
      <c r="W97"/>
      <c r="X97"/>
      <c r="Y97" s="2">
        <v>21.204906000000001</v>
      </c>
      <c r="Z97" s="2">
        <f t="shared" si="577"/>
        <v>-1.2737263588799999</v>
      </c>
      <c r="AA97" s="2">
        <f t="shared" si="578"/>
        <v>5.324436367302663E-2</v>
      </c>
      <c r="AB97"/>
      <c r="AC97"/>
      <c r="AD97"/>
      <c r="AE97"/>
      <c r="AF97"/>
      <c r="AG97" s="2">
        <v>27.80875</v>
      </c>
      <c r="AH97" s="12">
        <f t="shared" si="615"/>
        <v>-3.0034207500000005</v>
      </c>
      <c r="AI97" s="2">
        <f t="shared" si="616"/>
        <v>9.9215437092051465E-4</v>
      </c>
      <c r="AJ97"/>
      <c r="AK97"/>
      <c r="AL97"/>
      <c r="AM97"/>
      <c r="AN97"/>
      <c r="AO97" s="2">
        <v>35.324550000000002</v>
      </c>
      <c r="AP97" s="2">
        <f t="shared" si="579"/>
        <v>-2.9120108350000002</v>
      </c>
      <c r="AQ97" s="2">
        <f t="shared" si="580"/>
        <v>1.2245856472973024E-3</v>
      </c>
      <c r="AR97"/>
      <c r="AS97"/>
      <c r="AT97"/>
      <c r="AU97"/>
      <c r="AV97"/>
      <c r="AW97" s="12">
        <v>31.232904000000001</v>
      </c>
      <c r="AX97" s="12">
        <f t="shared" si="581"/>
        <v>-0.70456999119999963</v>
      </c>
      <c r="AY97" s="12">
        <f t="shared" si="582"/>
        <v>0.19743766618553707</v>
      </c>
      <c r="AZ97"/>
      <c r="BA97"/>
      <c r="BB97"/>
      <c r="BC97"/>
      <c r="BD97"/>
      <c r="BE97" s="12">
        <v>23.599578999999999</v>
      </c>
      <c r="BF97" s="12">
        <f t="shared" si="583"/>
        <v>-1.4204781204999994</v>
      </c>
      <c r="BG97" s="12">
        <f t="shared" si="584"/>
        <v>3.7977107113210028E-2</v>
      </c>
      <c r="BH97"/>
      <c r="BI97"/>
      <c r="BJ97"/>
      <c r="BK97"/>
      <c r="BL97"/>
      <c r="BM97" s="12">
        <v>35.101430000000001</v>
      </c>
      <c r="BN97" s="12">
        <f t="shared" si="534"/>
        <v>-3.551261890000001</v>
      </c>
      <c r="BO97" s="12">
        <f t="shared" si="585"/>
        <v>2.8102056978386369E-4</v>
      </c>
      <c r="BP97"/>
      <c r="BQ97"/>
      <c r="BR97"/>
      <c r="BS97"/>
      <c r="BT97"/>
      <c r="BU97" s="2">
        <v>24.499230000000001</v>
      </c>
      <c r="BV97" s="2">
        <f t="shared" si="586"/>
        <v>1.4288854429999995</v>
      </c>
      <c r="BW97" s="2">
        <f t="shared" si="587"/>
        <v>26.846362063236583</v>
      </c>
      <c r="BX97"/>
      <c r="BY97"/>
      <c r="BZ97"/>
      <c r="CA97"/>
      <c r="CB97"/>
      <c r="CC97" s="2">
        <v>26.174264999999998</v>
      </c>
      <c r="CD97" s="2">
        <f t="shared" si="588"/>
        <v>-0.78552402699999924</v>
      </c>
      <c r="CE97" s="2">
        <f t="shared" si="589"/>
        <v>0.16386114038921423</v>
      </c>
      <c r="CF97"/>
      <c r="CG97"/>
      <c r="CH97"/>
      <c r="CI97"/>
      <c r="CJ97"/>
      <c r="CK97" s="2">
        <v>30.270738999999999</v>
      </c>
      <c r="CL97" s="12">
        <f t="shared" si="590"/>
        <v>0.29160483560000028</v>
      </c>
      <c r="CM97" s="2">
        <f t="shared" si="591"/>
        <v>1.9570631320448926</v>
      </c>
      <c r="CN97"/>
      <c r="CO97"/>
      <c r="CP97"/>
      <c r="CQ97"/>
      <c r="CR97"/>
      <c r="CS97" s="12">
        <v>30.559156000000002</v>
      </c>
      <c r="CT97" s="2">
        <f t="shared" si="592"/>
        <v>-0.13415486240000085</v>
      </c>
      <c r="CU97" s="2">
        <f t="shared" si="593"/>
        <v>0.73425199906332617</v>
      </c>
      <c r="CV97"/>
      <c r="CW97"/>
      <c r="CX97"/>
      <c r="CY97"/>
      <c r="CZ97"/>
      <c r="DA97" s="2">
        <v>28.075016000000002</v>
      </c>
      <c r="DB97" s="2">
        <f t="shared" si="594"/>
        <v>-1.0101882608000006</v>
      </c>
      <c r="DC97" s="2">
        <f t="shared" si="595"/>
        <v>9.7681369360514719E-2</v>
      </c>
      <c r="DD97"/>
      <c r="DE97"/>
      <c r="DF97"/>
      <c r="DG97"/>
      <c r="DH97"/>
      <c r="DI97" s="5" t="s">
        <v>26</v>
      </c>
      <c r="DL97"/>
      <c r="DM97"/>
      <c r="DN97"/>
      <c r="DU97" s="2">
        <v>36.765827000000002</v>
      </c>
      <c r="DV97" s="2">
        <f t="shared" si="596"/>
        <v>0.19058060799999987</v>
      </c>
      <c r="DW97" s="2">
        <f t="shared" si="597"/>
        <v>1.5508886155227253</v>
      </c>
      <c r="DX97"/>
      <c r="DY97"/>
      <c r="DZ97"/>
      <c r="EA97"/>
      <c r="EB97"/>
      <c r="EC97" s="2">
        <v>29.602222000000001</v>
      </c>
      <c r="ED97" s="12">
        <f t="shared" si="598"/>
        <v>2.8143805400000055E-2</v>
      </c>
      <c r="EE97" s="2">
        <f t="shared" si="599"/>
        <v>1.0669493554649487</v>
      </c>
      <c r="EF97"/>
      <c r="EG97"/>
      <c r="EH97"/>
      <c r="EI97"/>
      <c r="EJ97"/>
      <c r="EK97" s="12">
        <v>27.315887</v>
      </c>
      <c r="EL97" s="12">
        <f>(-0.2791*EK97)+6.0225</f>
        <v>-1.6013640617</v>
      </c>
      <c r="EM97" s="12">
        <f t="shared" si="600"/>
        <v>2.5040093044391344E-2</v>
      </c>
      <c r="EN97"/>
      <c r="EO97"/>
      <c r="EP97"/>
      <c r="EQ97"/>
      <c r="ER97"/>
      <c r="ES97" s="2">
        <v>29.43131</v>
      </c>
      <c r="ET97" s="12">
        <f>(-0.1322*ES97)+4.2574</f>
        <v>0.3665808179999992</v>
      </c>
      <c r="EU97" s="2">
        <f t="shared" si="550"/>
        <v>2.3258452628983193</v>
      </c>
      <c r="EV97"/>
      <c r="EW97"/>
      <c r="EX97"/>
      <c r="EY97"/>
      <c r="EZ97"/>
      <c r="FA97" s="2">
        <v>23.822127999999999</v>
      </c>
      <c r="FB97" s="2">
        <f t="shared" si="551"/>
        <v>-0.28894936320000042</v>
      </c>
      <c r="FC97" s="2">
        <f t="shared" si="552"/>
        <v>0.51410359027421981</v>
      </c>
      <c r="FD97"/>
      <c r="FE97"/>
      <c r="FF97"/>
      <c r="FG97"/>
      <c r="FH97"/>
      <c r="FI97" s="2">
        <v>33.047207</v>
      </c>
      <c r="FJ97" s="12">
        <f>(-0.1487*FI97)+4.5049</f>
        <v>-0.40921968089999972</v>
      </c>
      <c r="FK97" s="2">
        <f t="shared" si="554"/>
        <v>0.38974479065351425</v>
      </c>
      <c r="FL97"/>
      <c r="FM97"/>
      <c r="FN97"/>
      <c r="FO97"/>
      <c r="FP97"/>
      <c r="FQ97" s="2">
        <v>23.979559999999999</v>
      </c>
      <c r="FR97" s="12">
        <f t="shared" si="601"/>
        <v>1.3918457319999997</v>
      </c>
      <c r="FS97" s="2">
        <f t="shared" si="556"/>
        <v>24.651635181463757</v>
      </c>
      <c r="FT97"/>
      <c r="FU97"/>
      <c r="FV97"/>
      <c r="FW97"/>
      <c r="FX97"/>
      <c r="FY97" s="2">
        <v>26.252814999999998</v>
      </c>
      <c r="FZ97" s="2">
        <f t="shared" si="602"/>
        <v>0.40549035</v>
      </c>
      <c r="GA97" s="2">
        <f t="shared" si="603"/>
        <v>2.543843268441381</v>
      </c>
      <c r="GB97"/>
      <c r="GC97"/>
      <c r="GD97"/>
      <c r="GE97"/>
      <c r="GF97"/>
      <c r="GG97" s="2">
        <v>27.489692999999999</v>
      </c>
      <c r="GH97" s="2">
        <f t="shared" si="604"/>
        <v>-0.79066585830000014</v>
      </c>
      <c r="GI97" s="2">
        <f t="shared" si="559"/>
        <v>0.16193254507961322</v>
      </c>
      <c r="GJ97"/>
      <c r="GK97"/>
      <c r="GL97"/>
      <c r="GM97"/>
      <c r="GN97"/>
      <c r="GO97" s="2">
        <v>30.830736000000002</v>
      </c>
      <c r="GP97" s="2">
        <f t="shared" si="605"/>
        <v>-0.41377606880000029</v>
      </c>
      <c r="GQ97" s="2">
        <f t="shared" si="561"/>
        <v>0.38567716951574676</v>
      </c>
      <c r="GR97"/>
      <c r="GS97"/>
      <c r="GT97"/>
      <c r="GU97"/>
      <c r="GV97"/>
      <c r="GW97" s="12">
        <v>27.920905999999999</v>
      </c>
      <c r="GX97" s="5">
        <f t="shared" si="606"/>
        <v>0.81316420859999994</v>
      </c>
      <c r="GY97" s="5">
        <f t="shared" si="607"/>
        <v>6.5037555363604156</v>
      </c>
      <c r="GZ97"/>
      <c r="HA97"/>
      <c r="HB97"/>
      <c r="HC97"/>
      <c r="HD97"/>
      <c r="HE97" s="12">
        <v>30.558197</v>
      </c>
      <c r="HF97" s="12">
        <f t="shared" si="608"/>
        <v>-6.2580768500000161E-2</v>
      </c>
      <c r="HG97" s="12">
        <f t="shared" si="507"/>
        <v>0.86580328945581231</v>
      </c>
      <c r="HH97"/>
      <c r="HI97"/>
      <c r="HJ97"/>
      <c r="HK97"/>
      <c r="HM97" s="12">
        <v>27.669951999999999</v>
      </c>
      <c r="HN97" s="12">
        <f t="shared" si="609"/>
        <v>-2.8638153945599996</v>
      </c>
      <c r="HO97" s="23">
        <f t="shared" si="564"/>
        <v>1.3683103293053022E-3</v>
      </c>
      <c r="HP97"/>
      <c r="HQ97"/>
      <c r="HR97"/>
      <c r="HS97"/>
      <c r="HT97"/>
      <c r="HU97" s="2">
        <v>26.147331000000001</v>
      </c>
      <c r="HV97" s="12">
        <f>(-0.1152*HU97)+3.9062</f>
        <v>0.89402746880000006</v>
      </c>
      <c r="HW97" s="2">
        <f t="shared" si="610"/>
        <v>7.8347919567015216</v>
      </c>
      <c r="HX97"/>
      <c r="HY97"/>
      <c r="HZ97"/>
      <c r="IA97"/>
      <c r="IB97"/>
      <c r="IC97" s="12">
        <v>27.730433000000001</v>
      </c>
      <c r="ID97" s="12">
        <f t="shared" si="611"/>
        <v>-1.0155508603000003</v>
      </c>
      <c r="IE97" s="12">
        <f t="shared" si="612"/>
        <v>9.6482631421679427E-2</v>
      </c>
      <c r="IF97"/>
      <c r="IG97"/>
      <c r="IH97"/>
      <c r="II97"/>
      <c r="IJ97"/>
      <c r="IK97" s="12">
        <v>28.825346</v>
      </c>
      <c r="IL97" s="12">
        <f t="shared" si="613"/>
        <v>-0.52132883640000038</v>
      </c>
      <c r="IM97" s="12">
        <f t="shared" si="614"/>
        <v>0.30107255184659726</v>
      </c>
      <c r="IN97"/>
      <c r="IO97"/>
      <c r="IP97"/>
    </row>
    <row r="98" spans="1:251">
      <c r="I98" s="12"/>
      <c r="J98" s="12"/>
      <c r="K98" s="12"/>
      <c r="L98"/>
      <c r="T98"/>
      <c r="U98"/>
      <c r="V98"/>
      <c r="W98"/>
      <c r="X98"/>
      <c r="AB98"/>
      <c r="AC98"/>
      <c r="AD98"/>
      <c r="AE98"/>
      <c r="AF98"/>
      <c r="AJ98"/>
      <c r="AK98"/>
      <c r="AL98"/>
      <c r="AM98"/>
      <c r="AN98"/>
      <c r="AR98"/>
      <c r="AS98"/>
      <c r="AT98"/>
      <c r="AU98"/>
      <c r="AV98"/>
      <c r="AW98" s="12"/>
      <c r="AX98" s="12"/>
      <c r="AY98" s="12"/>
      <c r="AZ98"/>
      <c r="BA98"/>
      <c r="BB98"/>
      <c r="BC98"/>
      <c r="BD98"/>
      <c r="BE98" s="12"/>
      <c r="BF98" s="12"/>
      <c r="BG98" s="12"/>
      <c r="BH98"/>
      <c r="BI98"/>
      <c r="BJ98"/>
      <c r="BK98"/>
      <c r="BL98"/>
      <c r="BM98" s="12"/>
      <c r="BN98" s="12"/>
      <c r="BO98" s="12"/>
      <c r="BP98"/>
      <c r="BQ98"/>
      <c r="BR98"/>
      <c r="BS98"/>
      <c r="BT98"/>
      <c r="BX98"/>
      <c r="BY98"/>
      <c r="BZ98"/>
      <c r="CA98"/>
      <c r="CB98"/>
      <c r="CF98"/>
      <c r="CG98"/>
      <c r="CH98"/>
      <c r="CI98"/>
      <c r="CJ98"/>
      <c r="CL98" s="12"/>
      <c r="CN98"/>
      <c r="CO98"/>
      <c r="CP98"/>
      <c r="CQ98"/>
      <c r="CR98"/>
      <c r="CS98" s="12"/>
      <c r="CV98"/>
      <c r="CW98"/>
      <c r="CX98"/>
      <c r="CY98"/>
      <c r="CZ98"/>
      <c r="DD98"/>
      <c r="DE98"/>
      <c r="DF98"/>
      <c r="DG98"/>
      <c r="DH98"/>
      <c r="DL98"/>
      <c r="DM98"/>
      <c r="DN98"/>
      <c r="DX98"/>
      <c r="DY98"/>
      <c r="DZ98"/>
      <c r="EA98"/>
      <c r="EB98"/>
      <c r="ED98" s="12"/>
      <c r="EF98"/>
      <c r="EG98"/>
      <c r="EH98"/>
      <c r="EI98"/>
      <c r="EJ98"/>
      <c r="EK98" s="12"/>
      <c r="EL98" s="12"/>
      <c r="EM98" s="12"/>
      <c r="EN98"/>
      <c r="EO98"/>
      <c r="EP98"/>
      <c r="EQ98"/>
      <c r="ER98"/>
      <c r="ET98" s="12"/>
      <c r="EV98"/>
      <c r="EW98"/>
      <c r="EX98"/>
      <c r="EY98"/>
      <c r="EZ98"/>
      <c r="FD98"/>
      <c r="FE98"/>
      <c r="FF98"/>
      <c r="FG98"/>
      <c r="FH98"/>
      <c r="FL98"/>
      <c r="FM98"/>
      <c r="FN98"/>
      <c r="FO98"/>
      <c r="FP98"/>
      <c r="FT98"/>
      <c r="FU98"/>
      <c r="FV98"/>
      <c r="FW98"/>
      <c r="FX98"/>
      <c r="GB98"/>
      <c r="GC98"/>
      <c r="GD98"/>
      <c r="GE98"/>
      <c r="GF98"/>
      <c r="GJ98"/>
      <c r="GK98"/>
      <c r="GL98"/>
      <c r="GM98"/>
      <c r="GN98"/>
      <c r="GR98"/>
      <c r="GS98"/>
      <c r="GT98"/>
      <c r="GU98"/>
      <c r="GV98"/>
      <c r="GW98" s="8"/>
      <c r="GZ98"/>
      <c r="HA98"/>
      <c r="HB98"/>
      <c r="HC98"/>
      <c r="HD98"/>
      <c r="HE98" s="12"/>
      <c r="HF98" s="12"/>
      <c r="HG98" s="12"/>
      <c r="HH98"/>
      <c r="HI98"/>
      <c r="HJ98"/>
      <c r="HK98"/>
      <c r="HM98" s="12"/>
      <c r="HN98" s="12"/>
      <c r="HO98" s="12"/>
      <c r="HP98"/>
      <c r="HQ98"/>
      <c r="HR98"/>
      <c r="HS98"/>
      <c r="HT98"/>
      <c r="HV98" s="12"/>
      <c r="HX98"/>
      <c r="HY98"/>
      <c r="HZ98"/>
      <c r="IA98"/>
      <c r="IB98"/>
      <c r="IC98" s="12"/>
      <c r="ID98" s="12"/>
      <c r="IE98" s="12"/>
      <c r="IF98"/>
      <c r="IG98"/>
      <c r="IH98"/>
      <c r="II98"/>
      <c r="IJ98"/>
      <c r="IK98" s="12"/>
      <c r="IL98" s="12"/>
      <c r="IM98" s="12"/>
      <c r="IN98"/>
      <c r="IO98"/>
      <c r="IP98"/>
    </row>
    <row r="99" spans="1:251">
      <c r="I99" s="12"/>
      <c r="J99" s="12"/>
      <c r="K99" s="12"/>
      <c r="L99"/>
      <c r="T99"/>
      <c r="U99"/>
      <c r="V99"/>
      <c r="W99"/>
      <c r="X99"/>
      <c r="AB99"/>
      <c r="AC99"/>
      <c r="AD99"/>
      <c r="AE99"/>
      <c r="AF99"/>
      <c r="AJ99"/>
      <c r="AK99"/>
      <c r="AL99"/>
      <c r="AM99"/>
      <c r="AN99"/>
      <c r="AR99"/>
      <c r="AS99"/>
      <c r="AT99"/>
      <c r="AU99"/>
      <c r="AV99"/>
      <c r="AW99" s="12"/>
      <c r="AX99" s="12"/>
      <c r="AY99" s="12"/>
      <c r="AZ99"/>
      <c r="BA99"/>
      <c r="BB99"/>
      <c r="BC99"/>
      <c r="BD99"/>
      <c r="BE99" s="12"/>
      <c r="BF99" s="12"/>
      <c r="BG99" s="12"/>
      <c r="BH99"/>
      <c r="BI99"/>
      <c r="BJ99"/>
      <c r="BK99"/>
      <c r="BL99"/>
      <c r="BM99" s="12"/>
      <c r="BN99" s="12"/>
      <c r="BO99" s="12"/>
      <c r="BP99"/>
      <c r="BQ99"/>
      <c r="BR99"/>
      <c r="BS99"/>
      <c r="BT99"/>
      <c r="BX99"/>
      <c r="BY99"/>
      <c r="BZ99"/>
      <c r="CA99"/>
      <c r="CB99"/>
      <c r="CF99"/>
      <c r="CG99"/>
      <c r="CH99"/>
      <c r="CI99"/>
      <c r="CJ99"/>
      <c r="CL99" s="12"/>
      <c r="CN99"/>
      <c r="CO99"/>
      <c r="CP99"/>
      <c r="CQ99"/>
      <c r="CR99"/>
      <c r="CS99" s="12"/>
      <c r="CV99"/>
      <c r="CW99"/>
      <c r="CX99"/>
      <c r="CY99"/>
      <c r="CZ99"/>
      <c r="DD99"/>
      <c r="DE99"/>
      <c r="DF99"/>
      <c r="DG99"/>
      <c r="DH99"/>
      <c r="DL99"/>
      <c r="DM99"/>
      <c r="DN99"/>
      <c r="DX99"/>
      <c r="DY99"/>
      <c r="DZ99"/>
      <c r="EA99"/>
      <c r="EB99"/>
      <c r="ED99" s="12"/>
      <c r="EF99"/>
      <c r="EG99"/>
      <c r="EH99"/>
      <c r="EI99"/>
      <c r="EJ99"/>
      <c r="EK99" s="12"/>
      <c r="EL99" s="12"/>
      <c r="EM99" s="12"/>
      <c r="EN99"/>
      <c r="EO99"/>
      <c r="EP99"/>
      <c r="EQ99"/>
      <c r="ER99"/>
      <c r="ET99" s="12"/>
      <c r="EV99"/>
      <c r="EW99"/>
      <c r="EX99"/>
      <c r="EY99"/>
      <c r="EZ99"/>
      <c r="FD99"/>
      <c r="FE99"/>
      <c r="FF99"/>
      <c r="FG99"/>
      <c r="FH99"/>
      <c r="FL99"/>
      <c r="FM99"/>
      <c r="FN99"/>
      <c r="FO99"/>
      <c r="FP99"/>
      <c r="FT99"/>
      <c r="FU99"/>
      <c r="FV99"/>
      <c r="FW99"/>
      <c r="FX99"/>
      <c r="GB99"/>
      <c r="GC99"/>
      <c r="GD99"/>
      <c r="GE99"/>
      <c r="GF99"/>
      <c r="GJ99"/>
      <c r="GK99"/>
      <c r="GL99"/>
      <c r="GM99"/>
      <c r="GN99"/>
      <c r="GR99"/>
      <c r="GS99"/>
      <c r="GT99"/>
      <c r="GU99"/>
      <c r="GV99"/>
      <c r="GW99" s="8"/>
      <c r="GZ99"/>
      <c r="HA99"/>
      <c r="HB99"/>
      <c r="HC99"/>
      <c r="HD99"/>
      <c r="HE99" s="12"/>
      <c r="HF99" s="12"/>
      <c r="HG99" s="12"/>
      <c r="HH99"/>
      <c r="HI99"/>
      <c r="HJ99"/>
      <c r="HK99"/>
      <c r="HM99" s="12"/>
      <c r="HN99" s="12"/>
      <c r="HO99" s="12"/>
      <c r="HP99"/>
      <c r="HQ99"/>
      <c r="HR99"/>
      <c r="HS99"/>
      <c r="HT99"/>
      <c r="HV99" s="12"/>
      <c r="HX99"/>
      <c r="HY99"/>
      <c r="HZ99"/>
      <c r="IA99"/>
      <c r="IB99"/>
      <c r="IC99" s="12"/>
      <c r="ID99" s="12"/>
      <c r="IE99" s="12"/>
      <c r="IF99"/>
      <c r="IG99"/>
      <c r="IH99"/>
      <c r="II99"/>
      <c r="IJ99"/>
      <c r="IK99" s="12"/>
      <c r="IL99" s="12"/>
      <c r="IM99" s="12"/>
      <c r="IN99"/>
      <c r="IO99"/>
      <c r="IP99"/>
    </row>
    <row r="100" spans="1:251" s="6" customFormat="1">
      <c r="A100" s="6" t="s">
        <v>169</v>
      </c>
      <c r="B100" s="6">
        <v>23.318843999999999</v>
      </c>
      <c r="C100" s="6">
        <f t="shared" ref="C100:C102" si="617">(-0.2339*B100)+4.7479</f>
        <v>-0.70637761159999979</v>
      </c>
      <c r="D100" s="6">
        <f t="shared" ref="D100:D101" si="618">10^C100</f>
        <v>0.19661759899905831</v>
      </c>
      <c r="I100" s="5">
        <v>27.492599999999999</v>
      </c>
      <c r="J100" s="5">
        <f t="shared" ref="J100:J102" si="619">(-0.285*I100)+7.0984</f>
        <v>-0.73699099999999973</v>
      </c>
      <c r="K100" s="5">
        <f t="shared" ref="K100:K102" si="620">10^J100</f>
        <v>0.18323523943035341</v>
      </c>
      <c r="L100" s="37"/>
      <c r="M100" s="93"/>
      <c r="N100" s="93"/>
      <c r="Q100" s="6">
        <v>26.505393999999999</v>
      </c>
      <c r="R100" s="6">
        <f t="shared" ref="R100:R102" si="621">(-0.1685*Q100)+3.1592</f>
        <v>-1.3069588890000001</v>
      </c>
      <c r="S100" s="6">
        <f t="shared" ref="S100:S102" si="622">10^R100</f>
        <v>4.9322049077402966E-2</v>
      </c>
      <c r="T100" s="37"/>
      <c r="U100" s="37"/>
      <c r="V100" s="37"/>
      <c r="W100" s="37"/>
      <c r="X100" s="37"/>
      <c r="Y100" s="6">
        <v>19.237234000000001</v>
      </c>
      <c r="Z100" s="6">
        <f t="shared" ref="Z100:Z102" si="623">(-0.23448*Y100)+3.6984</f>
        <v>-0.81234662831999982</v>
      </c>
      <c r="AA100" s="6">
        <f t="shared" ref="AA100:AA102" si="624">10^Z100</f>
        <v>0.15404704492198618</v>
      </c>
      <c r="AB100" s="37"/>
      <c r="AC100" s="37"/>
      <c r="AD100" s="37"/>
      <c r="AE100" s="37"/>
      <c r="AF100" s="37"/>
      <c r="AG100" s="6">
        <v>38.115627000000003</v>
      </c>
      <c r="AH100" s="5">
        <f>(-0.2378*AG100)+3.6095</f>
        <v>-5.4543961006000004</v>
      </c>
      <c r="AI100" s="6">
        <f>10^AH100</f>
        <v>3.5123994412971824E-6</v>
      </c>
      <c r="AJ100" s="37"/>
      <c r="AK100" s="37"/>
      <c r="AL100" s="37"/>
      <c r="AM100" s="37"/>
      <c r="AN100" s="37"/>
      <c r="AO100" s="6">
        <v>31.521232999999999</v>
      </c>
      <c r="AP100" s="6">
        <f t="shared" ref="AP100:AP102" si="625">(-0.2037*AO100)+4.2836</f>
        <v>-2.1372751620999999</v>
      </c>
      <c r="AQ100" s="6">
        <f t="shared" ref="AQ100:AQ102" si="626">10^AP100</f>
        <v>7.2899548391998949E-3</v>
      </c>
      <c r="AR100" s="37"/>
      <c r="AS100" s="37"/>
      <c r="AT100" s="37"/>
      <c r="AU100" s="37"/>
      <c r="AV100" s="37"/>
      <c r="AW100" s="5">
        <v>27.739643000000001</v>
      </c>
      <c r="AX100" s="5">
        <f t="shared" ref="AX100:AX102" si="627">(-0.1553*AW100)+4.1459</f>
        <v>-0.16206655790000024</v>
      </c>
      <c r="AY100" s="5">
        <f t="shared" ref="AY100:AY102" si="628">10^AX100</f>
        <v>0.68854676486617006</v>
      </c>
      <c r="AZ100" s="37"/>
      <c r="BA100" s="37"/>
      <c r="BB100" s="37"/>
      <c r="BC100" s="37"/>
      <c r="BD100" s="37"/>
      <c r="BE100" s="5">
        <v>22.381989000000001</v>
      </c>
      <c r="BF100" s="5">
        <f t="shared" ref="BF100:BF102" si="629">(-0.2895*BE100)+5.4116</f>
        <v>-1.0679858155000002</v>
      </c>
      <c r="BG100" s="5">
        <f t="shared" ref="BG100:BG102" si="630">10^BF100</f>
        <v>8.5509464069027138E-2</v>
      </c>
      <c r="BH100" s="37"/>
      <c r="BI100" s="37"/>
      <c r="BJ100" s="37"/>
      <c r="BK100" s="37"/>
      <c r="BL100" s="37"/>
      <c r="BM100" s="5">
        <v>30.044239000000001</v>
      </c>
      <c r="BN100" s="5">
        <f t="shared" ref="BN100:BN102" si="631">(-0.323*BM100)+7.7865</f>
        <v>-1.9177891970000012</v>
      </c>
      <c r="BO100" s="5">
        <f t="shared" ref="BO100:BO102" si="632">10^BN100</f>
        <v>1.2084002403997082E-2</v>
      </c>
      <c r="BP100" s="37"/>
      <c r="BQ100" s="37"/>
      <c r="BR100" s="37"/>
      <c r="BS100" s="37"/>
      <c r="BT100" s="37"/>
      <c r="BU100" s="6">
        <v>24.773588</v>
      </c>
      <c r="BV100" s="6">
        <f t="shared" ref="BV100:BV102" si="633">(-0.1759*BU100)+5.7383</f>
        <v>1.3806258707999994</v>
      </c>
      <c r="BW100" s="6">
        <f t="shared" ref="BW100:BW102" si="634">10^BV100</f>
        <v>24.022924191529938</v>
      </c>
      <c r="BX100" s="37"/>
      <c r="BY100" s="37"/>
      <c r="BZ100" s="37"/>
      <c r="CA100" s="37"/>
      <c r="CB100" s="37"/>
      <c r="CC100" s="6">
        <v>25.783176000000001</v>
      </c>
      <c r="CD100" s="6">
        <f t="shared" ref="CD100:CD102" si="635">(-0.1918*CC100)+4.2347</f>
        <v>-0.71051315680000027</v>
      </c>
      <c r="CE100" s="6">
        <f t="shared" ref="CE100:CE102" si="636">10^CD100</f>
        <v>0.19475420489409617</v>
      </c>
      <c r="CF100" s="37"/>
      <c r="CG100" s="37"/>
      <c r="CH100" s="37"/>
      <c r="CI100" s="37"/>
      <c r="CJ100" s="37"/>
      <c r="CK100" s="6">
        <v>29.713684000000001</v>
      </c>
      <c r="CL100" s="5">
        <f t="shared" ref="CL100:CL102" si="637">(-0.1396*CK100)+4.5174</f>
        <v>0.36936971360000026</v>
      </c>
      <c r="CM100" s="6">
        <f t="shared" ref="CM100:CM102" si="638">10^CL100</f>
        <v>2.3408291315662915</v>
      </c>
      <c r="CN100" s="37"/>
      <c r="CO100" s="37"/>
      <c r="CP100" s="37"/>
      <c r="CQ100" s="37"/>
      <c r="CR100" s="37"/>
      <c r="CS100" s="5">
        <v>29.384969999999999</v>
      </c>
      <c r="CT100" s="6">
        <f t="shared" ref="CT100:CT102" si="639">(-0.2004*CS100)+5.9899</f>
        <v>0.10115201200000001</v>
      </c>
      <c r="CU100" s="6">
        <f t="shared" ref="CU100:CU102" si="640">10^CT100</f>
        <v>1.2622692774824962</v>
      </c>
      <c r="CV100" s="37"/>
      <c r="CW100" s="37"/>
      <c r="CX100" s="37"/>
      <c r="CY100" s="37"/>
      <c r="CZ100" s="37"/>
      <c r="DA100" s="6">
        <v>23.686921999999999</v>
      </c>
      <c r="DB100" s="6">
        <f t="shared" ref="DB100:DB102" si="641">(-0.2038*DA100)+4.7115</f>
        <v>-0.11589470360000043</v>
      </c>
      <c r="DC100" s="6">
        <f t="shared" ref="DC100:DC102" si="642">10^DB100</f>
        <v>0.76578225131469213</v>
      </c>
      <c r="DD100" s="37"/>
      <c r="DE100" s="37"/>
      <c r="DF100" s="37"/>
      <c r="DG100" s="37"/>
      <c r="DH100" s="37"/>
      <c r="DI100" s="5" t="s">
        <v>26</v>
      </c>
      <c r="DL100" s="37"/>
      <c r="DM100" s="37"/>
      <c r="DN100" s="37"/>
      <c r="DU100" s="6">
        <v>33.393813999999999</v>
      </c>
      <c r="DV100" s="6">
        <f t="shared" ref="DV100:DV101" si="643">(-0.096*DU100)+3.7201</f>
        <v>0.5142938560000001</v>
      </c>
      <c r="DW100" s="6">
        <f t="shared" ref="DW100:DW101" si="644">10^DV100</f>
        <v>3.2680888556647645</v>
      </c>
      <c r="DX100" s="37"/>
      <c r="DY100" s="37"/>
      <c r="DZ100" s="37"/>
      <c r="EA100" s="37"/>
      <c r="EB100" s="37"/>
      <c r="EC100" s="6">
        <v>31.670286000000001</v>
      </c>
      <c r="ED100" s="5">
        <f t="shared" ref="ED100:ED102" si="645">(-0.1243*EC100)+3.7077</f>
        <v>-0.22891654980000009</v>
      </c>
      <c r="EE100" s="6">
        <f t="shared" ref="EE100:EE102" si="646">10^ED100</f>
        <v>0.59031449890611221</v>
      </c>
      <c r="EF100" s="37"/>
      <c r="EG100" s="37"/>
      <c r="EH100" s="37"/>
      <c r="EI100" s="37"/>
      <c r="EJ100" s="37"/>
      <c r="EK100" s="5">
        <v>32.199593</v>
      </c>
      <c r="EL100" s="5">
        <f t="shared" ref="EL100:EL102" si="647">(-0.2791*EK100)+6.0225</f>
        <v>-2.9644064063000011</v>
      </c>
      <c r="EM100" s="5">
        <f t="shared" ref="EM100:EM102" si="648">10^EL100</f>
        <v>1.0854094382588824E-3</v>
      </c>
      <c r="EN100" s="37"/>
      <c r="EO100" s="37"/>
      <c r="EP100" s="37"/>
      <c r="EQ100" s="37"/>
      <c r="ER100" s="37"/>
      <c r="ES100" s="6">
        <v>27.572870000000002</v>
      </c>
      <c r="ET100" s="5">
        <f t="shared" ref="ET100:ET102" si="649">(-0.1322*ES100)+4.2574</f>
        <v>0.61226658599999917</v>
      </c>
      <c r="EU100" s="6">
        <f t="shared" ref="EU100:EU102" si="650">10^ET100</f>
        <v>4.0951195616459826</v>
      </c>
      <c r="EV100" s="37"/>
      <c r="EW100" s="37"/>
      <c r="EX100" s="37"/>
      <c r="EY100" s="37"/>
      <c r="EZ100" s="37"/>
      <c r="FA100" s="6">
        <v>24.723063</v>
      </c>
      <c r="FB100" s="6">
        <f t="shared" ref="FB100:FB102" si="651">(-0.2544*FA100)+5.7714</f>
        <v>-0.51814722720000006</v>
      </c>
      <c r="FC100" s="6">
        <f t="shared" ref="FC100:FC102" si="652">10^FB100</f>
        <v>0.303286285982031</v>
      </c>
      <c r="FD100" s="37"/>
      <c r="FE100" s="37"/>
      <c r="FF100" s="37"/>
      <c r="FG100" s="37"/>
      <c r="FH100" s="37"/>
      <c r="FI100" s="6">
        <v>26.215665999999999</v>
      </c>
      <c r="FJ100" s="5">
        <f t="shared" ref="FJ100:FJ102" si="653">(-0.1487*FI100)+4.5049</f>
        <v>0.60663046580000035</v>
      </c>
      <c r="FK100" s="6">
        <f t="shared" ref="FK100:FK102" si="654">10^FJ100</f>
        <v>4.0423179098422288</v>
      </c>
      <c r="FL100" s="37"/>
      <c r="FM100" s="37"/>
      <c r="FN100" s="37"/>
      <c r="FO100" s="37"/>
      <c r="FP100" s="37"/>
      <c r="FQ100" s="6">
        <v>26.541180000000001</v>
      </c>
      <c r="FR100" s="5">
        <f t="shared" ref="FR100:FR102" si="655">(-0.0903*FQ100)+3.5572</f>
        <v>1.1605314459999998</v>
      </c>
      <c r="FS100" s="6">
        <f t="shared" ref="FS100:FS102" si="656">10^FR100</f>
        <v>14.472096375409951</v>
      </c>
      <c r="FT100" s="37"/>
      <c r="FU100" s="37"/>
      <c r="FV100" s="37"/>
      <c r="FW100" s="37"/>
      <c r="FX100" s="37"/>
      <c r="FY100" s="6">
        <v>25.595597999999999</v>
      </c>
      <c r="FZ100" s="6">
        <f t="shared" ref="FZ100:FZ102" si="657">(-0.11*FY100)+3.2933</f>
        <v>0.4777842200000002</v>
      </c>
      <c r="GA100" s="6">
        <f t="shared" ref="GA100:GA102" si="658">10^FZ100</f>
        <v>3.0045830991533098</v>
      </c>
      <c r="GB100" s="37"/>
      <c r="GC100" s="37"/>
      <c r="GD100" s="37"/>
      <c r="GE100" s="37"/>
      <c r="GF100" s="37"/>
      <c r="GG100" s="6">
        <v>29.038820000000001</v>
      </c>
      <c r="GH100" s="6">
        <f t="shared" ref="GH100:GH102" si="659">(-0.1731*GG100)+3.9678</f>
        <v>-1.0588197420000003</v>
      </c>
      <c r="GI100" s="6">
        <f t="shared" ref="GI100:GI102" si="660">10^GH100</f>
        <v>8.7333377855192254E-2</v>
      </c>
      <c r="GJ100" s="37"/>
      <c r="GK100" s="37"/>
      <c r="GL100" s="37"/>
      <c r="GM100" s="37"/>
      <c r="GN100" s="37"/>
      <c r="GO100" s="6">
        <v>30.145315</v>
      </c>
      <c r="GP100" s="6">
        <f t="shared" ref="GP100:GP102" si="661">(-0.1183*GO100)+3.2335</f>
        <v>-0.33269076450000012</v>
      </c>
      <c r="GQ100" s="6">
        <f t="shared" ref="GQ100:GQ102" si="662">10^GP100</f>
        <v>0.46484614695138016</v>
      </c>
      <c r="GR100" s="37"/>
      <c r="GS100" s="37"/>
      <c r="GT100" s="37"/>
      <c r="GU100" s="37"/>
      <c r="GV100" s="37"/>
      <c r="GW100" s="5">
        <v>40</v>
      </c>
      <c r="GX100" s="5"/>
      <c r="GY100" s="5"/>
      <c r="HD100" s="37"/>
      <c r="HE100" s="5">
        <v>25.562633999999999</v>
      </c>
      <c r="HF100" s="5">
        <f t="shared" ref="HF100:HF102" si="663">(-0.1105*HE100)+3.3141</f>
        <v>0.48942894300000006</v>
      </c>
      <c r="HG100" s="5">
        <f t="shared" ref="HG100:HG102" si="664">10^HF100</f>
        <v>3.0862346507416261</v>
      </c>
      <c r="HH100" s="37"/>
      <c r="HI100" s="37"/>
      <c r="HJ100" s="37"/>
      <c r="HK100" s="37"/>
      <c r="HM100" s="5" t="s">
        <v>27</v>
      </c>
      <c r="HN100" s="5"/>
      <c r="HO100" s="5"/>
      <c r="HP100" s="37"/>
      <c r="HQ100" s="37"/>
      <c r="HR100" s="37"/>
      <c r="HS100" s="37"/>
      <c r="HT100" s="37"/>
      <c r="HU100" s="6">
        <v>26.528300000000002</v>
      </c>
      <c r="HV100" s="5">
        <f t="shared" ref="HV100:HV102" si="665">(-0.1152*HU100)+3.9062</f>
        <v>0.8501398400000002</v>
      </c>
      <c r="HW100" s="6">
        <f t="shared" ref="HW100:HW102" si="666">10^HV100</f>
        <v>7.0817377502842351</v>
      </c>
      <c r="HX100" s="37"/>
      <c r="HY100" s="37"/>
      <c r="HZ100" s="37"/>
      <c r="IA100" s="37"/>
      <c r="IB100" s="37"/>
      <c r="IC100" s="5">
        <v>29.232924000000001</v>
      </c>
      <c r="ID100" s="5">
        <f t="shared" ref="ID100:ID102" si="667">(-0.2491*IC100)+5.8921</f>
        <v>-1.3898213683999998</v>
      </c>
      <c r="IE100" s="5">
        <f t="shared" ref="IE100:IE102" si="668">10^ID100</f>
        <v>4.0754787366774452E-2</v>
      </c>
      <c r="IF100" s="37"/>
      <c r="IG100" s="37"/>
      <c r="IH100" s="37"/>
      <c r="II100" s="37"/>
      <c r="IJ100" s="37"/>
      <c r="IK100" s="5">
        <v>27.671157999999998</v>
      </c>
      <c r="IL100" s="5">
        <f t="shared" ref="IL100:IL102" si="669">(-0.2134*IK100)+5.63</f>
        <v>-0.27502511720000022</v>
      </c>
      <c r="IM100" s="5">
        <f t="shared" ref="IM100:IM102" si="670">10^IL100</f>
        <v>0.53085374168759047</v>
      </c>
      <c r="IN100" s="37"/>
      <c r="IO100" s="37"/>
      <c r="IP100" s="37"/>
    </row>
    <row r="101" spans="1:251" s="6" customFormat="1">
      <c r="A101" s="6">
        <v>18122</v>
      </c>
      <c r="B101" s="6">
        <v>22.385131999999999</v>
      </c>
      <c r="C101" s="6">
        <f t="shared" si="617"/>
        <v>-0.48798237479999962</v>
      </c>
      <c r="D101" s="6">
        <f t="shared" si="618"/>
        <v>0.32510049084089049</v>
      </c>
      <c r="E101" s="5">
        <f>AVERAGE(D100:D102)</f>
        <v>0.26085904491997441</v>
      </c>
      <c r="F101" s="92">
        <v>0.95666582516342458</v>
      </c>
      <c r="G101" s="37">
        <f>SQRT(E101*F101)</f>
        <v>0.49955473519896715</v>
      </c>
      <c r="I101" s="5">
        <v>27.216750999999999</v>
      </c>
      <c r="J101" s="5">
        <f t="shared" si="619"/>
        <v>-0.65837403499999869</v>
      </c>
      <c r="K101" s="5">
        <f t="shared" si="620"/>
        <v>0.21959677865444419</v>
      </c>
      <c r="L101" s="6">
        <f>AVERAGE(K100:K102)</f>
        <v>0.15208528639582666</v>
      </c>
      <c r="M101" s="43">
        <f>L101/E101</f>
        <v>0.58301710965200748</v>
      </c>
      <c r="N101" s="43">
        <f>L101/F101</f>
        <v>0.15897430680127655</v>
      </c>
      <c r="O101" s="37">
        <f>L101/G101</f>
        <v>0.304441687126142</v>
      </c>
      <c r="P101" s="37"/>
      <c r="Q101" s="6">
        <v>26.937498000000001</v>
      </c>
      <c r="R101" s="6">
        <f t="shared" si="621"/>
        <v>-1.3797684130000012</v>
      </c>
      <c r="S101" s="6">
        <f t="shared" si="622"/>
        <v>4.1709173783778718E-2</v>
      </c>
      <c r="T101" s="37">
        <f>AVERAGE(S100:S102)</f>
        <v>4.8793182645474699E-2</v>
      </c>
      <c r="U101" s="43">
        <f>T101/E101</f>
        <v>0.18704807671301307</v>
      </c>
      <c r="V101" s="43">
        <f>T101/F101</f>
        <v>5.1003371670707995E-2</v>
      </c>
      <c r="W101" s="43">
        <f>T101/G101</f>
        <v>9.7673346297159833E-2</v>
      </c>
      <c r="X101" s="37"/>
      <c r="Y101" s="6">
        <v>19.898817000000001</v>
      </c>
      <c r="Z101" s="6">
        <f t="shared" si="623"/>
        <v>-0.96747461016000047</v>
      </c>
      <c r="AA101" s="6">
        <f t="shared" si="624"/>
        <v>0.10777682606284605</v>
      </c>
      <c r="AB101" s="37">
        <f>AVERAGE(AA100:AA102)</f>
        <v>0.10265653353281319</v>
      </c>
      <c r="AC101" s="37">
        <f>AB101/E101</f>
        <v>0.39353258218171377</v>
      </c>
      <c r="AD101" s="37">
        <f>AB101/F101</f>
        <v>0.10730657543377455</v>
      </c>
      <c r="AE101" s="37">
        <f>AB101/G101</f>
        <v>0.20549606739675128</v>
      </c>
      <c r="AF101" s="37"/>
      <c r="AG101" s="6" t="s">
        <v>27</v>
      </c>
      <c r="AJ101" s="37">
        <f>AVERAGE(AI100:AI102)</f>
        <v>3.5123994412971824E-6</v>
      </c>
      <c r="AK101" s="37">
        <f>AJ101/E101</f>
        <v>1.3464740861773477E-5</v>
      </c>
      <c r="AL101" s="37">
        <f>AJ101/F101</f>
        <v>3.6715009033558495E-6</v>
      </c>
      <c r="AM101" s="37">
        <f>AJ101/G101</f>
        <v>7.031060249880791E-6</v>
      </c>
      <c r="AN101" s="37"/>
      <c r="AO101" s="6">
        <v>30.164380000000001</v>
      </c>
      <c r="AP101" s="6">
        <f t="shared" si="625"/>
        <v>-1.8608842060000006</v>
      </c>
      <c r="AQ101" s="6">
        <f t="shared" si="626"/>
        <v>1.377576717066578E-2</v>
      </c>
      <c r="AR101" s="37">
        <f>AVERAGE(AQ100:AQ102)</f>
        <v>7.1365487155457151E-3</v>
      </c>
      <c r="AS101" s="37">
        <f>AR101/E101</f>
        <v>2.7357873359288902E-2</v>
      </c>
      <c r="AT101" s="37">
        <f>AR101/F101</f>
        <v>7.459813581536268E-3</v>
      </c>
      <c r="AU101" s="37">
        <f>AR101/G101</f>
        <v>1.4285819376135643E-2</v>
      </c>
      <c r="AV101" s="37"/>
      <c r="AW101" s="5">
        <v>27.994751000000001</v>
      </c>
      <c r="AX101" s="5">
        <f t="shared" si="627"/>
        <v>-0.20168483029999962</v>
      </c>
      <c r="AY101" s="5">
        <f t="shared" si="628"/>
        <v>0.62851430936067532</v>
      </c>
      <c r="AZ101" s="37">
        <f>AVERAGE(AY100:AY102)</f>
        <v>0.57118392837712506</v>
      </c>
      <c r="BA101" s="37">
        <f>AZ101/E101</f>
        <v>2.189626694954554</v>
      </c>
      <c r="BB101" s="37">
        <f>AZ101/F101</f>
        <v>0.59705689630916969</v>
      </c>
      <c r="BC101" s="37">
        <f>AZ101/G101</f>
        <v>1.14338607590143</v>
      </c>
      <c r="BD101" s="37"/>
      <c r="BE101" s="5">
        <v>22.107572999999999</v>
      </c>
      <c r="BF101" s="5">
        <f t="shared" si="629"/>
        <v>-0.98854238349999957</v>
      </c>
      <c r="BG101" s="5">
        <f t="shared" si="630"/>
        <v>0.10267332262245432</v>
      </c>
      <c r="BH101" s="45">
        <v>0.82219898700000005</v>
      </c>
      <c r="BI101" s="37">
        <f>BH101/E101</f>
        <v>3.1518898923065208</v>
      </c>
      <c r="BJ101" s="45">
        <v>3.3370190000000001E-3</v>
      </c>
      <c r="BK101" s="37">
        <f>BH101/G101</f>
        <v>1.6458636643140361</v>
      </c>
      <c r="BL101" s="37"/>
      <c r="BM101" s="5">
        <v>32.111702000000001</v>
      </c>
      <c r="BN101" s="5">
        <f t="shared" si="631"/>
        <v>-2.5855797460000005</v>
      </c>
      <c r="BO101" s="5">
        <f t="shared" si="632"/>
        <v>2.5966908881764061E-3</v>
      </c>
      <c r="BP101" s="37">
        <f>AVERAGE(BO100:BO102)</f>
        <v>9.6640900696226047E-3</v>
      </c>
      <c r="BQ101" s="37">
        <f>BP101/E101</f>
        <v>3.7047172631439043E-2</v>
      </c>
      <c r="BR101" s="37">
        <f>BP101/F101</f>
        <v>1.010184519549626E-2</v>
      </c>
      <c r="BS101" s="37">
        <f>BP101/G101</f>
        <v>1.9345407797552963E-2</v>
      </c>
      <c r="BT101" s="37"/>
      <c r="BU101" s="6">
        <v>25.107877999999999</v>
      </c>
      <c r="BV101" s="6">
        <f t="shared" si="633"/>
        <v>1.3218242597999996</v>
      </c>
      <c r="BW101" s="6">
        <f t="shared" si="634"/>
        <v>20.980907052252693</v>
      </c>
      <c r="BX101" s="37">
        <f>AVERAGE(BW100:BW102)</f>
        <v>18.078250907997433</v>
      </c>
      <c r="BY101" s="37">
        <f>BX101/E101</f>
        <v>69.302756642168291</v>
      </c>
      <c r="BZ101" s="37">
        <f>BX101/F101</f>
        <v>18.897143006973387</v>
      </c>
      <c r="CA101" s="37">
        <f>BX101/G101</f>
        <v>36.188728950386313</v>
      </c>
      <c r="CB101" s="37"/>
      <c r="CC101" s="6">
        <v>24.786788999999999</v>
      </c>
      <c r="CD101" s="6">
        <f t="shared" si="635"/>
        <v>-0.51940613019999926</v>
      </c>
      <c r="CE101" s="6">
        <f t="shared" si="636"/>
        <v>0.30240841351055942</v>
      </c>
      <c r="CF101" s="37">
        <f>AVERAGE(CE100:CE102)</f>
        <v>0.20865882853024495</v>
      </c>
      <c r="CG101" s="37">
        <f>CF101/E101</f>
        <v>0.79989110055300827</v>
      </c>
      <c r="CH101" s="37">
        <f>CF101/F101</f>
        <v>0.21811046557934724</v>
      </c>
      <c r="CI101" s="37">
        <f>CF101/G101</f>
        <v>0.41768962203338628</v>
      </c>
      <c r="CJ101" s="37"/>
      <c r="CK101" s="6">
        <v>29.833641</v>
      </c>
      <c r="CL101" s="5">
        <f t="shared" si="637"/>
        <v>0.35262371640000012</v>
      </c>
      <c r="CM101" s="6">
        <f t="shared" si="638"/>
        <v>2.2522869288004759</v>
      </c>
      <c r="CN101" s="37">
        <f>AVERAGE(CM100:CM102)</f>
        <v>1.8932392583289683</v>
      </c>
      <c r="CO101" s="37">
        <f>CN101/E101</f>
        <v>7.2577098444478736</v>
      </c>
      <c r="CP101" s="37">
        <f>CN101/F101</f>
        <v>1.9789974811795452</v>
      </c>
      <c r="CQ101" s="37">
        <f>CN101/G101</f>
        <v>3.7898534933812846</v>
      </c>
      <c r="CR101" s="37"/>
      <c r="CS101" s="5">
        <v>26.367519999999999</v>
      </c>
      <c r="CT101" s="6">
        <f t="shared" si="639"/>
        <v>0.70584899199999995</v>
      </c>
      <c r="CU101" s="6">
        <f t="shared" si="640"/>
        <v>5.0798278178099583</v>
      </c>
      <c r="CV101" s="37">
        <f>AVERAGE(CU100:CU102)</f>
        <v>2.5983688059999381</v>
      </c>
      <c r="CW101" s="37">
        <f>CV101/E101</f>
        <v>9.960815454173952</v>
      </c>
      <c r="CX101" s="37">
        <f>CV101/F101</f>
        <v>2.7160673431143691</v>
      </c>
      <c r="CY101" s="37">
        <f>CV101/G101</f>
        <v>5.201369585587126</v>
      </c>
      <c r="CZ101" s="37"/>
      <c r="DA101" s="6">
        <v>22.838716999999999</v>
      </c>
      <c r="DB101" s="6">
        <f t="shared" si="641"/>
        <v>5.6969475399999858E-2</v>
      </c>
      <c r="DC101" s="6">
        <f t="shared" si="642"/>
        <v>1.1401696473637273</v>
      </c>
      <c r="DD101" s="37">
        <f>AVERAGE(DC100:DC102)</f>
        <v>0.72428925053605742</v>
      </c>
      <c r="DE101" s="37">
        <f>DD101/E101</f>
        <v>2.776554099392079</v>
      </c>
      <c r="DF101" s="37">
        <f>DD101/F101</f>
        <v>0.7570974435219624</v>
      </c>
      <c r="DG101" s="37">
        <f>DD101/G101</f>
        <v>1.4498696529171744</v>
      </c>
      <c r="DH101" s="37"/>
      <c r="DI101" s="5" t="s">
        <v>26</v>
      </c>
      <c r="DL101" s="37"/>
      <c r="DM101" s="37"/>
      <c r="DN101" s="37"/>
      <c r="DU101" s="6">
        <v>31.825047000000001</v>
      </c>
      <c r="DV101" s="6">
        <f t="shared" si="643"/>
        <v>0.66489548799999998</v>
      </c>
      <c r="DW101" s="6">
        <f t="shared" si="644"/>
        <v>4.6226976382355343</v>
      </c>
      <c r="DX101" s="37">
        <f>AVERAGE(DW100:DW102)</f>
        <v>3.9453932469501494</v>
      </c>
      <c r="DY101" s="37">
        <f>DX101/E101</f>
        <v>15.124617389289705</v>
      </c>
      <c r="DZ101" s="37">
        <f>DX101/F101</f>
        <v>4.1241080669691206</v>
      </c>
      <c r="EA101" s="37">
        <f>DX101/G101</f>
        <v>7.8978197361671345</v>
      </c>
      <c r="EB101" s="37"/>
      <c r="EC101" s="6">
        <v>32.710700000000003</v>
      </c>
      <c r="ED101" s="5">
        <f t="shared" si="645"/>
        <v>-0.35824001000000028</v>
      </c>
      <c r="EE101" s="6">
        <f t="shared" si="646"/>
        <v>0.43828841361258275</v>
      </c>
      <c r="EF101" s="37">
        <f>AVERAGE(EE100:EE102)</f>
        <v>0.7486578862301555</v>
      </c>
      <c r="EG101" s="37">
        <f>EF101/E101</f>
        <v>2.8699709701836356</v>
      </c>
      <c r="EH101" s="37">
        <f>EF101/F101</f>
        <v>0.78256990742014265</v>
      </c>
      <c r="EI101" s="37">
        <f>EF101/G101</f>
        <v>1.4986503649734664</v>
      </c>
      <c r="EJ101" s="37"/>
      <c r="EK101" s="5">
        <v>28.182397999999999</v>
      </c>
      <c r="EL101" s="5">
        <f t="shared" si="647"/>
        <v>-1.8432072817999998</v>
      </c>
      <c r="EM101" s="5">
        <f t="shared" si="648"/>
        <v>1.4348044607159773E-2</v>
      </c>
      <c r="EN101" s="37">
        <f>AVERAGE(EM100:EM102)</f>
        <v>1.5957457089791582E-2</v>
      </c>
      <c r="EO101" s="37">
        <f>EN101/E101</f>
        <v>6.1172719139131117E-2</v>
      </c>
      <c r="EP101" s="37">
        <f>EN101/F101</f>
        <v>1.6680283407286566E-2</v>
      </c>
      <c r="EQ101" s="37">
        <f>EN101/G101</f>
        <v>3.1943360687865172E-2</v>
      </c>
      <c r="ER101" s="37"/>
      <c r="ES101" s="6">
        <v>26.111408000000001</v>
      </c>
      <c r="ET101" s="5">
        <f t="shared" si="649"/>
        <v>0.80547186239999924</v>
      </c>
      <c r="EU101" s="6">
        <f t="shared" si="650"/>
        <v>6.3895733846069565</v>
      </c>
      <c r="EV101" s="37">
        <f>AVERAGE(EU100:EU102)</f>
        <v>4.1647779665468931</v>
      </c>
      <c r="EW101" s="37">
        <f>EV101/E101</f>
        <v>15.965626063779203</v>
      </c>
      <c r="EX101" s="37">
        <f>EV101/F101</f>
        <v>4.3534302752326663</v>
      </c>
      <c r="EY101" s="37">
        <f>EV101/G101</f>
        <v>8.3369802608078736</v>
      </c>
      <c r="EZ101" s="37"/>
      <c r="FA101" s="6">
        <v>25.233633000000001</v>
      </c>
      <c r="FB101" s="6">
        <f t="shared" si="651"/>
        <v>-0.64803623520000109</v>
      </c>
      <c r="FC101" s="6">
        <f t="shared" si="652"/>
        <v>0.22488669646218218</v>
      </c>
      <c r="FD101" s="37">
        <f>AVERAGE(FC100:FC102)</f>
        <v>0.24768233438487255</v>
      </c>
      <c r="FE101" s="37">
        <f>FD101/E101</f>
        <v>0.9494872392132534</v>
      </c>
      <c r="FF101" s="37">
        <f>FD101/F101</f>
        <v>0.25890162256246757</v>
      </c>
      <c r="FG101" s="37">
        <f>FD101/G101</f>
        <v>0.49580619886672361</v>
      </c>
      <c r="FH101" s="37"/>
      <c r="FI101" s="6">
        <v>27.742463999999998</v>
      </c>
      <c r="FJ101" s="5">
        <f t="shared" si="653"/>
        <v>0.3795956032000003</v>
      </c>
      <c r="FK101" s="6">
        <f t="shared" si="654"/>
        <v>2.3966002660900179</v>
      </c>
      <c r="FL101" s="37">
        <f>AVERAGE(FK100:FK102)</f>
        <v>2.6439728715014668</v>
      </c>
      <c r="FM101" s="37">
        <f>FL101/E101</f>
        <v>10.135638088809905</v>
      </c>
      <c r="FN101" s="37">
        <f>FL101/F101</f>
        <v>2.7637371399253277</v>
      </c>
      <c r="FO101" s="37">
        <f>FL101/G101</f>
        <v>5.2926590125272286</v>
      </c>
      <c r="FP101" s="37"/>
      <c r="FQ101" s="6">
        <v>28.575033000000001</v>
      </c>
      <c r="FR101" s="5">
        <f t="shared" si="655"/>
        <v>0.97687452009999953</v>
      </c>
      <c r="FS101" s="6">
        <f t="shared" si="656"/>
        <v>9.4814447809443969</v>
      </c>
      <c r="FT101" s="37">
        <f>AVERAGE(FS100:FS102)</f>
        <v>10.966681156799366</v>
      </c>
      <c r="FU101" s="37">
        <f>FT101/E101</f>
        <v>42.040639841197354</v>
      </c>
      <c r="FV101" s="37">
        <f>FT101/F101</f>
        <v>11.463439864098792</v>
      </c>
      <c r="FW101" s="45">
        <v>3.3745596</v>
      </c>
      <c r="FX101" s="37"/>
      <c r="FY101" s="6">
        <v>26.719221000000001</v>
      </c>
      <c r="FZ101" s="6">
        <f t="shared" si="657"/>
        <v>0.35418568999999955</v>
      </c>
      <c r="GA101" s="6">
        <f t="shared" si="658"/>
        <v>2.2604020370106901</v>
      </c>
      <c r="GB101" s="37">
        <f>AVERAGE(GA100:GA102)</f>
        <v>2.3969343172326458</v>
      </c>
      <c r="GC101" s="37">
        <f>GB101/E101</f>
        <v>9.1886187729007833</v>
      </c>
      <c r="GD101" s="37">
        <f>GB101/F101</f>
        <v>2.5055084588426522</v>
      </c>
      <c r="GE101" s="37">
        <f>GB101/G101</f>
        <v>4.7981415215251104</v>
      </c>
      <c r="GF101" s="37"/>
      <c r="GG101" s="6">
        <v>29.627397999999999</v>
      </c>
      <c r="GH101" s="6">
        <f t="shared" si="659"/>
        <v>-1.1607025938000004</v>
      </c>
      <c r="GI101" s="6">
        <f t="shared" si="660"/>
        <v>6.9071264406844676E-2</v>
      </c>
      <c r="GJ101" s="37">
        <f>AVERAGE(GI100:GI102)</f>
        <v>0.12315665942467009</v>
      </c>
      <c r="GK101" s="37">
        <f>GJ101/E101</f>
        <v>0.47211956734125027</v>
      </c>
      <c r="GL101" s="37">
        <f>GJ101/F101</f>
        <v>0.12873529730575625</v>
      </c>
      <c r="GM101" s="37">
        <f>GK101/G101</f>
        <v>0.94508075707301675</v>
      </c>
      <c r="GN101" s="37"/>
      <c r="GO101" s="6">
        <v>29.191770000000002</v>
      </c>
      <c r="GP101" s="6">
        <f t="shared" si="661"/>
        <v>-0.21988639100000062</v>
      </c>
      <c r="GQ101" s="6">
        <f t="shared" si="662"/>
        <v>0.60271723290047585</v>
      </c>
      <c r="GR101" s="37">
        <f>AVERAGE(GQ100:GQ102)</f>
        <v>0.47911723794673561</v>
      </c>
      <c r="GS101" s="37">
        <f>GR101/E101</f>
        <v>1.8366901484812146</v>
      </c>
      <c r="GT101" s="37">
        <f>GR101/F101</f>
        <v>0.50081985301909304</v>
      </c>
      <c r="GU101" s="37">
        <f>GR101/G101</f>
        <v>0.95908857265842651</v>
      </c>
      <c r="GV101" s="37"/>
      <c r="GW101" s="5" t="s">
        <v>27</v>
      </c>
      <c r="GX101" s="5"/>
      <c r="GY101" s="5"/>
      <c r="GZ101" s="37"/>
      <c r="HA101" s="37"/>
      <c r="HB101" s="37"/>
      <c r="HC101" s="37"/>
      <c r="HD101" s="37"/>
      <c r="HE101" s="5">
        <v>26.627569999999999</v>
      </c>
      <c r="HF101" s="5">
        <f t="shared" si="663"/>
        <v>0.37175351499999998</v>
      </c>
      <c r="HG101" s="5">
        <f t="shared" si="664"/>
        <v>2.353713048575591</v>
      </c>
      <c r="HH101" s="37">
        <f>AVERAGE(HG100:HG102)</f>
        <v>2.9942460584289368</v>
      </c>
      <c r="HI101" s="37">
        <f>HH101/E101</f>
        <v>11.478406122921683</v>
      </c>
      <c r="HJ101" s="37">
        <f>HH101/F101</f>
        <v>3.1298766817738453</v>
      </c>
      <c r="HK101" s="37">
        <f>HH101/G101</f>
        <v>5.9938297997242715</v>
      </c>
      <c r="HM101" s="5">
        <v>31.863205000000001</v>
      </c>
      <c r="HN101" s="5">
        <f t="shared" ref="HN101" si="671">(-0.25428*HM101)+4.1721</f>
        <v>-3.9300757674</v>
      </c>
      <c r="HO101" s="5">
        <f>10^HN101</f>
        <v>1.174692599150304E-4</v>
      </c>
      <c r="HP101" s="37">
        <f>AVERAGE(HO100:HO102)</f>
        <v>1.174692599150304E-4</v>
      </c>
      <c r="HQ101" s="37">
        <f>HP101/E101</f>
        <v>4.503169899708376E-4</v>
      </c>
      <c r="HR101" s="37">
        <f>HP101/F101</f>
        <v>1.2279027516736416E-4</v>
      </c>
      <c r="HS101" s="37">
        <f>HQ101/G101</f>
        <v>9.0143673603950791E-4</v>
      </c>
      <c r="HT101" s="37"/>
      <c r="HU101" s="6">
        <v>25.489279</v>
      </c>
      <c r="HV101" s="5">
        <f t="shared" si="665"/>
        <v>0.96983505920000024</v>
      </c>
      <c r="HW101" s="6">
        <f t="shared" si="666"/>
        <v>9.3289992723202513</v>
      </c>
      <c r="HX101" s="37">
        <f>AVERAGE(HW100:HW102)</f>
        <v>7.73179921208044</v>
      </c>
      <c r="HY101" s="37">
        <f>HX101/E101</f>
        <v>29.639758952779953</v>
      </c>
      <c r="HZ101" s="37">
        <f>HX101/F101</f>
        <v>8.0820271914277253</v>
      </c>
      <c r="IA101" s="37">
        <f>HX101/G101</f>
        <v>15.477381490540671</v>
      </c>
      <c r="IB101" s="37"/>
      <c r="IC101" s="5">
        <v>28.481674000000002</v>
      </c>
      <c r="ID101" s="5">
        <f t="shared" si="667"/>
        <v>-1.2026849934000001</v>
      </c>
      <c r="IE101" s="5">
        <f t="shared" si="668"/>
        <v>6.2706853106588065E-2</v>
      </c>
      <c r="IF101" s="37">
        <f>AVERAGE(IE100:IE102)</f>
        <v>5.7915968318711153E-2</v>
      </c>
      <c r="IG101" s="37">
        <f>IF101/E101</f>
        <v>0.22202016547472389</v>
      </c>
      <c r="IH101" s="37">
        <f>IF101/F101</f>
        <v>6.0539392957637564E-2</v>
      </c>
      <c r="II101" s="37">
        <f>IF101/G101</f>
        <v>0.11593518034744253</v>
      </c>
      <c r="IJ101" s="37"/>
      <c r="IK101" s="5">
        <v>28.655080000000002</v>
      </c>
      <c r="IL101" s="5">
        <f t="shared" si="669"/>
        <v>-0.484994072000001</v>
      </c>
      <c r="IM101" s="5">
        <f t="shared" si="670"/>
        <v>0.32734516301961203</v>
      </c>
      <c r="IN101" s="37">
        <f>AVERAGE(IM100:IM102)</f>
        <v>0.53138586959338763</v>
      </c>
      <c r="IO101" s="37">
        <f>IN101/E101</f>
        <v>2.0370613169898122</v>
      </c>
      <c r="IP101" s="37">
        <f>IN101/F101</f>
        <v>0.55545610140574686</v>
      </c>
      <c r="IQ101" s="6">
        <f>IN101/G101</f>
        <v>1.063719012455647</v>
      </c>
    </row>
    <row r="102" spans="1:251" s="6" customFormat="1">
      <c r="B102" s="5">
        <v>22.218616000000001</v>
      </c>
      <c r="C102" s="5">
        <f t="shared" si="617"/>
        <v>-0.44903428240000043</v>
      </c>
      <c r="D102" s="5">
        <f>(D100+D101)/2</f>
        <v>0.26085904491997441</v>
      </c>
      <c r="F102" s="98"/>
      <c r="I102" s="5">
        <v>29.370754000000002</v>
      </c>
      <c r="J102" s="5">
        <f t="shared" si="619"/>
        <v>-1.2722648900000006</v>
      </c>
      <c r="K102" s="5">
        <f t="shared" si="620"/>
        <v>5.3423841102682341E-2</v>
      </c>
      <c r="L102" s="37"/>
      <c r="M102" s="93"/>
      <c r="N102" s="93"/>
      <c r="Q102" s="6">
        <v>26.208282000000001</v>
      </c>
      <c r="R102" s="6">
        <f t="shared" si="621"/>
        <v>-1.2568955170000007</v>
      </c>
      <c r="S102" s="6">
        <f t="shared" si="622"/>
        <v>5.5348325075242413E-2</v>
      </c>
      <c r="T102" s="37"/>
      <c r="U102" s="37"/>
      <c r="V102" s="37"/>
      <c r="W102" s="37"/>
      <c r="X102" s="37"/>
      <c r="Y102" s="6">
        <v>21.469926999999998</v>
      </c>
      <c r="Z102" s="6">
        <f t="shared" si="623"/>
        <v>-1.3358684829599992</v>
      </c>
      <c r="AA102" s="6">
        <f t="shared" si="624"/>
        <v>4.6145729613607363E-2</v>
      </c>
      <c r="AB102" s="37"/>
      <c r="AC102" s="37"/>
      <c r="AD102" s="37"/>
      <c r="AE102" s="37"/>
      <c r="AF102" s="37"/>
      <c r="AG102" s="6" t="s">
        <v>27</v>
      </c>
      <c r="AJ102" s="37"/>
      <c r="AK102" s="37"/>
      <c r="AL102" s="37"/>
      <c r="AM102" s="37"/>
      <c r="AN102" s="37"/>
      <c r="AO102" s="6">
        <v>38.032093000000003</v>
      </c>
      <c r="AP102" s="6">
        <f t="shared" si="625"/>
        <v>-3.4635373441000006</v>
      </c>
      <c r="AQ102" s="6">
        <f t="shared" si="626"/>
        <v>3.4392413677146986E-4</v>
      </c>
      <c r="AR102" s="37"/>
      <c r="AS102" s="37"/>
      <c r="AT102" s="37"/>
      <c r="AU102" s="37"/>
      <c r="AV102" s="37"/>
      <c r="AW102" s="5">
        <v>29.283110000000001</v>
      </c>
      <c r="AX102" s="5">
        <f t="shared" si="627"/>
        <v>-0.40176698299999991</v>
      </c>
      <c r="AY102" s="5">
        <f t="shared" si="628"/>
        <v>0.39649071090452997</v>
      </c>
      <c r="AZ102" s="37"/>
      <c r="BA102" s="37"/>
      <c r="BB102" s="37"/>
      <c r="BC102" s="37"/>
      <c r="BD102" s="37"/>
      <c r="BE102" s="5">
        <v>22.829348</v>
      </c>
      <c r="BF102" s="5">
        <f t="shared" si="629"/>
        <v>-1.1974962459999992</v>
      </c>
      <c r="BG102" s="5">
        <f t="shared" si="630"/>
        <v>6.3460538642589701E-2</v>
      </c>
      <c r="BH102" s="37"/>
      <c r="BI102" s="37"/>
      <c r="BJ102" s="37"/>
      <c r="BK102" s="37"/>
      <c r="BL102" s="37"/>
      <c r="BM102" s="5">
        <v>29.816756999999999</v>
      </c>
      <c r="BN102" s="5">
        <f t="shared" si="631"/>
        <v>-1.844312511</v>
      </c>
      <c r="BO102" s="5">
        <f t="shared" si="632"/>
        <v>1.4311576916694328E-2</v>
      </c>
      <c r="BP102" s="37"/>
      <c r="BQ102" s="37"/>
      <c r="BR102" s="37"/>
      <c r="BS102" s="37"/>
      <c r="BT102" s="37"/>
      <c r="BU102" s="6">
        <v>27.135048000000001</v>
      </c>
      <c r="BV102" s="6">
        <f t="shared" si="633"/>
        <v>0.96524505679999972</v>
      </c>
      <c r="BW102" s="6">
        <f t="shared" si="634"/>
        <v>9.2309214802096662</v>
      </c>
      <c r="BX102" s="37"/>
      <c r="BY102" s="37"/>
      <c r="BZ102" s="37"/>
      <c r="CA102" s="37"/>
      <c r="CB102" s="37"/>
      <c r="CC102" s="6">
        <v>26.719173000000001</v>
      </c>
      <c r="CD102" s="6">
        <f t="shared" si="635"/>
        <v>-0.89003738139999999</v>
      </c>
      <c r="CE102" s="6">
        <f t="shared" si="636"/>
        <v>0.12881386718607921</v>
      </c>
      <c r="CF102" s="37"/>
      <c r="CG102" s="37"/>
      <c r="CH102" s="37"/>
      <c r="CI102" s="37"/>
      <c r="CJ102" s="37"/>
      <c r="CK102" s="6">
        <v>32.101215000000003</v>
      </c>
      <c r="CL102" s="5">
        <f t="shared" si="637"/>
        <v>3.6070385999999566E-2</v>
      </c>
      <c r="CM102" s="6">
        <f t="shared" si="638"/>
        <v>1.086601714620137</v>
      </c>
      <c r="CN102" s="37"/>
      <c r="CO102" s="37"/>
      <c r="CP102" s="37"/>
      <c r="CQ102" s="37"/>
      <c r="CR102" s="37"/>
      <c r="CS102" s="5">
        <v>29.079998</v>
      </c>
      <c r="CT102" s="6">
        <f t="shared" si="639"/>
        <v>0.16226840079999949</v>
      </c>
      <c r="CU102" s="6">
        <f t="shared" si="640"/>
        <v>1.4530093227073599</v>
      </c>
      <c r="CV102" s="37"/>
      <c r="CW102" s="37"/>
      <c r="CX102" s="37"/>
      <c r="CY102" s="37"/>
      <c r="CZ102" s="37"/>
      <c r="DA102" s="6">
        <v>25.932903</v>
      </c>
      <c r="DB102" s="6">
        <f t="shared" si="641"/>
        <v>-0.57362563140000056</v>
      </c>
      <c r="DC102" s="6">
        <f t="shared" si="642"/>
        <v>0.26691585292975295</v>
      </c>
      <c r="DD102" s="37"/>
      <c r="DE102" s="37"/>
      <c r="DF102" s="37"/>
      <c r="DG102" s="37"/>
      <c r="DH102" s="37"/>
      <c r="DI102" s="5">
        <v>23.353066999999999</v>
      </c>
      <c r="DL102" s="37"/>
      <c r="DM102" s="37"/>
      <c r="DN102" s="37"/>
      <c r="DU102" s="6" t="s">
        <v>27</v>
      </c>
      <c r="DX102" s="37"/>
      <c r="DY102" s="37"/>
      <c r="DZ102" s="37"/>
      <c r="EA102" s="37"/>
      <c r="EB102" s="37"/>
      <c r="EC102" s="6">
        <v>29.141408999999999</v>
      </c>
      <c r="ED102" s="5">
        <f t="shared" si="645"/>
        <v>8.5422861300000097E-2</v>
      </c>
      <c r="EE102" s="6">
        <f t="shared" si="646"/>
        <v>1.2173707461717713</v>
      </c>
      <c r="EF102" s="37"/>
      <c r="EG102" s="37"/>
      <c r="EH102" s="37"/>
      <c r="EI102" s="37"/>
      <c r="EJ102" s="37"/>
      <c r="EK102" s="5">
        <v>26.913055</v>
      </c>
      <c r="EL102" s="5">
        <f t="shared" si="647"/>
        <v>-1.4889336505000008</v>
      </c>
      <c r="EM102" s="5">
        <f t="shared" si="648"/>
        <v>3.2438917223956094E-2</v>
      </c>
      <c r="EN102" s="37"/>
      <c r="EO102" s="37"/>
      <c r="EP102" s="37"/>
      <c r="EQ102" s="37"/>
      <c r="ER102" s="37"/>
      <c r="ES102" s="6">
        <v>29.911358</v>
      </c>
      <c r="ET102" s="5">
        <f t="shared" si="649"/>
        <v>0.30311847239999912</v>
      </c>
      <c r="EU102" s="6">
        <f t="shared" si="650"/>
        <v>2.0096409533877408</v>
      </c>
      <c r="EV102" s="37"/>
      <c r="EW102" s="37"/>
      <c r="EX102" s="37"/>
      <c r="EY102" s="37"/>
      <c r="EZ102" s="37"/>
      <c r="FA102" s="6">
        <v>25.311384</v>
      </c>
      <c r="FB102" s="6">
        <f t="shared" si="651"/>
        <v>-0.6678160896000005</v>
      </c>
      <c r="FC102" s="6">
        <f t="shared" si="652"/>
        <v>0.21487402071040457</v>
      </c>
      <c r="FD102" s="37"/>
      <c r="FE102" s="37"/>
      <c r="FF102" s="37"/>
      <c r="FG102" s="37"/>
      <c r="FH102" s="37"/>
      <c r="FI102" s="6">
        <v>29.124680999999999</v>
      </c>
      <c r="FJ102" s="5">
        <f t="shared" si="653"/>
        <v>0.17405993530000075</v>
      </c>
      <c r="FK102" s="6">
        <f t="shared" si="654"/>
        <v>1.4930004385721536</v>
      </c>
      <c r="FL102" s="37"/>
      <c r="FM102" s="37"/>
      <c r="FN102" s="37"/>
      <c r="FO102" s="37"/>
      <c r="FP102" s="37"/>
      <c r="FQ102" s="6">
        <v>28.854337999999998</v>
      </c>
      <c r="FR102" s="5">
        <f t="shared" si="655"/>
        <v>0.95165327859999982</v>
      </c>
      <c r="FS102" s="6">
        <f t="shared" si="656"/>
        <v>8.9465023140437463</v>
      </c>
      <c r="FT102" s="37"/>
      <c r="FU102" s="37"/>
      <c r="FV102" s="37"/>
      <c r="FW102" s="37"/>
      <c r="FX102" s="37"/>
      <c r="FY102" s="6">
        <v>27.351680000000002</v>
      </c>
      <c r="FZ102" s="6">
        <f t="shared" si="657"/>
        <v>0.28461519999999974</v>
      </c>
      <c r="GA102" s="6">
        <f t="shared" si="658"/>
        <v>1.9258178155339367</v>
      </c>
      <c r="GB102" s="37"/>
      <c r="GC102" s="37"/>
      <c r="GD102" s="37"/>
      <c r="GE102" s="37"/>
      <c r="GF102" s="37"/>
      <c r="GG102" s="6">
        <v>26.801196999999998</v>
      </c>
      <c r="GH102" s="6">
        <f t="shared" si="659"/>
        <v>-0.67148720070000012</v>
      </c>
      <c r="GI102" s="6">
        <f t="shared" si="660"/>
        <v>0.21306533601197336</v>
      </c>
      <c r="GJ102" s="37"/>
      <c r="GK102" s="37"/>
      <c r="GL102" s="37"/>
      <c r="GM102" s="37"/>
      <c r="GN102" s="37"/>
      <c r="GO102" s="6">
        <v>30.98518</v>
      </c>
      <c r="GP102" s="6">
        <f t="shared" si="661"/>
        <v>-0.43204679400000012</v>
      </c>
      <c r="GQ102" s="6">
        <f t="shared" si="662"/>
        <v>0.3697883339883507</v>
      </c>
      <c r="GR102" s="37"/>
      <c r="GS102" s="37"/>
      <c r="GT102" s="37"/>
      <c r="GU102" s="37"/>
      <c r="GV102" s="37"/>
      <c r="GW102" s="5" t="s">
        <v>27</v>
      </c>
      <c r="GX102" s="5"/>
      <c r="GY102" s="5"/>
      <c r="HD102" s="37"/>
      <c r="HE102" s="5">
        <v>25.020403000000002</v>
      </c>
      <c r="HF102" s="5">
        <f t="shared" si="663"/>
        <v>0.54934546849999943</v>
      </c>
      <c r="HG102" s="5">
        <f t="shared" si="664"/>
        <v>3.5427904759695927</v>
      </c>
      <c r="HH102" s="37"/>
      <c r="HI102" s="37"/>
      <c r="HJ102" s="37"/>
      <c r="HK102" s="37"/>
      <c r="HM102" s="5" t="s">
        <v>27</v>
      </c>
      <c r="HN102" s="5"/>
      <c r="HO102" s="5"/>
      <c r="HP102" s="37"/>
      <c r="HQ102" s="37"/>
      <c r="HR102" s="37"/>
      <c r="HS102" s="37"/>
      <c r="HT102" s="37"/>
      <c r="HU102" s="6">
        <v>26.689859999999999</v>
      </c>
      <c r="HV102" s="5">
        <f t="shared" si="665"/>
        <v>0.83152812800000042</v>
      </c>
      <c r="HW102" s="6">
        <f t="shared" si="666"/>
        <v>6.7846606136368353</v>
      </c>
      <c r="HX102" s="37"/>
      <c r="HY102" s="37"/>
      <c r="HZ102" s="37"/>
      <c r="IA102" s="37"/>
      <c r="IB102" s="37"/>
      <c r="IC102" s="5">
        <v>28.282736</v>
      </c>
      <c r="ID102" s="5">
        <f t="shared" si="667"/>
        <v>-1.1531295375999999</v>
      </c>
      <c r="IE102" s="5">
        <f t="shared" si="668"/>
        <v>7.0286264482770963E-2</v>
      </c>
      <c r="IF102" s="37"/>
      <c r="IG102" s="37"/>
      <c r="IH102" s="37"/>
      <c r="II102" s="37"/>
      <c r="IJ102" s="37"/>
      <c r="IK102" s="5">
        <v>27.006309999999999</v>
      </c>
      <c r="IL102" s="5">
        <f t="shared" si="669"/>
        <v>-0.13314655400000053</v>
      </c>
      <c r="IM102" s="5">
        <f t="shared" si="670"/>
        <v>0.73595870407296049</v>
      </c>
      <c r="IN102" s="37"/>
      <c r="IO102" s="37"/>
      <c r="IP102" s="37"/>
    </row>
    <row r="103" spans="1:251">
      <c r="F103" s="92"/>
      <c r="I103" s="12"/>
      <c r="J103" s="12"/>
      <c r="K103" s="12"/>
      <c r="L103"/>
      <c r="T103"/>
      <c r="U103"/>
      <c r="V103"/>
      <c r="W103"/>
      <c r="X103"/>
      <c r="AB103"/>
      <c r="AC103"/>
      <c r="AD103"/>
      <c r="AE103"/>
      <c r="AF103"/>
      <c r="AJ103"/>
      <c r="AK103"/>
      <c r="AL103"/>
      <c r="AM103"/>
      <c r="AN103"/>
      <c r="AR103"/>
      <c r="AS103"/>
      <c r="AT103"/>
      <c r="AU103"/>
      <c r="AV103"/>
      <c r="AW103" s="12"/>
      <c r="AX103" s="12"/>
      <c r="AY103" s="12"/>
      <c r="AZ103"/>
      <c r="BA103"/>
      <c r="BB103"/>
      <c r="BC103"/>
      <c r="BD103"/>
      <c r="BE103" s="12"/>
      <c r="BF103" s="12"/>
      <c r="BG103" s="12"/>
      <c r="BH103"/>
      <c r="BI103"/>
      <c r="BJ103"/>
      <c r="BK103"/>
      <c r="BL103"/>
      <c r="BM103" s="12"/>
      <c r="BN103" s="12"/>
      <c r="BO103" s="12"/>
      <c r="BP103"/>
      <c r="BQ103"/>
      <c r="BR103"/>
      <c r="BS103"/>
      <c r="BT103"/>
      <c r="BX103"/>
      <c r="BY103"/>
      <c r="BZ103"/>
      <c r="CA103"/>
      <c r="CB103"/>
      <c r="CF103"/>
      <c r="CG103"/>
      <c r="CH103"/>
      <c r="CI103"/>
      <c r="CJ103"/>
      <c r="CL103" s="12"/>
      <c r="CN103"/>
      <c r="CO103"/>
      <c r="CP103"/>
      <c r="CQ103"/>
      <c r="CR103"/>
      <c r="CS103" s="12"/>
      <c r="CV103"/>
      <c r="CW103"/>
      <c r="CX103"/>
      <c r="CY103"/>
      <c r="CZ103"/>
      <c r="DD103"/>
      <c r="DE103"/>
      <c r="DF103"/>
      <c r="DG103"/>
      <c r="DH103"/>
      <c r="DL103"/>
      <c r="DM103"/>
      <c r="DN103"/>
      <c r="DX103"/>
      <c r="DY103"/>
      <c r="DZ103"/>
      <c r="EA103"/>
      <c r="EB103"/>
      <c r="ED103" s="12"/>
      <c r="EF103"/>
      <c r="EG103"/>
      <c r="EH103"/>
      <c r="EI103"/>
      <c r="EJ103"/>
      <c r="EK103" s="12"/>
      <c r="EL103" s="12"/>
      <c r="EM103" s="12"/>
      <c r="EN103"/>
      <c r="EO103"/>
      <c r="EP103"/>
      <c r="EQ103"/>
      <c r="ER103"/>
      <c r="ET103" s="12"/>
      <c r="EV103"/>
      <c r="EW103"/>
      <c r="EX103"/>
      <c r="EY103"/>
      <c r="EZ103"/>
      <c r="FD103"/>
      <c r="FE103"/>
      <c r="FF103"/>
      <c r="FG103"/>
      <c r="FH103"/>
      <c r="FL103"/>
      <c r="FM103"/>
      <c r="FN103"/>
      <c r="FO103"/>
      <c r="FP103"/>
      <c r="FT103"/>
      <c r="FU103"/>
      <c r="FV103"/>
      <c r="FW103"/>
      <c r="FX103"/>
      <c r="GB103"/>
      <c r="GC103"/>
      <c r="GD103"/>
      <c r="GE103"/>
      <c r="GF103"/>
      <c r="GJ103"/>
      <c r="GK103"/>
      <c r="GL103"/>
      <c r="GM103"/>
      <c r="GN103"/>
      <c r="GR103"/>
      <c r="GS103"/>
      <c r="GT103"/>
      <c r="GU103"/>
      <c r="GV103"/>
      <c r="GW103" s="12"/>
      <c r="GX103" s="12"/>
      <c r="GY103" s="12"/>
      <c r="GZ103"/>
      <c r="HA103"/>
      <c r="HB103"/>
      <c r="HC103"/>
      <c r="HD103"/>
      <c r="HE103" s="12"/>
      <c r="HF103" s="12"/>
      <c r="HG103" s="12"/>
      <c r="HH103"/>
      <c r="HI103"/>
      <c r="HJ103"/>
      <c r="HK103"/>
      <c r="HM103" s="12"/>
      <c r="HN103" s="12"/>
      <c r="HO103" s="12"/>
      <c r="HP103"/>
      <c r="HQ103"/>
      <c r="HR103"/>
      <c r="HS103"/>
      <c r="HT103"/>
      <c r="HX103"/>
      <c r="HY103"/>
      <c r="HZ103"/>
      <c r="IA103"/>
      <c r="IB103"/>
      <c r="IC103" s="12"/>
      <c r="ID103" s="12"/>
      <c r="IE103" s="12"/>
      <c r="IF103"/>
      <c r="IG103"/>
      <c r="IH103"/>
      <c r="II103"/>
      <c r="IJ103"/>
      <c r="IK103" s="12"/>
      <c r="IL103" s="12"/>
      <c r="IM103" s="12"/>
      <c r="IN103"/>
      <c r="IO103"/>
      <c r="IP103"/>
    </row>
    <row r="104" spans="1:251">
      <c r="I104" s="12"/>
      <c r="J104" s="12"/>
      <c r="K104" s="12"/>
      <c r="L104"/>
      <c r="T104"/>
      <c r="U104"/>
      <c r="V104"/>
      <c r="W104"/>
      <c r="X104"/>
      <c r="AB104"/>
      <c r="AC104"/>
      <c r="AD104"/>
      <c r="AE104"/>
      <c r="AF104"/>
      <c r="AJ104"/>
      <c r="AK104"/>
      <c r="AL104"/>
      <c r="AM104"/>
      <c r="AN104"/>
      <c r="AR104"/>
      <c r="AS104"/>
      <c r="AT104"/>
      <c r="AU104"/>
      <c r="AV104"/>
      <c r="AW104" s="12"/>
      <c r="AX104" s="12"/>
      <c r="AY104" s="12"/>
      <c r="AZ104"/>
      <c r="BA104"/>
      <c r="BB104"/>
      <c r="BC104"/>
      <c r="BD104"/>
      <c r="BE104" s="12"/>
      <c r="BF104" s="12"/>
      <c r="BG104" s="12"/>
      <c r="BH104"/>
      <c r="BI104"/>
      <c r="BJ104"/>
      <c r="BK104"/>
      <c r="BL104"/>
      <c r="BM104" s="12"/>
      <c r="BN104" s="12"/>
      <c r="BO104" s="12"/>
      <c r="BP104"/>
      <c r="BQ104"/>
      <c r="BR104"/>
      <c r="BS104"/>
      <c r="BT104"/>
      <c r="BX104"/>
      <c r="BY104"/>
      <c r="BZ104"/>
      <c r="CA104"/>
      <c r="CB104"/>
      <c r="CF104"/>
      <c r="CG104"/>
      <c r="CH104"/>
      <c r="CI104"/>
      <c r="CJ104"/>
      <c r="CL104" s="12"/>
      <c r="CN104"/>
      <c r="CO104"/>
      <c r="CP104"/>
      <c r="CQ104"/>
      <c r="CR104"/>
      <c r="CS104" s="12"/>
      <c r="CV104"/>
      <c r="CW104"/>
      <c r="CX104"/>
      <c r="CY104"/>
      <c r="CZ104"/>
      <c r="DD104"/>
      <c r="DE104"/>
      <c r="DF104"/>
      <c r="DG104"/>
      <c r="DH104"/>
      <c r="DL104"/>
      <c r="DM104"/>
      <c r="DN104"/>
      <c r="DX104"/>
      <c r="DY104"/>
      <c r="DZ104"/>
      <c r="EA104"/>
      <c r="EB104"/>
      <c r="ED104" s="12"/>
      <c r="EF104"/>
      <c r="EG104"/>
      <c r="EH104"/>
      <c r="EI104"/>
      <c r="EJ104"/>
      <c r="EK104" s="12"/>
      <c r="EL104" s="12"/>
      <c r="EM104" s="12"/>
      <c r="EN104"/>
      <c r="EO104"/>
      <c r="EP104"/>
      <c r="EQ104"/>
      <c r="ER104"/>
      <c r="ET104" s="12"/>
      <c r="EV104"/>
      <c r="EW104"/>
      <c r="EX104"/>
      <c r="EY104"/>
      <c r="EZ104"/>
      <c r="FD104"/>
      <c r="FE104"/>
      <c r="FF104"/>
      <c r="FG104"/>
      <c r="FH104"/>
      <c r="FL104"/>
      <c r="FM104"/>
      <c r="FN104"/>
      <c r="FO104"/>
      <c r="FP104"/>
      <c r="FT104"/>
      <c r="FU104"/>
      <c r="FV104"/>
      <c r="FW104"/>
      <c r="FX104"/>
      <c r="GB104"/>
      <c r="GC104"/>
      <c r="GD104"/>
      <c r="GE104"/>
      <c r="GF104"/>
      <c r="GJ104"/>
      <c r="GK104"/>
      <c r="GL104"/>
      <c r="GM104"/>
      <c r="GN104"/>
      <c r="GR104"/>
      <c r="GS104"/>
      <c r="GT104"/>
      <c r="GU104"/>
      <c r="GV104"/>
      <c r="GW104" s="12"/>
      <c r="GX104" s="12"/>
      <c r="GY104" s="12"/>
      <c r="GZ104"/>
      <c r="HA104"/>
      <c r="HB104"/>
      <c r="HC104"/>
      <c r="HD104"/>
      <c r="HE104" s="12"/>
      <c r="HF104" s="12"/>
      <c r="HG104" s="12"/>
      <c r="HH104"/>
      <c r="HI104"/>
      <c r="HJ104"/>
      <c r="HK104"/>
      <c r="HM104" s="12"/>
      <c r="HN104" s="12"/>
      <c r="HO104" s="12"/>
      <c r="HP104"/>
      <c r="HQ104"/>
      <c r="HR104"/>
      <c r="HS104"/>
      <c r="HT104"/>
      <c r="HV104" s="12"/>
      <c r="HX104"/>
      <c r="HY104"/>
      <c r="HZ104"/>
      <c r="IA104"/>
      <c r="IB104"/>
      <c r="IC104" s="12"/>
      <c r="ID104" s="12"/>
      <c r="IE104" s="12"/>
      <c r="IF104"/>
      <c r="IG104"/>
      <c r="IH104"/>
      <c r="II104"/>
      <c r="IJ104"/>
      <c r="IK104" s="12"/>
      <c r="IL104" s="12"/>
      <c r="IM104" s="12"/>
      <c r="IN104"/>
      <c r="IO104"/>
      <c r="IP104"/>
    </row>
    <row r="105" spans="1:251">
      <c r="A105" s="2" t="s">
        <v>170</v>
      </c>
      <c r="B105" s="2">
        <v>19.133402</v>
      </c>
      <c r="C105" s="2">
        <f t="shared" ref="C105:C107" si="672">(-0.2339*B105)+4.7479</f>
        <v>0.27259727219999963</v>
      </c>
      <c r="D105" s="2">
        <f t="shared" ref="D105:D106" si="673">10^C105</f>
        <v>1.8732566033982385</v>
      </c>
      <c r="I105" s="12">
        <v>28.008959000000001</v>
      </c>
      <c r="J105" s="12">
        <f t="shared" ref="J105:J107" si="674">(-0.285*I105)+7.0984</f>
        <v>-0.88415331499999983</v>
      </c>
      <c r="K105" s="12">
        <f t="shared" ref="K105:K107" si="675">10^J105</f>
        <v>0.13057098639765316</v>
      </c>
      <c r="L105"/>
      <c r="N105" s="34"/>
      <c r="Q105" s="2">
        <v>27.406254000000001</v>
      </c>
      <c r="R105" s="2">
        <f t="shared" ref="R105:R107" si="676">(-0.1685*Q105)+3.1592</f>
        <v>-1.4587537990000006</v>
      </c>
      <c r="S105" s="2">
        <f t="shared" ref="S105:S107" si="677">10^R105</f>
        <v>3.4773323511470063E-2</v>
      </c>
      <c r="T105"/>
      <c r="U105"/>
      <c r="V105"/>
      <c r="W105"/>
      <c r="X105"/>
      <c r="Y105" s="2">
        <v>23.865248000000001</v>
      </c>
      <c r="Z105" s="2">
        <f t="shared" ref="Z105:Z107" si="678">(-0.23448*Y105)+3.6984</f>
        <v>-1.8975233510399998</v>
      </c>
      <c r="AA105" s="2">
        <f t="shared" ref="AA105:AA107" si="679">10^Z105</f>
        <v>1.2661251889697469E-2</v>
      </c>
      <c r="AB105"/>
      <c r="AC105"/>
      <c r="AD105"/>
      <c r="AE105"/>
      <c r="AF105"/>
      <c r="AG105" s="2">
        <v>34.320656</v>
      </c>
      <c r="AH105" s="12">
        <f t="shared" ref="AH105:AH106" si="680">(-0.2378*AG105)+3.6095</f>
        <v>-4.5519519967999997</v>
      </c>
      <c r="AI105" s="2">
        <f t="shared" ref="AI105:AI106" si="681">10^AH105</f>
        <v>2.8057437437451736E-5</v>
      </c>
      <c r="AJ105"/>
      <c r="AK105"/>
      <c r="AL105"/>
      <c r="AM105"/>
      <c r="AN105"/>
      <c r="AO105" s="2">
        <v>29.638915999999998</v>
      </c>
      <c r="AP105" s="2">
        <f t="shared" ref="AP105:AP107" si="682">(-0.2037*AO105)+4.2836</f>
        <v>-1.7538471891999992</v>
      </c>
      <c r="AQ105" s="2">
        <f t="shared" ref="AQ105:AQ107" si="683">10^AP105</f>
        <v>1.7625961241583315E-2</v>
      </c>
      <c r="AR105"/>
      <c r="AS105"/>
      <c r="AT105"/>
      <c r="AU105"/>
      <c r="AV105"/>
      <c r="AW105" s="12">
        <v>35.95608</v>
      </c>
      <c r="AX105" s="12">
        <f t="shared" ref="AX105:AX107" si="684">(-0.1553*AW105)+4.1459</f>
        <v>-1.438079224</v>
      </c>
      <c r="AY105" s="12">
        <f t="shared" ref="AY105:AY107" si="685">10^AX105</f>
        <v>3.6468741457869616E-2</v>
      </c>
      <c r="AZ105"/>
      <c r="BA105"/>
      <c r="BB105"/>
      <c r="BC105"/>
      <c r="BD105"/>
      <c r="BE105" s="12">
        <v>24.890291000000001</v>
      </c>
      <c r="BF105" s="12">
        <f t="shared" ref="BF105:BF107" si="686">(-0.2895*BE105)+5.4116</f>
        <v>-1.7941392445000002</v>
      </c>
      <c r="BG105" s="12">
        <f t="shared" ref="BG105:BG107" si="687">10^BF105</f>
        <v>1.606426114383212E-2</v>
      </c>
      <c r="BH105"/>
      <c r="BI105"/>
      <c r="BJ105"/>
      <c r="BK105"/>
      <c r="BL105"/>
      <c r="BM105" s="12">
        <v>34.283790000000003</v>
      </c>
      <c r="BN105" s="12">
        <f t="shared" ref="BN105:BN107" si="688">(-0.323*BM105)+7.7865</f>
        <v>-3.2871641700000005</v>
      </c>
      <c r="BO105" s="12">
        <f t="shared" ref="BO105:BO107" si="689">10^BN105</f>
        <v>5.1622119282657586E-4</v>
      </c>
      <c r="BP105"/>
      <c r="BQ105"/>
      <c r="BR105"/>
      <c r="BS105"/>
      <c r="BT105"/>
      <c r="BU105" s="2">
        <v>31.44988</v>
      </c>
      <c r="BV105" s="2">
        <f t="shared" ref="BV105:BV107" si="690">(-0.1759*BU105)+5.7383</f>
        <v>0.20626610799999945</v>
      </c>
      <c r="BW105" s="2">
        <f t="shared" ref="BW105:BW107" si="691">10^BV105</f>
        <v>1.6079261859942293</v>
      </c>
      <c r="BX105"/>
      <c r="BY105"/>
      <c r="BZ105"/>
      <c r="CA105"/>
      <c r="CB105"/>
      <c r="CC105" s="2">
        <v>26.305354999999999</v>
      </c>
      <c r="CD105" s="2">
        <f t="shared" ref="CD105:CD107" si="692">(-0.1918*CC105)+4.2347</f>
        <v>-0.81066708899999984</v>
      </c>
      <c r="CE105" s="2">
        <f t="shared" ref="CE105:CE107" si="693">10^CD105</f>
        <v>0.15464394175730811</v>
      </c>
      <c r="CF105"/>
      <c r="CG105"/>
      <c r="CH105"/>
      <c r="CI105"/>
      <c r="CJ105"/>
      <c r="CK105" s="2">
        <v>35.076070000000001</v>
      </c>
      <c r="CL105" s="12">
        <f t="shared" ref="CL105:CL107" si="694">(-0.1396*CK105)+4.5174</f>
        <v>-0.37921937199999967</v>
      </c>
      <c r="CM105" s="2">
        <f t="shared" ref="CM105:CM107" si="695">10^CL105</f>
        <v>0.417619364340438</v>
      </c>
      <c r="CN105"/>
      <c r="CO105"/>
      <c r="CP105"/>
      <c r="CQ105"/>
      <c r="CR105"/>
      <c r="CS105" s="12">
        <v>31.873783</v>
      </c>
      <c r="CT105" s="2">
        <f t="shared" ref="CT105:CT107" si="696">(-0.2004*CS105)+5.9899</f>
        <v>-0.39760611320000017</v>
      </c>
      <c r="CU105" s="2">
        <f t="shared" ref="CU105:CU107" si="697">10^CT105</f>
        <v>0.40030764734259461</v>
      </c>
      <c r="CV105"/>
      <c r="CW105"/>
      <c r="CX105"/>
      <c r="CY105"/>
      <c r="CZ105"/>
      <c r="DA105" s="2">
        <v>27.673815000000001</v>
      </c>
      <c r="DB105" s="2">
        <f t="shared" ref="DB105:DB107" si="698">(-0.2038*DA105)+4.7115</f>
        <v>-0.92842349700000071</v>
      </c>
      <c r="DC105" s="2">
        <f t="shared" ref="DC105:DC107" si="699">10^DB105</f>
        <v>0.11791702212878592</v>
      </c>
      <c r="DD105"/>
      <c r="DE105"/>
      <c r="DF105"/>
      <c r="DG105"/>
      <c r="DH105"/>
      <c r="DI105" s="5">
        <v>14.496445</v>
      </c>
      <c r="DL105"/>
      <c r="DM105"/>
      <c r="DN105"/>
      <c r="DU105" s="2">
        <v>33.726578000000003</v>
      </c>
      <c r="DV105" s="2">
        <f>(-0.096*DU105)+3.7201</f>
        <v>0.48234851199999973</v>
      </c>
      <c r="DW105" s="2">
        <f t="shared" ref="DW105:DW106" si="700">10^DV105</f>
        <v>3.0363267938814733</v>
      </c>
      <c r="DX105"/>
      <c r="DY105"/>
      <c r="DZ105"/>
      <c r="EA105"/>
      <c r="EB105"/>
      <c r="EC105" s="2">
        <v>30.627790000000001</v>
      </c>
      <c r="ED105" s="12">
        <f t="shared" ref="ED105:ED107" si="701">(-0.1243*EC105)+3.7077</f>
        <v>-9.933429699999996E-2</v>
      </c>
      <c r="EE105" s="2">
        <f t="shared" ref="EE105:EE107" si="702">10^ED105</f>
        <v>0.79554674472189091</v>
      </c>
      <c r="EF105"/>
      <c r="EG105"/>
      <c r="EH105"/>
      <c r="EI105"/>
      <c r="EJ105"/>
      <c r="EK105" s="12">
        <v>30.759409000000002</v>
      </c>
      <c r="EL105" s="12">
        <f>(-0.2791*EK105)+6.0225</f>
        <v>-2.562451051900001</v>
      </c>
      <c r="EM105" s="12">
        <f t="shared" ref="EM105:EM107" si="703">10^EL105</f>
        <v>2.7387282911725771E-3</v>
      </c>
      <c r="EN105"/>
      <c r="EO105"/>
      <c r="EP105"/>
      <c r="EQ105"/>
      <c r="ER105"/>
      <c r="ES105" s="2">
        <v>29.652721</v>
      </c>
      <c r="ET105" s="12">
        <f t="shared" ref="ET105:ET107" si="704">(-0.1322*ES105)+4.2574</f>
        <v>0.3373102837999995</v>
      </c>
      <c r="EU105" s="2">
        <f t="shared" ref="EU105:EU107" si="705">10^ET105</f>
        <v>2.1742540304190756</v>
      </c>
      <c r="EV105"/>
      <c r="EW105"/>
      <c r="EX105"/>
      <c r="EY105"/>
      <c r="EZ105"/>
      <c r="FA105" s="2">
        <v>26.519466000000001</v>
      </c>
      <c r="FB105" s="2">
        <f t="shared" ref="FB105:FB107" si="706">(-0.2544*FA105)+5.7714</f>
        <v>-0.97515215040000047</v>
      </c>
      <c r="FC105" s="2">
        <f t="shared" ref="FC105:FC107" si="707">10^FB105</f>
        <v>0.10588826920266664</v>
      </c>
      <c r="FD105"/>
      <c r="FE105"/>
      <c r="FF105"/>
      <c r="FG105"/>
      <c r="FH105"/>
      <c r="FI105" s="2">
        <v>33.127132000000003</v>
      </c>
      <c r="FJ105" s="12">
        <f t="shared" ref="FJ105:FJ107" si="708">(-0.1487*FI105)+4.5049</f>
        <v>-0.4211045283999999</v>
      </c>
      <c r="FK105" s="2">
        <f t="shared" ref="FK105:FK107" si="709">10^FJ105</f>
        <v>0.3792237003292368</v>
      </c>
      <c r="FL105"/>
      <c r="FM105"/>
      <c r="FN105"/>
      <c r="FO105"/>
      <c r="FP105"/>
      <c r="FQ105" s="2">
        <v>27.635172000000001</v>
      </c>
      <c r="FR105" s="12">
        <f t="shared" ref="FR105:FR107" si="710">(-0.0903*FQ105)+3.5572</f>
        <v>1.0617439683999996</v>
      </c>
      <c r="FS105" s="2">
        <f t="shared" ref="FS105:FS107" si="711">10^FR105</f>
        <v>11.527734576815138</v>
      </c>
      <c r="FT105"/>
      <c r="FU105"/>
      <c r="FV105"/>
      <c r="FW105"/>
      <c r="FX105"/>
      <c r="FY105" s="2">
        <v>27.626574999999999</v>
      </c>
      <c r="FZ105" s="2">
        <f t="shared" ref="FZ105:FZ107" si="712">(-0.11*FY105)+3.2933</f>
        <v>0.25437675000000004</v>
      </c>
      <c r="GA105" s="2">
        <f t="shared" ref="GA105:GA107" si="713">10^FZ105</f>
        <v>1.7962912318528983</v>
      </c>
      <c r="GB105"/>
      <c r="GC105"/>
      <c r="GD105"/>
      <c r="GE105"/>
      <c r="GF105"/>
      <c r="GG105" s="2">
        <v>27.787075000000002</v>
      </c>
      <c r="GH105" s="2">
        <f>(-0.1147*GG105)+3.8132</f>
        <v>0.62602249750000016</v>
      </c>
      <c r="GI105" s="2">
        <f t="shared" ref="GI105:GI107" si="714">10^GH105</f>
        <v>4.226905100847862</v>
      </c>
      <c r="GJ105"/>
      <c r="GK105"/>
      <c r="GL105"/>
      <c r="GM105"/>
      <c r="GN105"/>
      <c r="GO105" s="2">
        <v>30.597829999999998</v>
      </c>
      <c r="GP105" s="2">
        <f t="shared" ref="GP105:GP107" si="715">(-0.1183*GO105)+3.2335</f>
        <v>-0.38622328900000014</v>
      </c>
      <c r="GQ105" s="2">
        <f t="shared" ref="GQ105:GQ107" si="716">10^GP105</f>
        <v>0.41093838612908329</v>
      </c>
      <c r="GR105"/>
      <c r="GS105"/>
      <c r="GT105"/>
      <c r="GU105"/>
      <c r="GV105"/>
      <c r="GW105" s="12" t="s">
        <v>27</v>
      </c>
      <c r="GX105" s="12"/>
      <c r="GY105" s="12"/>
      <c r="GZ105"/>
      <c r="HA105"/>
      <c r="HB105"/>
      <c r="HC105"/>
      <c r="HD105"/>
      <c r="HE105" s="12">
        <v>28.468225</v>
      </c>
      <c r="HF105" s="12">
        <f t="shared" ref="HF105:HF107" si="717">(-0.1105*HE105)+3.3141</f>
        <v>0.16836113749999981</v>
      </c>
      <c r="HG105" s="12">
        <f t="shared" ref="HG105:HG107" si="718">10^HF105</f>
        <v>1.4735373128098699</v>
      </c>
      <c r="HH105"/>
      <c r="HI105"/>
      <c r="HJ105"/>
      <c r="HK105"/>
      <c r="HM105" s="12">
        <v>33.215119999999999</v>
      </c>
      <c r="HN105" s="12">
        <f t="shared" ref="HN105:HN106" si="719">(-0.25428*HM105)+4.1721</f>
        <v>-4.2738407136000003</v>
      </c>
      <c r="HO105" s="12">
        <f t="shared" ref="HO105:HO106" si="720">10^HN105</f>
        <v>5.3230345666799638E-5</v>
      </c>
      <c r="HP105"/>
      <c r="HQ105"/>
      <c r="HR105"/>
      <c r="HS105"/>
      <c r="HT105"/>
      <c r="HU105" s="2">
        <v>30.405757999999999</v>
      </c>
      <c r="HV105" s="12">
        <f t="shared" ref="HV105:HV106" si="721">(-0.1152*HU105)+3.9062</f>
        <v>0.40345667840000043</v>
      </c>
      <c r="HW105" s="2">
        <f t="shared" ref="HW105:HW107" si="722">10^HV105</f>
        <v>2.5319590555383318</v>
      </c>
      <c r="HX105"/>
      <c r="HY105"/>
      <c r="HZ105"/>
      <c r="IA105"/>
      <c r="IB105"/>
      <c r="IC105" s="12">
        <v>27.298269999999999</v>
      </c>
      <c r="ID105" s="12">
        <f t="shared" ref="ID105:ID107" si="723">(-0.2491*IC105)+5.8921</f>
        <v>-0.90789905699999895</v>
      </c>
      <c r="IE105" s="12">
        <f t="shared" ref="IE105:IE107" si="724">10^ID105</f>
        <v>0.12362347379051937</v>
      </c>
      <c r="IF105"/>
      <c r="IG105"/>
      <c r="IH105"/>
      <c r="II105"/>
      <c r="IJ105"/>
      <c r="IK105" s="12">
        <v>34.66084</v>
      </c>
      <c r="IL105" s="12">
        <f t="shared" ref="IL105:IL107" si="725">(-0.2134*IK105)+5.63</f>
        <v>-1.7666232560000008</v>
      </c>
      <c r="IM105" s="12">
        <f t="shared" ref="IM105:IM107" si="726">10^IL105</f>
        <v>1.7114993715335196E-2</v>
      </c>
      <c r="IN105"/>
      <c r="IO105"/>
      <c r="IP105"/>
    </row>
    <row r="106" spans="1:251">
      <c r="A106" s="2">
        <v>17681</v>
      </c>
      <c r="B106" s="2">
        <v>20.057594000000002</v>
      </c>
      <c r="C106" s="2">
        <f t="shared" si="672"/>
        <v>5.6428763399999582E-2</v>
      </c>
      <c r="D106" s="2">
        <f t="shared" si="673"/>
        <v>1.1387509791305763</v>
      </c>
      <c r="E106" s="2">
        <f>AVERAGE(D105:D107)</f>
        <v>1.5060037912644075</v>
      </c>
      <c r="F106" s="3">
        <v>0.41273194471961228</v>
      </c>
      <c r="G106">
        <f>SQRT(E106*F106)</f>
        <v>0.78840083303080544</v>
      </c>
      <c r="I106" s="12">
        <v>31.836807</v>
      </c>
      <c r="J106" s="12">
        <f t="shared" si="674"/>
        <v>-1.9750899949999994</v>
      </c>
      <c r="K106" s="12">
        <f t="shared" si="675"/>
        <v>1.0590342481479694E-2</v>
      </c>
      <c r="L106" s="2">
        <f>AVERAGE(K105:K107)</f>
        <v>4.8792347669832335E-2</v>
      </c>
      <c r="M106" s="34">
        <f>L106/E106</f>
        <v>3.2398555669549384E-2</v>
      </c>
      <c r="N106" s="99">
        <v>0.37559999999999999</v>
      </c>
      <c r="O106" s="37">
        <f>L106/G106</f>
        <v>6.1887742409229361E-2</v>
      </c>
      <c r="Q106" s="2">
        <v>27.119914999999999</v>
      </c>
      <c r="R106" s="2">
        <f t="shared" si="676"/>
        <v>-1.4105056775000002</v>
      </c>
      <c r="S106" s="2">
        <f t="shared" si="677"/>
        <v>3.8859241788092816E-2</v>
      </c>
      <c r="T106">
        <f>AVERAGE(S105:S107)</f>
        <v>2.7284227120505971E-2</v>
      </c>
      <c r="U106" s="34">
        <f>T106/E106</f>
        <v>1.811697107189799E-2</v>
      </c>
      <c r="V106" s="34">
        <f>T106/F106</f>
        <v>6.6106409909805736E-2</v>
      </c>
      <c r="W106" s="34">
        <f>T106/G106</f>
        <v>3.4607050091028865E-2</v>
      </c>
      <c r="X106"/>
      <c r="Y106" s="2">
        <v>27.200699</v>
      </c>
      <c r="Z106" s="2">
        <f t="shared" si="678"/>
        <v>-2.6796199015200002</v>
      </c>
      <c r="AA106" s="2">
        <f t="shared" si="679"/>
        <v>2.0911255022521167E-3</v>
      </c>
      <c r="AB106">
        <f>AVERAGE(AA105:AA107)</f>
        <v>5.5574872357680135E-3</v>
      </c>
      <c r="AC106">
        <f>AB106/E106</f>
        <v>3.6902212783289676E-3</v>
      </c>
      <c r="AD106">
        <f>AB106/F106</f>
        <v>1.3465125020898175E-2</v>
      </c>
      <c r="AE106">
        <f>AB106/G106</f>
        <v>7.049063119839276E-3</v>
      </c>
      <c r="AF106"/>
      <c r="AG106" s="2">
        <v>29.892408</v>
      </c>
      <c r="AH106" s="12">
        <f t="shared" si="680"/>
        <v>-3.4989146224000005</v>
      </c>
      <c r="AI106" s="2">
        <f t="shared" si="681"/>
        <v>3.1701906269922763E-4</v>
      </c>
      <c r="AJ106">
        <f>AVERAGE(AI105:AI107)</f>
        <v>1.7253825006833967E-4</v>
      </c>
      <c r="AK106">
        <f>AJ106/E106</f>
        <v>1.1456694270568892E-4</v>
      </c>
      <c r="AL106">
        <f>AJ106/F106</f>
        <v>4.1803948610169442E-4</v>
      </c>
      <c r="AM106">
        <f>AJ106/G106</f>
        <v>2.1884584952182315E-4</v>
      </c>
      <c r="AN106"/>
      <c r="AO106" s="2">
        <v>32.029784999999997</v>
      </c>
      <c r="AP106" s="2">
        <f t="shared" si="682"/>
        <v>-2.2408672044999989</v>
      </c>
      <c r="AQ106" s="2">
        <f t="shared" si="683"/>
        <v>5.742920383269884E-3</v>
      </c>
      <c r="AR106">
        <f>AVERAGE(AQ105:AQ107)</f>
        <v>1.0210168333710053E-2</v>
      </c>
      <c r="AS106">
        <f>AR106/E106</f>
        <v>6.7796431808035632E-3</v>
      </c>
      <c r="AT106">
        <f>AR106/F106</f>
        <v>2.4738013290069631E-2</v>
      </c>
      <c r="AU106">
        <f>AR106/G106</f>
        <v>1.2950478875649676E-2</v>
      </c>
      <c r="AV106"/>
      <c r="AW106" s="12">
        <v>31.866821000000002</v>
      </c>
      <c r="AX106" s="12">
        <f t="shared" si="684"/>
        <v>-0.80301730129999971</v>
      </c>
      <c r="AY106" s="12">
        <f t="shared" si="685"/>
        <v>0.15739201618336851</v>
      </c>
      <c r="AZ106">
        <f>AVERAGE(AY105:AY107)</f>
        <v>7.8265935503822756E-2</v>
      </c>
      <c r="BA106">
        <f>AZ106/E106</f>
        <v>5.1969281855600381E-2</v>
      </c>
      <c r="BB106">
        <f>AZ106/F106</f>
        <v>0.18962897470170959</v>
      </c>
      <c r="BC106">
        <f>AZ106/G106</f>
        <v>9.9271756478172879E-2</v>
      </c>
      <c r="BD106"/>
      <c r="BE106" s="12">
        <v>25.24785</v>
      </c>
      <c r="BF106" s="12">
        <f t="shared" si="686"/>
        <v>-1.8976525749999995</v>
      </c>
      <c r="BG106" s="12">
        <f t="shared" si="687"/>
        <v>1.2657485105212677E-2</v>
      </c>
      <c r="BH106" s="1">
        <v>0.82219898700000005</v>
      </c>
      <c r="BI106">
        <f>BH106/E106</f>
        <v>0.54594748815984051</v>
      </c>
      <c r="BJ106" s="1">
        <v>3.3370190000000001E-3</v>
      </c>
      <c r="BK106">
        <f>BH106/G106</f>
        <v>1.0428692519758842</v>
      </c>
      <c r="BL106"/>
      <c r="BM106" s="12">
        <v>33.043475999999998</v>
      </c>
      <c r="BN106" s="12">
        <f t="shared" si="688"/>
        <v>-2.8865427480000001</v>
      </c>
      <c r="BO106" s="12">
        <f t="shared" si="689"/>
        <v>1.2985457405026428E-3</v>
      </c>
      <c r="BP106">
        <f>AVERAGE(BO105:BO107)</f>
        <v>1.166939625429586E-3</v>
      </c>
      <c r="BQ106">
        <f>BP106/E106</f>
        <v>7.7485835839088382E-4</v>
      </c>
      <c r="BR106">
        <f>BP106/F106</f>
        <v>2.8273547525436674E-3</v>
      </c>
      <c r="BS106">
        <f>BP106/G106</f>
        <v>1.4801349472749604E-3</v>
      </c>
      <c r="BT106"/>
      <c r="BU106" s="2">
        <v>29.282693999999999</v>
      </c>
      <c r="BV106" s="2">
        <f t="shared" si="690"/>
        <v>0.58747412539999999</v>
      </c>
      <c r="BW106" s="2">
        <f t="shared" si="691"/>
        <v>3.867890096498368</v>
      </c>
      <c r="BX106">
        <f>AVERAGE(BW105:BW107)</f>
        <v>5.1127209267151583</v>
      </c>
      <c r="BY106">
        <f>BX106/E106</f>
        <v>3.3948924673175163</v>
      </c>
      <c r="BZ106">
        <f>BX106/F106</f>
        <v>12.387509598241696</v>
      </c>
      <c r="CA106">
        <f>BX106/G106</f>
        <v>6.4849258302538946</v>
      </c>
      <c r="CB106"/>
      <c r="CC106" s="2">
        <v>29.1953</v>
      </c>
      <c r="CD106" s="2">
        <f t="shared" si="692"/>
        <v>-1.3649585399999999</v>
      </c>
      <c r="CE106" s="2">
        <f t="shared" si="693"/>
        <v>4.3156027383963444E-2</v>
      </c>
      <c r="CF106">
        <f>AVERAGE(CE105:CE107)</f>
        <v>0.12406012926687499</v>
      </c>
      <c r="CG106">
        <f>CF106/E106</f>
        <v>8.2377036489872865E-2</v>
      </c>
      <c r="CH106">
        <f>CF106/F106</f>
        <v>0.30058281374647344</v>
      </c>
      <c r="CI106">
        <f>CF106/G106</f>
        <v>0.15735666943673504</v>
      </c>
      <c r="CJ106"/>
      <c r="CK106" s="2">
        <v>36.398345999999997</v>
      </c>
      <c r="CL106" s="12">
        <f t="shared" si="694"/>
        <v>-0.56380910159999953</v>
      </c>
      <c r="CM106" s="2">
        <f t="shared" si="695"/>
        <v>0.27301775954394542</v>
      </c>
      <c r="CN106">
        <f>AVERAGE(CM105:CM107)</f>
        <v>0.30774318034595621</v>
      </c>
      <c r="CO106">
        <f>CN106/E106</f>
        <v>0.20434422684127629</v>
      </c>
      <c r="CP106">
        <f>CN106/F106</f>
        <v>0.74562481601713737</v>
      </c>
      <c r="CQ106">
        <f>CN106/G106</f>
        <v>0.39033847689241552</v>
      </c>
      <c r="CR106"/>
      <c r="CS106" s="12">
        <v>30.937671999999999</v>
      </c>
      <c r="CT106" s="2">
        <f t="shared" si="696"/>
        <v>-0.21000946880000004</v>
      </c>
      <c r="CU106" s="2">
        <f t="shared" si="697"/>
        <v>0.61658155856125441</v>
      </c>
      <c r="CV106">
        <f>AVERAGE(CU105:CU107)</f>
        <v>0.4491439981004719</v>
      </c>
      <c r="CW106">
        <f>CV106/E106</f>
        <v>0.29823563573062489</v>
      </c>
      <c r="CX106">
        <f>CV106/F106</f>
        <v>1.0882220381695824</v>
      </c>
      <c r="CY106">
        <f>CV106/G106</f>
        <v>0.56968990808121378</v>
      </c>
      <c r="CZ106"/>
      <c r="DA106" s="2">
        <v>27.911221999999999</v>
      </c>
      <c r="DB106" s="2">
        <f t="shared" si="698"/>
        <v>-0.97680704360000004</v>
      </c>
      <c r="DC106" s="2">
        <f t="shared" si="699"/>
        <v>0.10548554630236524</v>
      </c>
      <c r="DD106">
        <f>AVERAGE(DC105:DC107)</f>
        <v>0.18858717892124455</v>
      </c>
      <c r="DE106">
        <f>DD106/E106</f>
        <v>0.12522357514313487</v>
      </c>
      <c r="DF106">
        <f>DD106/F106</f>
        <v>0.45692411584317871</v>
      </c>
      <c r="DG106">
        <f>DD106/G106</f>
        <v>0.23920215583267379</v>
      </c>
      <c r="DH106"/>
      <c r="DI106" s="5">
        <v>9.8358190000000008</v>
      </c>
      <c r="DL106"/>
      <c r="DM106"/>
      <c r="DN106"/>
      <c r="DU106" s="2">
        <v>35.497196000000002</v>
      </c>
      <c r="DV106" s="2">
        <f>(-0.096*DU106)+3.7201</f>
        <v>0.31236918399999958</v>
      </c>
      <c r="DW106" s="2">
        <f t="shared" si="700"/>
        <v>2.0529065671240549</v>
      </c>
      <c r="DX106">
        <f>AVERAGE(DW105:DW107)</f>
        <v>2.5446166805027639</v>
      </c>
      <c r="DY106">
        <f>DX106/E106</f>
        <v>1.6896482567061535</v>
      </c>
      <c r="DZ106">
        <f>DX106/F106</f>
        <v>6.1653010217840993</v>
      </c>
      <c r="EA106">
        <f>DX106/G106</f>
        <v>3.2275672144087362</v>
      </c>
      <c r="EB106"/>
      <c r="EC106" s="2">
        <v>29.423432999999999</v>
      </c>
      <c r="ED106" s="12">
        <f t="shared" si="701"/>
        <v>5.0367278100000412E-2</v>
      </c>
      <c r="EE106" s="2">
        <f t="shared" si="702"/>
        <v>1.1229677343954578</v>
      </c>
      <c r="EF106">
        <f>AVERAGE(EE105:EE107)</f>
        <v>0.83437715091262488</v>
      </c>
      <c r="EG106">
        <f>EF106/E106</f>
        <v>0.55403389802365655</v>
      </c>
      <c r="EH106">
        <f>EF106/F106</f>
        <v>2.0215957635153621</v>
      </c>
      <c r="EI106">
        <f>EF106/G106</f>
        <v>1.0583159174313341</v>
      </c>
      <c r="EJ106"/>
      <c r="EK106" s="8" t="s">
        <v>27</v>
      </c>
      <c r="EL106" s="12"/>
      <c r="EM106" s="12"/>
      <c r="EN106">
        <f>AVERAGE(EM105:EM107)</f>
        <v>1.4536765980849402E-3</v>
      </c>
      <c r="EO106">
        <f>EN106/E106</f>
        <v>9.6525427526611028E-4</v>
      </c>
      <c r="EP106">
        <f>EN106/F106</f>
        <v>3.522084046759427E-3</v>
      </c>
      <c r="EQ106">
        <f>EN106/G106</f>
        <v>1.8438293532702802E-3</v>
      </c>
      <c r="ER106"/>
      <c r="ES106" s="2">
        <v>28.749924</v>
      </c>
      <c r="ET106" s="12">
        <f t="shared" si="704"/>
        <v>0.45666004719999931</v>
      </c>
      <c r="EU106" s="2">
        <f t="shared" si="705"/>
        <v>2.8619368538560876</v>
      </c>
      <c r="EV106">
        <f>AVERAGE(EU105:EU107)</f>
        <v>1.8897114914253619</v>
      </c>
      <c r="EW106">
        <f>EV106/E106</f>
        <v>1.2547853480759181</v>
      </c>
      <c r="EX106">
        <f>EV106/F106</f>
        <v>4.5785442963692322</v>
      </c>
      <c r="EY106">
        <f>EV106/G106</f>
        <v>2.3968917995188428</v>
      </c>
      <c r="EZ106"/>
      <c r="FA106" s="2">
        <v>26.578244999999999</v>
      </c>
      <c r="FB106" s="2">
        <f t="shared" si="706"/>
        <v>-0.99010552799999996</v>
      </c>
      <c r="FC106" s="2">
        <f t="shared" si="707"/>
        <v>0.10230443753886784</v>
      </c>
      <c r="FD106">
        <f>AVERAGE(FC105:FC107)</f>
        <v>0.1412622972976956</v>
      </c>
      <c r="FE106">
        <f>FD106/E106</f>
        <v>9.3799430065906339E-2</v>
      </c>
      <c r="FF106">
        <f>FD106/F106</f>
        <v>0.34226160369937331</v>
      </c>
      <c r="FG106">
        <f>FD106/G106</f>
        <v>0.17917573317959193</v>
      </c>
      <c r="FH106"/>
      <c r="FI106" s="2">
        <v>30.243310000000001</v>
      </c>
      <c r="FJ106" s="12">
        <f t="shared" si="708"/>
        <v>7.7198029999996365E-3</v>
      </c>
      <c r="FK106" s="2">
        <f t="shared" si="709"/>
        <v>1.0179344278254971</v>
      </c>
      <c r="FL106">
        <f>AVERAGE(FK105:FK107)</f>
        <v>0.58756061881150601</v>
      </c>
      <c r="FM106">
        <f>FL106/E106</f>
        <v>0.39014551106687662</v>
      </c>
      <c r="FN106">
        <f>FL106/F106</f>
        <v>1.4235889088029348</v>
      </c>
      <c r="FO106">
        <f>FL106/G106</f>
        <v>0.74525621256991759</v>
      </c>
      <c r="FP106"/>
      <c r="FQ106" s="2">
        <v>29.874485</v>
      </c>
      <c r="FR106" s="12">
        <f t="shared" si="710"/>
        <v>0.85953400449999995</v>
      </c>
      <c r="FS106" s="2">
        <f t="shared" si="711"/>
        <v>7.2365906130363724</v>
      </c>
      <c r="FT106">
        <f>AVERAGE(FS105:FS107)</f>
        <v>7.1363302402337121</v>
      </c>
      <c r="FU106">
        <f>FT106/E106</f>
        <v>4.7385871679925895</v>
      </c>
      <c r="FV106">
        <f>FT106/F106</f>
        <v>17.290472258166854</v>
      </c>
      <c r="FW106" s="1">
        <v>3.3745596</v>
      </c>
      <c r="FX106"/>
      <c r="FY106" s="2">
        <v>29.28867</v>
      </c>
      <c r="FZ106" s="2">
        <f t="shared" si="712"/>
        <v>7.1546300000000063E-2</v>
      </c>
      <c r="GA106" s="2">
        <f t="shared" si="713"/>
        <v>1.1790882187727427</v>
      </c>
      <c r="GB106">
        <f>AVERAGE(GA105:GA107)</f>
        <v>1.3249527680768065</v>
      </c>
      <c r="GC106">
        <f>GB106/E106</f>
        <v>0.8797804997319465</v>
      </c>
      <c r="GD106">
        <f>GB106/F106</f>
        <v>3.2102016454696951</v>
      </c>
      <c r="GE106">
        <f>GB106/G106</f>
        <v>1.6805572908686111</v>
      </c>
      <c r="GF106"/>
      <c r="GG106" s="2">
        <v>27.706491</v>
      </c>
      <c r="GH106" s="2">
        <f>(-0.1147*GG106)+3.8132</f>
        <v>0.63526548230000035</v>
      </c>
      <c r="GI106" s="2">
        <f t="shared" si="714"/>
        <v>4.3178294317684287</v>
      </c>
      <c r="GJ106">
        <f>AVERAGE(GI105:GI107)</f>
        <v>4.0685077267475167</v>
      </c>
      <c r="GK106">
        <f>GJ106/E106</f>
        <v>2.7015255541499581</v>
      </c>
      <c r="GL106">
        <f>GJ106/F106</f>
        <v>9.8575062550863137</v>
      </c>
      <c r="GM106">
        <f>GK106/G106</f>
        <v>3.4265889138709227</v>
      </c>
      <c r="GN106"/>
      <c r="GO106" s="2">
        <v>27.505666999999999</v>
      </c>
      <c r="GP106" s="2">
        <f t="shared" si="715"/>
        <v>-2.0420406099999955E-2</v>
      </c>
      <c r="GQ106" s="2">
        <f t="shared" si="716"/>
        <v>0.95406858061669542</v>
      </c>
      <c r="GR106">
        <f>AVERAGE(GQ105:GQ107)</f>
        <v>0.72015545125127167</v>
      </c>
      <c r="GS106">
        <f>GR106/E106</f>
        <v>0.47818966687105419</v>
      </c>
      <c r="GT106">
        <f>GR106/F106</f>
        <v>1.7448502847059881</v>
      </c>
      <c r="GU106">
        <f>GR106/G106</f>
        <v>0.91343821705872397</v>
      </c>
      <c r="GV106"/>
      <c r="GW106" s="12">
        <v>31.178377000000001</v>
      </c>
      <c r="GX106" s="5">
        <f t="shared" ref="GX106" si="727">(-0.0969*GW106)+3.5187</f>
        <v>0.49751526869999996</v>
      </c>
      <c r="GY106" s="5">
        <f t="shared" ref="GY106" si="728">10^GX106</f>
        <v>3.1442369617668762</v>
      </c>
      <c r="GZ106" s="1">
        <v>4.0459703940000002</v>
      </c>
      <c r="HA106">
        <f>GZ106/E106</f>
        <v>2.6865605634386172</v>
      </c>
      <c r="HB106">
        <f>GZ106/F106</f>
        <v>9.8029010009114099</v>
      </c>
      <c r="HC106">
        <f>GZ106/G106</f>
        <v>5.1318697602668699</v>
      </c>
      <c r="HD106"/>
      <c r="HE106" s="12">
        <v>27.219828</v>
      </c>
      <c r="HF106" s="12">
        <f t="shared" si="717"/>
        <v>0.30630900599999977</v>
      </c>
      <c r="HG106" s="12">
        <f t="shared" si="718"/>
        <v>2.0244590945310423</v>
      </c>
      <c r="HH106">
        <f>AVERAGE(HG105:HG107)</f>
        <v>1.6892333004840741</v>
      </c>
      <c r="HI106">
        <f>HH106/E106</f>
        <v>1.121666034496388</v>
      </c>
      <c r="HJ106">
        <f>HH106/F106</f>
        <v>4.0928096845802608</v>
      </c>
      <c r="HK106">
        <f>HH106/G106</f>
        <v>2.1426071989171405</v>
      </c>
      <c r="HM106" s="12">
        <v>34.465873999999999</v>
      </c>
      <c r="HN106" s="12">
        <f t="shared" si="719"/>
        <v>-4.5918824407199992</v>
      </c>
      <c r="HO106" s="12">
        <f t="shared" si="720"/>
        <v>2.5592785648943039E-5</v>
      </c>
      <c r="HP106">
        <f>AVERAGE(HO105:HO107)</f>
        <v>3.9411565657871339E-5</v>
      </c>
      <c r="HQ106">
        <f>HP106/E106</f>
        <v>2.6169632431524132E-5</v>
      </c>
      <c r="HR106">
        <f>HP106/F106</f>
        <v>9.5489496662647282E-5</v>
      </c>
      <c r="HS106">
        <f>HQ106/G106</f>
        <v>3.3193308955448043E-5</v>
      </c>
      <c r="HT106"/>
      <c r="HU106" s="2">
        <v>29.980817999999999</v>
      </c>
      <c r="HV106" s="12">
        <f t="shared" si="721"/>
        <v>0.45240976640000019</v>
      </c>
      <c r="HW106" s="2">
        <f t="shared" si="722"/>
        <v>2.8340647371469303</v>
      </c>
      <c r="HX106">
        <f>AVERAGE(HW105:HW107)</f>
        <v>2.7508344223596013</v>
      </c>
      <c r="HY106">
        <f>HX106/E106</f>
        <v>1.8265786834773248</v>
      </c>
      <c r="HZ106">
        <f>HX106/F106</f>
        <v>6.664941877053808</v>
      </c>
      <c r="IA106">
        <f>HX106/G106</f>
        <v>3.4891318059428245</v>
      </c>
      <c r="IB106"/>
      <c r="IC106" s="12">
        <v>29.587461000000001</v>
      </c>
      <c r="ID106" s="12">
        <f t="shared" si="723"/>
        <v>-1.4781365351</v>
      </c>
      <c r="IE106" s="12">
        <f t="shared" si="724"/>
        <v>3.3255498699531039E-2</v>
      </c>
      <c r="IF106">
        <f>AVERAGE(IE105:IE107)</f>
        <v>7.7856421304868736E-2</v>
      </c>
      <c r="IG106">
        <f>IF106/E106</f>
        <v>5.1697360761291444E-2</v>
      </c>
      <c r="IH106">
        <f>IF106/F106</f>
        <v>0.1886367709137711</v>
      </c>
      <c r="II106">
        <f>IF106/G106</f>
        <v>9.8752332624471778E-2</v>
      </c>
      <c r="IJ106"/>
      <c r="IK106" s="12">
        <v>27.387968000000001</v>
      </c>
      <c r="IL106" s="12">
        <f t="shared" si="725"/>
        <v>-0.21459237120000019</v>
      </c>
      <c r="IM106" s="12">
        <f t="shared" si="726"/>
        <v>0.61010927714678476</v>
      </c>
      <c r="IN106">
        <f>AVERAGE(IM105:IM107)</f>
        <v>0.29097743933151982</v>
      </c>
      <c r="IO106">
        <f>IN106/E106</f>
        <v>0.19321162471126424</v>
      </c>
      <c r="IP106">
        <f>IN106/F106</f>
        <v>0.70500343638095209</v>
      </c>
      <c r="IQ106" s="2">
        <f>IN106/G106</f>
        <v>0.3690729729608877</v>
      </c>
    </row>
    <row r="107" spans="1:251">
      <c r="A107" s="12"/>
      <c r="B107" s="12">
        <v>20.117691000000001</v>
      </c>
      <c r="C107" s="12">
        <f t="shared" si="672"/>
        <v>4.2372075099999407E-2</v>
      </c>
      <c r="D107" s="12">
        <f>(D105+D106)/2</f>
        <v>1.5060037912644075</v>
      </c>
      <c r="I107" s="12">
        <v>32.916091999999999</v>
      </c>
      <c r="J107" s="12">
        <f t="shared" si="674"/>
        <v>-2.2826862199999987</v>
      </c>
      <c r="K107" s="12">
        <f t="shared" si="675"/>
        <v>5.2157141303641377E-3</v>
      </c>
      <c r="L107"/>
      <c r="Q107" s="2">
        <v>31.123573</v>
      </c>
      <c r="R107" s="2">
        <f t="shared" si="676"/>
        <v>-2.0851220505000003</v>
      </c>
      <c r="S107" s="2">
        <f t="shared" si="677"/>
        <v>8.2201160619550222E-3</v>
      </c>
      <c r="T107"/>
      <c r="U107"/>
      <c r="V107"/>
      <c r="W107"/>
      <c r="X107"/>
      <c r="Y107" s="2">
        <v>27.358750000000001</v>
      </c>
      <c r="Z107" s="2">
        <f t="shared" si="678"/>
        <v>-2.7166796999999998</v>
      </c>
      <c r="AA107" s="2">
        <f t="shared" si="679"/>
        <v>1.9200843153544562E-3</v>
      </c>
      <c r="AB107"/>
      <c r="AC107"/>
      <c r="AD107"/>
      <c r="AE107"/>
      <c r="AF107"/>
      <c r="AG107" s="2" t="s">
        <v>27</v>
      </c>
      <c r="AJ107"/>
      <c r="AK107"/>
      <c r="AL107"/>
      <c r="AM107"/>
      <c r="AN107"/>
      <c r="AO107" s="2">
        <v>31.529534999999999</v>
      </c>
      <c r="AP107" s="2">
        <f t="shared" si="682"/>
        <v>-2.1389662795</v>
      </c>
      <c r="AQ107" s="2">
        <f t="shared" si="683"/>
        <v>7.2616233762769619E-3</v>
      </c>
      <c r="AR107"/>
      <c r="AS107"/>
      <c r="AT107"/>
      <c r="AU107"/>
      <c r="AV107"/>
      <c r="AW107" s="12">
        <v>35.632862000000003</v>
      </c>
      <c r="AX107" s="12">
        <f t="shared" si="684"/>
        <v>-1.3878834686000001</v>
      </c>
      <c r="AY107" s="12">
        <f t="shared" si="685"/>
        <v>4.0937048870230149E-2</v>
      </c>
      <c r="AZ107"/>
      <c r="BA107"/>
      <c r="BB107"/>
      <c r="BC107"/>
      <c r="BD107"/>
      <c r="BE107" s="12">
        <v>25.343827999999998</v>
      </c>
      <c r="BF107" s="12">
        <f t="shared" si="686"/>
        <v>-1.925438205999999</v>
      </c>
      <c r="BG107" s="12">
        <f t="shared" si="687"/>
        <v>1.1873036256418008E-2</v>
      </c>
      <c r="BH107"/>
      <c r="BI107"/>
      <c r="BJ107"/>
      <c r="BK107"/>
      <c r="BL107"/>
      <c r="BM107" s="12">
        <v>32.692349999999998</v>
      </c>
      <c r="BN107" s="12">
        <f t="shared" si="688"/>
        <v>-2.7731290499999997</v>
      </c>
      <c r="BO107" s="12">
        <f t="shared" si="689"/>
        <v>1.6860519429595395E-3</v>
      </c>
      <c r="BP107"/>
      <c r="BQ107"/>
      <c r="BR107"/>
      <c r="BS107"/>
      <c r="BT107"/>
      <c r="BU107" s="2">
        <v>26.971686999999999</v>
      </c>
      <c r="BV107" s="2">
        <f t="shared" si="690"/>
        <v>0.99398025669999956</v>
      </c>
      <c r="BW107" s="2">
        <f t="shared" si="691"/>
        <v>9.8623464976528776</v>
      </c>
      <c r="BX107"/>
      <c r="BY107"/>
      <c r="BZ107"/>
      <c r="CA107"/>
      <c r="CB107"/>
      <c r="CC107" s="2">
        <v>26.033380000000001</v>
      </c>
      <c r="CD107" s="2">
        <f t="shared" si="692"/>
        <v>-0.75850228400000042</v>
      </c>
      <c r="CE107" s="2">
        <f t="shared" si="693"/>
        <v>0.17438041865935339</v>
      </c>
      <c r="CF107"/>
      <c r="CG107"/>
      <c r="CH107"/>
      <c r="CI107"/>
      <c r="CJ107"/>
      <c r="CK107" s="2">
        <v>36.896880000000003</v>
      </c>
      <c r="CL107" s="12">
        <f t="shared" si="694"/>
        <v>-0.63340444800000029</v>
      </c>
      <c r="CM107" s="2">
        <f t="shared" si="695"/>
        <v>0.23259241715348533</v>
      </c>
      <c r="CN107"/>
      <c r="CO107"/>
      <c r="CP107"/>
      <c r="CQ107"/>
      <c r="CR107"/>
      <c r="CS107" s="12">
        <v>32.288784</v>
      </c>
      <c r="CT107" s="2">
        <f t="shared" si="696"/>
        <v>-0.48077231360000017</v>
      </c>
      <c r="CU107" s="2">
        <f t="shared" si="697"/>
        <v>0.33054278839756662</v>
      </c>
      <c r="CV107"/>
      <c r="CW107"/>
      <c r="CX107"/>
      <c r="CY107"/>
      <c r="CZ107"/>
      <c r="DA107" s="2">
        <v>25.402445</v>
      </c>
      <c r="DB107" s="2">
        <f t="shared" si="698"/>
        <v>-0.46551829100000042</v>
      </c>
      <c r="DC107" s="2">
        <f t="shared" si="699"/>
        <v>0.3423589683325825</v>
      </c>
      <c r="DD107"/>
      <c r="DE107"/>
      <c r="DF107"/>
      <c r="DG107"/>
      <c r="DH107"/>
      <c r="DI107" s="5" t="s">
        <v>26</v>
      </c>
      <c r="DL107"/>
      <c r="DM107"/>
      <c r="DN107"/>
      <c r="DU107" s="2" t="s">
        <v>27</v>
      </c>
      <c r="DX107"/>
      <c r="DY107"/>
      <c r="DZ107"/>
      <c r="EA107"/>
      <c r="EB107"/>
      <c r="EC107" s="2">
        <v>31.704172</v>
      </c>
      <c r="ED107" s="12">
        <f t="shared" si="701"/>
        <v>-0.23312857959999977</v>
      </c>
      <c r="EE107" s="2">
        <f t="shared" si="702"/>
        <v>0.58461697362052578</v>
      </c>
      <c r="EF107"/>
      <c r="EG107"/>
      <c r="EH107"/>
      <c r="EI107"/>
      <c r="EJ107"/>
      <c r="EK107" s="12">
        <v>35.097020000000001</v>
      </c>
      <c r="EL107" s="12">
        <f>(-0.2791*EK107)+6.0225</f>
        <v>-3.7730782820000011</v>
      </c>
      <c r="EM107" s="12">
        <f t="shared" si="703"/>
        <v>1.6862490499730334E-4</v>
      </c>
      <c r="EN107"/>
      <c r="EO107"/>
      <c r="EP107"/>
      <c r="EQ107"/>
      <c r="ER107"/>
      <c r="ES107" s="2">
        <v>33.706769999999999</v>
      </c>
      <c r="ET107" s="12">
        <f t="shared" si="704"/>
        <v>-0.19863499400000073</v>
      </c>
      <c r="EU107" s="2">
        <f t="shared" si="705"/>
        <v>0.63294359000092315</v>
      </c>
      <c r="EV107"/>
      <c r="EW107"/>
      <c r="EX107"/>
      <c r="EY107"/>
      <c r="EZ107"/>
      <c r="FA107" s="2">
        <v>25.305672000000001</v>
      </c>
      <c r="FB107" s="2">
        <f t="shared" si="706"/>
        <v>-0.66636295680000046</v>
      </c>
      <c r="FC107" s="2">
        <f t="shared" si="707"/>
        <v>0.21559418515155232</v>
      </c>
      <c r="FD107"/>
      <c r="FE107"/>
      <c r="FF107"/>
      <c r="FG107"/>
      <c r="FH107"/>
      <c r="FI107" s="2">
        <v>33.234596000000003</v>
      </c>
      <c r="FJ107" s="12">
        <f t="shared" si="708"/>
        <v>-0.43708442520000013</v>
      </c>
      <c r="FK107" s="2">
        <f t="shared" si="709"/>
        <v>0.3655237282797838</v>
      </c>
      <c r="FL107"/>
      <c r="FM107"/>
      <c r="FN107"/>
      <c r="FO107"/>
      <c r="FP107"/>
      <c r="FQ107" s="2">
        <v>34.715716999999998</v>
      </c>
      <c r="FR107" s="12">
        <f t="shared" si="710"/>
        <v>0.42237075489999976</v>
      </c>
      <c r="FS107" s="2">
        <f t="shared" si="711"/>
        <v>2.6446655308496267</v>
      </c>
      <c r="FT107"/>
      <c r="FU107"/>
      <c r="FV107"/>
      <c r="FW107"/>
      <c r="FX107"/>
      <c r="FY107" s="2">
        <v>29.941148999999999</v>
      </c>
      <c r="FZ107" s="2">
        <f t="shared" si="712"/>
        <v>-2.2638999999990972E-4</v>
      </c>
      <c r="GA107" s="2">
        <f t="shared" si="713"/>
        <v>0.99947885360477828</v>
      </c>
      <c r="GB107"/>
      <c r="GC107"/>
      <c r="GD107"/>
      <c r="GE107"/>
      <c r="GF107"/>
      <c r="GG107" s="2">
        <v>28.331520000000001</v>
      </c>
      <c r="GH107" s="2">
        <f>(-0.1147*GG107)+3.8132</f>
        <v>0.56357465600000012</v>
      </c>
      <c r="GI107" s="2">
        <f t="shared" si="714"/>
        <v>3.6607886476262594</v>
      </c>
      <c r="GJ107"/>
      <c r="GK107"/>
      <c r="GL107"/>
      <c r="GM107"/>
      <c r="GN107"/>
      <c r="GO107" s="2">
        <v>28.173136</v>
      </c>
      <c r="GP107" s="2">
        <f t="shared" si="715"/>
        <v>-9.9381988800000265E-2</v>
      </c>
      <c r="GQ107" s="2">
        <f t="shared" si="716"/>
        <v>0.7954593870080362</v>
      </c>
      <c r="GR107"/>
      <c r="GS107"/>
      <c r="GT107"/>
      <c r="GU107"/>
      <c r="GV107"/>
      <c r="GW107" s="12" t="s">
        <v>27</v>
      </c>
      <c r="GX107" s="5"/>
      <c r="GY107" s="5"/>
      <c r="GZ107"/>
      <c r="HA107"/>
      <c r="HB107"/>
      <c r="HC107"/>
      <c r="HD107"/>
      <c r="HE107" s="12">
        <v>28.219750000000001</v>
      </c>
      <c r="HF107" s="12">
        <f t="shared" si="717"/>
        <v>0.19581762499999966</v>
      </c>
      <c r="HG107" s="12">
        <f t="shared" si="718"/>
        <v>1.5697034941113104</v>
      </c>
      <c r="HH107"/>
      <c r="HI107"/>
      <c r="HJ107"/>
      <c r="HK107"/>
      <c r="HM107" s="12" t="s">
        <v>27</v>
      </c>
      <c r="HN107" s="12"/>
      <c r="HO107" s="12"/>
      <c r="HP107"/>
      <c r="HQ107"/>
      <c r="HR107"/>
      <c r="HS107"/>
      <c r="HT107"/>
      <c r="HU107" s="2">
        <v>29.911732000000001</v>
      </c>
      <c r="HV107" s="12">
        <f>(-0.1152*HU107)+3.9062</f>
        <v>0.46036847359999999</v>
      </c>
      <c r="HW107" s="2">
        <f t="shared" si="722"/>
        <v>2.8864794743935418</v>
      </c>
      <c r="HX107"/>
      <c r="HY107"/>
      <c r="HZ107"/>
      <c r="IA107"/>
      <c r="IB107"/>
      <c r="IC107" s="12">
        <v>28.130709</v>
      </c>
      <c r="ID107" s="12">
        <f t="shared" si="723"/>
        <v>-1.1152596118999991</v>
      </c>
      <c r="IE107" s="12">
        <f t="shared" si="724"/>
        <v>7.6690291424555801E-2</v>
      </c>
      <c r="IF107"/>
      <c r="IG107"/>
      <c r="IH107"/>
      <c r="II107"/>
      <c r="IJ107"/>
      <c r="IK107" s="12">
        <v>29.238897000000001</v>
      </c>
      <c r="IL107" s="12">
        <f t="shared" si="725"/>
        <v>-0.60958061980000089</v>
      </c>
      <c r="IM107" s="12">
        <f t="shared" si="726"/>
        <v>0.24570804713243954</v>
      </c>
      <c r="IN107"/>
      <c r="IO107"/>
      <c r="IP107"/>
    </row>
    <row r="108" spans="1:251">
      <c r="I108" s="12"/>
      <c r="J108" s="12"/>
      <c r="K108" s="12"/>
      <c r="L108"/>
      <c r="T108"/>
      <c r="U108"/>
      <c r="V108"/>
      <c r="W108"/>
      <c r="X108"/>
      <c r="AB108"/>
      <c r="AC108"/>
      <c r="AD108"/>
      <c r="AE108"/>
      <c r="AF108"/>
      <c r="AJ108"/>
      <c r="AK108"/>
      <c r="AL108"/>
      <c r="AM108"/>
      <c r="AN108"/>
      <c r="AR108"/>
      <c r="AS108"/>
      <c r="AT108"/>
      <c r="AU108"/>
      <c r="AV108"/>
      <c r="AW108" s="12"/>
      <c r="AX108" s="12"/>
      <c r="AY108" s="12"/>
      <c r="AZ108"/>
      <c r="BA108"/>
      <c r="BB108"/>
      <c r="BC108"/>
      <c r="BD108"/>
      <c r="BE108" s="12"/>
      <c r="BF108" s="12"/>
      <c r="BG108" s="12"/>
      <c r="BH108"/>
      <c r="BI108"/>
      <c r="BJ108"/>
      <c r="BK108"/>
      <c r="BL108"/>
      <c r="BM108" s="12"/>
      <c r="BN108" s="12"/>
      <c r="BO108" s="12"/>
      <c r="BP108"/>
      <c r="BQ108"/>
      <c r="BR108"/>
      <c r="BS108"/>
      <c r="BT108"/>
      <c r="BX108"/>
      <c r="BY108"/>
      <c r="BZ108"/>
      <c r="CA108"/>
      <c r="CB108"/>
      <c r="CF108"/>
      <c r="CG108"/>
      <c r="CH108"/>
      <c r="CI108"/>
      <c r="CJ108"/>
      <c r="CL108" s="12"/>
      <c r="CN108"/>
      <c r="CO108"/>
      <c r="CP108"/>
      <c r="CQ108"/>
      <c r="CR108"/>
      <c r="CS108" s="12"/>
      <c r="CV108"/>
      <c r="CW108"/>
      <c r="CX108"/>
      <c r="CY108"/>
      <c r="CZ108"/>
      <c r="DD108"/>
      <c r="DE108"/>
      <c r="DF108"/>
      <c r="DG108"/>
      <c r="DH108"/>
      <c r="DL108"/>
      <c r="DM108"/>
      <c r="DN108"/>
      <c r="DX108"/>
      <c r="DY108"/>
      <c r="DZ108"/>
      <c r="EA108"/>
      <c r="EB108"/>
      <c r="ED108" s="12"/>
      <c r="EF108"/>
      <c r="EG108"/>
      <c r="EH108"/>
      <c r="EI108"/>
      <c r="EJ108"/>
      <c r="EK108" s="12"/>
      <c r="EL108" s="12"/>
      <c r="EM108" s="12"/>
      <c r="EN108"/>
      <c r="EO108"/>
      <c r="EP108"/>
      <c r="EQ108"/>
      <c r="ER108"/>
      <c r="ET108" s="12"/>
      <c r="EV108"/>
      <c r="EW108"/>
      <c r="EX108"/>
      <c r="EY108"/>
      <c r="EZ108"/>
      <c r="FD108"/>
      <c r="FE108"/>
      <c r="FF108"/>
      <c r="FG108"/>
      <c r="FH108"/>
      <c r="FL108"/>
      <c r="FM108"/>
      <c r="FN108"/>
      <c r="FO108"/>
      <c r="FP108"/>
      <c r="FT108"/>
      <c r="FU108"/>
      <c r="FV108"/>
      <c r="FW108"/>
      <c r="FX108"/>
      <c r="GB108"/>
      <c r="GC108"/>
      <c r="GD108"/>
      <c r="GE108"/>
      <c r="GF108"/>
      <c r="GJ108"/>
      <c r="GK108"/>
      <c r="GL108"/>
      <c r="GM108"/>
      <c r="GN108"/>
      <c r="GR108"/>
      <c r="GS108"/>
      <c r="GT108"/>
      <c r="GU108"/>
      <c r="GV108"/>
      <c r="GW108" s="12"/>
      <c r="GX108" s="5"/>
      <c r="GY108" s="5"/>
      <c r="GZ108"/>
      <c r="HA108"/>
      <c r="HB108"/>
      <c r="HC108"/>
      <c r="HD108"/>
      <c r="HE108" s="12"/>
      <c r="HF108" s="12"/>
      <c r="HG108" s="12"/>
      <c r="HH108"/>
      <c r="HI108"/>
      <c r="HJ108"/>
      <c r="HK108"/>
      <c r="HM108" s="12"/>
      <c r="HN108" s="12"/>
      <c r="HO108" s="12"/>
      <c r="HP108"/>
      <c r="HQ108"/>
      <c r="HR108"/>
      <c r="HS108"/>
      <c r="HT108"/>
      <c r="HV108" s="12"/>
      <c r="HX108"/>
      <c r="HY108"/>
      <c r="HZ108"/>
      <c r="IA108"/>
      <c r="IB108"/>
      <c r="IC108" s="12"/>
      <c r="ID108" s="12"/>
      <c r="IE108" s="12"/>
      <c r="IF108"/>
      <c r="IG108"/>
      <c r="IH108"/>
      <c r="II108"/>
      <c r="IJ108"/>
      <c r="IK108" s="12"/>
      <c r="IL108" s="12"/>
      <c r="IM108" s="12"/>
      <c r="IN108"/>
      <c r="IO108"/>
      <c r="IP108"/>
    </row>
    <row r="109" spans="1:251">
      <c r="I109" s="12"/>
      <c r="J109" s="12"/>
      <c r="K109" s="12"/>
      <c r="L109"/>
      <c r="T109"/>
      <c r="U109"/>
      <c r="V109"/>
      <c r="W109"/>
      <c r="X109"/>
      <c r="AB109"/>
      <c r="AC109"/>
      <c r="AD109"/>
      <c r="AE109"/>
      <c r="AF109"/>
      <c r="AJ109"/>
      <c r="AK109"/>
      <c r="AL109"/>
      <c r="AM109"/>
      <c r="AN109"/>
      <c r="AR109"/>
      <c r="AS109"/>
      <c r="AT109"/>
      <c r="AU109"/>
      <c r="AV109"/>
      <c r="AW109" s="12"/>
      <c r="AX109" s="12"/>
      <c r="AY109" s="12"/>
      <c r="AZ109"/>
      <c r="BA109"/>
      <c r="BB109"/>
      <c r="BC109"/>
      <c r="BD109"/>
      <c r="BE109" s="12"/>
      <c r="BF109" s="12"/>
      <c r="BG109" s="12"/>
      <c r="BH109"/>
      <c r="BI109"/>
      <c r="BJ109"/>
      <c r="BK109"/>
      <c r="BL109"/>
      <c r="BM109" s="12"/>
      <c r="BN109" s="12"/>
      <c r="BO109" s="12"/>
      <c r="BP109"/>
      <c r="BQ109"/>
      <c r="BR109"/>
      <c r="BS109"/>
      <c r="BT109"/>
      <c r="BX109"/>
      <c r="BY109"/>
      <c r="BZ109"/>
      <c r="CA109"/>
      <c r="CB109"/>
      <c r="CF109"/>
      <c r="CG109"/>
      <c r="CH109"/>
      <c r="CI109"/>
      <c r="CJ109"/>
      <c r="CL109" s="12"/>
      <c r="CN109"/>
      <c r="CO109"/>
      <c r="CP109"/>
      <c r="CQ109"/>
      <c r="CR109"/>
      <c r="CS109" s="12"/>
      <c r="CV109"/>
      <c r="CW109"/>
      <c r="CX109"/>
      <c r="CY109"/>
      <c r="CZ109"/>
      <c r="DD109"/>
      <c r="DE109"/>
      <c r="DF109"/>
      <c r="DG109"/>
      <c r="DH109"/>
      <c r="DL109"/>
      <c r="DM109"/>
      <c r="DN109"/>
      <c r="DX109"/>
      <c r="DY109"/>
      <c r="DZ109"/>
      <c r="EA109"/>
      <c r="EB109"/>
      <c r="ED109" s="12"/>
      <c r="EF109"/>
      <c r="EG109"/>
      <c r="EH109"/>
      <c r="EI109"/>
      <c r="EJ109"/>
      <c r="EK109" s="12"/>
      <c r="EL109" s="12"/>
      <c r="EM109" s="12"/>
      <c r="EN109"/>
      <c r="EO109"/>
      <c r="EP109"/>
      <c r="EQ109"/>
      <c r="ER109"/>
      <c r="ET109" s="12"/>
      <c r="EV109"/>
      <c r="EW109"/>
      <c r="EX109"/>
      <c r="EY109"/>
      <c r="EZ109"/>
      <c r="FD109"/>
      <c r="FE109"/>
      <c r="FF109"/>
      <c r="FG109"/>
      <c r="FH109"/>
      <c r="FL109"/>
      <c r="FM109"/>
      <c r="FN109"/>
      <c r="FO109"/>
      <c r="FP109"/>
      <c r="FT109"/>
      <c r="FU109"/>
      <c r="FV109"/>
      <c r="FW109"/>
      <c r="FX109"/>
      <c r="GB109"/>
      <c r="GC109"/>
      <c r="GD109"/>
      <c r="GE109"/>
      <c r="GF109"/>
      <c r="GJ109"/>
      <c r="GK109"/>
      <c r="GL109"/>
      <c r="GM109"/>
      <c r="GN109"/>
      <c r="GR109"/>
      <c r="GS109"/>
      <c r="GT109"/>
      <c r="GU109"/>
      <c r="GV109"/>
      <c r="GW109" s="12"/>
      <c r="GX109" s="5"/>
      <c r="GY109" s="5"/>
      <c r="GZ109"/>
      <c r="HA109"/>
      <c r="HB109"/>
      <c r="HC109"/>
      <c r="HD109"/>
      <c r="HE109" s="12"/>
      <c r="HF109" s="12"/>
      <c r="HG109" s="12"/>
      <c r="HH109"/>
      <c r="HI109"/>
      <c r="HJ109"/>
      <c r="HK109"/>
      <c r="HM109" s="12"/>
      <c r="HN109" s="12"/>
      <c r="HO109" s="12"/>
      <c r="HP109"/>
      <c r="HQ109"/>
      <c r="HR109"/>
      <c r="HS109"/>
      <c r="HT109"/>
      <c r="HV109" s="12"/>
      <c r="HX109"/>
      <c r="HY109"/>
      <c r="HZ109"/>
      <c r="IA109"/>
      <c r="IB109"/>
      <c r="IC109" s="12"/>
      <c r="ID109" s="12"/>
      <c r="IE109" s="12"/>
      <c r="IF109"/>
      <c r="IG109"/>
      <c r="IH109"/>
      <c r="II109"/>
      <c r="IJ109"/>
      <c r="IK109" s="12"/>
      <c r="IL109" s="12"/>
      <c r="IM109" s="12"/>
      <c r="IN109"/>
      <c r="IO109"/>
      <c r="IP109"/>
    </row>
    <row r="110" spans="1:251">
      <c r="A110" s="2" t="s">
        <v>171</v>
      </c>
      <c r="B110" s="2">
        <v>24.08596</v>
      </c>
      <c r="C110" s="2">
        <f t="shared" ref="C110:C112" si="729">(-0.2339*B110)+4.7479</f>
        <v>-0.88580604400000063</v>
      </c>
      <c r="D110" s="2">
        <f t="shared" ref="D110:D112" si="730">10^C110</f>
        <v>0.1300750363699299</v>
      </c>
      <c r="I110" s="12">
        <v>32.183950000000003</v>
      </c>
      <c r="J110" s="12">
        <f t="shared" ref="J110:J112" si="731">(-0.285*I110)+7.0984</f>
        <v>-2.0740257500000006</v>
      </c>
      <c r="K110" s="12">
        <f t="shared" ref="K110:K112" si="732">10^J110</f>
        <v>8.4328475660803981E-3</v>
      </c>
      <c r="L110"/>
      <c r="Q110" s="2">
        <v>28.953257000000001</v>
      </c>
      <c r="R110" s="2">
        <f t="shared" ref="R110:R112" si="733">(-0.1685*Q110)+3.1592</f>
        <v>-1.7194238045000003</v>
      </c>
      <c r="S110" s="2">
        <f t="shared" ref="S110:S112" si="734">10^R110</f>
        <v>1.9079904451056302E-2</v>
      </c>
      <c r="T110"/>
      <c r="U110"/>
      <c r="V110"/>
      <c r="W110"/>
      <c r="X110"/>
      <c r="Y110" s="2">
        <v>22.553642</v>
      </c>
      <c r="Z110" s="2">
        <f>(-0.23448*Y110)+3.6984</f>
        <v>-1.5899779761599997</v>
      </c>
      <c r="AA110" s="2">
        <f t="shared" ref="AA110:AA112" si="735">10^Z110</f>
        <v>2.5705261353826687E-2</v>
      </c>
      <c r="AB110"/>
      <c r="AC110"/>
      <c r="AD110"/>
      <c r="AE110"/>
      <c r="AF110"/>
      <c r="AG110" s="2">
        <v>34.453445000000002</v>
      </c>
      <c r="AH110" s="12">
        <f>(-0.2378*AG110)+3.6095</f>
        <v>-4.5835292210000009</v>
      </c>
      <c r="AI110" s="2">
        <f>10^AH110</f>
        <v>2.6089801749063709E-5</v>
      </c>
      <c r="AJ110"/>
      <c r="AK110"/>
      <c r="AL110"/>
      <c r="AM110"/>
      <c r="AN110"/>
      <c r="AO110" s="2" t="s">
        <v>27</v>
      </c>
      <c r="AR110"/>
      <c r="AS110"/>
      <c r="AT110"/>
      <c r="AU110"/>
      <c r="AV110"/>
      <c r="AW110" s="12">
        <v>38.325490000000002</v>
      </c>
      <c r="AX110" s="12">
        <f t="shared" ref="AX110:AX112" si="736">(-0.1553*AW110)+4.1459</f>
        <v>-1.8060485970000002</v>
      </c>
      <c r="AY110" s="12">
        <f t="shared" ref="AY110:AY112" si="737">10^AX110</f>
        <v>1.5629727381944087E-2</v>
      </c>
      <c r="AZ110"/>
      <c r="BA110"/>
      <c r="BB110"/>
      <c r="BC110"/>
      <c r="BD110"/>
      <c r="BE110" s="12">
        <v>25.934373999999998</v>
      </c>
      <c r="BF110" s="12">
        <f>(-0.2895*BE110)+5.4116</f>
        <v>-2.0964012729999988</v>
      </c>
      <c r="BG110" s="12">
        <f t="shared" ref="BG110:BG112" si="738">10^BF110</f>
        <v>8.0093768282866202E-3</v>
      </c>
      <c r="BH110"/>
      <c r="BI110"/>
      <c r="BJ110"/>
      <c r="BK110"/>
      <c r="BL110"/>
      <c r="BM110" s="12">
        <v>35.571396</v>
      </c>
      <c r="BN110" s="12">
        <f t="shared" ref="BN110:BN112" si="739">(-0.323*BM110)+7.7865</f>
        <v>-3.7030609079999994</v>
      </c>
      <c r="BO110" s="12">
        <f t="shared" ref="BO110:BO112" si="740">10^BN110</f>
        <v>1.9812491443437467E-4</v>
      </c>
      <c r="BP110"/>
      <c r="BQ110"/>
      <c r="BR110"/>
      <c r="BS110"/>
      <c r="BT110"/>
      <c r="BU110" s="2">
        <v>31.30208</v>
      </c>
      <c r="BV110" s="2">
        <f t="shared" ref="BV110:BV112" si="741">(-0.1759*BU110)+5.7383</f>
        <v>0.23226412799999974</v>
      </c>
      <c r="BW110" s="2">
        <f t="shared" ref="BW110:BW112" si="742">10^BV110</f>
        <v>1.7071203049920858</v>
      </c>
      <c r="BX110"/>
      <c r="BY110"/>
      <c r="BZ110"/>
      <c r="CA110"/>
      <c r="CB110"/>
      <c r="CC110" s="2">
        <v>26.637263999999998</v>
      </c>
      <c r="CD110" s="2">
        <f t="shared" ref="CD110:CD112" si="743">(-0.1918*CC110)+4.2347</f>
        <v>-0.87432723519999911</v>
      </c>
      <c r="CE110" s="2">
        <f t="shared" ref="CE110:CE112" si="744">10^CD110</f>
        <v>0.13355887886686801</v>
      </c>
      <c r="CF110"/>
      <c r="CG110"/>
      <c r="CH110"/>
      <c r="CI110"/>
      <c r="CJ110"/>
      <c r="CK110" s="2">
        <v>31.105124</v>
      </c>
      <c r="CL110" s="12">
        <f>(-0.1396*CK110)+4.5174</f>
        <v>0.17512468960000049</v>
      </c>
      <c r="CM110" s="2">
        <f>10^CL110</f>
        <v>1.4966652996151266</v>
      </c>
      <c r="CN110"/>
      <c r="CO110"/>
      <c r="CP110"/>
      <c r="CQ110"/>
      <c r="CR110"/>
      <c r="CS110" s="12">
        <v>27.38063</v>
      </c>
      <c r="CT110" s="2">
        <f t="shared" ref="CT110" si="745">(-0.2004*CS110)+5.9899</f>
        <v>0.50282174799999968</v>
      </c>
      <c r="CU110" s="2">
        <f t="shared" ref="CU110" si="746">10^CT110</f>
        <v>3.1828908665983753</v>
      </c>
      <c r="CV110"/>
      <c r="CW110"/>
      <c r="CX110"/>
      <c r="CY110"/>
      <c r="CZ110"/>
      <c r="DA110" s="2">
        <v>24.369962999999998</v>
      </c>
      <c r="DB110" s="2">
        <f t="shared" ref="DB110:DB112" si="747">(-0.2038*DA110)+4.7115</f>
        <v>-0.25509845940000009</v>
      </c>
      <c r="DC110" s="2">
        <f t="shared" ref="DC110:DC112" si="748">10^DB110</f>
        <v>0.55577824186386782</v>
      </c>
      <c r="DD110"/>
      <c r="DE110"/>
      <c r="DF110"/>
      <c r="DG110"/>
      <c r="DH110"/>
      <c r="DI110" s="5">
        <v>21.268709999999999</v>
      </c>
      <c r="DL110"/>
      <c r="DM110"/>
      <c r="DN110"/>
      <c r="DU110" s="2">
        <v>32.280513999999997</v>
      </c>
      <c r="DV110" s="2">
        <f t="shared" ref="DV110:DV112" si="749">(-0.096*DU110)+3.7201</f>
        <v>0.62117065600000032</v>
      </c>
      <c r="DW110" s="2">
        <f t="shared" ref="DW110:DW112" si="750">10^DV110</f>
        <v>4.179945853359146</v>
      </c>
      <c r="DX110"/>
      <c r="DY110"/>
      <c r="DZ110"/>
      <c r="EA110"/>
      <c r="EB110"/>
      <c r="EC110" s="2">
        <v>31.089221999999999</v>
      </c>
      <c r="ED110" s="12">
        <f>(-0.1243*EC110)+3.7077</f>
        <v>-0.15669029459999972</v>
      </c>
      <c r="EE110" s="2">
        <f t="shared" ref="EE110" si="751">10^ED110</f>
        <v>0.69712347170124012</v>
      </c>
      <c r="EF110"/>
      <c r="EG110"/>
      <c r="EH110"/>
      <c r="EI110"/>
      <c r="EJ110"/>
      <c r="EK110" s="12">
        <v>21.512734999999999</v>
      </c>
      <c r="EL110" s="12">
        <f>(-0.2791*EK110)+6.0225</f>
        <v>1.8295661499999838E-2</v>
      </c>
      <c r="EM110" s="12">
        <f t="shared" ref="EM110" si="752">10^EL110</f>
        <v>1.0430272658550741</v>
      </c>
      <c r="EN110"/>
      <c r="EO110"/>
      <c r="EP110"/>
      <c r="EQ110"/>
      <c r="ER110"/>
      <c r="ES110" s="2">
        <v>34.934241999999998</v>
      </c>
      <c r="ET110" s="12">
        <f t="shared" ref="ET110:ET112" si="753">(-0.1322*ES110)+4.2574</f>
        <v>-0.36090679240000068</v>
      </c>
      <c r="EU110" s="2">
        <f t="shared" ref="EU110:EU112" si="754">10^ET110</f>
        <v>0.43560535259107036</v>
      </c>
      <c r="EV110"/>
      <c r="EW110"/>
      <c r="EX110"/>
      <c r="EY110"/>
      <c r="EZ110"/>
      <c r="FA110" s="2">
        <v>24.820173</v>
      </c>
      <c r="FB110" s="2">
        <f t="shared" ref="FB110:FB112" si="755">(-0.2544*FA110)+5.7714</f>
        <v>-0.54285201120000082</v>
      </c>
      <c r="FC110" s="2">
        <f t="shared" ref="FC110:FC112" si="756">10^FB110</f>
        <v>0.28651541243461964</v>
      </c>
      <c r="FD110"/>
      <c r="FE110"/>
      <c r="FF110"/>
      <c r="FG110"/>
      <c r="FH110"/>
      <c r="FI110" s="2" t="s">
        <v>27</v>
      </c>
      <c r="FL110"/>
      <c r="FM110"/>
      <c r="FN110"/>
      <c r="FO110"/>
      <c r="FP110"/>
      <c r="FQ110" s="2">
        <v>35.452095</v>
      </c>
      <c r="FR110" s="12">
        <f t="shared" ref="FR110:FR112" si="757">(-0.0903*FQ110)+3.5572</f>
        <v>0.35587582149999974</v>
      </c>
      <c r="FS110" s="2">
        <f t="shared" ref="FS110:FS112" si="758">10^FR110</f>
        <v>2.2692159186586571</v>
      </c>
      <c r="FT110"/>
      <c r="FU110"/>
      <c r="FV110"/>
      <c r="FW110"/>
      <c r="FX110"/>
      <c r="FY110" s="2">
        <v>28.85127</v>
      </c>
      <c r="FZ110" s="2">
        <f t="shared" ref="FZ110:FZ112" si="759">(-0.11*FY110)+3.2933</f>
        <v>0.11966030000000005</v>
      </c>
      <c r="GA110" s="2">
        <f t="shared" ref="GA110:GA112" si="760">10^FZ110</f>
        <v>1.3172260169105057</v>
      </c>
      <c r="GB110"/>
      <c r="GC110"/>
      <c r="GD110"/>
      <c r="GE110"/>
      <c r="GF110" s="39"/>
      <c r="GG110" s="12">
        <v>27.405785000000002</v>
      </c>
      <c r="GH110" s="12">
        <f t="shared" ref="GH110:GH112" si="761">(-0.1147*GG110)+3.8132</f>
        <v>0.66975646049999993</v>
      </c>
      <c r="GI110" s="12">
        <f t="shared" ref="GI110:GI112" si="762">10^GH110</f>
        <v>4.6747292278357699</v>
      </c>
      <c r="GJ110"/>
      <c r="GK110"/>
      <c r="GL110"/>
      <c r="GM110"/>
      <c r="GN110"/>
      <c r="GO110" s="2">
        <v>28.769651</v>
      </c>
      <c r="GP110" s="2">
        <f t="shared" ref="GP110:GP112" si="763">(-0.1183*GO110)+3.2335</f>
        <v>-0.1699497133000003</v>
      </c>
      <c r="GQ110" s="2">
        <f t="shared" ref="GQ110:GQ112" si="764">10^GP110</f>
        <v>0.67616126317033087</v>
      </c>
      <c r="GR110"/>
      <c r="GS110"/>
      <c r="GT110"/>
      <c r="GU110"/>
      <c r="GV110"/>
      <c r="GW110" s="12" t="s">
        <v>27</v>
      </c>
      <c r="GX110" s="6"/>
      <c r="GY110" s="6"/>
      <c r="GZ110"/>
      <c r="HA110"/>
      <c r="HB110"/>
      <c r="HC110"/>
      <c r="HD110"/>
      <c r="HE110" s="12">
        <v>25.7898</v>
      </c>
      <c r="HF110" s="12">
        <f t="shared" ref="HF110:HF111" si="765">(-0.1105*HE110)+3.3141</f>
        <v>0.46432709999999977</v>
      </c>
      <c r="HG110" s="12">
        <f t="shared" ref="HG110:HG112" si="766">10^HF110</f>
        <v>2.9129102249252199</v>
      </c>
      <c r="HH110"/>
      <c r="HI110"/>
      <c r="HJ110"/>
      <c r="HK110"/>
      <c r="HM110" s="12">
        <v>32.808605</v>
      </c>
      <c r="HN110" s="12">
        <f t="shared" ref="HN110:HN111" si="767">(-0.25428*HM110)+4.1721</f>
        <v>-4.1704720793999996</v>
      </c>
      <c r="HO110" s="12">
        <f t="shared" ref="HO110:HO111" si="768">10^HN110</f>
        <v>6.7534847045367204E-5</v>
      </c>
      <c r="HP110"/>
      <c r="HQ110"/>
      <c r="HR110"/>
      <c r="HS110"/>
      <c r="HT110"/>
      <c r="HU110" s="100">
        <v>29.480286</v>
      </c>
      <c r="HV110" s="12">
        <f>(-0.1152*HU110)+3.9062</f>
        <v>0.51007105280000031</v>
      </c>
      <c r="HW110" s="2">
        <f t="shared" ref="HW110:HW112" si="769">10^HV110</f>
        <v>3.2364660283907822</v>
      </c>
      <c r="HX110"/>
      <c r="HY110"/>
      <c r="HZ110"/>
      <c r="IA110"/>
      <c r="IB110"/>
      <c r="IC110" s="12">
        <v>29.827325999999999</v>
      </c>
      <c r="ID110" s="12">
        <f t="shared" ref="ID110:ID112" si="770">(-0.2491*IC110)+5.8921</f>
        <v>-1.5378869065999989</v>
      </c>
      <c r="IE110" s="12">
        <f t="shared" ref="IE110:IE112" si="771">10^ID110</f>
        <v>2.8980981750113849E-2</v>
      </c>
      <c r="IF110"/>
      <c r="IG110"/>
      <c r="IH110"/>
      <c r="II110"/>
      <c r="IJ110"/>
      <c r="IK110" s="12">
        <v>37.035854</v>
      </c>
      <c r="IL110" s="12">
        <f t="shared" ref="IL110" si="772">(-0.2134*IK110)+5.63</f>
        <v>-2.2734512436000003</v>
      </c>
      <c r="IM110" s="12">
        <f t="shared" ref="IM110" si="773">10^IL110</f>
        <v>5.3278103403321493E-3</v>
      </c>
      <c r="IN110"/>
      <c r="IO110"/>
      <c r="IP110"/>
    </row>
    <row r="111" spans="1:251">
      <c r="A111" s="2">
        <v>17700</v>
      </c>
      <c r="B111" s="2">
        <v>23.255458000000001</v>
      </c>
      <c r="C111" s="2">
        <f t="shared" si="729"/>
        <v>-0.69155162620000077</v>
      </c>
      <c r="D111" s="2">
        <f t="shared" si="730"/>
        <v>0.20344563380854302</v>
      </c>
      <c r="E111" s="2">
        <f>AVERAGE(D110:D112)</f>
        <v>1.5683701098379028</v>
      </c>
      <c r="F111" s="3">
        <v>0.50667382987672804</v>
      </c>
      <c r="G111">
        <f>SQRT(E111*F111)</f>
        <v>0.89143260553771253</v>
      </c>
      <c r="I111" s="12">
        <v>30.663716999999998</v>
      </c>
      <c r="J111" s="12">
        <f t="shared" si="731"/>
        <v>-1.6407593449999993</v>
      </c>
      <c r="K111" s="12">
        <f t="shared" si="732"/>
        <v>2.2868656700471807E-2</v>
      </c>
      <c r="L111" s="2">
        <f>AVERAGE(K110:K112)</f>
        <v>1.1660605682817987E-2</v>
      </c>
      <c r="M111" s="34">
        <f>L111/E111</f>
        <v>7.4348558479115342E-3</v>
      </c>
      <c r="N111" s="99">
        <v>0.37559999999999999</v>
      </c>
      <c r="O111" s="37">
        <f>L111/G111</f>
        <v>1.3080748460826496E-2</v>
      </c>
      <c r="Q111" s="2">
        <v>31.376923000000001</v>
      </c>
      <c r="R111" s="2">
        <f t="shared" si="733"/>
        <v>-2.1278115255000007</v>
      </c>
      <c r="S111" s="2">
        <f t="shared" si="734"/>
        <v>7.4505524176670607E-3</v>
      </c>
      <c r="T111">
        <f>AVERAGE(S110:S112)</f>
        <v>1.1661886525658504E-2</v>
      </c>
      <c r="U111" s="34">
        <f>T111/E111</f>
        <v>7.4356725192013546E-3</v>
      </c>
      <c r="V111" s="34">
        <f>T111/F111</f>
        <v>2.301655589454028E-2</v>
      </c>
      <c r="W111" s="34">
        <f>T111/G111</f>
        <v>1.3082185297254243E-2</v>
      </c>
      <c r="X111"/>
      <c r="Y111" s="2">
        <v>21.754733999999999</v>
      </c>
      <c r="Z111" s="2">
        <f t="shared" ref="Z111:Z112" si="774">(-0.23448*Y111)+3.6984</f>
        <v>-1.4026500283199996</v>
      </c>
      <c r="AA111" s="2">
        <f t="shared" si="735"/>
        <v>3.9568535054212255E-2</v>
      </c>
      <c r="AB111">
        <f>AVERAGE(AA110:AA112)</f>
        <v>3.961603443897415E-2</v>
      </c>
      <c r="AC111">
        <f>AB111/E111</f>
        <v>2.5259365879568198E-2</v>
      </c>
      <c r="AD111">
        <f>AB111/F111</f>
        <v>7.8188436234436248E-2</v>
      </c>
      <c r="AE111">
        <f>AB111/G111</f>
        <v>4.44408631598995E-2</v>
      </c>
      <c r="AF111"/>
      <c r="AG111" s="2" t="s">
        <v>27</v>
      </c>
      <c r="AJ111">
        <f>AVERAGE(AI110:AI112)</f>
        <v>9.0622509153932091E-4</v>
      </c>
      <c r="AK111">
        <f>AJ111/E111</f>
        <v>5.7781328900292721E-4</v>
      </c>
      <c r="AL111">
        <f>AJ111/F111</f>
        <v>1.7885768676069223E-3</v>
      </c>
      <c r="AM111">
        <f>AJ111/G111</f>
        <v>1.0165940598422306E-3</v>
      </c>
      <c r="AN111"/>
      <c r="AO111" s="2">
        <v>32.647865000000003</v>
      </c>
      <c r="AP111" s="2">
        <f t="shared" ref="AP111:AP112" si="775">(-0.2037*AO111)+4.2836</f>
        <v>-2.3667701005000001</v>
      </c>
      <c r="AQ111" s="2">
        <f t="shared" ref="AQ111:AQ112" si="776">10^AP111</f>
        <v>4.297638677198963E-3</v>
      </c>
      <c r="AR111">
        <f>AVERAGE(AQ110:AQ112)</f>
        <v>2.4908042567844324E-3</v>
      </c>
      <c r="AS111">
        <f>AR111/E111</f>
        <v>1.5881482573280275E-3</v>
      </c>
      <c r="AT111">
        <f>AR111/F111</f>
        <v>4.9159915312587512E-3</v>
      </c>
      <c r="AU111">
        <f>AR111/G111</f>
        <v>2.7941587970993927E-3</v>
      </c>
      <c r="AV111"/>
      <c r="AW111" s="12">
        <v>35.629787</v>
      </c>
      <c r="AX111" s="12">
        <f t="shared" si="736"/>
        <v>-1.3874059211000001</v>
      </c>
      <c r="AY111" s="12">
        <f t="shared" si="737"/>
        <v>4.0982087751201629E-2</v>
      </c>
      <c r="AZ111">
        <f>AVERAGE(AY110:AY112)</f>
        <v>0.42430208973722755</v>
      </c>
      <c r="BA111">
        <f>AZ111/E111</f>
        <v>0.2705369651434385</v>
      </c>
      <c r="BB111">
        <f>AZ111/F111</f>
        <v>0.83742649554341253</v>
      </c>
      <c r="BC111">
        <f>AZ111/G111</f>
        <v>0.47597775434889816</v>
      </c>
      <c r="BD111"/>
      <c r="BE111" s="12">
        <v>26.358865999999999</v>
      </c>
      <c r="BF111" s="12">
        <f>(-0.2895*BE111)+5.4116</f>
        <v>-2.2192917069999991</v>
      </c>
      <c r="BG111" s="12">
        <f t="shared" si="738"/>
        <v>6.0354310525292509E-3</v>
      </c>
      <c r="BH111" s="1">
        <v>0.82219898700000005</v>
      </c>
      <c r="BI111">
        <f>BH111/E111</f>
        <v>0.52423785804294465</v>
      </c>
      <c r="BJ111" s="1">
        <v>3.3370190000000001E-3</v>
      </c>
      <c r="BK111">
        <f>BH111/G111</f>
        <v>0.92233443323968312</v>
      </c>
      <c r="BL111"/>
      <c r="BM111" s="12" t="s">
        <v>27</v>
      </c>
      <c r="BN111" s="12"/>
      <c r="BO111" s="12"/>
      <c r="BP111">
        <f>AVERAGE(BO110:BO112)</f>
        <v>1.4095705684128966E-4</v>
      </c>
      <c r="BQ111">
        <f>BP111/E111</f>
        <v>8.9874868155870503E-5</v>
      </c>
      <c r="BR111">
        <f>BP111/F111</f>
        <v>2.782007842709856E-4</v>
      </c>
      <c r="BS111">
        <f>BP111/G111</f>
        <v>1.5812418792586602E-4</v>
      </c>
      <c r="BT111"/>
      <c r="BU111" s="2">
        <v>33.031086000000002</v>
      </c>
      <c r="BV111" s="2">
        <f t="shared" si="741"/>
        <v>-7.1868027400000756E-2</v>
      </c>
      <c r="BW111" s="2">
        <f t="shared" si="742"/>
        <v>0.84748490715385194</v>
      </c>
      <c r="BX111">
        <f>AVERAGE(BW110:BW112)</f>
        <v>2.348144650394155</v>
      </c>
      <c r="BY111">
        <f>BX111/E111</f>
        <v>1.4971878357442332</v>
      </c>
      <c r="BZ111">
        <f>BX111/F111</f>
        <v>4.6344304993321845</v>
      </c>
      <c r="CA111">
        <f>BX111/G111</f>
        <v>2.6341247064636515</v>
      </c>
      <c r="CB111"/>
      <c r="CC111" s="2">
        <v>27.773572999999999</v>
      </c>
      <c r="CD111" s="2">
        <f t="shared" si="743"/>
        <v>-1.0922713013999994</v>
      </c>
      <c r="CE111" s="2">
        <f t="shared" si="744"/>
        <v>8.0859061921143019E-2</v>
      </c>
      <c r="CF111">
        <f>AVERAGE(CE110:CE112)</f>
        <v>0.13231087416730325</v>
      </c>
      <c r="CG111">
        <f>CF111/E111</f>
        <v>8.4362022291395292E-2</v>
      </c>
      <c r="CH111">
        <f>CF111/F111</f>
        <v>0.26113619130377036</v>
      </c>
      <c r="CI111">
        <f>CF111/G111</f>
        <v>0.14842498843476032</v>
      </c>
      <c r="CJ111"/>
      <c r="CK111" s="2">
        <v>36.074191999999996</v>
      </c>
      <c r="CL111" s="12">
        <f>(-0.1396*CK111)+4.5174</f>
        <v>-0.51855720319999943</v>
      </c>
      <c r="CM111" s="2">
        <f>10^CL111</f>
        <v>0.30300011741851146</v>
      </c>
      <c r="CN111">
        <f>AVERAGE(CM110:CM112)</f>
        <v>3.1703710704198809</v>
      </c>
      <c r="CO111">
        <f>CN111/E111</f>
        <v>2.0214431852106332</v>
      </c>
      <c r="CP111">
        <f>CN111/F111</f>
        <v>6.2572228591147505</v>
      </c>
      <c r="CQ111">
        <f>CN111/G111</f>
        <v>3.556489913791645</v>
      </c>
      <c r="CR111"/>
      <c r="CS111" s="12" t="s">
        <v>27</v>
      </c>
      <c r="CV111" s="1">
        <v>2.6630733229999999</v>
      </c>
      <c r="CW111">
        <f>CV111/E111</f>
        <v>1.6979878067653553</v>
      </c>
      <c r="CX111">
        <f>CV111/F111</f>
        <v>5.25599146032057</v>
      </c>
      <c r="CY111">
        <f>CV111/G111</f>
        <v>2.9874084776085041</v>
      </c>
      <c r="CZ111"/>
      <c r="DA111" s="2">
        <v>29.586136</v>
      </c>
      <c r="DB111" s="2">
        <f t="shared" si="747"/>
        <v>-1.3181545168</v>
      </c>
      <c r="DC111" s="2">
        <f t="shared" si="748"/>
        <v>4.806683019709658E-2</v>
      </c>
      <c r="DD111">
        <f>AVERAGE(DC110:DC112)</f>
        <v>0.23695125393333796</v>
      </c>
      <c r="DE111">
        <f>DD111/E111</f>
        <v>0.15108121000713778</v>
      </c>
      <c r="DF111">
        <f>DD111/F111</f>
        <v>0.46766033681073949</v>
      </c>
      <c r="DG111">
        <f>DD111/G111</f>
        <v>0.26580949862206227</v>
      </c>
      <c r="DH111"/>
      <c r="DI111" s="5" t="s">
        <v>26</v>
      </c>
      <c r="DL111"/>
      <c r="DM111"/>
      <c r="DN111"/>
      <c r="DU111" s="2">
        <v>32.251669999999997</v>
      </c>
      <c r="DV111" s="2">
        <f t="shared" si="749"/>
        <v>0.62393968000000033</v>
      </c>
      <c r="DW111" s="2">
        <f t="shared" si="750"/>
        <v>4.2066819690776809</v>
      </c>
      <c r="DX111">
        <f>AVERAGE(DW110:DW112)</f>
        <v>3.4085794635268325</v>
      </c>
      <c r="DY111">
        <f>DX111/E111</f>
        <v>2.1733259529404845</v>
      </c>
      <c r="DZ111">
        <f>DX111/F111</f>
        <v>6.7273643565844479</v>
      </c>
      <c r="EA111">
        <f>DX111/G111</f>
        <v>3.8237096583098125</v>
      </c>
      <c r="EB111"/>
      <c r="EC111" s="8" t="s">
        <v>27</v>
      </c>
      <c r="ED111" s="12"/>
      <c r="EF111">
        <f>AVERAGE(EE110:EE112)</f>
        <v>0.53277774814314438</v>
      </c>
      <c r="EG111">
        <f>EF111/E111</f>
        <v>0.33970154417072451</v>
      </c>
      <c r="EH111">
        <f>EF111/F111</f>
        <v>1.0515201629276321</v>
      </c>
      <c r="EI111">
        <f>EF111/G111</f>
        <v>0.59766464097616512</v>
      </c>
      <c r="EJ111"/>
      <c r="EK111" s="8" t="s">
        <v>27</v>
      </c>
      <c r="EL111" s="12"/>
      <c r="EM111" s="12"/>
      <c r="EN111">
        <f>AVERAGE(EM110:EM112)</f>
        <v>1.0430272658550741</v>
      </c>
      <c r="EO111">
        <f>EN111/E111</f>
        <v>0.66503898493887714</v>
      </c>
      <c r="EP111">
        <f>EN111/F111</f>
        <v>2.058577341775949</v>
      </c>
      <c r="EQ111">
        <f>EN111/G111</f>
        <v>1.1700573429506986</v>
      </c>
      <c r="ER111"/>
      <c r="ES111" s="2">
        <v>36.155059999999999</v>
      </c>
      <c r="ET111" s="12">
        <f t="shared" si="753"/>
        <v>-0.52229893200000088</v>
      </c>
      <c r="EU111" s="2">
        <f t="shared" si="754"/>
        <v>0.30040078830538053</v>
      </c>
      <c r="EV111">
        <f>AVERAGE(EU110:EU112)</f>
        <v>1.0000506388440364</v>
      </c>
      <c r="EW111">
        <f>EV111/E111</f>
        <v>0.63763688976921118</v>
      </c>
      <c r="EX111">
        <f>EV111/F111</f>
        <v>1.9737562508159248</v>
      </c>
      <c r="EY111">
        <f>EV111/G111</f>
        <v>1.1218466013376363</v>
      </c>
      <c r="EZ111"/>
      <c r="FA111" s="2">
        <v>24.462736</v>
      </c>
      <c r="FB111" s="2">
        <f t="shared" si="755"/>
        <v>-0.45192003840000083</v>
      </c>
      <c r="FC111" s="2">
        <f t="shared" si="756"/>
        <v>0.35324820329465589</v>
      </c>
      <c r="FD111">
        <f>AVERAGE(FC110:FC112)</f>
        <v>0.36125401714091487</v>
      </c>
      <c r="FE111">
        <f>FD111/E111</f>
        <v>0.23033722389560962</v>
      </c>
      <c r="FF111">
        <f>FD111/F111</f>
        <v>0.71299126941055291</v>
      </c>
      <c r="FG111">
        <f>FD111/G111</f>
        <v>0.40525106990337906</v>
      </c>
      <c r="FH111"/>
      <c r="FI111" s="2">
        <v>35.088894000000003</v>
      </c>
      <c r="FJ111" s="12">
        <f>(-0.1487*FI111)+4.5049</f>
        <v>-0.71281853780000048</v>
      </c>
      <c r="FK111" s="2">
        <f t="shared" ref="FK111" si="777">10^FJ111</f>
        <v>0.19372312323694194</v>
      </c>
      <c r="FL111">
        <f>AVERAGE(FK110:FK112)</f>
        <v>0.19372312323694194</v>
      </c>
      <c r="FM111">
        <f>FL111/E111</f>
        <v>0.12351875493021477</v>
      </c>
      <c r="FN111">
        <f>FL111/F111</f>
        <v>0.3823428640158385</v>
      </c>
      <c r="FO111">
        <f>FL111/G111</f>
        <v>0.21731662274130983</v>
      </c>
      <c r="FP111"/>
      <c r="FQ111" s="2">
        <v>34.06391</v>
      </c>
      <c r="FR111" s="12">
        <f t="shared" si="757"/>
        <v>0.48122892699999964</v>
      </c>
      <c r="FS111" s="2">
        <f t="shared" si="758"/>
        <v>3.0285094071075553</v>
      </c>
      <c r="FT111">
        <f>AVERAGE(FS110:FS112)</f>
        <v>2.9653822063732189</v>
      </c>
      <c r="FU111">
        <f>FT111/E111</f>
        <v>1.8907413420928449</v>
      </c>
      <c r="FV111">
        <f>FT111/F111</f>
        <v>5.852645294695181</v>
      </c>
      <c r="FW111" s="1">
        <v>3.3745596</v>
      </c>
      <c r="FX111"/>
      <c r="FY111" s="2">
        <v>25.789076000000001</v>
      </c>
      <c r="FZ111" s="2">
        <f t="shared" si="759"/>
        <v>0.45650163999999993</v>
      </c>
      <c r="GA111" s="2">
        <f t="shared" si="760"/>
        <v>2.8608931640247297</v>
      </c>
      <c r="GB111">
        <f>AVERAGE(GA110:GA112)</f>
        <v>1.7733656942098885</v>
      </c>
      <c r="GC111">
        <f>GB111/E111</f>
        <v>1.130706128028143</v>
      </c>
      <c r="GD111">
        <f>GB111/F111</f>
        <v>3.5000143872466083</v>
      </c>
      <c r="GE111">
        <f>GB111/G111</f>
        <v>1.9893435389209189</v>
      </c>
      <c r="GF111"/>
      <c r="GG111" s="2">
        <v>27.582464000000002</v>
      </c>
      <c r="GH111" s="2">
        <f t="shared" si="761"/>
        <v>0.64949137920000011</v>
      </c>
      <c r="GI111" s="2">
        <f t="shared" si="762"/>
        <v>4.4616076814579211</v>
      </c>
      <c r="GJ111">
        <f>AVERAGE(GI110:GI112)</f>
        <v>5.4288643898779219</v>
      </c>
      <c r="GK111">
        <f>GJ111/E111</f>
        <v>3.4614689197558199</v>
      </c>
      <c r="GL111">
        <f>GJ111/F111</f>
        <v>10.714712443701199</v>
      </c>
      <c r="GM111">
        <f>GK111/G111</f>
        <v>3.883040510581123</v>
      </c>
      <c r="GN111"/>
      <c r="GO111" s="2">
        <v>34.040089999999999</v>
      </c>
      <c r="GP111" s="2">
        <f t="shared" si="763"/>
        <v>-0.79344264700000044</v>
      </c>
      <c r="GQ111" s="2">
        <f t="shared" si="764"/>
        <v>0.16090048493013889</v>
      </c>
      <c r="GR111">
        <f>AVERAGE(GQ110:GQ112)</f>
        <v>0.55328039274757024</v>
      </c>
      <c r="GS111">
        <f>GR111/E111</f>
        <v>0.3527741247279661</v>
      </c>
      <c r="GT111">
        <f>GR111/F111</f>
        <v>1.091985336764248</v>
      </c>
      <c r="GU111">
        <f>GR111/G111</f>
        <v>0.62066429846800508</v>
      </c>
      <c r="GV111"/>
      <c r="GW111" s="12">
        <v>28.040732999999999</v>
      </c>
      <c r="GX111" s="5">
        <f t="shared" ref="GX111" si="778">(-0.0969*GW111)+3.5187</f>
        <v>0.80155297230000011</v>
      </c>
      <c r="GY111" s="5">
        <f t="shared" ref="GY111" si="779">10^GX111</f>
        <v>6.3321759259466912</v>
      </c>
      <c r="GZ111" s="1">
        <v>4.0459703940000002</v>
      </c>
      <c r="HA111">
        <f>GZ111/E111</f>
        <v>2.5797293436165822</v>
      </c>
      <c r="HB111">
        <f>GZ111/F111</f>
        <v>7.985354986627927</v>
      </c>
      <c r="HC111">
        <f>GZ111/G111</f>
        <v>4.5387282996671061</v>
      </c>
      <c r="HD111"/>
      <c r="HE111" s="12">
        <v>26.79063</v>
      </c>
      <c r="HF111" s="12">
        <f t="shared" si="765"/>
        <v>0.35373538499999979</v>
      </c>
      <c r="HG111" s="12">
        <f t="shared" si="766"/>
        <v>2.2580595185891026</v>
      </c>
      <c r="HH111">
        <f>AVERAGE(HG110:HG112)</f>
        <v>2.0388626091248736</v>
      </c>
      <c r="HI111">
        <f>HH111/E111</f>
        <v>1.2999881828502826</v>
      </c>
      <c r="HJ111">
        <f>HH111/F111</f>
        <v>4.0240140478953128</v>
      </c>
      <c r="HK111">
        <f>HH111/G111</f>
        <v>2.2871752687294076</v>
      </c>
      <c r="HM111" s="12">
        <v>35.360137999999999</v>
      </c>
      <c r="HN111" s="12">
        <f t="shared" si="767"/>
        <v>-4.8192758906400002</v>
      </c>
      <c r="HO111" s="12">
        <f t="shared" si="768"/>
        <v>1.51608694954554E-5</v>
      </c>
      <c r="HP111">
        <f>AVERAGE(HO110:HO112)</f>
        <v>4.13478582704113E-5</v>
      </c>
      <c r="HQ111">
        <f>HP111/E111</f>
        <v>2.63635847247081E-5</v>
      </c>
      <c r="HR111">
        <f>HP111/F111</f>
        <v>8.1606461262211008E-5</v>
      </c>
      <c r="HS111">
        <f>HQ111/G111</f>
        <v>2.9574400309045882E-5</v>
      </c>
      <c r="HT111"/>
      <c r="HU111" s="2">
        <v>27.51436</v>
      </c>
      <c r="HV111" s="12">
        <f t="shared" ref="HV111:HV112" si="780">(-0.1152*HU111)+3.9062</f>
        <v>0.73654572800000029</v>
      </c>
      <c r="HW111" s="2">
        <f t="shared" si="769"/>
        <v>5.4518729686094112</v>
      </c>
      <c r="HX111">
        <f>AVERAGE(HW110:HW112)</f>
        <v>4.0407863212709145</v>
      </c>
      <c r="HY111">
        <f>HX111/E111</f>
        <v>2.5764239549863301</v>
      </c>
      <c r="HZ111">
        <f>HX111/F111</f>
        <v>7.975123408789484</v>
      </c>
      <c r="IA111">
        <f>HX111/G111</f>
        <v>4.5329128597820478</v>
      </c>
      <c r="IB111"/>
      <c r="IC111" s="12">
        <v>29.363111</v>
      </c>
      <c r="ID111" s="12">
        <f t="shared" si="770"/>
        <v>-1.4222509500999996</v>
      </c>
      <c r="IE111" s="12">
        <f t="shared" si="771"/>
        <v>3.7822397090730597E-2</v>
      </c>
      <c r="IF111">
        <f>AVERAGE(IE110:IE112)</f>
        <v>3.0446831802764928E-2</v>
      </c>
      <c r="IG111">
        <f>IF111/E111</f>
        <v>1.9413040080132442E-2</v>
      </c>
      <c r="IH111">
        <f>IF111/F111</f>
        <v>6.0091581620018812E-2</v>
      </c>
      <c r="II111">
        <f>IF111/G111</f>
        <v>3.4154945212486798E-2</v>
      </c>
      <c r="IJ111"/>
      <c r="IK111" s="12" t="s">
        <v>27</v>
      </c>
      <c r="IL111" s="12"/>
      <c r="IM111" s="12"/>
      <c r="IN111">
        <f>AVERAGE(IM110:IM112)</f>
        <v>5.3278103403321493E-3</v>
      </c>
      <c r="IO111">
        <f>IN111/E111</f>
        <v>3.3970363926935582E-3</v>
      </c>
      <c r="IP111">
        <f>IN111/F111</f>
        <v>1.0515266481452944E-2</v>
      </c>
      <c r="IQ111" s="2">
        <f>IN111/G111</f>
        <v>5.9766832705411442E-3</v>
      </c>
    </row>
    <row r="112" spans="1:251">
      <c r="B112" s="2">
        <v>17.559899999999999</v>
      </c>
      <c r="C112" s="2">
        <f t="shared" si="729"/>
        <v>0.64063938999999959</v>
      </c>
      <c r="D112" s="2">
        <f t="shared" si="730"/>
        <v>4.3715896593352355</v>
      </c>
      <c r="I112" s="12">
        <v>33.447422000000003</v>
      </c>
      <c r="J112" s="12">
        <f t="shared" si="731"/>
        <v>-2.4341152699999995</v>
      </c>
      <c r="K112" s="12">
        <f t="shared" si="732"/>
        <v>3.6803127819017554E-3</v>
      </c>
      <c r="L112"/>
      <c r="Q112" s="2">
        <v>31.050896000000002</v>
      </c>
      <c r="R112" s="2">
        <f t="shared" si="733"/>
        <v>-2.0728759760000011</v>
      </c>
      <c r="S112" s="2">
        <f t="shared" si="734"/>
        <v>8.4552027082521533E-3</v>
      </c>
      <c r="T112"/>
      <c r="U112"/>
      <c r="V112"/>
      <c r="W112"/>
      <c r="X112"/>
      <c r="Y112" s="2">
        <v>21.193463999999999</v>
      </c>
      <c r="Z112" s="2">
        <f t="shared" si="774"/>
        <v>-1.27104343872</v>
      </c>
      <c r="AA112" s="2">
        <f t="shared" si="735"/>
        <v>5.3574306908883505E-2</v>
      </c>
      <c r="AB112"/>
      <c r="AC112"/>
      <c r="AD112"/>
      <c r="AE112"/>
      <c r="AF112"/>
      <c r="AG112" s="2">
        <v>26.734781000000002</v>
      </c>
      <c r="AH112" s="12">
        <f>(-0.2378*AG112)+3.6095</f>
        <v>-2.7480309218000003</v>
      </c>
      <c r="AI112" s="2">
        <f>10^AH112</f>
        <v>1.786360381329578E-3</v>
      </c>
      <c r="AJ112"/>
      <c r="AK112"/>
      <c r="AL112"/>
      <c r="AM112"/>
      <c r="AN112"/>
      <c r="AO112" s="2">
        <v>36.566338000000002</v>
      </c>
      <c r="AP112" s="2">
        <f t="shared" si="775"/>
        <v>-3.1649630505999999</v>
      </c>
      <c r="AQ112" s="2">
        <f t="shared" si="776"/>
        <v>6.8396983636990181E-4</v>
      </c>
      <c r="AR112"/>
      <c r="AS112"/>
      <c r="AT112"/>
      <c r="AU112"/>
      <c r="AV112"/>
      <c r="AW112" s="12">
        <v>26.148495</v>
      </c>
      <c r="AX112" s="12">
        <f t="shared" si="736"/>
        <v>8.503872650000055E-2</v>
      </c>
      <c r="AY112" s="12">
        <f t="shared" si="737"/>
        <v>1.216294454078537</v>
      </c>
      <c r="AZ112"/>
      <c r="BA112"/>
      <c r="BB112"/>
      <c r="BC112"/>
      <c r="BD112"/>
      <c r="BE112" s="12">
        <v>25.482035</v>
      </c>
      <c r="BF112" s="12">
        <f>(-0.2895*BE112)+5.4116</f>
        <v>-1.9654491324999999</v>
      </c>
      <c r="BG112" s="12">
        <f t="shared" si="738"/>
        <v>1.0828065333073669E-2</v>
      </c>
      <c r="BH112"/>
      <c r="BI112"/>
      <c r="BJ112"/>
      <c r="BK112"/>
      <c r="BL112"/>
      <c r="BM112" s="12">
        <v>36.728520000000003</v>
      </c>
      <c r="BN112" s="12">
        <f t="shared" si="739"/>
        <v>-4.0768119600000006</v>
      </c>
      <c r="BO112" s="12">
        <f t="shared" si="740"/>
        <v>8.3789199248204653E-5</v>
      </c>
      <c r="BP112"/>
      <c r="BQ112"/>
      <c r="BR112"/>
      <c r="BS112"/>
      <c r="BT112"/>
      <c r="BU112" s="2">
        <v>28.914555</v>
      </c>
      <c r="BV112" s="2">
        <f t="shared" si="741"/>
        <v>0.6522297754999995</v>
      </c>
      <c r="BW112" s="2">
        <f t="shared" si="742"/>
        <v>4.4898287390365272</v>
      </c>
      <c r="BX112"/>
      <c r="BY112"/>
      <c r="BZ112"/>
      <c r="CA112"/>
      <c r="CB112"/>
      <c r="CC112" s="2">
        <v>25.930147000000002</v>
      </c>
      <c r="CD112" s="2">
        <f t="shared" si="743"/>
        <v>-0.73870219460000008</v>
      </c>
      <c r="CE112" s="2">
        <f t="shared" si="744"/>
        <v>0.18251468171389876</v>
      </c>
      <c r="CF112"/>
      <c r="CG112"/>
      <c r="CH112"/>
      <c r="CI112"/>
      <c r="CJ112"/>
      <c r="CK112" s="2">
        <v>26.004757000000001</v>
      </c>
      <c r="CL112" s="12">
        <f>(-0.1396*CK112)+4.5174</f>
        <v>0.8871359228000002</v>
      </c>
      <c r="CM112" s="2">
        <f>10^CL112</f>
        <v>7.7114477942260047</v>
      </c>
      <c r="CN112"/>
      <c r="CO112"/>
      <c r="CP112"/>
      <c r="CQ112"/>
      <c r="CR112"/>
      <c r="CS112" s="12">
        <v>32.545226999999997</v>
      </c>
      <c r="CT112" s="2">
        <f t="shared" ref="CT112" si="781">(-0.2004*CS112)+5.9899</f>
        <v>-0.53216349079999947</v>
      </c>
      <c r="CU112" s="2">
        <f t="shared" ref="CU112" si="782">10^CT112</f>
        <v>0.29365439775349439</v>
      </c>
      <c r="CV112"/>
      <c r="CW112"/>
      <c r="CX112"/>
      <c r="CY112"/>
      <c r="CZ112"/>
      <c r="DA112" s="2">
        <v>27.880672000000001</v>
      </c>
      <c r="DB112" s="2">
        <f t="shared" si="747"/>
        <v>-0.97058095360000074</v>
      </c>
      <c r="DC112" s="2">
        <f t="shared" si="748"/>
        <v>0.10700868973904948</v>
      </c>
      <c r="DD112"/>
      <c r="DE112"/>
      <c r="DF112"/>
      <c r="DG112"/>
      <c r="DH112"/>
      <c r="DI112" s="5" t="s">
        <v>26</v>
      </c>
      <c r="DN112"/>
      <c r="DU112" s="2">
        <v>35.994709999999998</v>
      </c>
      <c r="DV112" s="2">
        <f t="shared" si="749"/>
        <v>0.26460784000000004</v>
      </c>
      <c r="DW112" s="2">
        <f t="shared" si="750"/>
        <v>1.8391105681436706</v>
      </c>
      <c r="DX112"/>
      <c r="DY112"/>
      <c r="DZ112"/>
      <c r="EA112"/>
      <c r="EB112"/>
      <c r="EC112" s="2">
        <v>33.317318</v>
      </c>
      <c r="ED112" s="12">
        <f>(-0.1243*EC112)+3.7077</f>
        <v>-0.43364262740000026</v>
      </c>
      <c r="EE112" s="2">
        <f t="shared" ref="EE112" si="783">10^ED112</f>
        <v>0.36843202458504876</v>
      </c>
      <c r="EF112"/>
      <c r="EG112"/>
      <c r="EH112"/>
      <c r="EI112"/>
      <c r="EJ112"/>
      <c r="EK112" s="8" t="s">
        <v>27</v>
      </c>
      <c r="EL112" s="12"/>
      <c r="EM112" s="12"/>
      <c r="EN112"/>
      <c r="EO112"/>
      <c r="EP112"/>
      <c r="EQ112"/>
      <c r="ER112"/>
      <c r="ES112" s="2">
        <v>29.519634</v>
      </c>
      <c r="ET112" s="12">
        <f t="shared" si="753"/>
        <v>0.35490438519999934</v>
      </c>
      <c r="EU112" s="2">
        <f t="shared" si="754"/>
        <v>2.2641457756356584</v>
      </c>
      <c r="EV112"/>
      <c r="EW112"/>
      <c r="EX112"/>
      <c r="EY112"/>
      <c r="EZ112"/>
      <c r="FA112" s="2">
        <v>24.072399999999998</v>
      </c>
      <c r="FB112" s="2">
        <f t="shared" si="755"/>
        <v>-0.3526185599999998</v>
      </c>
      <c r="FC112" s="2">
        <f t="shared" si="756"/>
        <v>0.44399843569346914</v>
      </c>
      <c r="FD112"/>
      <c r="FE112"/>
      <c r="FF112"/>
      <c r="FG112"/>
      <c r="FH112"/>
      <c r="FI112" s="2" t="s">
        <v>27</v>
      </c>
      <c r="FL112"/>
      <c r="FM112"/>
      <c r="FN112"/>
      <c r="FO112"/>
      <c r="FP112"/>
      <c r="FQ112" s="2">
        <v>33.234639999999999</v>
      </c>
      <c r="FR112" s="12">
        <f t="shared" si="757"/>
        <v>0.55611200799999994</v>
      </c>
      <c r="FS112" s="2">
        <f t="shared" si="758"/>
        <v>3.5984212933534452</v>
      </c>
      <c r="FT112"/>
      <c r="FU112"/>
      <c r="FV112"/>
      <c r="FW112"/>
      <c r="FX112"/>
      <c r="FY112" s="2">
        <v>29.414929999999998</v>
      </c>
      <c r="FZ112" s="2">
        <f t="shared" si="759"/>
        <v>5.7657700000000034E-2</v>
      </c>
      <c r="GA112" s="2">
        <f t="shared" si="760"/>
        <v>1.1419779016944298</v>
      </c>
      <c r="GB112"/>
      <c r="GC112"/>
      <c r="GD112"/>
      <c r="GE112"/>
      <c r="GF112"/>
      <c r="GG112" s="2">
        <v>25.796672999999998</v>
      </c>
      <c r="GH112" s="2">
        <f t="shared" si="761"/>
        <v>0.85432160690000059</v>
      </c>
      <c r="GI112" s="2">
        <f t="shared" si="762"/>
        <v>7.1502562603400746</v>
      </c>
      <c r="GJ112"/>
      <c r="GK112"/>
      <c r="GL112"/>
      <c r="GM112"/>
      <c r="GN112"/>
      <c r="GO112" s="2">
        <v>28.049168000000002</v>
      </c>
      <c r="GP112" s="2">
        <f t="shared" si="763"/>
        <v>-8.4716574400000244E-2</v>
      </c>
      <c r="GQ112" s="2">
        <f t="shared" si="764"/>
        <v>0.82277943014224098</v>
      </c>
      <c r="GW112" s="12" t="s">
        <v>27</v>
      </c>
      <c r="GZ112"/>
      <c r="HA112"/>
      <c r="HB112"/>
      <c r="HC112"/>
      <c r="HD112"/>
      <c r="HE112" s="12">
        <v>30.211621999999998</v>
      </c>
      <c r="HF112" s="12">
        <f>(-0.1105*HE112)+3.3141</f>
        <v>-2.4284231000000212E-2</v>
      </c>
      <c r="HG112" s="12">
        <f t="shared" si="766"/>
        <v>0.94561808386029911</v>
      </c>
      <c r="HH112"/>
      <c r="HI112"/>
      <c r="HJ112"/>
      <c r="HK112"/>
      <c r="HM112" s="12" t="s">
        <v>27</v>
      </c>
      <c r="HN112" s="12"/>
      <c r="HO112" s="12"/>
      <c r="HP112"/>
      <c r="HQ112"/>
      <c r="HR112"/>
      <c r="HS112"/>
      <c r="HT112"/>
      <c r="HU112" s="2">
        <v>29.256920000000001</v>
      </c>
      <c r="HV112" s="12">
        <f t="shared" si="780"/>
        <v>0.5358028159999999</v>
      </c>
      <c r="HW112" s="2">
        <f t="shared" si="769"/>
        <v>3.4340199668125484</v>
      </c>
      <c r="HX112"/>
      <c r="HY112"/>
      <c r="HZ112"/>
      <c r="IA112"/>
      <c r="IB112"/>
      <c r="IC112" s="12">
        <v>30.117529000000001</v>
      </c>
      <c r="ID112" s="12">
        <f t="shared" si="770"/>
        <v>-1.6101764739000002</v>
      </c>
      <c r="IE112" s="12">
        <f t="shared" si="771"/>
        <v>2.4537116567450327E-2</v>
      </c>
      <c r="IF112"/>
      <c r="IG112"/>
      <c r="IH112"/>
      <c r="II112"/>
      <c r="IJ112"/>
      <c r="IK112" s="12" t="s">
        <v>27</v>
      </c>
      <c r="IL112" s="12"/>
      <c r="IM112" s="12"/>
      <c r="IN112"/>
      <c r="IO112"/>
      <c r="IP112"/>
    </row>
    <row r="113" spans="1:215" s="17" customFormat="1" ht="16" thickBot="1">
      <c r="F113" s="18"/>
      <c r="L113" s="74"/>
      <c r="M113" s="19"/>
      <c r="N113" s="19"/>
      <c r="BF113" s="23"/>
      <c r="CS113" s="23"/>
      <c r="DI113" s="21"/>
      <c r="DN113" s="74"/>
      <c r="DQ113" s="22"/>
      <c r="ED113" s="20"/>
      <c r="EF113" s="74"/>
      <c r="EG113" s="74"/>
      <c r="EH113" s="74"/>
      <c r="EI113" s="74"/>
      <c r="EJ113" s="74"/>
      <c r="GW113" s="23"/>
      <c r="HE113" s="23"/>
      <c r="HF113" s="23"/>
      <c r="HG113" s="23"/>
    </row>
    <row r="114" spans="1:215" s="62" customFormat="1">
      <c r="F114" s="90"/>
      <c r="L114"/>
      <c r="M114" s="91"/>
      <c r="N114" s="91"/>
      <c r="CS114" s="67"/>
      <c r="DI114" s="48"/>
      <c r="DQ114" s="51"/>
      <c r="GW114" s="97"/>
    </row>
    <row r="115" spans="1:215">
      <c r="E115"/>
      <c r="L115"/>
      <c r="CS115" s="12"/>
    </row>
    <row r="116" spans="1:215">
      <c r="A116" s="24"/>
      <c r="E116"/>
      <c r="F116" s="101"/>
      <c r="G116" s="7"/>
      <c r="L116"/>
      <c r="CS116" s="12"/>
    </row>
    <row r="117" spans="1:215">
      <c r="E117" s="106">
        <f>AVERAGE(E45:E112)</f>
        <v>1.6370908144010665</v>
      </c>
      <c r="F117" s="107" t="s">
        <v>172</v>
      </c>
      <c r="CS117" s="12"/>
    </row>
    <row r="118" spans="1:215">
      <c r="E118" s="106"/>
      <c r="F118" s="107" t="s">
        <v>173</v>
      </c>
      <c r="J118"/>
      <c r="CS118" s="12"/>
    </row>
    <row r="119" spans="1:215">
      <c r="E119" s="106" t="s">
        <v>180</v>
      </c>
      <c r="F119" s="107" t="s">
        <v>181</v>
      </c>
      <c r="J119"/>
    </row>
    <row r="120" spans="1:215">
      <c r="E120"/>
      <c r="J120"/>
    </row>
    <row r="121" spans="1:215">
      <c r="E121"/>
      <c r="J121"/>
    </row>
    <row r="122" spans="1:215">
      <c r="E122"/>
      <c r="J122"/>
    </row>
    <row r="123" spans="1:215">
      <c r="E123"/>
      <c r="J123"/>
    </row>
    <row r="124" spans="1:215">
      <c r="E124"/>
      <c r="J124"/>
    </row>
    <row r="125" spans="1:215">
      <c r="E125"/>
      <c r="J125"/>
    </row>
    <row r="126" spans="1:215">
      <c r="E126"/>
      <c r="J126"/>
    </row>
    <row r="127" spans="1:215">
      <c r="E127"/>
      <c r="J127"/>
    </row>
    <row r="128" spans="1:215">
      <c r="E128"/>
      <c r="J128"/>
    </row>
    <row r="129" spans="3:10" s="2" customFormat="1">
      <c r="C129"/>
      <c r="D129"/>
      <c r="E129"/>
      <c r="F129"/>
      <c r="G129"/>
      <c r="J129"/>
    </row>
    <row r="130" spans="3:10" s="2" customFormat="1">
      <c r="C130"/>
      <c r="D130"/>
      <c r="E130"/>
      <c r="F130"/>
      <c r="G130"/>
      <c r="J130"/>
    </row>
    <row r="131" spans="3:10" s="2" customFormat="1">
      <c r="F131" s="3"/>
      <c r="J131"/>
    </row>
    <row r="132" spans="3:10" s="2" customFormat="1">
      <c r="F132" s="3"/>
      <c r="J132"/>
    </row>
    <row r="133" spans="3:10" s="2" customFormat="1">
      <c r="F133" s="3"/>
      <c r="J133"/>
    </row>
    <row r="134" spans="3:10" s="2" customFormat="1">
      <c r="F134" s="3"/>
      <c r="J134"/>
    </row>
    <row r="135" spans="3:10" s="2" customFormat="1">
      <c r="F135" s="3"/>
      <c r="J135"/>
    </row>
    <row r="136" spans="3:10" s="2" customFormat="1">
      <c r="F136" s="3"/>
      <c r="J136"/>
    </row>
    <row r="137" spans="3:10" s="2" customFormat="1">
      <c r="F137" s="3"/>
      <c r="J137"/>
    </row>
    <row r="138" spans="3:10" s="2" customFormat="1">
      <c r="F138" s="3"/>
      <c r="J138"/>
    </row>
    <row r="139" spans="3:10" s="2" customFormat="1">
      <c r="F139" s="3"/>
      <c r="J139"/>
    </row>
    <row r="140" spans="3:10" s="2" customFormat="1">
      <c r="F140" s="3"/>
      <c r="J140"/>
    </row>
    <row r="141" spans="3:10" s="2" customFormat="1">
      <c r="F141" s="3"/>
      <c r="J141"/>
    </row>
    <row r="142" spans="3:10" s="2" customFormat="1">
      <c r="F142" s="3"/>
      <c r="J142"/>
    </row>
    <row r="143" spans="3:10" s="2" customFormat="1">
      <c r="F143" s="3"/>
      <c r="J143"/>
    </row>
    <row r="144" spans="3:10" s="2" customFormat="1">
      <c r="F144" s="3"/>
      <c r="J144"/>
    </row>
    <row r="145" spans="10:10" s="2" customFormat="1">
      <c r="J145"/>
    </row>
    <row r="146" spans="10:10" s="2" customFormat="1">
      <c r="J146"/>
    </row>
    <row r="147" spans="10:10" s="2" customFormat="1">
      <c r="J147"/>
    </row>
    <row r="148" spans="10:10" s="2" customFormat="1">
      <c r="J148"/>
    </row>
    <row r="149" spans="10:10" s="2" customFormat="1">
      <c r="J149"/>
    </row>
    <row r="150" spans="10:10" s="2" customFormat="1">
      <c r="J150"/>
    </row>
    <row r="151" spans="10:10" s="2" customFormat="1">
      <c r="J151"/>
    </row>
    <row r="152" spans="10:10" s="2" customFormat="1">
      <c r="J152"/>
    </row>
    <row r="153" spans="10:10" s="2" customFormat="1">
      <c r="J153"/>
    </row>
    <row r="154" spans="10:10" s="2" customFormat="1">
      <c r="J154"/>
    </row>
    <row r="155" spans="10:10" s="2" customFormat="1">
      <c r="J155"/>
    </row>
    <row r="156" spans="10:10" s="2" customFormat="1">
      <c r="J156"/>
    </row>
    <row r="157" spans="10:10" s="2" customFormat="1">
      <c r="J157"/>
    </row>
    <row r="158" spans="10:10" s="2" customFormat="1">
      <c r="J158"/>
    </row>
    <row r="159" spans="10:10" s="2" customFormat="1">
      <c r="J159"/>
    </row>
    <row r="160" spans="10:10" s="2" customFormat="1">
      <c r="J160"/>
    </row>
    <row r="161" spans="10:10" s="2" customFormat="1">
      <c r="J161"/>
    </row>
    <row r="162" spans="10:10" s="2" customFormat="1">
      <c r="J162"/>
    </row>
    <row r="163" spans="10:10" s="2" customFormat="1">
      <c r="J163"/>
    </row>
    <row r="164" spans="10:10" s="2" customFormat="1">
      <c r="J164"/>
    </row>
    <row r="165" spans="10:10" s="2" customFormat="1">
      <c r="J165"/>
    </row>
    <row r="166" spans="10:10" s="2" customFormat="1">
      <c r="J166"/>
    </row>
    <row r="167" spans="10:10" s="2" customFormat="1">
      <c r="J167"/>
    </row>
    <row r="168" spans="10:10" s="2" customFormat="1">
      <c r="J168"/>
    </row>
    <row r="169" spans="10:10" s="2" customFormat="1">
      <c r="J169"/>
    </row>
    <row r="170" spans="10:10" s="2" customFormat="1">
      <c r="J170"/>
    </row>
    <row r="171" spans="10:10" s="2" customFormat="1">
      <c r="J171"/>
    </row>
    <row r="172" spans="10:10" s="2" customFormat="1">
      <c r="J172"/>
    </row>
    <row r="173" spans="10:10" s="2" customFormat="1">
      <c r="J173"/>
    </row>
    <row r="174" spans="10:10" s="2" customFormat="1">
      <c r="J174"/>
    </row>
    <row r="175" spans="10:10" s="2" customFormat="1">
      <c r="J175"/>
    </row>
    <row r="176" spans="10:10" s="2" customFormat="1">
      <c r="J176"/>
    </row>
    <row r="177" spans="10:10" s="2" customFormat="1">
      <c r="J177"/>
    </row>
    <row r="178" spans="10:10" s="2" customFormat="1">
      <c r="J178"/>
    </row>
    <row r="179" spans="10:10" s="2" customFormat="1">
      <c r="J179"/>
    </row>
    <row r="180" spans="10:10" s="2" customFormat="1">
      <c r="J180"/>
    </row>
    <row r="181" spans="10:10" s="2" customFormat="1">
      <c r="J181"/>
    </row>
    <row r="182" spans="10:10" s="2" customFormat="1">
      <c r="J182"/>
    </row>
    <row r="183" spans="10:10" s="2" customFormat="1">
      <c r="J183"/>
    </row>
    <row r="184" spans="10:10" s="2" customFormat="1">
      <c r="J184"/>
    </row>
    <row r="185" spans="10:10" s="2" customFormat="1">
      <c r="J185"/>
    </row>
    <row r="186" spans="10:10" s="2" customFormat="1">
      <c r="J186"/>
    </row>
    <row r="187" spans="10:10" s="2" customFormat="1">
      <c r="J187"/>
    </row>
    <row r="188" spans="10:10" s="2" customFormat="1">
      <c r="J188"/>
    </row>
    <row r="189" spans="10:10" s="2" customFormat="1">
      <c r="J189"/>
    </row>
    <row r="190" spans="10:10" s="2" customFormat="1">
      <c r="J190"/>
    </row>
    <row r="191" spans="10:10" s="2" customFormat="1">
      <c r="J191"/>
    </row>
    <row r="192" spans="10:10" s="2" customFormat="1">
      <c r="J192"/>
    </row>
    <row r="193" spans="10:10" s="2" customFormat="1">
      <c r="J193"/>
    </row>
    <row r="194" spans="10:10" s="2" customFormat="1">
      <c r="J194"/>
    </row>
    <row r="195" spans="10:10" s="2" customFormat="1">
      <c r="J195"/>
    </row>
    <row r="196" spans="10:10" s="2" customFormat="1">
      <c r="J19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cDNA</vt:lpstr>
      <vt:lpstr>data</vt:lpstr>
    </vt:vector>
  </TitlesOfParts>
  <Company>ONPRC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Bethea</dc:creator>
  <cp:lastModifiedBy>Cynthia Bethea</cp:lastModifiedBy>
  <dcterms:created xsi:type="dcterms:W3CDTF">2017-03-30T17:56:55Z</dcterms:created>
  <dcterms:modified xsi:type="dcterms:W3CDTF">2017-03-30T18:07:58Z</dcterms:modified>
</cp:coreProperties>
</file>