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6750" windowHeight="6915" tabRatio="726" activeTab="1"/>
  </bookViews>
  <sheets>
    <sheet name="allylXH3 rad cat" sheetId="1" r:id="rId1"/>
    <sheet name="allylXH3 rad an" sheetId="2" r:id="rId2"/>
    <sheet name="pentXH3 rad cat" sheetId="3" r:id="rId3"/>
    <sheet name="pentXH3 rad an" sheetId="4" r:id="rId4"/>
    <sheet name="Stability" sheetId="5" r:id="rId5"/>
    <sheet name="6-311(+)G(2d,p)" sheetId="6" r:id="rId6"/>
    <sheet name="6-311(+)G(d)" sheetId="7" r:id="rId7"/>
  </sheets>
  <definedNames/>
  <calcPr fullCalcOnLoad="1"/>
</workbook>
</file>

<file path=xl/sharedStrings.xml><?xml version="1.0" encoding="utf-8"?>
<sst xmlns="http://schemas.openxmlformats.org/spreadsheetml/2006/main" count="284" uniqueCount="157">
  <si>
    <t>E</t>
  </si>
  <si>
    <t>Dist C-C/A</t>
  </si>
  <si>
    <r>
      <t>allyl-CH</t>
    </r>
    <r>
      <rPr>
        <b/>
        <vertAlign val="subscript"/>
        <sz val="12"/>
        <color indexed="10"/>
        <rFont val="Geneva"/>
        <family val="0"/>
      </rPr>
      <t>3</t>
    </r>
    <r>
      <rPr>
        <b/>
        <sz val="12"/>
        <color indexed="10"/>
        <rFont val="Geneva"/>
        <family val="0"/>
      </rPr>
      <t xml:space="preserve"> cation radical</t>
    </r>
  </si>
  <si>
    <t>UCCSD(T) / 6-311G(d)</t>
  </si>
  <si>
    <t>fragments</t>
  </si>
  <si>
    <t>allyl-CH3 anion radical</t>
  </si>
  <si>
    <t>UCCSD(T) / 6-311+G(d)</t>
  </si>
  <si>
    <t>allyl-SiH3 anion radical</t>
  </si>
  <si>
    <t>6-311G(d)</t>
  </si>
  <si>
    <t>6-311+G(d)</t>
  </si>
  <si>
    <t>radical</t>
  </si>
  <si>
    <t>cation</t>
  </si>
  <si>
    <t>methyl</t>
  </si>
  <si>
    <t>allyl</t>
  </si>
  <si>
    <t>pentadienyl</t>
  </si>
  <si>
    <t>all(+) + SiH3(·)</t>
  </si>
  <si>
    <t>all(·) + SiH3(-)</t>
  </si>
  <si>
    <t>pent(+) + SiH3(·)</t>
  </si>
  <si>
    <t>pent(·) + SiH3(-)</t>
  </si>
  <si>
    <t>all(·) + SiH3(+)</t>
  </si>
  <si>
    <t>pent(·) + SiH3(+)</t>
  </si>
  <si>
    <t>Dist C-Si/A</t>
  </si>
  <si>
    <r>
      <t>allyl-SiH</t>
    </r>
    <r>
      <rPr>
        <b/>
        <vertAlign val="subscript"/>
        <sz val="12"/>
        <color indexed="12"/>
        <rFont val="Geneva"/>
        <family val="0"/>
      </rPr>
      <t>3</t>
    </r>
    <r>
      <rPr>
        <b/>
        <sz val="12"/>
        <color indexed="12"/>
        <rFont val="Geneva"/>
        <family val="0"/>
      </rPr>
      <t xml:space="preserve"> cation radical</t>
    </r>
  </si>
  <si>
    <t xml:space="preserve">         E</t>
  </si>
  <si>
    <r>
      <t>D</t>
    </r>
    <r>
      <rPr>
        <b/>
        <sz val="10"/>
        <color indexed="12"/>
        <rFont val="Geneva"/>
        <family val="0"/>
      </rPr>
      <t>E/kcal mol</t>
    </r>
    <r>
      <rPr>
        <b/>
        <vertAlign val="superscript"/>
        <sz val="10"/>
        <color indexed="12"/>
        <rFont val="Geneva"/>
        <family val="0"/>
      </rPr>
      <t>-1</t>
    </r>
  </si>
  <si>
    <r>
      <t>D</t>
    </r>
    <r>
      <rPr>
        <b/>
        <sz val="10"/>
        <color indexed="10"/>
        <rFont val="Geneva"/>
        <family val="0"/>
      </rPr>
      <t>E/kcal mol</t>
    </r>
    <r>
      <rPr>
        <b/>
        <vertAlign val="superscript"/>
        <sz val="10"/>
        <color indexed="10"/>
        <rFont val="Geneva"/>
        <family val="0"/>
      </rPr>
      <t>-1</t>
    </r>
  </si>
  <si>
    <r>
      <t>pentadienyl-CH</t>
    </r>
    <r>
      <rPr>
        <b/>
        <vertAlign val="subscript"/>
        <sz val="12"/>
        <color indexed="10"/>
        <rFont val="Geneva"/>
        <family val="0"/>
      </rPr>
      <t>3</t>
    </r>
    <r>
      <rPr>
        <b/>
        <sz val="12"/>
        <color indexed="10"/>
        <rFont val="Geneva"/>
        <family val="0"/>
      </rPr>
      <t xml:space="preserve"> cation radical        </t>
    </r>
    <r>
      <rPr>
        <b/>
        <sz val="12"/>
        <color indexed="12"/>
        <rFont val="Geneva"/>
        <family val="0"/>
      </rPr>
      <t xml:space="preserve"> pentadienyl-SiH3 cation radical</t>
    </r>
  </si>
  <si>
    <r>
      <t>D</t>
    </r>
    <r>
      <rPr>
        <b/>
        <sz val="11"/>
        <color indexed="10"/>
        <rFont val="Geneva"/>
        <family val="0"/>
      </rPr>
      <t>E/kcal mol</t>
    </r>
    <r>
      <rPr>
        <b/>
        <vertAlign val="superscript"/>
        <sz val="11"/>
        <color indexed="10"/>
        <rFont val="Geneva"/>
        <family val="0"/>
      </rPr>
      <t>-1</t>
    </r>
  </si>
  <si>
    <r>
      <t>D</t>
    </r>
    <r>
      <rPr>
        <b/>
        <sz val="11"/>
        <color indexed="12"/>
        <rFont val="Geneva"/>
        <family val="0"/>
      </rPr>
      <t>E/kcal mol</t>
    </r>
    <r>
      <rPr>
        <b/>
        <vertAlign val="superscript"/>
        <sz val="11"/>
        <color indexed="12"/>
        <rFont val="Geneva"/>
        <family val="0"/>
      </rPr>
      <t>-1</t>
    </r>
  </si>
  <si>
    <r>
      <t>D</t>
    </r>
    <r>
      <rPr>
        <b/>
        <sz val="10"/>
        <color indexed="10"/>
        <rFont val="Arial"/>
        <family val="2"/>
      </rPr>
      <t>E/kcal mol</t>
    </r>
    <r>
      <rPr>
        <b/>
        <vertAlign val="superscript"/>
        <sz val="10"/>
        <color indexed="10"/>
        <rFont val="Arial"/>
        <family val="2"/>
      </rPr>
      <t>-1</t>
    </r>
  </si>
  <si>
    <r>
      <t>D</t>
    </r>
    <r>
      <rPr>
        <b/>
        <sz val="10"/>
        <color indexed="12"/>
        <rFont val="Arial"/>
        <family val="2"/>
      </rPr>
      <t>E/kcal mol</t>
    </r>
    <r>
      <rPr>
        <b/>
        <vertAlign val="superscript"/>
        <sz val="10"/>
        <color indexed="12"/>
        <rFont val="Arial"/>
        <family val="2"/>
      </rPr>
      <t>-1</t>
    </r>
  </si>
  <si>
    <t>silyl</t>
  </si>
  <si>
    <t xml:space="preserve">radical </t>
  </si>
  <si>
    <t xml:space="preserve">anion </t>
  </si>
  <si>
    <t>pent(·) + CH3(+)</t>
  </si>
  <si>
    <t>all(+) + CH3(·)</t>
  </si>
  <si>
    <t>all(·) + CH3(+)</t>
  </si>
  <si>
    <t>all(-) + CH3(·)</t>
  </si>
  <si>
    <t>pent(+) +CH3(·)</t>
  </si>
  <si>
    <t>pent(-) + CH3(·)</t>
  </si>
  <si>
    <t>all(·) + CH3(-)</t>
  </si>
  <si>
    <t>pent(·) + CH3(-)</t>
  </si>
  <si>
    <t>pent(-) + SiH3(·)</t>
  </si>
  <si>
    <t>dissociation</t>
  </si>
  <si>
    <t>all-CH3(·-)</t>
  </si>
  <si>
    <t>all-SiH3(·-)</t>
  </si>
  <si>
    <t>pent-CH3(·-)</t>
  </si>
  <si>
    <t>pent-SiH3(·-)</t>
  </si>
  <si>
    <t>of the radical ion</t>
  </si>
  <si>
    <r>
      <t>D</t>
    </r>
    <r>
      <rPr>
        <b/>
        <sz val="12"/>
        <rFont val="Arial"/>
        <family val="2"/>
      </rPr>
      <t>E</t>
    </r>
  </si>
  <si>
    <t>Radical ion</t>
  </si>
  <si>
    <t>reagent</t>
  </si>
  <si>
    <r>
      <t>/kcal mol</t>
    </r>
    <r>
      <rPr>
        <vertAlign val="superscript"/>
        <sz val="9"/>
        <rFont val="Geneva"/>
        <family val="0"/>
      </rPr>
      <t>-1</t>
    </r>
  </si>
  <si>
    <t>Neutral at the geometry</t>
  </si>
  <si>
    <t>kinetically stable</t>
  </si>
  <si>
    <t xml:space="preserve"> </t>
  </si>
  <si>
    <t>computed (1)</t>
  </si>
  <si>
    <t>computed (2)</t>
  </si>
  <si>
    <t>(1) all geometries are optimized</t>
  </si>
  <si>
    <t>(2) only the radical is optimized, the cation has the radical geometry</t>
  </si>
  <si>
    <r>
      <t xml:space="preserve">NIST </t>
    </r>
    <r>
      <rPr>
        <sz val="10"/>
        <color indexed="17"/>
        <rFont val="Geneva"/>
        <family val="0"/>
      </rPr>
      <t>(4)</t>
    </r>
    <r>
      <rPr>
        <sz val="11"/>
        <color indexed="23"/>
        <rFont val="Geneva"/>
        <family val="0"/>
      </rPr>
      <t xml:space="preserve">/ Lias </t>
    </r>
    <r>
      <rPr>
        <sz val="10"/>
        <color indexed="23"/>
        <rFont val="Geneva"/>
        <family val="0"/>
      </rPr>
      <t>(5)</t>
    </r>
  </si>
  <si>
    <t xml:space="preserve">(5) S.G. Lias, J.E. Bartmess, J.F. Liebman, J.L. Holmes, R.D. Levin </t>
  </si>
  <si>
    <t>(4) NIST site: (http://webbook.nist.gov/chemistry) .</t>
  </si>
  <si>
    <r>
      <t xml:space="preserve">8,0-8,7 </t>
    </r>
    <r>
      <rPr>
        <sz val="12"/>
        <color indexed="23"/>
        <rFont val="Geneva"/>
        <family val="0"/>
      </rPr>
      <t>/ 8,20</t>
    </r>
  </si>
  <si>
    <r>
      <t xml:space="preserve">0,08-1,13 </t>
    </r>
    <r>
      <rPr>
        <sz val="12"/>
        <color indexed="23"/>
        <rFont val="Geneva"/>
        <family val="0"/>
      </rPr>
      <t>/ 4,51</t>
    </r>
  </si>
  <si>
    <r>
      <t xml:space="preserve">1,41-1,44 </t>
    </r>
    <r>
      <rPr>
        <sz val="12"/>
        <color indexed="23"/>
        <rFont val="Geneva"/>
        <family val="0"/>
      </rPr>
      <t>/ 0,63</t>
    </r>
  </si>
  <si>
    <r>
      <t xml:space="preserve">      and W.G. Mallard,  </t>
    </r>
    <r>
      <rPr>
        <i/>
        <sz val="11"/>
        <color indexed="23"/>
        <rFont val="Arial"/>
        <family val="2"/>
      </rPr>
      <t>J. Phys. Chem. Ref. Data Suppl.</t>
    </r>
    <r>
      <rPr>
        <sz val="11"/>
        <color indexed="23"/>
        <rFont val="Arial"/>
        <family val="2"/>
      </rPr>
      <t xml:space="preserve"> </t>
    </r>
    <r>
      <rPr>
        <b/>
        <sz val="11"/>
        <color indexed="23"/>
        <rFont val="Arial"/>
        <family val="2"/>
      </rPr>
      <t xml:space="preserve">1988 </t>
    </r>
    <r>
      <rPr>
        <i/>
        <sz val="11"/>
        <color indexed="23"/>
        <rFont val="Arial"/>
        <family val="2"/>
      </rPr>
      <t>17</t>
    </r>
  </si>
  <si>
    <r>
      <t xml:space="preserve">(6)  P.G. Wenthold, M.L. Polak, W.C. Lineberger </t>
    </r>
    <r>
      <rPr>
        <i/>
        <sz val="11"/>
        <color indexed="17"/>
        <rFont val="Geneva"/>
        <family val="0"/>
      </rPr>
      <t xml:space="preserve"> J Phys Chem </t>
    </r>
    <r>
      <rPr>
        <b/>
        <sz val="11"/>
        <color indexed="17"/>
        <rFont val="Geneva"/>
        <family val="0"/>
      </rPr>
      <t>1996</t>
    </r>
    <r>
      <rPr>
        <sz val="11"/>
        <color indexed="17"/>
        <rFont val="Geneva"/>
        <family val="0"/>
      </rPr>
      <t xml:space="preserve">, </t>
    </r>
    <r>
      <rPr>
        <i/>
        <sz val="11"/>
        <color indexed="17"/>
        <rFont val="Geneva"/>
        <family val="0"/>
      </rPr>
      <t>100</t>
    </r>
    <r>
      <rPr>
        <sz val="11"/>
        <color indexed="17"/>
        <rFont val="Geneva"/>
        <family val="0"/>
      </rPr>
      <t>, 6920-6926</t>
    </r>
  </si>
  <si>
    <t>anions: blue data</t>
  </si>
  <si>
    <t>cations: black data</t>
  </si>
  <si>
    <t>(next higher dissoc.</t>
  </si>
  <si>
    <t>limit in italic)</t>
  </si>
  <si>
    <t xml:space="preserve"> of the different </t>
  </si>
  <si>
    <r>
      <t>D</t>
    </r>
    <r>
      <rPr>
        <b/>
        <sz val="12"/>
        <rFont val="Geneva"/>
        <family val="0"/>
      </rPr>
      <t>E (in kcal mol</t>
    </r>
    <r>
      <rPr>
        <b/>
        <vertAlign val="superscript"/>
        <sz val="12"/>
        <rFont val="Geneva"/>
        <family val="0"/>
      </rPr>
      <t>-1</t>
    </r>
    <r>
      <rPr>
        <b/>
        <sz val="12"/>
        <rFont val="Geneva"/>
        <family val="0"/>
      </rPr>
      <t>)</t>
    </r>
  </si>
  <si>
    <t>the dissoc. limits</t>
  </si>
  <si>
    <t xml:space="preserve">Energy (H) of </t>
  </si>
  <si>
    <t xml:space="preserve">dissoc. limits for </t>
  </si>
  <si>
    <t>the same species:</t>
  </si>
  <si>
    <r>
      <t>D</t>
    </r>
    <r>
      <rPr>
        <b/>
        <sz val="12"/>
        <color indexed="17"/>
        <rFont val="Geneva"/>
        <family val="0"/>
      </rPr>
      <t>E (in kcal mol</t>
    </r>
    <r>
      <rPr>
        <b/>
        <vertAlign val="superscript"/>
        <sz val="12"/>
        <color indexed="17"/>
        <rFont val="Geneva"/>
        <family val="0"/>
      </rPr>
      <t>-1</t>
    </r>
    <r>
      <rPr>
        <b/>
        <sz val="12"/>
        <color indexed="17"/>
        <rFont val="Geneva"/>
        <family val="0"/>
      </rPr>
      <t>)</t>
    </r>
  </si>
  <si>
    <t>EXPERIMENTAL DATA*</t>
  </si>
  <si>
    <t>the reagent</t>
  </si>
  <si>
    <r>
      <t>9,84</t>
    </r>
    <r>
      <rPr>
        <sz val="12"/>
        <color indexed="23"/>
        <rFont val="Geneva"/>
        <family val="0"/>
      </rPr>
      <t xml:space="preserve"> / 9,84</t>
    </r>
  </si>
  <si>
    <r>
      <t>*EXPERIMENTAL DATA in green</t>
    </r>
    <r>
      <rPr>
        <sz val="11"/>
        <color indexed="55"/>
        <rFont val="Arial"/>
        <family val="2"/>
      </rPr>
      <t xml:space="preserve"> / grey</t>
    </r>
  </si>
  <si>
    <t>computed</t>
  </si>
  <si>
    <t>comparison with:</t>
  </si>
  <si>
    <t>computed:</t>
  </si>
  <si>
    <t>7,25 - 7,76</t>
  </si>
  <si>
    <t>11,5 - 12,2</t>
  </si>
  <si>
    <t xml:space="preserve">from the IE and EA </t>
  </si>
  <si>
    <t xml:space="preserve"> -4,2  -  +12</t>
  </si>
  <si>
    <r>
      <t>pentadienyl-CH</t>
    </r>
    <r>
      <rPr>
        <b/>
        <vertAlign val="subscript"/>
        <sz val="12"/>
        <color indexed="10"/>
        <rFont val="Geneva"/>
        <family val="0"/>
      </rPr>
      <t>3</t>
    </r>
    <r>
      <rPr>
        <b/>
        <sz val="12"/>
        <color indexed="10"/>
        <rFont val="Geneva"/>
        <family val="0"/>
      </rPr>
      <t xml:space="preserve"> anion radical</t>
    </r>
    <r>
      <rPr>
        <b/>
        <sz val="12"/>
        <color indexed="12"/>
        <rFont val="Geneva"/>
        <family val="0"/>
      </rPr>
      <t xml:space="preserve">            pentadienyl-SiH</t>
    </r>
    <r>
      <rPr>
        <b/>
        <vertAlign val="subscript"/>
        <sz val="12"/>
        <color indexed="12"/>
        <rFont val="Geneva"/>
        <family val="0"/>
      </rPr>
      <t>3</t>
    </r>
    <r>
      <rPr>
        <b/>
        <sz val="12"/>
        <color indexed="12"/>
        <rFont val="Geneva"/>
        <family val="0"/>
      </rPr>
      <t xml:space="preserve"> anion radical</t>
    </r>
  </si>
  <si>
    <t xml:space="preserve"> 21,4 -  22,1</t>
  </si>
  <si>
    <t>fragment</t>
  </si>
  <si>
    <r>
      <t>all(-) + SiH3(</t>
    </r>
    <r>
      <rPr>
        <i/>
        <vertAlign val="superscript"/>
        <sz val="12"/>
        <color indexed="12"/>
        <rFont val="Arial"/>
        <family val="2"/>
      </rPr>
      <t>.</t>
    </r>
    <r>
      <rPr>
        <i/>
        <sz val="12"/>
        <color indexed="12"/>
        <rFont val="Arial"/>
        <family val="2"/>
      </rPr>
      <t>)</t>
    </r>
  </si>
  <si>
    <t>computed values:</t>
  </si>
  <si>
    <t>value: year</t>
  </si>
  <si>
    <t>0,36-0,55</t>
  </si>
  <si>
    <t>(3) eV</t>
  </si>
  <si>
    <r>
      <t>IE</t>
    </r>
    <r>
      <rPr>
        <sz val="12"/>
        <rFont val="Geneva"/>
        <family val="0"/>
      </rPr>
      <t xml:space="preserve">  </t>
    </r>
    <r>
      <rPr>
        <sz val="11"/>
        <rFont val="Geneva"/>
        <family val="0"/>
      </rPr>
      <t>(3)</t>
    </r>
  </si>
  <si>
    <t>adiabatic</t>
  </si>
  <si>
    <r>
      <t xml:space="preserve">EA </t>
    </r>
    <r>
      <rPr>
        <sz val="11"/>
        <color indexed="12"/>
        <rFont val="Arial"/>
        <family val="2"/>
      </rPr>
      <t>(3)</t>
    </r>
  </si>
  <si>
    <t>* see the 6-311(+)G(d) sheet</t>
  </si>
  <si>
    <t>H=hartrees</t>
  </si>
  <si>
    <t>6-311G(2d,p)</t>
  </si>
  <si>
    <t>6-311+G(2d,p)</t>
  </si>
  <si>
    <t>recent</t>
  </si>
  <si>
    <r>
      <t xml:space="preserve"> </t>
    </r>
    <r>
      <rPr>
        <sz val="8"/>
        <color indexed="8"/>
        <rFont val="Geneva"/>
        <family val="0"/>
      </rPr>
      <t>of which 0,48 recent (6)</t>
    </r>
  </si>
  <si>
    <r>
      <t xml:space="preserve">9,84: 1994,93 </t>
    </r>
    <r>
      <rPr>
        <sz val="8"/>
        <rFont val="Geneva"/>
        <family val="0"/>
      </rPr>
      <t xml:space="preserve"> &lt;-- CH</t>
    </r>
    <r>
      <rPr>
        <vertAlign val="subscript"/>
        <sz val="8"/>
        <rFont val="Geneva"/>
        <family val="0"/>
      </rPr>
      <t>3</t>
    </r>
  </si>
  <si>
    <t xml:space="preserve">0,08: 1978,   the most </t>
  </si>
  <si>
    <t xml:space="preserve"> 17,3 - 33,5 or 5,5 - 21,7</t>
  </si>
  <si>
    <t>false data</t>
  </si>
  <si>
    <t>false datum:</t>
  </si>
  <si>
    <r>
      <t>D</t>
    </r>
    <r>
      <rPr>
        <sz val="11"/>
        <color indexed="10"/>
        <rFont val="Geneva"/>
        <family val="0"/>
      </rPr>
      <t>E/kcal mol</t>
    </r>
    <r>
      <rPr>
        <vertAlign val="superscript"/>
        <sz val="11"/>
        <color indexed="10"/>
        <rFont val="Geneva"/>
        <family val="0"/>
      </rPr>
      <t>-1</t>
    </r>
  </si>
  <si>
    <t>C: at the CCSD(T)/6-311(2d,p)</t>
  </si>
  <si>
    <t>Si: at the CCSD(T)/6-311(2d,p)</t>
  </si>
  <si>
    <t>thin dashed lines on the right:</t>
  </si>
  <si>
    <t>at the CCSD(T)/6-311(2d,p)</t>
  </si>
  <si>
    <t>TS</t>
  </si>
  <si>
    <t>thin dashed lines:</t>
  </si>
  <si>
    <t>dashes</t>
  </si>
  <si>
    <t>FIGURE 6</t>
  </si>
  <si>
    <t>FIGURE 3</t>
  </si>
  <si>
    <t>FIGURE 1</t>
  </si>
  <si>
    <t>FIGURE 5</t>
  </si>
  <si>
    <r>
      <t xml:space="preserve">Energies (in Hartree, H) </t>
    </r>
  </si>
  <si>
    <t xml:space="preserve">Fragments  </t>
  </si>
  <si>
    <t xml:space="preserve">CCSD(T) </t>
  </si>
  <si>
    <r>
      <t>Reagents</t>
    </r>
    <r>
      <rPr>
        <sz val="16"/>
        <rFont val="Albertus Medium"/>
        <family val="2"/>
      </rPr>
      <t xml:space="preserve">  </t>
    </r>
  </si>
  <si>
    <t>and</t>
  </si>
  <si>
    <t>energy differences</t>
  </si>
  <si>
    <r>
      <t xml:space="preserve"> (rad-cat or </t>
    </r>
    <r>
      <rPr>
        <sz val="8"/>
        <color indexed="12"/>
        <rFont val="Geneva"/>
        <family val="0"/>
      </rPr>
      <t>rad -an</t>
    </r>
    <r>
      <rPr>
        <sz val="8"/>
        <rFont val="Geneva"/>
        <family val="0"/>
      </rPr>
      <t>)</t>
    </r>
  </si>
  <si>
    <t>at the CCSD(T)/6-311+G(2d,p)</t>
  </si>
  <si>
    <r>
      <t xml:space="preserve">    energy (kcal mol</t>
    </r>
    <r>
      <rPr>
        <b/>
        <vertAlign val="superscript"/>
        <sz val="12"/>
        <rFont val="Geneva"/>
        <family val="0"/>
      </rPr>
      <t>-1</t>
    </r>
    <r>
      <rPr>
        <b/>
        <sz val="12"/>
        <rFont val="Geneva"/>
        <family val="0"/>
      </rPr>
      <t>)</t>
    </r>
  </si>
  <si>
    <t xml:space="preserve">    dissociation</t>
  </si>
  <si>
    <t xml:space="preserve">Energies (in Hartree, H) </t>
  </si>
  <si>
    <t xml:space="preserve"> Fragments </t>
  </si>
  <si>
    <t xml:space="preserve"> Reagents  </t>
  </si>
  <si>
    <t xml:space="preserve"> and</t>
  </si>
  <si>
    <r>
      <t xml:space="preserve">        energy (kcal mol</t>
    </r>
    <r>
      <rPr>
        <b/>
        <vertAlign val="superscript"/>
        <sz val="12"/>
        <rFont val="Geneva"/>
        <family val="0"/>
      </rPr>
      <t>-1</t>
    </r>
    <r>
      <rPr>
        <b/>
        <sz val="12"/>
        <rFont val="Geneva"/>
        <family val="0"/>
      </rPr>
      <t>)</t>
    </r>
  </si>
  <si>
    <t xml:space="preserve">to draw the </t>
  </si>
  <si>
    <t>dashed</t>
  </si>
  <si>
    <t>segments</t>
  </si>
  <si>
    <t>fragment:</t>
  </si>
  <si>
    <t>Si</t>
  </si>
  <si>
    <t>used for the</t>
  </si>
  <si>
    <t>UCCSD(T)/6-311+G(d)</t>
  </si>
  <si>
    <t>E/H</t>
  </si>
  <si>
    <t xml:space="preserve">      58,9  - 47,1</t>
  </si>
  <si>
    <t xml:space="preserve">     58,9  - 47,1</t>
  </si>
  <si>
    <t>basis set:</t>
  </si>
  <si>
    <t xml:space="preserve">     C</t>
  </si>
  <si>
    <t xml:space="preserve">     Si</t>
  </si>
  <si>
    <t xml:space="preserve">    C</t>
  </si>
  <si>
    <t>CASPT2 profile</t>
  </si>
  <si>
    <t>extra points:</t>
  </si>
  <si>
    <r>
      <t>D</t>
    </r>
    <r>
      <rPr>
        <sz val="9"/>
        <rFont val="Geneva"/>
        <family val="0"/>
      </rPr>
      <t>E/kcal mol-1</t>
    </r>
  </si>
  <si>
    <t>CASPT2</t>
  </si>
</sst>
</file>

<file path=xl/styles.xml><?xml version="1.0" encoding="utf-8"?>
<styleSheet xmlns="http://schemas.openxmlformats.org/spreadsheetml/2006/main">
  <numFmts count="3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&quot;£ &quot;* #,##0.00_-;\-&quot;£ &quot;* #,##0.00_-;_-&quot;£ &quot;* &quot;-&quot;??_-;_-@_-"/>
    <numFmt numFmtId="178" formatCode="0.0000000"/>
    <numFmt numFmtId="179" formatCode="0.0"/>
    <numFmt numFmtId="180" formatCode="0.00000"/>
    <numFmt numFmtId="181" formatCode="0.0000"/>
    <numFmt numFmtId="182" formatCode="0.000"/>
    <numFmt numFmtId="183" formatCode="0.000000"/>
    <numFmt numFmtId="184" formatCode="0.00000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</numFmts>
  <fonts count="13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i/>
      <sz val="12"/>
      <name val="Geneva"/>
      <family val="0"/>
    </font>
    <font>
      <sz val="10"/>
      <name val="Geneva"/>
      <family val="0"/>
    </font>
    <font>
      <sz val="8"/>
      <name val="Geneva"/>
      <family val="0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Geneva"/>
      <family val="0"/>
    </font>
    <font>
      <b/>
      <vertAlign val="subscript"/>
      <sz val="12"/>
      <color indexed="10"/>
      <name val="Geneva"/>
      <family val="0"/>
    </font>
    <font>
      <b/>
      <sz val="12"/>
      <name val="Arial"/>
      <family val="2"/>
    </font>
    <font>
      <sz val="9"/>
      <color indexed="10"/>
      <name val="Geneva"/>
      <family val="0"/>
    </font>
    <font>
      <b/>
      <sz val="12"/>
      <color indexed="12"/>
      <name val="Geneva"/>
      <family val="0"/>
    </font>
    <font>
      <sz val="10"/>
      <color indexed="12"/>
      <name val="Geneva"/>
      <family val="0"/>
    </font>
    <font>
      <sz val="10"/>
      <color indexed="12"/>
      <name val="Arial"/>
      <family val="2"/>
    </font>
    <font>
      <sz val="10"/>
      <color indexed="10"/>
      <name val="Geneva"/>
      <family val="0"/>
    </font>
    <font>
      <b/>
      <vertAlign val="subscript"/>
      <sz val="12"/>
      <color indexed="12"/>
      <name val="Geneva"/>
      <family val="0"/>
    </font>
    <font>
      <b/>
      <sz val="11"/>
      <color indexed="12"/>
      <name val="Geneva"/>
      <family val="0"/>
    </font>
    <font>
      <sz val="9"/>
      <color indexed="12"/>
      <name val="Geneva"/>
      <family val="0"/>
    </font>
    <font>
      <b/>
      <sz val="10.5"/>
      <name val="Arial"/>
      <family val="2"/>
    </font>
    <font>
      <sz val="9"/>
      <name val="Arial"/>
      <family val="2"/>
    </font>
    <font>
      <sz val="10.5"/>
      <name val="Arial"/>
      <family val="2"/>
    </font>
    <font>
      <b/>
      <sz val="11.5"/>
      <name val="Arial"/>
      <family val="2"/>
    </font>
    <font>
      <sz val="9.75"/>
      <name val="Arial"/>
      <family val="2"/>
    </font>
    <font>
      <sz val="9.5"/>
      <name val="Arial"/>
      <family val="2"/>
    </font>
    <font>
      <b/>
      <sz val="10"/>
      <color indexed="12"/>
      <name val="Geneva"/>
      <family val="0"/>
    </font>
    <font>
      <b/>
      <sz val="10"/>
      <color indexed="12"/>
      <name val="Symbol"/>
      <family val="1"/>
    </font>
    <font>
      <b/>
      <vertAlign val="superscript"/>
      <sz val="10"/>
      <color indexed="12"/>
      <name val="Geneva"/>
      <family val="0"/>
    </font>
    <font>
      <b/>
      <sz val="10"/>
      <color indexed="10"/>
      <name val="Geneva"/>
      <family val="0"/>
    </font>
    <font>
      <b/>
      <sz val="10"/>
      <color indexed="10"/>
      <name val="Symbol"/>
      <family val="1"/>
    </font>
    <font>
      <b/>
      <vertAlign val="superscript"/>
      <sz val="10"/>
      <color indexed="10"/>
      <name val="Geneva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Geneva"/>
      <family val="0"/>
    </font>
    <font>
      <b/>
      <sz val="11"/>
      <color indexed="10"/>
      <name val="Symbol"/>
      <family val="1"/>
    </font>
    <font>
      <b/>
      <vertAlign val="superscript"/>
      <sz val="11"/>
      <color indexed="10"/>
      <name val="Geneva"/>
      <family val="0"/>
    </font>
    <font>
      <sz val="11"/>
      <color indexed="12"/>
      <name val="Geneva"/>
      <family val="0"/>
    </font>
    <font>
      <b/>
      <sz val="11"/>
      <color indexed="12"/>
      <name val="Symbol"/>
      <family val="1"/>
    </font>
    <font>
      <b/>
      <vertAlign val="superscript"/>
      <sz val="11"/>
      <color indexed="12"/>
      <name val="Geneva"/>
      <family val="0"/>
    </font>
    <font>
      <sz val="11"/>
      <color indexed="10"/>
      <name val="Geneva"/>
      <family val="0"/>
    </font>
    <font>
      <sz val="11"/>
      <name val="Geneva"/>
      <family val="0"/>
    </font>
    <font>
      <b/>
      <vertAlign val="superscript"/>
      <sz val="10"/>
      <color indexed="10"/>
      <name val="Arial"/>
      <family val="2"/>
    </font>
    <font>
      <b/>
      <vertAlign val="superscript"/>
      <sz val="10"/>
      <color indexed="12"/>
      <name val="Arial"/>
      <family val="2"/>
    </font>
    <font>
      <sz val="12"/>
      <name val="Arial"/>
      <family val="2"/>
    </font>
    <font>
      <sz val="12"/>
      <name val="Geneva"/>
      <family val="0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6"/>
      <name val="Arial"/>
      <family val="2"/>
    </font>
    <font>
      <i/>
      <sz val="12"/>
      <color indexed="10"/>
      <name val="Arial"/>
      <family val="2"/>
    </font>
    <font>
      <i/>
      <sz val="9"/>
      <color indexed="10"/>
      <name val="Geneva"/>
      <family val="0"/>
    </font>
    <font>
      <i/>
      <sz val="12"/>
      <color indexed="10"/>
      <name val="Geneva"/>
      <family val="0"/>
    </font>
    <font>
      <b/>
      <sz val="12"/>
      <name val="Symbol"/>
      <family val="1"/>
    </font>
    <font>
      <vertAlign val="superscript"/>
      <sz val="9"/>
      <name val="Geneva"/>
      <family val="0"/>
    </font>
    <font>
      <b/>
      <vertAlign val="superscript"/>
      <sz val="12"/>
      <name val="Geneva"/>
      <family val="0"/>
    </font>
    <font>
      <sz val="11"/>
      <name val="Arial"/>
      <family val="2"/>
    </font>
    <font>
      <b/>
      <sz val="12"/>
      <color indexed="8"/>
      <name val="Geneva"/>
      <family val="0"/>
    </font>
    <font>
      <b/>
      <sz val="12"/>
      <color indexed="17"/>
      <name val="Geneva"/>
      <family val="0"/>
    </font>
    <font>
      <b/>
      <sz val="11"/>
      <color indexed="17"/>
      <name val="Geneva"/>
      <family val="0"/>
    </font>
    <font>
      <sz val="11"/>
      <color indexed="23"/>
      <name val="Geneva"/>
      <family val="0"/>
    </font>
    <font>
      <sz val="12"/>
      <color indexed="23"/>
      <name val="Geneva"/>
      <family val="0"/>
    </font>
    <font>
      <b/>
      <sz val="11"/>
      <color indexed="12"/>
      <name val="Arial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color indexed="17"/>
      <name val="Geneva"/>
      <family val="0"/>
    </font>
    <font>
      <sz val="10"/>
      <color indexed="23"/>
      <name val="Geneva"/>
      <family val="0"/>
    </font>
    <font>
      <sz val="11"/>
      <color indexed="17"/>
      <name val="Geneva"/>
      <family val="0"/>
    </font>
    <font>
      <b/>
      <sz val="11"/>
      <color indexed="17"/>
      <name val="Arial"/>
      <family val="2"/>
    </font>
    <font>
      <sz val="11"/>
      <color indexed="23"/>
      <name val="Arial"/>
      <family val="2"/>
    </font>
    <font>
      <i/>
      <sz val="11"/>
      <color indexed="23"/>
      <name val="Arial"/>
      <family val="2"/>
    </font>
    <font>
      <b/>
      <sz val="11"/>
      <color indexed="23"/>
      <name val="Arial"/>
      <family val="2"/>
    </font>
    <font>
      <i/>
      <sz val="11"/>
      <color indexed="17"/>
      <name val="Geneva"/>
      <family val="0"/>
    </font>
    <font>
      <b/>
      <sz val="9"/>
      <color indexed="12"/>
      <name val="Geneva"/>
      <family val="0"/>
    </font>
    <font>
      <b/>
      <sz val="11"/>
      <name val="Geneva"/>
      <family val="0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17"/>
      <name val="Symbol"/>
      <family val="1"/>
    </font>
    <font>
      <b/>
      <vertAlign val="superscript"/>
      <sz val="12"/>
      <color indexed="17"/>
      <name val="Geneva"/>
      <family val="0"/>
    </font>
    <font>
      <sz val="11"/>
      <color indexed="55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Geneva"/>
      <family val="0"/>
    </font>
    <font>
      <i/>
      <sz val="12"/>
      <color indexed="12"/>
      <name val="Arial"/>
      <family val="2"/>
    </font>
    <font>
      <i/>
      <vertAlign val="superscript"/>
      <sz val="12"/>
      <color indexed="12"/>
      <name val="Arial"/>
      <family val="2"/>
    </font>
    <font>
      <sz val="9"/>
      <color indexed="8"/>
      <name val="Geneva"/>
      <family val="0"/>
    </font>
    <font>
      <sz val="11"/>
      <color indexed="12"/>
      <name val="Arial"/>
      <family val="2"/>
    </font>
    <font>
      <b/>
      <sz val="11"/>
      <name val="Arial"/>
      <family val="2"/>
    </font>
    <font>
      <b/>
      <sz val="9"/>
      <color indexed="17"/>
      <name val="Geneva"/>
      <family val="0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b/>
      <i/>
      <sz val="11"/>
      <name val="Geneva"/>
      <family val="0"/>
    </font>
    <font>
      <b/>
      <i/>
      <sz val="11"/>
      <color indexed="10"/>
      <name val="Geneva"/>
      <family val="0"/>
    </font>
    <font>
      <b/>
      <i/>
      <sz val="11"/>
      <color indexed="12"/>
      <name val="Arial"/>
      <family val="2"/>
    </font>
    <font>
      <i/>
      <sz val="11"/>
      <color indexed="12"/>
      <name val="Arial"/>
      <family val="2"/>
    </font>
    <font>
      <b/>
      <i/>
      <sz val="11"/>
      <color indexed="8"/>
      <name val="Arial"/>
      <family val="2"/>
    </font>
    <font>
      <i/>
      <sz val="11"/>
      <name val="Arial"/>
      <family val="2"/>
    </font>
    <font>
      <i/>
      <sz val="11"/>
      <color indexed="10"/>
      <name val="Geneva"/>
      <family val="0"/>
    </font>
    <font>
      <i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Geneva"/>
      <family val="0"/>
    </font>
    <font>
      <sz val="8"/>
      <color indexed="8"/>
      <name val="Geneva"/>
      <family val="0"/>
    </font>
    <font>
      <vertAlign val="subscript"/>
      <sz val="8"/>
      <name val="Geneva"/>
      <family val="0"/>
    </font>
    <font>
      <b/>
      <sz val="12"/>
      <color indexed="61"/>
      <name val="Arial"/>
      <family val="2"/>
    </font>
    <font>
      <sz val="11"/>
      <color indexed="10"/>
      <name val="Symbol"/>
      <family val="1"/>
    </font>
    <font>
      <vertAlign val="superscript"/>
      <sz val="11"/>
      <color indexed="10"/>
      <name val="Geneva"/>
      <family val="0"/>
    </font>
    <font>
      <sz val="8.75"/>
      <name val="Geneva"/>
      <family val="0"/>
    </font>
    <font>
      <sz val="9"/>
      <color indexed="23"/>
      <name val="Geneva"/>
      <family val="0"/>
    </font>
    <font>
      <b/>
      <sz val="10.5"/>
      <color indexed="8"/>
      <name val="Arial"/>
      <family val="2"/>
    </font>
    <font>
      <b/>
      <sz val="14"/>
      <name val="Geneva"/>
      <family val="0"/>
    </font>
    <font>
      <b/>
      <sz val="14"/>
      <color indexed="8"/>
      <name val="Geneva"/>
      <family val="0"/>
    </font>
    <font>
      <b/>
      <i/>
      <sz val="9"/>
      <color indexed="10"/>
      <name val="Geneva"/>
      <family val="0"/>
    </font>
    <font>
      <b/>
      <i/>
      <sz val="16"/>
      <color indexed="61"/>
      <name val="Arial"/>
      <family val="2"/>
    </font>
    <font>
      <sz val="16"/>
      <name val="Albertus Medium"/>
      <family val="2"/>
    </font>
    <font>
      <sz val="16"/>
      <color indexed="61"/>
      <name val="Albertus Medium"/>
      <family val="2"/>
    </font>
    <font>
      <sz val="8"/>
      <color indexed="12"/>
      <name val="Geneva"/>
      <family val="0"/>
    </font>
    <font>
      <sz val="10"/>
      <color indexed="16"/>
      <name val="Geneva"/>
      <family val="0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sz val="16"/>
      <color indexed="17"/>
      <name val="Albertus Medium"/>
      <family val="2"/>
    </font>
    <font>
      <i/>
      <sz val="9"/>
      <color indexed="23"/>
      <name val="Geneva"/>
      <family val="0"/>
    </font>
    <font>
      <i/>
      <sz val="10"/>
      <color indexed="23"/>
      <name val="Geneva"/>
      <family val="0"/>
    </font>
    <font>
      <b/>
      <sz val="11"/>
      <color indexed="10"/>
      <name val="Arial"/>
      <family val="2"/>
    </font>
    <font>
      <sz val="12"/>
      <color indexed="17"/>
      <name val="Arial"/>
      <family val="2"/>
    </font>
    <font>
      <sz val="11"/>
      <name val="Albertus Medium"/>
      <family val="2"/>
    </font>
    <font>
      <sz val="11"/>
      <name val="Verdana"/>
      <family val="2"/>
    </font>
    <font>
      <sz val="9"/>
      <name val="Symbol"/>
      <family val="1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78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79" fontId="10" fillId="0" borderId="0" xfId="0" applyNumberFormat="1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178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178" fontId="6" fillId="0" borderId="1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78" fontId="14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2" fontId="15" fillId="0" borderId="0" xfId="0" applyNumberFormat="1" applyFont="1" applyAlignment="1">
      <alignment horizontal="left"/>
    </xf>
    <xf numFmtId="179" fontId="15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2" fontId="33" fillId="0" borderId="1" xfId="0" applyNumberFormat="1" applyFont="1" applyBorder="1" applyAlignment="1">
      <alignment horizontal="left"/>
    </xf>
    <xf numFmtId="2" fontId="28" fillId="0" borderId="1" xfId="0" applyNumberFormat="1" applyFont="1" applyBorder="1" applyAlignment="1">
      <alignment horizontal="left"/>
    </xf>
    <xf numFmtId="178" fontId="34" fillId="0" borderId="1" xfId="0" applyNumberFormat="1" applyFont="1" applyBorder="1" applyAlignment="1">
      <alignment horizontal="center"/>
    </xf>
    <xf numFmtId="2" fontId="34" fillId="0" borderId="1" xfId="0" applyNumberFormat="1" applyFont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2" fontId="1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183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0" fontId="38" fillId="0" borderId="0" xfId="0" applyFont="1" applyAlignment="1">
      <alignment/>
    </xf>
    <xf numFmtId="0" fontId="42" fillId="0" borderId="0" xfId="0" applyFont="1" applyAlignment="1">
      <alignment/>
    </xf>
    <xf numFmtId="0" fontId="12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83" fontId="45" fillId="0" borderId="0" xfId="0" applyNumberFormat="1" applyFont="1" applyAlignment="1">
      <alignment/>
    </xf>
    <xf numFmtId="183" fontId="48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50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7" fillId="0" borderId="0" xfId="0" applyFont="1" applyAlignment="1">
      <alignment/>
    </xf>
    <xf numFmtId="0" fontId="12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0" fillId="0" borderId="0" xfId="0" applyAlignment="1">
      <alignment horizontal="right"/>
    </xf>
    <xf numFmtId="2" fontId="47" fillId="0" borderId="0" xfId="0" applyNumberFormat="1" applyFont="1" applyAlignment="1">
      <alignment horizontal="right"/>
    </xf>
    <xf numFmtId="183" fontId="45" fillId="0" borderId="0" xfId="0" applyNumberFormat="1" applyFont="1" applyAlignment="1">
      <alignment horizontal="right"/>
    </xf>
    <xf numFmtId="183" fontId="0" fillId="0" borderId="0" xfId="0" applyNumberFormat="1" applyAlignment="1">
      <alignment horizontal="right"/>
    </xf>
    <xf numFmtId="183" fontId="50" fillId="0" borderId="0" xfId="0" applyNumberFormat="1" applyFont="1" applyAlignment="1">
      <alignment horizontal="right"/>
    </xf>
    <xf numFmtId="183" fontId="48" fillId="0" borderId="0" xfId="0" applyNumberFormat="1" applyFont="1" applyAlignment="1">
      <alignment horizontal="right"/>
    </xf>
    <xf numFmtId="183" fontId="5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57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59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58" fillId="0" borderId="5" xfId="0" applyFont="1" applyBorder="1" applyAlignment="1">
      <alignment horizontal="right"/>
    </xf>
    <xf numFmtId="2" fontId="57" fillId="0" borderId="4" xfId="0" applyNumberFormat="1" applyFont="1" applyBorder="1" applyAlignment="1">
      <alignment horizontal="right"/>
    </xf>
    <xf numFmtId="2" fontId="58" fillId="0" borderId="5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2" fontId="58" fillId="0" borderId="8" xfId="0" applyNumberFormat="1" applyFont="1" applyBorder="1" applyAlignment="1">
      <alignment horizontal="right"/>
    </xf>
    <xf numFmtId="0" fontId="56" fillId="0" borderId="9" xfId="0" applyFont="1" applyBorder="1" applyAlignment="1">
      <alignment horizontal="left"/>
    </xf>
    <xf numFmtId="0" fontId="62" fillId="0" borderId="3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2" fontId="14" fillId="0" borderId="4" xfId="0" applyNumberFormat="1" applyFont="1" applyBorder="1" applyAlignment="1">
      <alignment horizontal="right"/>
    </xf>
    <xf numFmtId="2" fontId="14" fillId="0" borderId="6" xfId="0" applyNumberFormat="1" applyFont="1" applyBorder="1" applyAlignment="1">
      <alignment horizontal="right"/>
    </xf>
    <xf numFmtId="0" fontId="58" fillId="0" borderId="8" xfId="0" applyFont="1" applyBorder="1" applyAlignment="1">
      <alignment horizontal="right"/>
    </xf>
    <xf numFmtId="0" fontId="67" fillId="0" borderId="0" xfId="0" applyFont="1" applyAlignment="1">
      <alignment/>
    </xf>
    <xf numFmtId="0" fontId="56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right"/>
    </xf>
    <xf numFmtId="0" fontId="74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77" fillId="0" borderId="0" xfId="0" applyFont="1" applyAlignment="1">
      <alignment/>
    </xf>
    <xf numFmtId="183" fontId="48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84" fillId="0" borderId="0" xfId="0" applyFont="1" applyAlignment="1">
      <alignment/>
    </xf>
    <xf numFmtId="0" fontId="0" fillId="2" borderId="0" xfId="0" applyFill="1" applyAlignment="1">
      <alignment/>
    </xf>
    <xf numFmtId="0" fontId="45" fillId="2" borderId="0" xfId="0" applyFont="1" applyFill="1" applyAlignment="1">
      <alignment horizontal="center"/>
    </xf>
    <xf numFmtId="0" fontId="45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10" fillId="0" borderId="0" xfId="0" applyFont="1" applyAlignment="1">
      <alignment horizontal="right"/>
    </xf>
    <xf numFmtId="0" fontId="62" fillId="0" borderId="9" xfId="0" applyFont="1" applyBorder="1" applyAlignment="1">
      <alignment horizontal="left"/>
    </xf>
    <xf numFmtId="0" fontId="0" fillId="4" borderId="0" xfId="0" applyFill="1" applyAlignment="1">
      <alignment/>
    </xf>
    <xf numFmtId="178" fontId="48" fillId="0" borderId="0" xfId="0" applyNumberFormat="1" applyFont="1" applyAlignment="1">
      <alignment/>
    </xf>
    <xf numFmtId="184" fontId="48" fillId="0" borderId="0" xfId="0" applyNumberFormat="1" applyFont="1" applyAlignment="1">
      <alignment/>
    </xf>
    <xf numFmtId="179" fontId="81" fillId="0" borderId="0" xfId="0" applyNumberFormat="1" applyFont="1" applyAlignment="1">
      <alignment horizontal="center"/>
    </xf>
    <xf numFmtId="179" fontId="82" fillId="0" borderId="0" xfId="0" applyNumberFormat="1" applyFont="1" applyAlignment="1">
      <alignment horizontal="center"/>
    </xf>
    <xf numFmtId="179" fontId="83" fillId="0" borderId="0" xfId="0" applyNumberFormat="1" applyFont="1" applyAlignment="1">
      <alignment horizontal="center"/>
    </xf>
    <xf numFmtId="0" fontId="89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104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2" borderId="0" xfId="0" applyFill="1" applyAlignment="1">
      <alignment horizontal="right"/>
    </xf>
    <xf numFmtId="0" fontId="86" fillId="3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83" fontId="17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108" fillId="0" borderId="0" xfId="0" applyFont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30" fillId="5" borderId="0" xfId="0" applyFont="1" applyFill="1" applyAlignment="1">
      <alignment horizontal="center"/>
    </xf>
    <xf numFmtId="2" fontId="17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/>
    </xf>
    <xf numFmtId="0" fontId="27" fillId="5" borderId="0" xfId="0" applyFont="1" applyFill="1" applyAlignment="1">
      <alignment horizontal="left"/>
    </xf>
    <xf numFmtId="2" fontId="15" fillId="5" borderId="0" xfId="0" applyNumberFormat="1" applyFont="1" applyFill="1" applyAlignment="1">
      <alignment horizontal="left"/>
    </xf>
    <xf numFmtId="0" fontId="17" fillId="5" borderId="0" xfId="0" applyFont="1" applyFill="1" applyAlignment="1">
      <alignment/>
    </xf>
    <xf numFmtId="179" fontId="6" fillId="5" borderId="0" xfId="0" applyNumberFormat="1" applyFont="1" applyFill="1" applyAlignment="1">
      <alignment/>
    </xf>
    <xf numFmtId="0" fontId="0" fillId="5" borderId="0" xfId="0" applyFill="1" applyAlignment="1">
      <alignment/>
    </xf>
    <xf numFmtId="0" fontId="6" fillId="5" borderId="0" xfId="0" applyFont="1" applyFill="1" applyAlignment="1">
      <alignment/>
    </xf>
    <xf numFmtId="0" fontId="15" fillId="5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179" fontId="0" fillId="5" borderId="0" xfId="0" applyNumberFormat="1" applyFill="1" applyAlignment="1">
      <alignment/>
    </xf>
    <xf numFmtId="0" fontId="4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5" fillId="0" borderId="0" xfId="0" applyFont="1" applyAlignment="1">
      <alignment/>
    </xf>
    <xf numFmtId="0" fontId="73" fillId="5" borderId="0" xfId="0" applyFont="1" applyFill="1" applyAlignment="1">
      <alignment horizontal="center"/>
    </xf>
    <xf numFmtId="0" fontId="111" fillId="0" borderId="0" xfId="0" applyFont="1" applyAlignment="1">
      <alignment/>
    </xf>
    <xf numFmtId="0" fontId="6" fillId="5" borderId="0" xfId="0" applyFont="1" applyFill="1" applyAlignment="1">
      <alignment horizontal="center"/>
    </xf>
    <xf numFmtId="2" fontId="15" fillId="5" borderId="0" xfId="0" applyNumberFormat="1" applyFont="1" applyFill="1" applyAlignment="1">
      <alignment horizontal="right"/>
    </xf>
    <xf numFmtId="2" fontId="17" fillId="5" borderId="0" xfId="0" applyNumberFormat="1" applyFont="1" applyFill="1" applyAlignment="1">
      <alignment horizontal="right"/>
    </xf>
    <xf numFmtId="0" fontId="113" fillId="0" borderId="0" xfId="0" applyFont="1" applyAlignment="1">
      <alignment/>
    </xf>
    <xf numFmtId="0" fontId="41" fillId="5" borderId="0" xfId="0" applyFont="1" applyFill="1" applyAlignment="1">
      <alignment/>
    </xf>
    <xf numFmtId="0" fontId="38" fillId="5" borderId="0" xfId="0" applyFont="1" applyFill="1" applyAlignment="1">
      <alignment/>
    </xf>
    <xf numFmtId="0" fontId="114" fillId="0" borderId="0" xfId="0" applyFont="1" applyAlignment="1">
      <alignment/>
    </xf>
    <xf numFmtId="178" fontId="6" fillId="5" borderId="0" xfId="0" applyNumberFormat="1" applyFont="1" applyFill="1" applyBorder="1" applyAlignment="1">
      <alignment horizontal="center"/>
    </xf>
    <xf numFmtId="183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83" fontId="13" fillId="0" borderId="0" xfId="0" applyNumberFormat="1" applyFont="1" applyAlignment="1">
      <alignment/>
    </xf>
    <xf numFmtId="183" fontId="115" fillId="0" borderId="0" xfId="0" applyNumberFormat="1" applyFont="1" applyAlignment="1">
      <alignment/>
    </xf>
    <xf numFmtId="0" fontId="115" fillId="0" borderId="0" xfId="0" applyFont="1" applyAlignment="1">
      <alignment/>
    </xf>
    <xf numFmtId="183" fontId="104" fillId="0" borderId="0" xfId="0" applyNumberFormat="1" applyFont="1" applyFill="1" applyAlignment="1">
      <alignment/>
    </xf>
    <xf numFmtId="2" fontId="27" fillId="0" borderId="0" xfId="0" applyNumberFormat="1" applyFont="1" applyAlignment="1">
      <alignment/>
    </xf>
    <xf numFmtId="183" fontId="88" fillId="4" borderId="0" xfId="0" applyNumberFormat="1" applyFont="1" applyFill="1" applyAlignment="1">
      <alignment horizontal="center"/>
    </xf>
    <xf numFmtId="183" fontId="99" fillId="4" borderId="0" xfId="0" applyNumberFormat="1" applyFont="1" applyFill="1" applyAlignment="1">
      <alignment horizontal="center"/>
    </xf>
    <xf numFmtId="0" fontId="74" fillId="4" borderId="0" xfId="0" applyFont="1" applyFill="1" applyAlignment="1">
      <alignment horizontal="center"/>
    </xf>
    <xf numFmtId="183" fontId="62" fillId="4" borderId="0" xfId="0" applyNumberFormat="1" applyFont="1" applyFill="1" applyAlignment="1">
      <alignment horizontal="center"/>
    </xf>
    <xf numFmtId="183" fontId="97" fillId="4" borderId="0" xfId="0" applyNumberFormat="1" applyFont="1" applyFill="1" applyAlignment="1">
      <alignment horizontal="center"/>
    </xf>
    <xf numFmtId="192" fontId="88" fillId="6" borderId="0" xfId="0" applyNumberFormat="1" applyFont="1" applyFill="1" applyAlignment="1">
      <alignment/>
    </xf>
    <xf numFmtId="0" fontId="93" fillId="6" borderId="0" xfId="0" applyFont="1" applyFill="1" applyAlignment="1">
      <alignment horizontal="center"/>
    </xf>
    <xf numFmtId="0" fontId="94" fillId="6" borderId="0" xfId="0" applyFont="1" applyFill="1" applyAlignment="1">
      <alignment horizontal="center"/>
    </xf>
    <xf numFmtId="0" fontId="95" fillId="6" borderId="0" xfId="0" applyFont="1" applyFill="1" applyAlignment="1">
      <alignment horizontal="center"/>
    </xf>
    <xf numFmtId="192" fontId="62" fillId="6" borderId="0" xfId="0" applyNumberFormat="1" applyFont="1" applyFill="1" applyAlignment="1">
      <alignment/>
    </xf>
    <xf numFmtId="183" fontId="93" fillId="6" borderId="0" xfId="0" applyNumberFormat="1" applyFont="1" applyFill="1" applyAlignment="1">
      <alignment horizontal="center"/>
    </xf>
    <xf numFmtId="0" fontId="95" fillId="6" borderId="0" xfId="0" applyFont="1" applyFill="1" applyAlignment="1">
      <alignment/>
    </xf>
    <xf numFmtId="192" fontId="96" fillId="6" borderId="0" xfId="0" applyNumberFormat="1" applyFont="1" applyFill="1" applyAlignment="1">
      <alignment/>
    </xf>
    <xf numFmtId="192" fontId="93" fillId="6" borderId="0" xfId="0" applyNumberFormat="1" applyFont="1" applyFill="1" applyAlignment="1">
      <alignment horizontal="center"/>
    </xf>
    <xf numFmtId="192" fontId="95" fillId="6" borderId="0" xfId="0" applyNumberFormat="1" applyFont="1" applyFill="1" applyAlignment="1">
      <alignment/>
    </xf>
    <xf numFmtId="192" fontId="96" fillId="6" borderId="0" xfId="0" applyNumberFormat="1" applyFont="1" applyFill="1" applyBorder="1" applyAlignment="1">
      <alignment/>
    </xf>
    <xf numFmtId="0" fontId="107" fillId="6" borderId="0" xfId="0" applyFont="1" applyFill="1" applyAlignment="1">
      <alignment horizontal="center"/>
    </xf>
    <xf numFmtId="0" fontId="118" fillId="6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9" fontId="20" fillId="0" borderId="0" xfId="0" applyNumberFormat="1" applyFont="1" applyAlignment="1">
      <alignment horizontal="center"/>
    </xf>
    <xf numFmtId="0" fontId="120" fillId="0" borderId="0" xfId="0" applyFont="1" applyAlignment="1">
      <alignment/>
    </xf>
    <xf numFmtId="0" fontId="0" fillId="0" borderId="0" xfId="0" applyBorder="1" applyAlignment="1">
      <alignment/>
    </xf>
    <xf numFmtId="183" fontId="122" fillId="0" borderId="0" xfId="0" applyBorder="1" applyAlignment="1">
      <alignment/>
    </xf>
    <xf numFmtId="0" fontId="121" fillId="0" borderId="0" xfId="0" applyFont="1" applyBorder="1" applyAlignment="1">
      <alignment/>
    </xf>
    <xf numFmtId="0" fontId="122" fillId="0" borderId="0" xfId="0" applyBorder="1" applyAlignment="1">
      <alignment/>
    </xf>
    <xf numFmtId="0" fontId="122" fillId="0" borderId="0" xfId="0" applyFont="1" applyBorder="1" applyAlignment="1">
      <alignment/>
    </xf>
    <xf numFmtId="0" fontId="0" fillId="0" borderId="0" xfId="0" applyAlignment="1">
      <alignment horizontal="left"/>
    </xf>
    <xf numFmtId="0" fontId="46" fillId="0" borderId="10" xfId="0" applyFont="1" applyFill="1" applyBorder="1" applyAlignment="1">
      <alignment/>
    </xf>
    <xf numFmtId="0" fontId="42" fillId="3" borderId="0" xfId="0" applyFont="1" applyFill="1" applyAlignment="1">
      <alignment/>
    </xf>
    <xf numFmtId="0" fontId="4" fillId="3" borderId="0" xfId="0" applyFont="1" applyFill="1" applyAlignment="1">
      <alignment horizontal="left"/>
    </xf>
    <xf numFmtId="0" fontId="46" fillId="3" borderId="0" xfId="0" applyFont="1" applyFill="1" applyAlignment="1">
      <alignment/>
    </xf>
    <xf numFmtId="2" fontId="4" fillId="3" borderId="0" xfId="0" applyNumberFormat="1" applyFont="1" applyFill="1" applyAlignment="1">
      <alignment/>
    </xf>
    <xf numFmtId="2" fontId="74" fillId="3" borderId="0" xfId="0" applyNumberFormat="1" applyFont="1" applyFill="1" applyAlignment="1">
      <alignment/>
    </xf>
    <xf numFmtId="2" fontId="46" fillId="3" borderId="0" xfId="0" applyNumberFormat="1" applyFont="1" applyFill="1" applyAlignment="1">
      <alignment/>
    </xf>
    <xf numFmtId="2" fontId="42" fillId="3" borderId="0" xfId="0" applyNumberFormat="1" applyFont="1" applyFill="1" applyAlignment="1">
      <alignment/>
    </xf>
    <xf numFmtId="2" fontId="14" fillId="3" borderId="0" xfId="0" applyNumberFormat="1" applyFont="1" applyFill="1" applyAlignment="1">
      <alignment/>
    </xf>
    <xf numFmtId="2" fontId="19" fillId="3" borderId="0" xfId="0" applyNumberFormat="1" applyFont="1" applyFill="1" applyAlignment="1">
      <alignment/>
    </xf>
    <xf numFmtId="2" fontId="101" fillId="3" borderId="0" xfId="0" applyNumberFormat="1" applyFont="1" applyFill="1" applyAlignment="1">
      <alignment/>
    </xf>
    <xf numFmtId="2" fontId="102" fillId="3" borderId="0" xfId="0" applyNumberFormat="1" applyFont="1" applyFill="1" applyAlignment="1">
      <alignment/>
    </xf>
    <xf numFmtId="0" fontId="101" fillId="3" borderId="0" xfId="0" applyFont="1" applyFill="1" applyAlignment="1">
      <alignment/>
    </xf>
    <xf numFmtId="0" fontId="48" fillId="0" borderId="0" xfId="0" applyFont="1" applyAlignment="1">
      <alignment/>
    </xf>
    <xf numFmtId="0" fontId="77" fillId="0" borderId="0" xfId="0" applyFont="1" applyFill="1" applyAlignment="1">
      <alignment/>
    </xf>
    <xf numFmtId="0" fontId="123" fillId="4" borderId="10" xfId="0" applyFont="1" applyFill="1" applyBorder="1" applyAlignment="1">
      <alignment/>
    </xf>
    <xf numFmtId="0" fontId="75" fillId="4" borderId="0" xfId="0" applyFont="1" applyFill="1" applyAlignment="1">
      <alignment/>
    </xf>
    <xf numFmtId="0" fontId="75" fillId="4" borderId="0" xfId="0" applyFont="1" applyFill="1" applyAlignment="1">
      <alignment horizontal="left"/>
    </xf>
    <xf numFmtId="0" fontId="124" fillId="0" borderId="0" xfId="0" applyFont="1" applyAlignment="1">
      <alignment/>
    </xf>
    <xf numFmtId="0" fontId="124" fillId="0" borderId="0" xfId="0" applyFont="1" applyAlignment="1">
      <alignment horizontal="center"/>
    </xf>
    <xf numFmtId="2" fontId="124" fillId="0" borderId="0" xfId="0" applyNumberFormat="1" applyFont="1" applyAlignment="1">
      <alignment horizontal="center"/>
    </xf>
    <xf numFmtId="0" fontId="60" fillId="0" borderId="0" xfId="0" applyFont="1" applyAlignment="1">
      <alignment/>
    </xf>
    <xf numFmtId="183" fontId="66" fillId="0" borderId="0" xfId="0" applyNumberFormat="1" applyFont="1" applyAlignment="1">
      <alignment horizontal="right"/>
    </xf>
    <xf numFmtId="0" fontId="125" fillId="0" borderId="0" xfId="0" applyFont="1" applyAlignment="1">
      <alignment horizontal="center"/>
    </xf>
    <xf numFmtId="0" fontId="125" fillId="0" borderId="0" xfId="0" applyFont="1" applyFill="1" applyAlignment="1">
      <alignment horizontal="center"/>
    </xf>
    <xf numFmtId="0" fontId="66" fillId="0" borderId="0" xfId="0" applyFont="1" applyAlignment="1">
      <alignment/>
    </xf>
    <xf numFmtId="2" fontId="125" fillId="0" borderId="0" xfId="0" applyNumberFormat="1" applyFont="1" applyAlignment="1">
      <alignment horizontal="center"/>
    </xf>
    <xf numFmtId="0" fontId="66" fillId="0" borderId="0" xfId="0" applyFont="1" applyAlignment="1">
      <alignment horizontal="right"/>
    </xf>
    <xf numFmtId="0" fontId="56" fillId="5" borderId="0" xfId="0" applyFont="1" applyFill="1" applyAlignment="1">
      <alignment horizontal="right"/>
    </xf>
    <xf numFmtId="0" fontId="12" fillId="5" borderId="0" xfId="0" applyFont="1" applyFill="1" applyAlignment="1">
      <alignment horizontal="right"/>
    </xf>
    <xf numFmtId="0" fontId="47" fillId="5" borderId="0" xfId="0" applyFont="1" applyFill="1" applyAlignment="1">
      <alignment horizontal="right"/>
    </xf>
    <xf numFmtId="0" fontId="45" fillId="3" borderId="11" xfId="0" applyFont="1" applyFill="1" applyBorder="1" applyAlignment="1">
      <alignment horizontal="center"/>
    </xf>
    <xf numFmtId="0" fontId="53" fillId="3" borderId="11" xfId="0" applyFont="1" applyFill="1" applyBorder="1" applyAlignment="1">
      <alignment/>
    </xf>
    <xf numFmtId="0" fontId="45" fillId="3" borderId="11" xfId="0" applyFont="1" applyFill="1" applyBorder="1" applyAlignment="1">
      <alignment/>
    </xf>
    <xf numFmtId="0" fontId="76" fillId="3" borderId="0" xfId="0" applyFont="1" applyFill="1" applyAlignment="1">
      <alignment/>
    </xf>
    <xf numFmtId="0" fontId="78" fillId="3" borderId="0" xfId="0" applyFont="1" applyFill="1" applyBorder="1" applyAlignment="1">
      <alignment/>
    </xf>
    <xf numFmtId="0" fontId="75" fillId="3" borderId="0" xfId="0" applyFont="1" applyFill="1" applyAlignment="1">
      <alignment horizontal="left"/>
    </xf>
    <xf numFmtId="0" fontId="68" fillId="3" borderId="0" xfId="0" applyFont="1" applyFill="1" applyAlignment="1">
      <alignment/>
    </xf>
    <xf numFmtId="179" fontId="82" fillId="3" borderId="12" xfId="0" applyNumberFormat="1" applyFont="1" applyFill="1" applyBorder="1" applyAlignment="1">
      <alignment horizontal="center"/>
    </xf>
    <xf numFmtId="0" fontId="59" fillId="3" borderId="13" xfId="0" applyFont="1" applyFill="1" applyBorder="1" applyAlignment="1">
      <alignment horizontal="center"/>
    </xf>
    <xf numFmtId="0" fontId="68" fillId="3" borderId="13" xfId="0" applyFont="1" applyFill="1" applyBorder="1" applyAlignment="1">
      <alignment horizontal="center"/>
    </xf>
    <xf numFmtId="0" fontId="56" fillId="4" borderId="0" xfId="0" applyFont="1" applyFill="1" applyAlignment="1">
      <alignment horizontal="left"/>
    </xf>
    <xf numFmtId="0" fontId="91" fillId="4" borderId="0" xfId="0" applyFont="1" applyFill="1" applyAlignment="1">
      <alignment horizontal="right"/>
    </xf>
    <xf numFmtId="0" fontId="92" fillId="4" borderId="0" xfId="0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47" fillId="4" borderId="0" xfId="0" applyFont="1" applyFill="1" applyAlignment="1">
      <alignment horizontal="right"/>
    </xf>
    <xf numFmtId="193" fontId="94" fillId="4" borderId="0" xfId="0" applyNumberFormat="1" applyFont="1" applyFill="1" applyAlignment="1">
      <alignment/>
    </xf>
    <xf numFmtId="192" fontId="97" fillId="4" borderId="0" xfId="0" applyNumberFormat="1" applyFont="1" applyFill="1" applyAlignment="1">
      <alignment/>
    </xf>
    <xf numFmtId="192" fontId="88" fillId="4" borderId="0" xfId="0" applyNumberFormat="1" applyFont="1" applyFill="1" applyAlignment="1">
      <alignment/>
    </xf>
    <xf numFmtId="192" fontId="62" fillId="4" borderId="0" xfId="0" applyNumberFormat="1" applyFont="1" applyFill="1" applyAlignment="1">
      <alignment/>
    </xf>
    <xf numFmtId="192" fontId="94" fillId="4" borderId="0" xfId="0" applyNumberFormat="1" applyFont="1" applyFill="1" applyAlignment="1">
      <alignment/>
    </xf>
    <xf numFmtId="0" fontId="46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2" fontId="10" fillId="3" borderId="0" xfId="0" applyNumberFormat="1" applyFont="1" applyFill="1" applyAlignment="1">
      <alignment/>
    </xf>
    <xf numFmtId="2" fontId="103" fillId="3" borderId="0" xfId="0" applyNumberFormat="1" applyFont="1" applyFill="1" applyAlignment="1">
      <alignment/>
    </xf>
    <xf numFmtId="0" fontId="104" fillId="3" borderId="0" xfId="0" applyFont="1" applyFill="1" applyAlignment="1">
      <alignment/>
    </xf>
    <xf numFmtId="0" fontId="56" fillId="4" borderId="0" xfId="0" applyFont="1" applyFill="1" applyAlignment="1">
      <alignment/>
    </xf>
    <xf numFmtId="0" fontId="46" fillId="6" borderId="11" xfId="0" applyFont="1" applyFill="1" applyBorder="1" applyAlignment="1">
      <alignment horizontal="center"/>
    </xf>
    <xf numFmtId="183" fontId="100" fillId="4" borderId="0" xfId="0" applyNumberFormat="1" applyFont="1" applyFill="1" applyAlignment="1">
      <alignment/>
    </xf>
    <xf numFmtId="183" fontId="98" fillId="4" borderId="0" xfId="0" applyNumberFormat="1" applyFont="1" applyFill="1" applyAlignment="1">
      <alignment/>
    </xf>
    <xf numFmtId="183" fontId="56" fillId="4" borderId="0" xfId="0" applyNumberFormat="1" applyFont="1" applyFill="1" applyAlignment="1">
      <alignment/>
    </xf>
    <xf numFmtId="183" fontId="87" fillId="4" borderId="0" xfId="0" applyNumberFormat="1" applyFont="1" applyFill="1" applyAlignment="1">
      <alignment/>
    </xf>
    <xf numFmtId="0" fontId="117" fillId="4" borderId="10" xfId="0" applyFont="1" applyFill="1" applyBorder="1" applyAlignment="1">
      <alignment/>
    </xf>
    <xf numFmtId="0" fontId="12" fillId="4" borderId="0" xfId="0" applyFont="1" applyFill="1" applyAlignment="1">
      <alignment/>
    </xf>
    <xf numFmtId="0" fontId="12" fillId="4" borderId="0" xfId="0" applyFont="1" applyFill="1" applyAlignment="1">
      <alignment horizontal="left"/>
    </xf>
    <xf numFmtId="0" fontId="118" fillId="6" borderId="10" xfId="0" applyFont="1" applyFill="1" applyBorder="1" applyAlignment="1">
      <alignment horizontal="right"/>
    </xf>
    <xf numFmtId="0" fontId="45" fillId="6" borderId="0" xfId="0" applyFont="1" applyFill="1" applyAlignment="1">
      <alignment horizontal="center"/>
    </xf>
    <xf numFmtId="0" fontId="35" fillId="6" borderId="0" xfId="0" applyFont="1" applyFill="1" applyBorder="1" applyAlignment="1">
      <alignment/>
    </xf>
    <xf numFmtId="0" fontId="90" fillId="6" borderId="0" xfId="0" applyFont="1" applyFill="1" applyAlignment="1">
      <alignment horizontal="center"/>
    </xf>
    <xf numFmtId="179" fontId="15" fillId="0" borderId="0" xfId="0" applyNumberFormat="1" applyFont="1" applyAlignment="1">
      <alignment/>
    </xf>
    <xf numFmtId="179" fontId="27" fillId="0" borderId="0" xfId="0" applyNumberFormat="1" applyFont="1" applyAlignment="1">
      <alignment/>
    </xf>
    <xf numFmtId="179" fontId="125" fillId="0" borderId="0" xfId="0" applyNumberFormat="1" applyFont="1" applyAlignment="1">
      <alignment horizontal="center"/>
    </xf>
    <xf numFmtId="0" fontId="127" fillId="3" borderId="11" xfId="0" applyFont="1" applyFill="1" applyBorder="1" applyAlignment="1">
      <alignment/>
    </xf>
    <xf numFmtId="2" fontId="4" fillId="3" borderId="0" xfId="0" applyNumberFormat="1" applyFont="1" applyFill="1" applyAlignment="1">
      <alignment horizontal="center"/>
    </xf>
    <xf numFmtId="2" fontId="14" fillId="3" borderId="0" xfId="0" applyNumberFormat="1" applyFont="1" applyFill="1" applyAlignment="1">
      <alignment horizontal="center"/>
    </xf>
    <xf numFmtId="178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27" fillId="5" borderId="0" xfId="0" applyFont="1" applyFill="1" applyAlignment="1">
      <alignment horizontal="right"/>
    </xf>
    <xf numFmtId="0" fontId="128" fillId="0" borderId="0" xfId="0" applyFont="1" applyAlignment="1">
      <alignment/>
    </xf>
    <xf numFmtId="0" fontId="128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77" fillId="0" borderId="0" xfId="0" applyFont="1" applyAlignment="1">
      <alignment horizontal="right"/>
    </xf>
    <xf numFmtId="0" fontId="84" fillId="0" borderId="0" xfId="0" applyFont="1" applyAlignment="1">
      <alignment horizontal="right"/>
    </xf>
    <xf numFmtId="179" fontId="82" fillId="3" borderId="14" xfId="0" applyNumberFormat="1" applyFont="1" applyFill="1" applyBorder="1" applyAlignment="1">
      <alignment horizontal="right"/>
    </xf>
    <xf numFmtId="0" fontId="59" fillId="3" borderId="15" xfId="0" applyFont="1" applyFill="1" applyBorder="1" applyAlignment="1">
      <alignment horizontal="right"/>
    </xf>
    <xf numFmtId="0" fontId="68" fillId="3" borderId="15" xfId="0" applyFont="1" applyFill="1" applyBorder="1" applyAlignment="1">
      <alignment horizontal="right"/>
    </xf>
    <xf numFmtId="179" fontId="81" fillId="0" borderId="0" xfId="0" applyNumberFormat="1" applyFont="1" applyAlignment="1">
      <alignment horizontal="right"/>
    </xf>
    <xf numFmtId="0" fontId="117" fillId="5" borderId="10" xfId="0" applyFont="1" applyFill="1" applyBorder="1" applyAlignment="1">
      <alignment horizontal="right"/>
    </xf>
    <xf numFmtId="0" fontId="117" fillId="5" borderId="10" xfId="0" applyFont="1" applyFill="1" applyBorder="1" applyAlignment="1">
      <alignment/>
    </xf>
    <xf numFmtId="0" fontId="49" fillId="5" borderId="10" xfId="0" applyFont="1" applyFill="1" applyBorder="1" applyAlignment="1">
      <alignment/>
    </xf>
    <xf numFmtId="0" fontId="59" fillId="3" borderId="13" xfId="0" applyFont="1" applyFill="1" applyBorder="1" applyAlignment="1">
      <alignment horizontal="left"/>
    </xf>
    <xf numFmtId="0" fontId="12" fillId="5" borderId="0" xfId="0" applyFont="1" applyFill="1" applyAlignment="1">
      <alignment/>
    </xf>
    <xf numFmtId="0" fontId="45" fillId="5" borderId="0" xfId="0" applyFont="1" applyFill="1" applyAlignment="1">
      <alignment/>
    </xf>
    <xf numFmtId="0" fontId="117" fillId="5" borderId="10" xfId="0" applyFont="1" applyFill="1" applyBorder="1" applyAlignment="1">
      <alignment horizontal="center"/>
    </xf>
    <xf numFmtId="0" fontId="20" fillId="5" borderId="0" xfId="0" applyFont="1" applyFill="1" applyAlignment="1">
      <alignment horizontal="right"/>
    </xf>
    <xf numFmtId="0" fontId="20" fillId="5" borderId="0" xfId="0" applyFont="1" applyFill="1" applyAlignment="1">
      <alignment/>
    </xf>
    <xf numFmtId="0" fontId="46" fillId="5" borderId="10" xfId="0" applyFont="1" applyFill="1" applyBorder="1" applyAlignment="1">
      <alignment/>
    </xf>
    <xf numFmtId="0" fontId="0" fillId="5" borderId="0" xfId="0" applyFill="1" applyAlignment="1">
      <alignment horizontal="right"/>
    </xf>
    <xf numFmtId="0" fontId="86" fillId="5" borderId="0" xfId="0" applyFont="1" applyFill="1" applyAlignment="1">
      <alignment horizontal="right"/>
    </xf>
    <xf numFmtId="183" fontId="88" fillId="4" borderId="0" xfId="0" applyNumberFormat="1" applyFont="1" applyFill="1" applyAlignment="1">
      <alignment horizontal="left"/>
    </xf>
    <xf numFmtId="183" fontId="99" fillId="4" borderId="0" xfId="0" applyNumberFormat="1" applyFont="1" applyFill="1" applyAlignment="1">
      <alignment horizontal="left"/>
    </xf>
    <xf numFmtId="183" fontId="62" fillId="4" borderId="0" xfId="0" applyNumberFormat="1" applyFont="1" applyFill="1" applyAlignment="1">
      <alignment horizontal="left"/>
    </xf>
    <xf numFmtId="183" fontId="97" fillId="4" borderId="0" xfId="0" applyNumberFormat="1" applyFont="1" applyFill="1" applyAlignment="1">
      <alignment horizontal="left"/>
    </xf>
    <xf numFmtId="192" fontId="88" fillId="6" borderId="0" xfId="0" applyNumberFormat="1" applyFont="1" applyFill="1" applyAlignment="1">
      <alignment horizontal="left"/>
    </xf>
    <xf numFmtId="192" fontId="62" fillId="6" borderId="0" xfId="0" applyNumberFormat="1" applyFont="1" applyFill="1" applyAlignment="1">
      <alignment horizontal="left"/>
    </xf>
    <xf numFmtId="0" fontId="128" fillId="0" borderId="0" xfId="0" applyFont="1" applyAlignment="1">
      <alignment horizontal="center"/>
    </xf>
    <xf numFmtId="0" fontId="128" fillId="0" borderId="11" xfId="0" applyFont="1" applyBorder="1" applyAlignment="1">
      <alignment horizontal="left"/>
    </xf>
    <xf numFmtId="183" fontId="88" fillId="6" borderId="0" xfId="0" applyNumberFormat="1" applyFont="1" applyFill="1" applyAlignment="1">
      <alignment horizontal="center"/>
    </xf>
    <xf numFmtId="0" fontId="126" fillId="6" borderId="0" xfId="0" applyFont="1" applyFill="1" applyAlignment="1">
      <alignment horizontal="center"/>
    </xf>
    <xf numFmtId="0" fontId="88" fillId="6" borderId="0" xfId="0" applyFont="1" applyFill="1" applyAlignment="1">
      <alignment horizontal="center"/>
    </xf>
    <xf numFmtId="0" fontId="74" fillId="6" borderId="0" xfId="0" applyFont="1" applyFill="1" applyAlignment="1">
      <alignment horizontal="center"/>
    </xf>
    <xf numFmtId="183" fontId="62" fillId="6" borderId="0" xfId="0" applyNumberFormat="1" applyFont="1" applyFill="1" applyAlignment="1">
      <alignment horizontal="center"/>
    </xf>
    <xf numFmtId="0" fontId="74" fillId="6" borderId="0" xfId="0" applyFont="1" applyFill="1" applyAlignment="1">
      <alignment/>
    </xf>
    <xf numFmtId="0" fontId="35" fillId="6" borderId="0" xfId="0" applyFont="1" applyFill="1" applyAlignment="1">
      <alignment/>
    </xf>
    <xf numFmtId="183" fontId="126" fillId="6" borderId="0" xfId="0" applyNumberFormat="1" applyFont="1" applyFill="1" applyAlignment="1">
      <alignment horizontal="center"/>
    </xf>
    <xf numFmtId="183" fontId="62" fillId="6" borderId="0" xfId="0" applyNumberFormat="1" applyFont="1" applyFill="1" applyBorder="1" applyAlignment="1">
      <alignment horizontal="center"/>
    </xf>
    <xf numFmtId="183" fontId="88" fillId="6" borderId="0" xfId="0" applyNumberFormat="1" applyFont="1" applyFill="1" applyAlignment="1">
      <alignment horizontal="left"/>
    </xf>
    <xf numFmtId="183" fontId="62" fillId="6" borderId="0" xfId="0" applyNumberFormat="1" applyFont="1" applyFill="1" applyAlignment="1">
      <alignment horizontal="left"/>
    </xf>
    <xf numFmtId="2" fontId="74" fillId="3" borderId="0" xfId="0" applyNumberFormat="1" applyFont="1" applyFill="1" applyAlignment="1">
      <alignment horizontal="left"/>
    </xf>
    <xf numFmtId="2" fontId="19" fillId="3" borderId="0" xfId="0" applyNumberFormat="1" applyFont="1" applyFill="1" applyAlignment="1">
      <alignment horizontal="left"/>
    </xf>
    <xf numFmtId="2" fontId="4" fillId="3" borderId="0" xfId="0" applyNumberFormat="1" applyFont="1" applyFill="1" applyAlignment="1">
      <alignment horizontal="left"/>
    </xf>
    <xf numFmtId="2" fontId="14" fillId="3" borderId="0" xfId="0" applyNumberFormat="1" applyFont="1" applyFill="1" applyAlignment="1">
      <alignment horizontal="left"/>
    </xf>
    <xf numFmtId="183" fontId="82" fillId="4" borderId="0" xfId="0" applyNumberFormat="1" applyFont="1" applyFill="1" applyAlignment="1">
      <alignment/>
    </xf>
    <xf numFmtId="183" fontId="99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0" fontId="74" fillId="4" borderId="0" xfId="0" applyFont="1" applyFill="1" applyAlignment="1">
      <alignment/>
    </xf>
    <xf numFmtId="183" fontId="62" fillId="4" borderId="0" xfId="0" applyNumberFormat="1" applyFont="1" applyFill="1" applyAlignment="1">
      <alignment/>
    </xf>
    <xf numFmtId="183" fontId="97" fillId="4" borderId="0" xfId="0" applyNumberFormat="1" applyFont="1" applyFill="1" applyAlignment="1">
      <alignment/>
    </xf>
    <xf numFmtId="183" fontId="88" fillId="4" borderId="0" xfId="0" applyNumberFormat="1" applyFont="1" applyFill="1" applyAlignment="1">
      <alignment/>
    </xf>
    <xf numFmtId="183" fontId="82" fillId="4" borderId="0" xfId="0" applyNumberFormat="1" applyFont="1" applyFill="1" applyAlignment="1">
      <alignment horizontal="left"/>
    </xf>
    <xf numFmtId="0" fontId="4" fillId="3" borderId="11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2" fontId="83" fillId="3" borderId="0" xfId="0" applyNumberFormat="1" applyFont="1" applyFill="1" applyAlignment="1">
      <alignment/>
    </xf>
    <xf numFmtId="2" fontId="50" fillId="3" borderId="0" xfId="0" applyNumberFormat="1" applyFont="1" applyFill="1" applyAlignment="1">
      <alignment/>
    </xf>
    <xf numFmtId="2" fontId="52" fillId="3" borderId="0" xfId="0" applyNumberFormat="1" applyFont="1" applyFill="1" applyAlignment="1">
      <alignment/>
    </xf>
    <xf numFmtId="0" fontId="130" fillId="0" borderId="0" xfId="0" applyFont="1" applyAlignment="1">
      <alignment/>
    </xf>
    <xf numFmtId="0" fontId="129" fillId="7" borderId="0" xfId="0" applyFont="1" applyFill="1" applyAlignment="1">
      <alignment/>
    </xf>
    <xf numFmtId="0" fontId="0" fillId="7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25"/>
          <c:h val="0.944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'allylXH3 rad cat'!$C$5:$C$12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'allylXH3 rad cat'!$D$5:$D$12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'allylXH3 rad cat'!$F$5:$F$12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'allylXH3 rad cat'!$G$5:$G$12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'allylXH3 rad cat'!$C$5:$C$12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'allylXH3 rad cat'!$I$5:$I$12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'allylXH3 rad cat'!$C$5:$C$12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'allylXH3 rad cat'!$J$5:$J$12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16103327"/>
        <c:axId val="10712216"/>
      </c:scatterChart>
      <c:valAx>
        <c:axId val="16103327"/>
        <c:scaling>
          <c:orientation val="minMax"/>
          <c:max val="1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712216"/>
        <c:crosses val="autoZero"/>
        <c:crossBetween val="midCat"/>
        <c:dispUnits/>
        <c:majorUnit val="1"/>
      </c:valAx>
      <c:valAx>
        <c:axId val="10712216"/>
        <c:scaling>
          <c:orientation val="minMax"/>
          <c:max val="6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1033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5"/>
          <c:w val="1"/>
          <c:h val="0.94225"/>
        </c:manualLayout>
      </c:layout>
      <c:scatterChart>
        <c:scatterStyle val="smoothMarker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dPt>
            <c:idx val="10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'allylXH3 rad an'!$E$6:$E$18</c:f>
              <c:numCache/>
            </c:numRef>
          </c:xVal>
          <c:yVal>
            <c:numRef>
              <c:f>'allylXH3 rad an'!$F$6:$F$18</c:f>
              <c:numCache/>
            </c:numRef>
          </c:yVal>
          <c:smooth val="1"/>
        </c:ser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'allylXH3 rad an'!$B$6:$B$18</c:f>
              <c:numCache/>
            </c:numRef>
          </c:xVal>
          <c:yVal>
            <c:numRef>
              <c:f>'allylXH3 rad an'!$C$6:$C$18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'allylXH3 rad an'!$E$6:$E$18</c:f>
              <c:numCache/>
            </c:numRef>
          </c:xVal>
          <c:yVal>
            <c:numRef>
              <c:f>'allylXH3 rad an'!$I$6:$I$18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'allylXH3 rad an'!$E$6:$E$18</c:f>
              <c:numCache/>
            </c:numRef>
          </c:xVal>
          <c:yVal>
            <c:numRef>
              <c:f>'allylXH3 rad an'!$J$6:$J$18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dPt>
            <c:idx val="9"/>
            <c:marker>
              <c:size val="5"/>
              <c:spPr>
                <a:solidFill>
                  <a:srgbClr val="80008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marker>
              <c:size val="5"/>
              <c:spPr>
                <a:solidFill>
                  <a:srgbClr val="80008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marker>
              <c:size val="5"/>
              <c:spPr>
                <a:solidFill>
                  <a:srgbClr val="80008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'allylXH3 rad an'!$E$6:$E$18</c:f>
              <c:numCache/>
            </c:numRef>
          </c:xVal>
          <c:yVal>
            <c:numRef>
              <c:f>'allylXH3 rad an'!$H$6:$H$18</c:f>
              <c:numCache/>
            </c:numRef>
          </c:yVal>
          <c:smooth val="1"/>
        </c:ser>
        <c:axId val="29301081"/>
        <c:axId val="62383138"/>
      </c:scatterChart>
      <c:valAx>
        <c:axId val="29301081"/>
        <c:scaling>
          <c:orientation val="minMax"/>
          <c:max val="11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62383138"/>
        <c:crosses val="autoZero"/>
        <c:crossBetween val="midCat"/>
        <c:dispUnits/>
        <c:majorUnit val="1"/>
      </c:valAx>
      <c:valAx>
        <c:axId val="62383138"/>
        <c:scaling>
          <c:orientation val="minMax"/>
          <c:max val="3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93010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2"/>
        </c:manualLayout>
      </c:layout>
      <c:scatterChart>
        <c:scatterStyle val="smoothMarker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'allylXH3 rad an'!$E$6:$E$18</c:f>
              <c:numCache/>
            </c:numRef>
          </c:xVal>
          <c:yVal>
            <c:numRef>
              <c:f>'allylXH3 rad an'!$F$6:$F$18</c:f>
              <c:numCache/>
            </c:numRef>
          </c:yVal>
          <c:smooth val="1"/>
        </c:ser>
        <c:ser>
          <c:idx val="0"/>
          <c:order val="1"/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'allylXH3 rad an'!$B$6:$B$18</c:f>
              <c:numCache/>
            </c:numRef>
          </c:xVal>
          <c:yVal>
            <c:numRef>
              <c:f>'allylXH3 rad an'!$C$6:$C$18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'allylXH3 rad an'!$E$6:$E$18</c:f>
              <c:numCache/>
            </c:numRef>
          </c:xVal>
          <c:yVal>
            <c:numRef>
              <c:f>'allylXH3 rad an'!$I$6:$I$18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'allylXH3 rad an'!$E$6:$E$18</c:f>
              <c:numCache/>
            </c:numRef>
          </c:xVal>
          <c:yVal>
            <c:numRef>
              <c:f>'allylXH3 rad an'!$J$6:$J$18</c:f>
              <c:numCache/>
            </c:numRef>
          </c:yVal>
          <c:smooth val="1"/>
        </c:ser>
        <c:axId val="24577331"/>
        <c:axId val="19869388"/>
      </c:scatterChart>
      <c:valAx>
        <c:axId val="24577331"/>
        <c:scaling>
          <c:orientation val="minMax"/>
          <c:max val="11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869388"/>
        <c:crosses val="autoZero"/>
        <c:crossBetween val="midCat"/>
        <c:dispUnits/>
        <c:majorUnit val="1"/>
      </c:valAx>
      <c:valAx>
        <c:axId val="19869388"/>
        <c:scaling>
          <c:orientation val="minMax"/>
          <c:max val="3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457733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2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'pentXH3 rad cat'!$E$6:$E$14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'pentXH3 rad cat'!$F$6:$F$14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2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7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'pentXH3 rad cat'!$B$6:$B$15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'pentXH3 rad cat'!$C$6:$C$15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1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'pentXH3 rad cat'!$E$6:$E$14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'pentXH3 rad cat'!$H$6:$H$14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'pentXH3 rad cat'!$E$6:$E$14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'pentXH3 rad cat'!$I$6:$I$14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44606765"/>
        <c:axId val="65916566"/>
      </c:scatterChart>
      <c:valAx>
        <c:axId val="44606765"/>
        <c:scaling>
          <c:orientation val="minMax"/>
          <c:max val="11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916566"/>
        <c:crosses val="autoZero"/>
        <c:crossBetween val="midCat"/>
        <c:dispUnits/>
        <c:majorUnit val="1"/>
      </c:valAx>
      <c:valAx>
        <c:axId val="6591656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6067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075"/>
        </c:manualLayout>
      </c:layout>
      <c:scatterChart>
        <c:scatterStyle val="smoothMarker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'pentXH3 rad an'!$G$5:$G$17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'pentXH3 rad an'!$H$5:$H$17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'pentXH3 rad an'!$B$6:$B$17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'pentXH3 rad an'!$C$6:$C$17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'pentXH3 rad an'!$E$6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'pentXH3 rad an'!$G$5:$G$17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'pentXH3 rad an'!$J$5:$J$17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'pentXH3 rad an'!$K$5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'pentXH3 rad an'!$G$5:$G$17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'pentXH3 rad an'!$K$5:$K$17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56378183"/>
        <c:axId val="37641600"/>
      </c:scatterChart>
      <c:valAx>
        <c:axId val="56378183"/>
        <c:scaling>
          <c:orientation val="minMax"/>
          <c:max val="11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641600"/>
        <c:crosses val="autoZero"/>
        <c:crossBetween val="midCat"/>
        <c:dispUnits/>
        <c:majorUnit val="1"/>
      </c:valAx>
      <c:valAx>
        <c:axId val="37641600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3781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0.02</cdr:y>
    </cdr:from>
    <cdr:to>
      <cdr:x>0.47475</cdr:x>
      <cdr:y>0.11925</cdr:y>
    </cdr:to>
    <cdr:sp>
      <cdr:nvSpPr>
        <cdr:cNvPr id="1" name="TextBox 3"/>
        <cdr:cNvSpPr txBox="1">
          <a:spLocks noChangeArrowheads="1"/>
        </cdr:cNvSpPr>
      </cdr:nvSpPr>
      <cdr:spPr>
        <a:xfrm>
          <a:off x="352425" y="76200"/>
          <a:ext cx="15240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CCSD(T)/ 6-311G(d)
Energy</a:t>
          </a:r>
        </a:p>
      </cdr:txBody>
    </cdr:sp>
  </cdr:relSizeAnchor>
  <cdr:relSizeAnchor xmlns:cdr="http://schemas.openxmlformats.org/drawingml/2006/chartDrawing">
    <cdr:from>
      <cdr:x>0.7895</cdr:x>
      <cdr:y>0.28525</cdr:y>
    </cdr:from>
    <cdr:to>
      <cdr:x>0.9595</cdr:x>
      <cdr:y>0.3425</cdr:y>
    </cdr:to>
    <cdr:sp>
      <cdr:nvSpPr>
        <cdr:cNvPr id="2" name="TextBox 4"/>
        <cdr:cNvSpPr txBox="1">
          <a:spLocks noChangeArrowheads="1"/>
        </cdr:cNvSpPr>
      </cdr:nvSpPr>
      <cdr:spPr>
        <a:xfrm>
          <a:off x="3133725" y="1104900"/>
          <a:ext cx="676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/>
            <a:t>C  42.5</a:t>
          </a:r>
        </a:p>
      </cdr:txBody>
    </cdr:sp>
  </cdr:relSizeAnchor>
  <cdr:relSizeAnchor xmlns:cdr="http://schemas.openxmlformats.org/drawingml/2006/chartDrawing">
    <cdr:from>
      <cdr:x>0.7895</cdr:x>
      <cdr:y>0.105</cdr:y>
    </cdr:from>
    <cdr:to>
      <cdr:x>0.9495</cdr:x>
      <cdr:y>0.16825</cdr:y>
    </cdr:to>
    <cdr:sp>
      <cdr:nvSpPr>
        <cdr:cNvPr id="3" name="TextBox 5"/>
        <cdr:cNvSpPr txBox="1">
          <a:spLocks noChangeArrowheads="1"/>
        </cdr:cNvSpPr>
      </cdr:nvSpPr>
      <cdr:spPr>
        <a:xfrm>
          <a:off x="3133725" y="400050"/>
          <a:ext cx="638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/>
            <a:t>Si  49.7</a:t>
          </a:r>
        </a:p>
      </cdr:txBody>
    </cdr:sp>
  </cdr:relSizeAnchor>
  <cdr:relSizeAnchor xmlns:cdr="http://schemas.openxmlformats.org/drawingml/2006/chartDrawing">
    <cdr:from>
      <cdr:x>0.882</cdr:x>
      <cdr:y>0.93975</cdr:y>
    </cdr:from>
    <cdr:to>
      <cdr:x>0.999</cdr:x>
      <cdr:y>1</cdr:y>
    </cdr:to>
    <cdr:sp>
      <cdr:nvSpPr>
        <cdr:cNvPr id="4" name="TextBox 8"/>
        <cdr:cNvSpPr txBox="1">
          <a:spLocks noChangeArrowheads="1"/>
        </cdr:cNvSpPr>
      </cdr:nvSpPr>
      <cdr:spPr>
        <a:xfrm>
          <a:off x="3495675" y="3657600"/>
          <a:ext cx="466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r(C-X)</a:t>
          </a:r>
        </a:p>
      </cdr:txBody>
    </cdr:sp>
  </cdr:relSizeAnchor>
  <cdr:relSizeAnchor xmlns:cdr="http://schemas.openxmlformats.org/drawingml/2006/chartDrawing">
    <cdr:from>
      <cdr:x>0.7895</cdr:x>
      <cdr:y>0.185</cdr:y>
    </cdr:from>
    <cdr:to>
      <cdr:x>0.9495</cdr:x>
      <cdr:y>0.23725</cdr:y>
    </cdr:to>
    <cdr:sp>
      <cdr:nvSpPr>
        <cdr:cNvPr id="5" name="TextBox 9"/>
        <cdr:cNvSpPr txBox="1">
          <a:spLocks noChangeArrowheads="1"/>
        </cdr:cNvSpPr>
      </cdr:nvSpPr>
      <cdr:spPr>
        <a:xfrm>
          <a:off x="3133725" y="714375"/>
          <a:ext cx="638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Si  49.4</a:t>
          </a:r>
        </a:p>
      </cdr:txBody>
    </cdr:sp>
  </cdr:relSizeAnchor>
  <cdr:relSizeAnchor xmlns:cdr="http://schemas.openxmlformats.org/drawingml/2006/chartDrawing">
    <cdr:from>
      <cdr:x>0.7895</cdr:x>
      <cdr:y>0.218</cdr:y>
    </cdr:from>
    <cdr:to>
      <cdr:x>0.93525</cdr:x>
      <cdr:y>0.255</cdr:y>
    </cdr:to>
    <cdr:sp>
      <cdr:nvSpPr>
        <cdr:cNvPr id="6" name="TextBox 10"/>
        <cdr:cNvSpPr txBox="1">
          <a:spLocks noChangeArrowheads="1"/>
        </cdr:cNvSpPr>
      </cdr:nvSpPr>
      <cdr:spPr>
        <a:xfrm>
          <a:off x="3133725" y="847725"/>
          <a:ext cx="5810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C </a:t>
          </a:r>
          <a:r>
            <a:rPr lang="en-US" cap="none" sz="800" b="0" i="0" u="none" baseline="0">
              <a:latin typeface="Geneva"/>
              <a:ea typeface="Geneva"/>
              <a:cs typeface="Geneva"/>
            </a:rPr>
            <a:t>  </a:t>
          </a:r>
          <a:r>
            <a:rPr lang="en-US" cap="none" sz="900" b="0" i="0" u="none" baseline="0">
              <a:latin typeface="Geneva"/>
              <a:ea typeface="Geneva"/>
              <a:cs typeface="Geneva"/>
            </a:rPr>
            <a:t>43.4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20</xdr:row>
      <xdr:rowOff>9525</xdr:rowOff>
    </xdr:from>
    <xdr:to>
      <xdr:col>7</xdr:col>
      <xdr:colOff>0</xdr:colOff>
      <xdr:row>44</xdr:row>
      <xdr:rowOff>19050</xdr:rowOff>
    </xdr:to>
    <xdr:graphicFrame>
      <xdr:nvGraphicFramePr>
        <xdr:cNvPr id="1" name="Chart 3"/>
        <xdr:cNvGraphicFramePr/>
      </xdr:nvGraphicFramePr>
      <xdr:xfrm>
        <a:off x="2314575" y="3524250"/>
        <a:ext cx="39719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0.0755</cdr:x>
      <cdr:y>0.0265</cdr:y>
    </cdr:from>
    <cdr:to>
      <cdr:x>0.4785</cdr:x>
      <cdr:y>0.1265</cdr:y>
    </cdr:to>
    <cdr:sp>
      <cdr:nvSpPr>
        <cdr:cNvPr id="1" name="TextBox 2"/>
        <cdr:cNvSpPr txBox="1">
          <a:spLocks noChangeArrowheads="1"/>
        </cdr:cNvSpPr>
      </cdr:nvSpPr>
      <cdr:spPr>
        <a:xfrm>
          <a:off x="352425" y="104775"/>
          <a:ext cx="19145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/>
            <a:t>CCSD(T)/6-311+G(d)
Energy</a:t>
          </a:r>
        </a:p>
      </cdr:txBody>
    </cdr:sp>
  </cdr:relSizeAnchor>
  <cdr:relSizeAnchor xmlns:cdr="http://schemas.openxmlformats.org/drawingml/2006/chartDrawing">
    <cdr:from>
      <cdr:x>0.66125</cdr:x>
      <cdr:y>0.5285</cdr:y>
    </cdr:from>
    <cdr:to>
      <cdr:x>0.832</cdr:x>
      <cdr:y>0.58325</cdr:y>
    </cdr:to>
    <cdr:sp>
      <cdr:nvSpPr>
        <cdr:cNvPr id="2" name="TextBox 3"/>
        <cdr:cNvSpPr txBox="1">
          <a:spLocks noChangeArrowheads="1"/>
        </cdr:cNvSpPr>
      </cdr:nvSpPr>
      <cdr:spPr>
        <a:xfrm>
          <a:off x="3133725" y="2152650"/>
          <a:ext cx="809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1" i="0" u="none" baseline="0"/>
            <a:t>Si  12.9</a:t>
          </a:r>
        </a:p>
      </cdr:txBody>
    </cdr:sp>
  </cdr:relSizeAnchor>
  <cdr:relSizeAnchor xmlns:cdr="http://schemas.openxmlformats.org/drawingml/2006/chartDrawing">
    <cdr:from>
      <cdr:x>0.78075</cdr:x>
      <cdr:y>0.18225</cdr:y>
    </cdr:from>
    <cdr:to>
      <cdr:x>0.958</cdr:x>
      <cdr:y>0.22925</cdr:y>
    </cdr:to>
    <cdr:sp>
      <cdr:nvSpPr>
        <cdr:cNvPr id="3" name="TextBox 4"/>
        <cdr:cNvSpPr txBox="1">
          <a:spLocks noChangeArrowheads="1"/>
        </cdr:cNvSpPr>
      </cdr:nvSpPr>
      <cdr:spPr>
        <a:xfrm>
          <a:off x="3695700" y="742950"/>
          <a:ext cx="838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1" i="0" u="none" baseline="0"/>
            <a:t>C  29.0</a:t>
          </a:r>
        </a:p>
      </cdr:txBody>
    </cdr:sp>
  </cdr:relSizeAnchor>
  <cdr:relSizeAnchor xmlns:cdr="http://schemas.openxmlformats.org/drawingml/2006/chartDrawing">
    <cdr:from>
      <cdr:x>0.855</cdr:x>
      <cdr:y>0.93175</cdr:y>
    </cdr:from>
    <cdr:to>
      <cdr:x>0.99525</cdr:x>
      <cdr:y>0.99025</cdr:y>
    </cdr:to>
    <cdr:sp>
      <cdr:nvSpPr>
        <cdr:cNvPr id="4" name="TextBox 5"/>
        <cdr:cNvSpPr txBox="1">
          <a:spLocks noChangeArrowheads="1"/>
        </cdr:cNvSpPr>
      </cdr:nvSpPr>
      <cdr:spPr>
        <a:xfrm>
          <a:off x="4048125" y="3800475"/>
          <a:ext cx="666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r(C-X)</a:t>
          </a:r>
        </a:p>
      </cdr:txBody>
    </cdr:sp>
  </cdr:relSizeAnchor>
  <cdr:relSizeAnchor xmlns:cdr="http://schemas.openxmlformats.org/drawingml/2006/chartDrawing">
    <cdr:from>
      <cdr:x>0.78075</cdr:x>
      <cdr:y>0.0575</cdr:y>
    </cdr:from>
    <cdr:to>
      <cdr:x>0.9295</cdr:x>
      <cdr:y>0.1005</cdr:y>
    </cdr:to>
    <cdr:sp>
      <cdr:nvSpPr>
        <cdr:cNvPr id="5" name="TextBox 7"/>
        <cdr:cNvSpPr txBox="1">
          <a:spLocks noChangeArrowheads="1"/>
        </cdr:cNvSpPr>
      </cdr:nvSpPr>
      <cdr:spPr>
        <a:xfrm>
          <a:off x="3695700" y="228600"/>
          <a:ext cx="704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C  31.2</a:t>
          </a:r>
        </a:p>
      </cdr:txBody>
    </cdr:sp>
  </cdr:relSizeAnchor>
  <cdr:relSizeAnchor xmlns:cdr="http://schemas.openxmlformats.org/drawingml/2006/chartDrawing">
    <cdr:from>
      <cdr:x>0.78525</cdr:x>
      <cdr:y>0.45425</cdr:y>
    </cdr:from>
    <cdr:to>
      <cdr:x>0.93025</cdr:x>
      <cdr:y>0.509</cdr:y>
    </cdr:to>
    <cdr:sp>
      <cdr:nvSpPr>
        <cdr:cNvPr id="6" name="TextBox 8"/>
        <cdr:cNvSpPr txBox="1">
          <a:spLocks noChangeArrowheads="1"/>
        </cdr:cNvSpPr>
      </cdr:nvSpPr>
      <cdr:spPr>
        <a:xfrm>
          <a:off x="3724275" y="1847850"/>
          <a:ext cx="685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Si  14.4</a:t>
          </a:r>
        </a:p>
      </cdr:txBody>
    </cdr:sp>
  </cdr:relSizeAnchor>
  <cdr:relSizeAnchor xmlns:cdr="http://schemas.openxmlformats.org/drawingml/2006/chartDrawing">
    <cdr:from>
      <cdr:x>0.74775</cdr:x>
      <cdr:y>0.619</cdr:y>
    </cdr:from>
    <cdr:to>
      <cdr:x>0.9195</cdr:x>
      <cdr:y>0.6745</cdr:y>
    </cdr:to>
    <cdr:sp>
      <cdr:nvSpPr>
        <cdr:cNvPr id="7" name="TextBox 10"/>
        <cdr:cNvSpPr txBox="1">
          <a:spLocks noChangeArrowheads="1"/>
        </cdr:cNvSpPr>
      </cdr:nvSpPr>
      <cdr:spPr>
        <a:xfrm>
          <a:off x="3543300" y="2524125"/>
          <a:ext cx="819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/>
            <a:t>CASPT2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0.07925</cdr:x>
      <cdr:y>0</cdr:y>
    </cdr:from>
    <cdr:to>
      <cdr:x>0.5685</cdr:x>
      <cdr:y>0.16825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0"/>
          <a:ext cx="23241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/>
            <a:t>CCSD(T)/6-311+G(d)
Energy</a:t>
          </a:r>
        </a:p>
      </cdr:txBody>
    </cdr:sp>
  </cdr:relSizeAnchor>
  <cdr:relSizeAnchor xmlns:cdr="http://schemas.openxmlformats.org/drawingml/2006/chartDrawing">
    <cdr:from>
      <cdr:x>0.77925</cdr:x>
      <cdr:y>0.57225</cdr:y>
    </cdr:from>
    <cdr:to>
      <cdr:x>0.94525</cdr:x>
      <cdr:y>0.626</cdr:y>
    </cdr:to>
    <cdr:sp>
      <cdr:nvSpPr>
        <cdr:cNvPr id="2" name="TextBox 2"/>
        <cdr:cNvSpPr txBox="1">
          <a:spLocks noChangeArrowheads="1"/>
        </cdr:cNvSpPr>
      </cdr:nvSpPr>
      <cdr:spPr>
        <a:xfrm>
          <a:off x="3695700" y="2343150"/>
          <a:ext cx="790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Si  12.9</a:t>
          </a:r>
        </a:p>
      </cdr:txBody>
    </cdr:sp>
  </cdr:relSizeAnchor>
  <cdr:relSizeAnchor xmlns:cdr="http://schemas.openxmlformats.org/drawingml/2006/chartDrawing">
    <cdr:from>
      <cdr:x>0.77925</cdr:x>
      <cdr:y>0.184</cdr:y>
    </cdr:from>
    <cdr:to>
      <cdr:x>0.9515</cdr:x>
      <cdr:y>0.23025</cdr:y>
    </cdr:to>
    <cdr:sp>
      <cdr:nvSpPr>
        <cdr:cNvPr id="3" name="TextBox 3"/>
        <cdr:cNvSpPr txBox="1">
          <a:spLocks noChangeArrowheads="1"/>
        </cdr:cNvSpPr>
      </cdr:nvSpPr>
      <cdr:spPr>
        <a:xfrm>
          <a:off x="3695700" y="7524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C  29.0</a:t>
          </a:r>
        </a:p>
      </cdr:txBody>
    </cdr:sp>
  </cdr:relSizeAnchor>
  <cdr:relSizeAnchor xmlns:cdr="http://schemas.openxmlformats.org/drawingml/2006/chartDrawing">
    <cdr:from>
      <cdr:x>0.80425</cdr:x>
      <cdr:y>0.92625</cdr:y>
    </cdr:from>
    <cdr:to>
      <cdr:x>0.946</cdr:x>
      <cdr:y>0.9895</cdr:y>
    </cdr:to>
    <cdr:sp>
      <cdr:nvSpPr>
        <cdr:cNvPr id="4" name="TextBox 4"/>
        <cdr:cNvSpPr txBox="1">
          <a:spLocks noChangeArrowheads="1"/>
        </cdr:cNvSpPr>
      </cdr:nvSpPr>
      <cdr:spPr>
        <a:xfrm>
          <a:off x="3810000" y="3790950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r(C-X)</a:t>
          </a:r>
        </a:p>
      </cdr:txBody>
    </cdr:sp>
  </cdr:relSizeAnchor>
  <cdr:relSizeAnchor xmlns:cdr="http://schemas.openxmlformats.org/drawingml/2006/chartDrawing">
    <cdr:from>
      <cdr:x>0.77925</cdr:x>
      <cdr:y>0.0615</cdr:y>
    </cdr:from>
    <cdr:to>
      <cdr:x>0.92375</cdr:x>
      <cdr:y>0.10375</cdr:y>
    </cdr:to>
    <cdr:sp>
      <cdr:nvSpPr>
        <cdr:cNvPr id="5" name="TextBox 5"/>
        <cdr:cNvSpPr txBox="1">
          <a:spLocks noChangeArrowheads="1"/>
        </cdr:cNvSpPr>
      </cdr:nvSpPr>
      <cdr:spPr>
        <a:xfrm>
          <a:off x="3695700" y="247650"/>
          <a:ext cx="685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Geneva"/>
              <a:ea typeface="Geneva"/>
              <a:cs typeface="Geneva"/>
            </a:rPr>
            <a:t>C  31.2</a:t>
          </a:r>
        </a:p>
      </cdr:txBody>
    </cdr:sp>
  </cdr:relSizeAnchor>
  <cdr:relSizeAnchor xmlns:cdr="http://schemas.openxmlformats.org/drawingml/2006/chartDrawing">
    <cdr:from>
      <cdr:x>0.78375</cdr:x>
      <cdr:y>0.45075</cdr:y>
    </cdr:from>
    <cdr:to>
      <cdr:x>0.92475</cdr:x>
      <cdr:y>0.5045</cdr:y>
    </cdr:to>
    <cdr:sp>
      <cdr:nvSpPr>
        <cdr:cNvPr id="6" name="TextBox 6"/>
        <cdr:cNvSpPr txBox="1">
          <a:spLocks noChangeArrowheads="1"/>
        </cdr:cNvSpPr>
      </cdr:nvSpPr>
      <cdr:spPr>
        <a:xfrm>
          <a:off x="3714750" y="1838325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Geneva"/>
              <a:ea typeface="Geneva"/>
              <a:cs typeface="Geneva"/>
            </a:rPr>
            <a:t>Si  14.4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20</xdr:row>
      <xdr:rowOff>152400</xdr:rowOff>
    </xdr:from>
    <xdr:to>
      <xdr:col>5</xdr:col>
      <xdr:colOff>819150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409575" y="3581400"/>
        <a:ext cx="47434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600075</xdr:colOff>
      <xdr:row>21</xdr:row>
      <xdr:rowOff>66675</xdr:rowOff>
    </xdr:from>
    <xdr:to>
      <xdr:col>13</xdr:col>
      <xdr:colOff>142875</xdr:colOff>
      <xdr:row>46</xdr:row>
      <xdr:rowOff>85725</xdr:rowOff>
    </xdr:to>
    <xdr:graphicFrame>
      <xdr:nvGraphicFramePr>
        <xdr:cNvPr id="2" name="Chart 3"/>
        <xdr:cNvGraphicFramePr/>
      </xdr:nvGraphicFramePr>
      <xdr:xfrm>
        <a:off x="6724650" y="3657600"/>
        <a:ext cx="474345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0.04525</cdr:x>
      <cdr:y>0.01425</cdr:y>
    </cdr:from>
    <cdr:to>
      <cdr:x>0.5945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57150"/>
          <a:ext cx="21431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CCSD(T)/ 6-311G(d)
Energy</a:t>
          </a:r>
        </a:p>
      </cdr:txBody>
    </cdr:sp>
  </cdr:relSizeAnchor>
  <cdr:relSizeAnchor xmlns:cdr="http://schemas.openxmlformats.org/drawingml/2006/chartDrawing">
    <cdr:from>
      <cdr:x>0.72875</cdr:x>
      <cdr:y>0.25375</cdr:y>
    </cdr:from>
    <cdr:to>
      <cdr:x>0.91725</cdr:x>
      <cdr:y>0.3105</cdr:y>
    </cdr:to>
    <cdr:sp>
      <cdr:nvSpPr>
        <cdr:cNvPr id="2" name="TextBox 2"/>
        <cdr:cNvSpPr txBox="1">
          <a:spLocks noChangeArrowheads="1"/>
        </cdr:cNvSpPr>
      </cdr:nvSpPr>
      <cdr:spPr>
        <a:xfrm>
          <a:off x="2838450" y="1038225"/>
          <a:ext cx="733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/>
            <a:t>Si  46.3</a:t>
          </a:r>
        </a:p>
      </cdr:txBody>
    </cdr:sp>
  </cdr:relSizeAnchor>
  <cdr:relSizeAnchor xmlns:cdr="http://schemas.openxmlformats.org/drawingml/2006/chartDrawing">
    <cdr:from>
      <cdr:x>0.72875</cdr:x>
      <cdr:y>0.1325</cdr:y>
    </cdr:from>
    <cdr:to>
      <cdr:x>0.8915</cdr:x>
      <cdr:y>0.1785</cdr:y>
    </cdr:to>
    <cdr:sp>
      <cdr:nvSpPr>
        <cdr:cNvPr id="3" name="TextBox 5"/>
        <cdr:cNvSpPr txBox="1">
          <a:spLocks noChangeArrowheads="1"/>
        </cdr:cNvSpPr>
      </cdr:nvSpPr>
      <cdr:spPr>
        <a:xfrm>
          <a:off x="2838450" y="542925"/>
          <a:ext cx="638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/>
            <a:t>C  46.2</a:t>
          </a:r>
        </a:p>
      </cdr:txBody>
    </cdr:sp>
  </cdr:relSizeAnchor>
  <cdr:relSizeAnchor xmlns:cdr="http://schemas.openxmlformats.org/drawingml/2006/chartDrawing">
    <cdr:from>
      <cdr:x>0.851</cdr:x>
      <cdr:y>0.915</cdr:y>
    </cdr:from>
    <cdr:to>
      <cdr:x>1</cdr:x>
      <cdr:y>0.967</cdr:y>
    </cdr:to>
    <cdr:sp>
      <cdr:nvSpPr>
        <cdr:cNvPr id="4" name="TextBox 6"/>
        <cdr:cNvSpPr txBox="1">
          <a:spLocks noChangeArrowheads="1"/>
        </cdr:cNvSpPr>
      </cdr:nvSpPr>
      <cdr:spPr>
        <a:xfrm>
          <a:off x="3314700" y="3762375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/>
            <a:t>r(C-X)</a:t>
          </a:r>
        </a:p>
      </cdr:txBody>
    </cdr:sp>
  </cdr:relSizeAnchor>
  <cdr:relSizeAnchor xmlns:cdr="http://schemas.openxmlformats.org/drawingml/2006/chartDrawing">
    <cdr:from>
      <cdr:x>0.72875</cdr:x>
      <cdr:y>0.09275</cdr:y>
    </cdr:from>
    <cdr:to>
      <cdr:x>0.9385</cdr:x>
      <cdr:y>0.1325</cdr:y>
    </cdr:to>
    <cdr:sp>
      <cdr:nvSpPr>
        <cdr:cNvPr id="5" name="TextBox 8"/>
        <cdr:cNvSpPr txBox="1">
          <a:spLocks noChangeArrowheads="1"/>
        </cdr:cNvSpPr>
      </cdr:nvSpPr>
      <cdr:spPr>
        <a:xfrm>
          <a:off x="2838450" y="381000"/>
          <a:ext cx="8191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C  47,7</a:t>
          </a:r>
        </a:p>
      </cdr:txBody>
    </cdr:sp>
  </cdr:relSizeAnchor>
  <cdr:relSizeAnchor xmlns:cdr="http://schemas.openxmlformats.org/drawingml/2006/chartDrawing">
    <cdr:from>
      <cdr:x>0.73425</cdr:x>
      <cdr:y>0.30975</cdr:y>
    </cdr:from>
    <cdr:to>
      <cdr:x>0.91725</cdr:x>
      <cdr:y>0.35025</cdr:y>
    </cdr:to>
    <cdr:sp>
      <cdr:nvSpPr>
        <cdr:cNvPr id="6" name="TextBox 9"/>
        <cdr:cNvSpPr txBox="1">
          <a:spLocks noChangeArrowheads="1"/>
        </cdr:cNvSpPr>
      </cdr:nvSpPr>
      <cdr:spPr>
        <a:xfrm>
          <a:off x="2857500" y="1266825"/>
          <a:ext cx="714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Si  45.2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18</xdr:row>
      <xdr:rowOff>9525</xdr:rowOff>
    </xdr:from>
    <xdr:to>
      <xdr:col>5</xdr:col>
      <xdr:colOff>381000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1409700" y="3171825"/>
        <a:ext cx="38957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0.44525</cdr:x>
      <cdr:y>0.11275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0"/>
          <a:ext cx="15335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CCSD(T)/ 6-311+G(d)
Energy</a:t>
          </a:r>
        </a:p>
      </cdr:txBody>
    </cdr:sp>
  </cdr:relSizeAnchor>
  <cdr:relSizeAnchor xmlns:cdr="http://schemas.openxmlformats.org/drawingml/2006/chartDrawing">
    <cdr:from>
      <cdr:x>0.78025</cdr:x>
      <cdr:y>0.60325</cdr:y>
    </cdr:from>
    <cdr:to>
      <cdr:x>0.9495</cdr:x>
      <cdr:y>0.6635</cdr:y>
    </cdr:to>
    <cdr:sp>
      <cdr:nvSpPr>
        <cdr:cNvPr id="2" name="TextBox 2"/>
        <cdr:cNvSpPr txBox="1">
          <a:spLocks noChangeArrowheads="1"/>
        </cdr:cNvSpPr>
      </cdr:nvSpPr>
      <cdr:spPr>
        <a:xfrm>
          <a:off x="3209925" y="2305050"/>
          <a:ext cx="695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/>
            <a:t>Si  13.4</a:t>
          </a:r>
        </a:p>
      </cdr:txBody>
    </cdr:sp>
  </cdr:relSizeAnchor>
  <cdr:relSizeAnchor xmlns:cdr="http://schemas.openxmlformats.org/drawingml/2006/chartDrawing">
    <cdr:from>
      <cdr:x>0.78025</cdr:x>
      <cdr:y>0.1755</cdr:y>
    </cdr:from>
    <cdr:to>
      <cdr:x>0.9695</cdr:x>
      <cdr:y>0.2305</cdr:y>
    </cdr:to>
    <cdr:sp>
      <cdr:nvSpPr>
        <cdr:cNvPr id="3" name="TextBox 3"/>
        <cdr:cNvSpPr txBox="1">
          <a:spLocks noChangeArrowheads="1"/>
        </cdr:cNvSpPr>
      </cdr:nvSpPr>
      <cdr:spPr>
        <a:xfrm>
          <a:off x="3209925" y="666750"/>
          <a:ext cx="781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C 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33.4</a:t>
          </a:r>
        </a:p>
      </cdr:txBody>
    </cdr:sp>
  </cdr:relSizeAnchor>
  <cdr:relSizeAnchor xmlns:cdr="http://schemas.openxmlformats.org/drawingml/2006/chartDrawing">
    <cdr:from>
      <cdr:x>0.868</cdr:x>
      <cdr:y>0.935</cdr:y>
    </cdr:from>
    <cdr:to>
      <cdr:x>0.99725</cdr:x>
      <cdr:y>0.99725</cdr:y>
    </cdr:to>
    <cdr:sp>
      <cdr:nvSpPr>
        <cdr:cNvPr id="4" name="TextBox 4"/>
        <cdr:cNvSpPr txBox="1">
          <a:spLocks noChangeArrowheads="1"/>
        </cdr:cNvSpPr>
      </cdr:nvSpPr>
      <cdr:spPr>
        <a:xfrm>
          <a:off x="3571875" y="3571875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Geneva"/>
              <a:ea typeface="Geneva"/>
              <a:cs typeface="Geneva"/>
            </a:rPr>
            <a:t>r(C-X)</a:t>
          </a:r>
        </a:p>
      </cdr:txBody>
    </cdr:sp>
  </cdr:relSizeAnchor>
  <cdr:relSizeAnchor xmlns:cdr="http://schemas.openxmlformats.org/drawingml/2006/chartDrawing">
    <cdr:from>
      <cdr:x>0.78025</cdr:x>
      <cdr:y>0.04575</cdr:y>
    </cdr:from>
    <cdr:to>
      <cdr:x>0.9405</cdr:x>
      <cdr:y>0.09075</cdr:y>
    </cdr:to>
    <cdr:sp>
      <cdr:nvSpPr>
        <cdr:cNvPr id="5" name="TextBox 5"/>
        <cdr:cNvSpPr txBox="1">
          <a:spLocks noChangeArrowheads="1"/>
        </cdr:cNvSpPr>
      </cdr:nvSpPr>
      <cdr:spPr>
        <a:xfrm>
          <a:off x="3209925" y="171450"/>
          <a:ext cx="657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C  35.9</a:t>
          </a:r>
        </a:p>
      </cdr:txBody>
    </cdr:sp>
  </cdr:relSizeAnchor>
  <cdr:relSizeAnchor xmlns:cdr="http://schemas.openxmlformats.org/drawingml/2006/chartDrawing">
    <cdr:from>
      <cdr:x>0.78825</cdr:x>
      <cdr:y>0.494</cdr:y>
    </cdr:from>
    <cdr:to>
      <cdr:x>0.9485</cdr:x>
      <cdr:y>0.53725</cdr:y>
    </cdr:to>
    <cdr:sp>
      <cdr:nvSpPr>
        <cdr:cNvPr id="6" name="TextBox 6"/>
        <cdr:cNvSpPr txBox="1">
          <a:spLocks noChangeArrowheads="1"/>
        </cdr:cNvSpPr>
      </cdr:nvSpPr>
      <cdr:spPr>
        <a:xfrm>
          <a:off x="3248025" y="1885950"/>
          <a:ext cx="657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Si  14.9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20</xdr:row>
      <xdr:rowOff>28575</xdr:rowOff>
    </xdr:from>
    <xdr:to>
      <xdr:col>5</xdr:col>
      <xdr:colOff>657225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400175" y="3724275"/>
        <a:ext cx="4124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H15" sqref="H15"/>
    </sheetView>
  </sheetViews>
  <sheetFormatPr defaultColWidth="9.00390625" defaultRowHeight="12"/>
  <cols>
    <col min="1" max="1" width="3.25390625" style="0" customWidth="1"/>
    <col min="2" max="2" width="14.75390625" style="1" customWidth="1"/>
    <col min="3" max="3" width="12.25390625" style="0" customWidth="1"/>
    <col min="4" max="4" width="13.125" style="2" customWidth="1"/>
    <col min="5" max="5" width="13.375" style="0" customWidth="1"/>
    <col min="6" max="6" width="13.00390625" style="0" customWidth="1"/>
    <col min="7" max="7" width="12.75390625" style="0" customWidth="1"/>
    <col min="8" max="8" width="12.875" style="0" customWidth="1"/>
    <col min="9" max="12" width="11.375" style="0" customWidth="1"/>
    <col min="13" max="13" width="11.375" style="9" customWidth="1"/>
    <col min="14" max="16384" width="11.375" style="0" customWidth="1"/>
  </cols>
  <sheetData>
    <row r="1" spans="4:13" s="3" customFormat="1" ht="18">
      <c r="D1" s="159" t="s">
        <v>122</v>
      </c>
      <c r="M1" s="9"/>
    </row>
    <row r="2" spans="2:13" s="6" customFormat="1" ht="18.75">
      <c r="B2" s="11" t="s">
        <v>2</v>
      </c>
      <c r="C2" s="12"/>
      <c r="D2" s="13"/>
      <c r="E2" s="23" t="s">
        <v>22</v>
      </c>
      <c r="F2" s="3"/>
      <c r="M2" s="10"/>
    </row>
    <row r="3" spans="2:4" s="4" customFormat="1" ht="15.75">
      <c r="B3" s="3" t="s">
        <v>3</v>
      </c>
      <c r="C3" s="3"/>
      <c r="D3" s="6"/>
    </row>
    <row r="4" spans="1:11" s="5" customFormat="1" ht="14.25">
      <c r="A4" s="7"/>
      <c r="B4" s="38" t="s">
        <v>0</v>
      </c>
      <c r="C4" s="39" t="s">
        <v>1</v>
      </c>
      <c r="D4" s="40" t="s">
        <v>29</v>
      </c>
      <c r="E4" s="26" t="s">
        <v>23</v>
      </c>
      <c r="F4" s="36" t="s">
        <v>21</v>
      </c>
      <c r="G4" s="37" t="s">
        <v>30</v>
      </c>
      <c r="H4" s="7"/>
      <c r="I4" s="7"/>
      <c r="J4" s="7"/>
      <c r="K4" s="7"/>
    </row>
    <row r="5" spans="1:11" s="5" customFormat="1" ht="12.75">
      <c r="A5" s="7"/>
      <c r="B5" s="30">
        <v>-156.40570625</v>
      </c>
      <c r="C5" s="30">
        <v>1.58</v>
      </c>
      <c r="D5" s="31">
        <f aca="true" t="shared" si="0" ref="D5:D10">(B5-$B$5)*627.51</f>
        <v>0</v>
      </c>
      <c r="E5" s="17">
        <v>-407.42812279</v>
      </c>
      <c r="F5" s="44">
        <v>2.12</v>
      </c>
      <c r="G5" s="33">
        <v>0</v>
      </c>
      <c r="H5" s="7"/>
      <c r="I5" s="7"/>
      <c r="J5" s="7"/>
      <c r="K5" s="7"/>
    </row>
    <row r="6" spans="1:11" s="5" customFormat="1" ht="12.75">
      <c r="A6" s="7"/>
      <c r="B6" s="30">
        <v>-156.37587528</v>
      </c>
      <c r="C6" s="30">
        <v>2.18</v>
      </c>
      <c r="D6" s="31">
        <f t="shared" si="0"/>
        <v>18.71923198470384</v>
      </c>
      <c r="E6" s="17">
        <v>-407.41936791</v>
      </c>
      <c r="F6" s="44">
        <v>2.42</v>
      </c>
      <c r="G6" s="33">
        <v>5.493774748780854</v>
      </c>
      <c r="H6" s="7"/>
      <c r="I6" s="7"/>
      <c r="J6" s="7"/>
      <c r="K6" s="7"/>
    </row>
    <row r="7" spans="1:11" s="5" customFormat="1" ht="12.75">
      <c r="A7" s="7"/>
      <c r="B7" s="30">
        <v>-156.35792762</v>
      </c>
      <c r="C7" s="30">
        <v>2.58</v>
      </c>
      <c r="D7" s="31">
        <f t="shared" si="0"/>
        <v>29.981568111306576</v>
      </c>
      <c r="E7" s="17">
        <v>-407.3927914</v>
      </c>
      <c r="F7" s="44">
        <v>3.02</v>
      </c>
      <c r="G7" s="33">
        <v>22.170800538870786</v>
      </c>
      <c r="H7" s="7"/>
      <c r="I7" s="7"/>
      <c r="J7" s="7"/>
      <c r="K7" s="7"/>
    </row>
    <row r="8" spans="1:11" s="5" customFormat="1" ht="12.75">
      <c r="A8" s="7"/>
      <c r="B8" s="30">
        <v>-156.3465433</v>
      </c>
      <c r="C8" s="30">
        <v>3.18</v>
      </c>
      <c r="D8" s="31">
        <f t="shared" si="0"/>
        <v>37.12534275450066</v>
      </c>
      <c r="E8" s="17">
        <v>-407.37443236</v>
      </c>
      <c r="F8" s="44">
        <v>3.52</v>
      </c>
      <c r="G8" s="33">
        <v>33.69128172927524</v>
      </c>
      <c r="H8" s="7"/>
      <c r="I8" s="7"/>
      <c r="J8" s="7"/>
      <c r="K8" s="7"/>
    </row>
    <row r="9" spans="1:11" s="5" customFormat="1" ht="14.25">
      <c r="A9" s="7"/>
      <c r="B9" s="30">
        <v>-156.3407164</v>
      </c>
      <c r="C9" s="30">
        <v>4</v>
      </c>
      <c r="D9" s="31">
        <f t="shared" si="0"/>
        <v>40.78178077351109</v>
      </c>
      <c r="E9" s="17">
        <v>-407.35755512</v>
      </c>
      <c r="F9" s="44">
        <v>4</v>
      </c>
      <c r="G9" s="33">
        <v>44.281918601701655</v>
      </c>
      <c r="H9" s="7"/>
      <c r="I9" s="131"/>
      <c r="J9" s="131"/>
      <c r="K9" s="131"/>
    </row>
    <row r="10" spans="1:8" s="5" customFormat="1" ht="12.75">
      <c r="A10" s="7"/>
      <c r="B10" s="30">
        <v>-156.33837856</v>
      </c>
      <c r="C10" s="30">
        <v>5.08</v>
      </c>
      <c r="D10" s="31">
        <f t="shared" si="0"/>
        <v>42.248798751908325</v>
      </c>
      <c r="E10" s="17">
        <v>-407.35064033</v>
      </c>
      <c r="F10" s="44">
        <v>5.02</v>
      </c>
      <c r="G10" s="33">
        <v>48.62101847459925</v>
      </c>
      <c r="H10" s="7"/>
    </row>
    <row r="11" spans="1:13" s="5" customFormat="1" ht="12.75">
      <c r="A11" s="7"/>
      <c r="B11" s="137"/>
      <c r="C11" s="30">
        <v>9</v>
      </c>
      <c r="D11" s="31">
        <v>43.4</v>
      </c>
      <c r="E11" s="132"/>
      <c r="F11" s="44">
        <v>9.02</v>
      </c>
      <c r="G11" s="33">
        <v>49.4</v>
      </c>
      <c r="I11" s="139">
        <v>42.5</v>
      </c>
      <c r="J11" s="142">
        <v>49.7</v>
      </c>
      <c r="K11" s="147"/>
      <c r="L11" s="148" t="s">
        <v>114</v>
      </c>
      <c r="M11" s="147"/>
    </row>
    <row r="12" spans="1:13" s="5" customFormat="1" ht="12.75">
      <c r="A12" s="7"/>
      <c r="B12" s="138"/>
      <c r="C12" s="30">
        <v>10.07</v>
      </c>
      <c r="D12" s="31">
        <v>43.4</v>
      </c>
      <c r="E12" s="132"/>
      <c r="F12" s="44">
        <v>10</v>
      </c>
      <c r="G12" s="33">
        <v>49.4</v>
      </c>
      <c r="I12" s="139">
        <v>42.5</v>
      </c>
      <c r="J12" s="142">
        <v>49.7</v>
      </c>
      <c r="K12" s="163"/>
      <c r="L12" s="149" t="s">
        <v>113</v>
      </c>
      <c r="M12" s="150"/>
    </row>
    <row r="13" spans="1:13" s="5" customFormat="1" ht="14.25">
      <c r="A13" s="7"/>
      <c r="B13" s="30"/>
      <c r="C13" s="30"/>
      <c r="D13" s="30"/>
      <c r="E13" s="17"/>
      <c r="F13" s="16"/>
      <c r="G13" s="34"/>
      <c r="I13" s="151"/>
      <c r="J13" s="156" t="s">
        <v>115</v>
      </c>
      <c r="K13" s="151"/>
      <c r="L13" s="152"/>
      <c r="M13" s="152"/>
    </row>
    <row r="14" spans="1:13" ht="12.75">
      <c r="A14" s="15"/>
      <c r="B14" s="277">
        <f>'6-311(+)G(d)'!B15-156.33660744</f>
        <v>-312.67321488</v>
      </c>
      <c r="C14" s="32" t="s">
        <v>4</v>
      </c>
      <c r="D14" s="31">
        <v>43.4</v>
      </c>
      <c r="E14" s="44">
        <v>-407.349396</v>
      </c>
      <c r="F14" s="35" t="s">
        <v>4</v>
      </c>
      <c r="G14" s="33">
        <v>49.4</v>
      </c>
      <c r="H14">
        <f>(E14-E5)*627.51</f>
        <v>49.401847992876135</v>
      </c>
      <c r="I14" s="139" t="s">
        <v>4</v>
      </c>
      <c r="J14" s="140">
        <v>42.5</v>
      </c>
      <c r="K14" s="141"/>
      <c r="L14" s="142" t="s">
        <v>4</v>
      </c>
      <c r="M14" s="143">
        <v>49.7</v>
      </c>
    </row>
    <row r="15" spans="1:13" ht="15.75">
      <c r="A15" s="15"/>
      <c r="B15" s="11"/>
      <c r="C15" s="22"/>
      <c r="D15" s="20"/>
      <c r="F15" s="136"/>
      <c r="G15" s="17"/>
      <c r="I15" s="144" t="s">
        <v>116</v>
      </c>
      <c r="J15" s="145"/>
      <c r="K15" s="146"/>
      <c r="L15" s="141" t="s">
        <v>116</v>
      </c>
      <c r="M15" s="141"/>
    </row>
    <row r="16" spans="1:13" ht="12.75">
      <c r="A16" s="15"/>
      <c r="B16" s="21"/>
      <c r="G16" s="15"/>
      <c r="I16" s="15"/>
      <c r="J16" s="15"/>
      <c r="K16" s="15"/>
      <c r="L16" s="15"/>
      <c r="M16"/>
    </row>
    <row r="17" spans="1:2" ht="12.75">
      <c r="A17" s="15"/>
      <c r="B17" s="21"/>
    </row>
    <row r="18" spans="1:2" ht="12.75">
      <c r="A18" s="15"/>
      <c r="B18" s="21"/>
    </row>
    <row r="19" ht="12.75">
      <c r="A19" s="15"/>
    </row>
    <row r="20" spans="1:11" ht="12.75">
      <c r="A20" s="15"/>
      <c r="B20" s="21"/>
      <c r="E20" s="15"/>
      <c r="F20" s="15"/>
      <c r="G20" s="15"/>
      <c r="H20" s="15"/>
      <c r="I20" s="15"/>
      <c r="J20" s="15"/>
      <c r="K20" s="15"/>
    </row>
    <row r="21" spans="1:11" ht="12.75">
      <c r="A21" s="15"/>
      <c r="B21" s="21"/>
      <c r="E21" s="15"/>
      <c r="F21" s="15"/>
      <c r="G21" s="15"/>
      <c r="H21" s="15"/>
      <c r="I21" s="9">
        <v>1</v>
      </c>
      <c r="J21" s="15"/>
      <c r="K21" s="15"/>
    </row>
    <row r="22" spans="1:11" ht="12.75">
      <c r="A22" s="15"/>
      <c r="B22" s="21"/>
      <c r="E22" s="15"/>
      <c r="F22" s="15"/>
      <c r="G22" s="15"/>
      <c r="H22" s="15"/>
      <c r="I22" s="9">
        <v>2</v>
      </c>
      <c r="J22" s="15"/>
      <c r="K22" s="15"/>
    </row>
    <row r="23" spans="1:11" ht="12.75">
      <c r="A23" s="15"/>
      <c r="B23" s="21"/>
      <c r="E23" s="15"/>
      <c r="F23" s="15"/>
      <c r="G23" s="15"/>
      <c r="H23" s="15"/>
      <c r="I23" s="9">
        <v>3</v>
      </c>
      <c r="J23" s="15"/>
      <c r="K23" s="15"/>
    </row>
    <row r="24" spans="1:11" ht="12.75">
      <c r="A24" s="15"/>
      <c r="B24" s="19"/>
      <c r="E24" s="15"/>
      <c r="F24" s="15"/>
      <c r="G24" s="15"/>
      <c r="H24" s="15"/>
      <c r="I24" s="9">
        <v>4</v>
      </c>
      <c r="J24" s="15"/>
      <c r="K24" s="15"/>
    </row>
    <row r="25" spans="1:11" ht="12.75">
      <c r="A25" s="15"/>
      <c r="B25" s="19"/>
      <c r="E25" s="15"/>
      <c r="F25" s="15"/>
      <c r="G25" s="15"/>
      <c r="H25" s="15"/>
      <c r="I25" s="9">
        <v>5</v>
      </c>
      <c r="J25" s="15"/>
      <c r="K25" s="15"/>
    </row>
    <row r="26" spans="1:11" ht="12.75">
      <c r="A26" s="15"/>
      <c r="B26" s="19"/>
      <c r="E26" s="15"/>
      <c r="F26" s="15"/>
      <c r="G26" s="15"/>
      <c r="H26" s="15"/>
      <c r="I26" s="9">
        <v>6</v>
      </c>
      <c r="J26" s="15"/>
      <c r="K26" s="15"/>
    </row>
    <row r="27" spans="1:9" ht="12.75">
      <c r="A27" s="15"/>
      <c r="B27" s="19"/>
      <c r="C27" s="15"/>
      <c r="D27" s="20"/>
      <c r="E27" s="15"/>
      <c r="F27" s="15"/>
      <c r="I27" s="9">
        <v>7</v>
      </c>
    </row>
    <row r="28" spans="1:12" ht="12.75">
      <c r="A28" s="15"/>
      <c r="B28" s="19"/>
      <c r="C28" s="15"/>
      <c r="D28" s="20"/>
      <c r="E28" s="15"/>
      <c r="F28" s="15"/>
      <c r="G28" s="15"/>
      <c r="H28" s="15"/>
      <c r="I28" s="9">
        <v>8</v>
      </c>
      <c r="J28" s="15"/>
      <c r="K28" s="15"/>
      <c r="L28" s="15"/>
    </row>
    <row r="29" ht="12.75">
      <c r="I29" s="9">
        <v>10</v>
      </c>
    </row>
    <row r="30" ht="12.75">
      <c r="I30" s="9">
        <v>1</v>
      </c>
    </row>
    <row r="31" ht="12.75">
      <c r="I31" s="9">
        <v>2</v>
      </c>
    </row>
    <row r="32" ht="12.75">
      <c r="I32" s="9">
        <v>3</v>
      </c>
    </row>
    <row r="33" ht="12.75">
      <c r="I33" s="9">
        <v>4</v>
      </c>
    </row>
    <row r="34" ht="12.75">
      <c r="I34" s="9">
        <v>5</v>
      </c>
    </row>
    <row r="35" ht="12.75">
      <c r="I35" s="9">
        <v>6</v>
      </c>
    </row>
    <row r="36" ht="12.75">
      <c r="I36" s="9">
        <v>7</v>
      </c>
    </row>
    <row r="37" ht="12.75">
      <c r="I37" s="9">
        <v>8</v>
      </c>
    </row>
    <row r="38" ht="12.75">
      <c r="I38" s="9">
        <v>9</v>
      </c>
    </row>
    <row r="39" ht="12.75">
      <c r="I39" s="9">
        <v>20</v>
      </c>
    </row>
    <row r="40" ht="12.75">
      <c r="I40" s="9">
        <v>1</v>
      </c>
    </row>
    <row r="41" ht="12.75">
      <c r="I41" s="9">
        <v>2</v>
      </c>
    </row>
    <row r="42" ht="12.75">
      <c r="I42" s="9">
        <v>3</v>
      </c>
    </row>
    <row r="43" ht="12.75">
      <c r="I43" s="9">
        <v>4</v>
      </c>
    </row>
    <row r="44" ht="12.75">
      <c r="I44" s="9">
        <v>5</v>
      </c>
    </row>
    <row r="46" spans="4:8" ht="12.75">
      <c r="D46" s="8">
        <v>1</v>
      </c>
      <c r="E46" s="8">
        <v>2</v>
      </c>
      <c r="F46" s="8">
        <v>3</v>
      </c>
      <c r="G46" s="8">
        <v>4</v>
      </c>
      <c r="H46" s="8">
        <v>5</v>
      </c>
    </row>
  </sheetData>
  <printOptions/>
  <pageMargins left="0.41" right="0.4" top="0.6" bottom="1" header="0.5" footer="0.5"/>
  <pageSetup orientation="portrait" paperSize="9" r:id="rId2"/>
  <headerFooter alignWithMargins="0">
    <oddFooter>&amp;Cm_allil_cat_rad_scan-opt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4">
      <selection activeCell="G29" sqref="G29"/>
    </sheetView>
  </sheetViews>
  <sheetFormatPr defaultColWidth="9.00390625" defaultRowHeight="12"/>
  <cols>
    <col min="1" max="5" width="11.375" style="0" customWidth="1"/>
    <col min="6" max="6" width="12.125" style="0" customWidth="1"/>
    <col min="7" max="16384" width="11.375" style="0" customWidth="1"/>
  </cols>
  <sheetData>
    <row r="1" ht="18">
      <c r="C1" s="162" t="s">
        <v>121</v>
      </c>
    </row>
    <row r="2" spans="1:4" ht="15.75">
      <c r="A2" s="12" t="s">
        <v>5</v>
      </c>
      <c r="D2" s="14" t="s">
        <v>7</v>
      </c>
    </row>
    <row r="4" spans="1:9" ht="15.75">
      <c r="A4" s="3" t="s">
        <v>6</v>
      </c>
      <c r="H4" s="339" t="s">
        <v>153</v>
      </c>
      <c r="I4" s="340"/>
    </row>
    <row r="5" spans="1:10" ht="14.25">
      <c r="A5" s="27" t="s">
        <v>0</v>
      </c>
      <c r="B5" s="27" t="s">
        <v>1</v>
      </c>
      <c r="C5" s="28" t="s">
        <v>25</v>
      </c>
      <c r="D5" s="26" t="s">
        <v>0</v>
      </c>
      <c r="E5" s="26" t="s">
        <v>21</v>
      </c>
      <c r="F5" s="42" t="s">
        <v>24</v>
      </c>
      <c r="G5" s="15"/>
      <c r="I5" t="s">
        <v>21</v>
      </c>
      <c r="J5" s="338" t="s">
        <v>155</v>
      </c>
    </row>
    <row r="6" spans="1:9" ht="12.75">
      <c r="A6" s="22">
        <v>-156.67282651</v>
      </c>
      <c r="B6" s="22">
        <v>1.56</v>
      </c>
      <c r="C6" s="22">
        <v>0</v>
      </c>
      <c r="D6" s="43">
        <v>-407.6929995</v>
      </c>
      <c r="E6" s="17">
        <v>2.08</v>
      </c>
      <c r="F6" s="271">
        <v>0</v>
      </c>
      <c r="G6" s="15"/>
      <c r="H6">
        <v>0</v>
      </c>
      <c r="I6" s="15"/>
    </row>
    <row r="7" spans="1:8" ht="12.75">
      <c r="A7" s="22">
        <v>-156.63933407</v>
      </c>
      <c r="B7" s="22">
        <v>2.07</v>
      </c>
      <c r="C7" s="41">
        <v>21.016841024402133</v>
      </c>
      <c r="D7" s="17">
        <v>-407.68411213</v>
      </c>
      <c r="E7" s="17">
        <v>2.53</v>
      </c>
      <c r="F7" s="271">
        <v>5.576913548679974</v>
      </c>
      <c r="G7" s="15"/>
      <c r="H7">
        <v>4.29</v>
      </c>
    </row>
    <row r="8" spans="1:12" ht="14.25">
      <c r="A8" s="22">
        <v>-156.63226902</v>
      </c>
      <c r="B8" s="22">
        <v>2.31</v>
      </c>
      <c r="C8" s="41">
        <v>25.45023054989852</v>
      </c>
      <c r="D8" s="17">
        <v>-407.67842416</v>
      </c>
      <c r="E8" s="17">
        <v>2.75</v>
      </c>
      <c r="F8" s="271">
        <v>9.146171603377946</v>
      </c>
      <c r="G8" s="15"/>
      <c r="H8">
        <v>7.52</v>
      </c>
      <c r="L8" s="339" t="s">
        <v>156</v>
      </c>
    </row>
    <row r="9" spans="1:12" ht="12.75">
      <c r="A9" s="22">
        <v>-156.62916237</v>
      </c>
      <c r="B9" s="22">
        <v>2.46</v>
      </c>
      <c r="C9" s="41">
        <v>27.399684491402624</v>
      </c>
      <c r="D9" s="17">
        <v>-407.67415452</v>
      </c>
      <c r="E9" s="17">
        <v>2.83</v>
      </c>
      <c r="F9" s="271">
        <v>11.825413399789348</v>
      </c>
      <c r="G9" s="15"/>
      <c r="H9">
        <v>9</v>
      </c>
      <c r="L9" t="s">
        <v>154</v>
      </c>
    </row>
    <row r="10" spans="1:13" ht="12.75">
      <c r="A10" s="22">
        <v>-156.62754561</v>
      </c>
      <c r="B10" s="22">
        <v>2.66</v>
      </c>
      <c r="C10" s="41">
        <v>28.414217558996558</v>
      </c>
      <c r="D10" s="17">
        <v>-407.67109287999995</v>
      </c>
      <c r="E10" s="17">
        <v>3.03</v>
      </c>
      <c r="F10" s="271">
        <v>13.746623116224097</v>
      </c>
      <c r="G10" s="15"/>
      <c r="H10">
        <v>11.2</v>
      </c>
      <c r="L10">
        <v>2.9</v>
      </c>
      <c r="M10">
        <v>11.2</v>
      </c>
    </row>
    <row r="11" spans="1:13" ht="12.75">
      <c r="A11" s="22">
        <v>-156.62987563</v>
      </c>
      <c r="B11" s="22">
        <v>3.06</v>
      </c>
      <c r="C11" s="41">
        <v>26.952106708804056</v>
      </c>
      <c r="D11" s="26">
        <v>-407.67252555</v>
      </c>
      <c r="E11" s="26">
        <v>3.2</v>
      </c>
      <c r="F11" s="272">
        <v>12.847608364497468</v>
      </c>
      <c r="G11" s="15"/>
      <c r="H11">
        <v>9.58</v>
      </c>
      <c r="L11">
        <v>2.95</v>
      </c>
      <c r="M11">
        <v>11.3</v>
      </c>
    </row>
    <row r="12" spans="1:9" ht="12.75">
      <c r="A12" s="22">
        <v>-156.62912088</v>
      </c>
      <c r="B12" s="22">
        <v>4.02</v>
      </c>
      <c r="C12" s="41">
        <v>27.425719881303237</v>
      </c>
      <c r="D12" s="17">
        <v>-407.67369134999996</v>
      </c>
      <c r="E12" s="17">
        <v>3.53</v>
      </c>
      <c r="F12" s="271">
        <v>12.116057206518164</v>
      </c>
      <c r="G12" s="15"/>
      <c r="H12">
        <v>8.32</v>
      </c>
      <c r="I12" s="15"/>
    </row>
    <row r="13" spans="1:9" ht="12.75">
      <c r="A13" s="22">
        <v>-156.62573946</v>
      </c>
      <c r="B13" s="22">
        <v>5</v>
      </c>
      <c r="C13" s="41">
        <v>29.54759474549221</v>
      </c>
      <c r="D13" s="17">
        <v>-407.67311022</v>
      </c>
      <c r="E13" s="17">
        <v>4.03</v>
      </c>
      <c r="F13" s="271">
        <v>12.480722092782798</v>
      </c>
      <c r="G13" s="15"/>
      <c r="H13">
        <v>8.18</v>
      </c>
      <c r="I13" s="15"/>
    </row>
    <row r="14" spans="1:9" ht="12.75">
      <c r="A14" s="227"/>
      <c r="B14" s="225">
        <v>6</v>
      </c>
      <c r="C14" s="228">
        <v>30.77</v>
      </c>
      <c r="D14" s="17">
        <v>-407.67191432</v>
      </c>
      <c r="E14" s="17">
        <v>4.5</v>
      </c>
      <c r="F14" s="271">
        <v>13.231161301800023</v>
      </c>
      <c r="G14" s="15"/>
      <c r="H14">
        <v>8.7</v>
      </c>
      <c r="I14" s="15"/>
    </row>
    <row r="15" spans="1:9" ht="12.75">
      <c r="A15" s="229" t="s">
        <v>110</v>
      </c>
      <c r="B15" s="225">
        <v>7</v>
      </c>
      <c r="C15" s="228">
        <v>31</v>
      </c>
      <c r="D15" s="17">
        <v>-407.67104129</v>
      </c>
      <c r="E15" s="17">
        <v>5.08</v>
      </c>
      <c r="F15" s="271">
        <v>13.778996357087307</v>
      </c>
      <c r="G15" s="155" t="s">
        <v>139</v>
      </c>
      <c r="H15">
        <v>9.3</v>
      </c>
      <c r="I15" s="15"/>
    </row>
    <row r="16" spans="1:9" ht="12.75">
      <c r="A16" s="227"/>
      <c r="B16" s="225">
        <v>8</v>
      </c>
      <c r="C16" s="228">
        <v>31.1</v>
      </c>
      <c r="D16" s="229" t="s">
        <v>110</v>
      </c>
      <c r="E16" s="225">
        <v>7</v>
      </c>
      <c r="F16" s="273">
        <v>14</v>
      </c>
      <c r="G16" s="155" t="s">
        <v>119</v>
      </c>
      <c r="H16">
        <v>11.1</v>
      </c>
      <c r="I16" s="22"/>
    </row>
    <row r="17" spans="1:11" ht="12.75">
      <c r="A17" s="22"/>
      <c r="B17" s="22">
        <v>9</v>
      </c>
      <c r="C17" s="22">
        <v>31.2</v>
      </c>
      <c r="D17" s="17">
        <v>-407.6699163</v>
      </c>
      <c r="E17" s="17">
        <v>9</v>
      </c>
      <c r="F17" s="271">
        <v>14.36</v>
      </c>
      <c r="G17" s="15"/>
      <c r="H17">
        <v>11.45</v>
      </c>
      <c r="I17" s="144">
        <v>29</v>
      </c>
      <c r="J17" s="141">
        <v>12.92</v>
      </c>
      <c r="K17" t="s">
        <v>139</v>
      </c>
    </row>
    <row r="18" spans="1:11" ht="12.75">
      <c r="A18" s="22"/>
      <c r="B18" s="22">
        <v>10</v>
      </c>
      <c r="C18" s="22">
        <v>31.2</v>
      </c>
      <c r="D18" s="17">
        <v>-407.67011674</v>
      </c>
      <c r="E18" s="17">
        <v>10</v>
      </c>
      <c r="F18" s="271">
        <v>14.359160727574293</v>
      </c>
      <c r="G18" s="15"/>
      <c r="H18">
        <v>11.45</v>
      </c>
      <c r="I18" s="144">
        <v>29</v>
      </c>
      <c r="J18" s="141">
        <v>12.92</v>
      </c>
      <c r="K18" t="s">
        <v>119</v>
      </c>
    </row>
    <row r="19" spans="1:13" ht="14.25">
      <c r="A19" s="22"/>
      <c r="B19" s="22"/>
      <c r="D19" s="17"/>
      <c r="E19" s="17"/>
      <c r="F19" s="132"/>
      <c r="G19" s="15"/>
      <c r="H19" s="151"/>
      <c r="I19" s="151" t="s">
        <v>118</v>
      </c>
      <c r="J19" s="151"/>
      <c r="K19" s="154" t="s">
        <v>117</v>
      </c>
      <c r="L19" s="152"/>
      <c r="M19" s="146"/>
    </row>
    <row r="20" spans="1:13" ht="12.75">
      <c r="A20" s="22"/>
      <c r="B20" s="22" t="s">
        <v>4</v>
      </c>
      <c r="C20" s="22">
        <v>31.2</v>
      </c>
      <c r="D20" s="17"/>
      <c r="E20" s="17" t="s">
        <v>4</v>
      </c>
      <c r="F20" s="132">
        <v>14.4</v>
      </c>
      <c r="G20" s="15"/>
      <c r="H20" s="139" t="s">
        <v>4</v>
      </c>
      <c r="I20" s="140">
        <v>29</v>
      </c>
      <c r="J20" s="141"/>
      <c r="K20" s="142" t="s">
        <v>4</v>
      </c>
      <c r="L20" s="143">
        <v>12.92</v>
      </c>
      <c r="M20" s="146"/>
    </row>
    <row r="21" spans="1:13" ht="12.75">
      <c r="A21" s="15"/>
      <c r="B21" s="15"/>
      <c r="C21" s="15"/>
      <c r="D21" s="15"/>
      <c r="G21" s="15"/>
      <c r="H21" s="144" t="s">
        <v>131</v>
      </c>
      <c r="I21" s="145"/>
      <c r="J21" s="146"/>
      <c r="K21" s="141" t="s">
        <v>131</v>
      </c>
      <c r="L21" s="141"/>
      <c r="M21" s="146"/>
    </row>
    <row r="22" spans="1:7" ht="12.75">
      <c r="A22" s="15"/>
      <c r="B22" s="15"/>
      <c r="C22" s="15"/>
      <c r="D22" s="15"/>
      <c r="E22" s="15"/>
      <c r="F22" s="15"/>
      <c r="G22" s="16">
        <v>1</v>
      </c>
    </row>
    <row r="23" spans="1:7" ht="12.75">
      <c r="A23" s="15"/>
      <c r="B23" s="15"/>
      <c r="C23" s="15"/>
      <c r="D23" s="15"/>
      <c r="E23" s="15"/>
      <c r="F23" s="15"/>
      <c r="G23" s="16">
        <v>2</v>
      </c>
    </row>
    <row r="24" spans="1:7" ht="12.75">
      <c r="A24" s="15"/>
      <c r="B24" s="15"/>
      <c r="C24" s="15"/>
      <c r="D24" s="15"/>
      <c r="E24" s="15"/>
      <c r="F24" s="15"/>
      <c r="G24" s="16">
        <v>3</v>
      </c>
    </row>
    <row r="25" spans="1:9" ht="12.75">
      <c r="A25" s="15"/>
      <c r="B25" s="15"/>
      <c r="C25" s="15"/>
      <c r="D25" s="15"/>
      <c r="E25" s="15"/>
      <c r="F25" s="15"/>
      <c r="G25" s="16">
        <v>4</v>
      </c>
      <c r="H25" s="15"/>
      <c r="I25" s="15"/>
    </row>
    <row r="26" spans="1:9" ht="12.75">
      <c r="A26" s="15"/>
      <c r="B26" s="15"/>
      <c r="C26" s="15"/>
      <c r="D26" s="15"/>
      <c r="E26" s="15"/>
      <c r="F26" s="15"/>
      <c r="G26" s="16">
        <v>5</v>
      </c>
      <c r="H26" s="15"/>
      <c r="I26" s="15"/>
    </row>
    <row r="27" spans="1:11" ht="12.75">
      <c r="A27" s="15"/>
      <c r="B27" s="15"/>
      <c r="C27" s="15"/>
      <c r="D27" s="15"/>
      <c r="E27" s="15"/>
      <c r="F27" s="15"/>
      <c r="G27" s="16">
        <v>6</v>
      </c>
      <c r="H27" s="198"/>
      <c r="I27" s="196"/>
      <c r="J27" s="196"/>
      <c r="K27" s="199"/>
    </row>
    <row r="28" spans="1:11" ht="12.75">
      <c r="A28" s="15"/>
      <c r="B28" s="15"/>
      <c r="C28" s="15"/>
      <c r="D28" s="15"/>
      <c r="E28" s="15"/>
      <c r="F28" s="15"/>
      <c r="G28" s="16">
        <v>7</v>
      </c>
      <c r="H28" s="199"/>
      <c r="I28" s="196"/>
      <c r="J28" s="196"/>
      <c r="K28" s="199"/>
    </row>
    <row r="29" spans="1:11" ht="12.75">
      <c r="A29" s="15"/>
      <c r="B29" s="15"/>
      <c r="C29" s="15"/>
      <c r="D29" s="15"/>
      <c r="E29" s="15"/>
      <c r="F29" s="15"/>
      <c r="G29" s="16">
        <v>8</v>
      </c>
      <c r="H29" s="200"/>
      <c r="I29" s="197"/>
      <c r="J29" s="196"/>
      <c r="K29" s="199"/>
    </row>
    <row r="30" spans="1:11" ht="12.75">
      <c r="A30" s="15"/>
      <c r="B30" s="15"/>
      <c r="C30" s="15"/>
      <c r="D30" s="15"/>
      <c r="E30" s="15"/>
      <c r="F30" s="15"/>
      <c r="G30" s="16">
        <v>9</v>
      </c>
      <c r="H30" s="199"/>
      <c r="I30" s="197"/>
      <c r="J30" s="196"/>
      <c r="K30" s="199"/>
    </row>
    <row r="31" spans="1:11" ht="12.75">
      <c r="A31" s="15"/>
      <c r="B31" s="15"/>
      <c r="C31" s="15"/>
      <c r="D31" s="15"/>
      <c r="E31" s="17"/>
      <c r="F31" s="17"/>
      <c r="G31" s="16">
        <v>10</v>
      </c>
      <c r="H31" s="199"/>
      <c r="I31" s="197"/>
      <c r="J31" s="196"/>
      <c r="K31" s="199"/>
    </row>
    <row r="32" spans="1:11" ht="12.75">
      <c r="A32" s="15"/>
      <c r="B32" s="15"/>
      <c r="C32" s="15"/>
      <c r="D32" s="15"/>
      <c r="G32" s="16">
        <v>1</v>
      </c>
      <c r="H32" s="199"/>
      <c r="I32" s="197"/>
      <c r="J32" s="197"/>
      <c r="K32" s="199"/>
    </row>
    <row r="33" spans="7:11" ht="12.75">
      <c r="G33" s="16">
        <v>2</v>
      </c>
      <c r="H33" s="199"/>
      <c r="I33" s="197"/>
      <c r="J33" s="199"/>
      <c r="K33" s="199"/>
    </row>
    <row r="34" spans="7:13" ht="12.75">
      <c r="G34" s="16">
        <v>3</v>
      </c>
      <c r="L34" s="195"/>
      <c r="M34" s="195"/>
    </row>
    <row r="35" spans="7:13" ht="12.75">
      <c r="G35" s="16">
        <v>4</v>
      </c>
      <c r="L35" s="195"/>
      <c r="M35" s="195"/>
    </row>
    <row r="36" spans="7:13" ht="15">
      <c r="G36" s="16">
        <v>5</v>
      </c>
      <c r="H36" s="153"/>
      <c r="L36" s="195"/>
      <c r="M36" s="195"/>
    </row>
    <row r="37" spans="7:13" ht="12.75">
      <c r="G37" s="16">
        <v>6</v>
      </c>
      <c r="L37" s="195"/>
      <c r="M37" s="195"/>
    </row>
    <row r="38" spans="7:10" ht="12.75">
      <c r="G38" s="16">
        <v>7</v>
      </c>
      <c r="J38" s="2"/>
    </row>
    <row r="39" spans="7:10" ht="12.75">
      <c r="G39" s="16">
        <v>8</v>
      </c>
      <c r="J39" s="2"/>
    </row>
    <row r="40" spans="7:10" ht="12.75">
      <c r="G40" s="16">
        <v>9</v>
      </c>
      <c r="J40" s="2"/>
    </row>
    <row r="41" spans="7:10" ht="12.75">
      <c r="G41" s="16">
        <v>20</v>
      </c>
      <c r="J41" s="2"/>
    </row>
    <row r="42" spans="7:10" ht="12.75">
      <c r="G42" s="16">
        <v>1</v>
      </c>
      <c r="J42" s="2"/>
    </row>
    <row r="43" ht="12.75">
      <c r="G43" s="16">
        <v>2</v>
      </c>
    </row>
    <row r="44" ht="12.75">
      <c r="G44" s="16">
        <v>3</v>
      </c>
    </row>
    <row r="45" ht="12.75">
      <c r="G45" s="16">
        <v>4</v>
      </c>
    </row>
    <row r="46" ht="12.75">
      <c r="G46" s="16">
        <v>5</v>
      </c>
    </row>
    <row r="50" spans="2:6" ht="12.75">
      <c r="B50" s="18">
        <v>1</v>
      </c>
      <c r="C50" s="18">
        <v>2</v>
      </c>
      <c r="D50" s="18">
        <v>3</v>
      </c>
      <c r="E50" s="18">
        <v>4</v>
      </c>
      <c r="F50" s="18">
        <v>5</v>
      </c>
    </row>
    <row r="55" spans="1:6" ht="12.75">
      <c r="A55" s="195"/>
      <c r="B55" s="195"/>
      <c r="C55" s="195"/>
      <c r="D55" s="195"/>
      <c r="E55" s="195"/>
      <c r="F55" s="195"/>
    </row>
    <row r="56" spans="1:6" ht="12.75">
      <c r="A56" s="195"/>
      <c r="B56" s="195"/>
      <c r="C56" s="195"/>
      <c r="D56" s="195"/>
      <c r="E56" s="195"/>
      <c r="F56" s="195"/>
    </row>
    <row r="57" spans="1:6" ht="12.75">
      <c r="A57" s="195"/>
      <c r="B57" s="195"/>
      <c r="C57" s="195"/>
      <c r="D57" s="195"/>
      <c r="E57" s="195"/>
      <c r="F57" s="195"/>
    </row>
    <row r="58" spans="1:6" ht="12.75">
      <c r="A58" s="195"/>
      <c r="B58" s="195"/>
      <c r="C58" s="195"/>
      <c r="D58" s="195"/>
      <c r="E58" s="195"/>
      <c r="F58" s="195"/>
    </row>
    <row r="59" spans="1:4" ht="12.75">
      <c r="A59" s="195"/>
      <c r="B59" s="195"/>
      <c r="C59" s="195"/>
      <c r="D59" s="195"/>
    </row>
    <row r="60" spans="1:4" ht="12.75">
      <c r="A60" s="195"/>
      <c r="B60" s="195"/>
      <c r="C60" s="195"/>
      <c r="D60" s="195"/>
    </row>
    <row r="61" spans="1:4" ht="12.75">
      <c r="A61" s="195"/>
      <c r="B61" s="195"/>
      <c r="C61" s="195"/>
      <c r="D61" s="195"/>
    </row>
    <row r="62" spans="1:4" ht="12.75">
      <c r="A62" s="195"/>
      <c r="B62" s="195"/>
      <c r="C62" s="195"/>
      <c r="D62" s="195"/>
    </row>
    <row r="63" spans="1:6" ht="12.75">
      <c r="A63" s="195"/>
      <c r="B63" s="195"/>
      <c r="C63" s="195"/>
      <c r="D63" s="195"/>
      <c r="E63" s="195"/>
      <c r="F63" s="195"/>
    </row>
    <row r="64" spans="1:6" ht="12.75">
      <c r="A64" s="195"/>
      <c r="B64" s="195"/>
      <c r="C64" s="195"/>
      <c r="D64" s="195"/>
      <c r="E64" s="195"/>
      <c r="F64" s="195"/>
    </row>
    <row r="65" spans="1:6" ht="12.75">
      <c r="A65" s="195"/>
      <c r="B65" s="195"/>
      <c r="C65" s="195"/>
      <c r="D65" s="195"/>
      <c r="E65" s="195"/>
      <c r="F65" s="195"/>
    </row>
    <row r="66" spans="1:6" ht="12.75">
      <c r="A66" s="195"/>
      <c r="B66" s="195"/>
      <c r="C66" s="195"/>
      <c r="D66" s="195"/>
      <c r="E66" s="195"/>
      <c r="F66" s="195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2">
      <selection activeCell="J18" sqref="J18"/>
    </sheetView>
  </sheetViews>
  <sheetFormatPr defaultColWidth="9.00390625" defaultRowHeight="12"/>
  <cols>
    <col min="1" max="1" width="15.25390625" style="0" customWidth="1"/>
    <col min="2" max="2" width="11.25390625" style="0" customWidth="1"/>
    <col min="3" max="3" width="14.125" style="0" customWidth="1"/>
    <col min="4" max="5" width="12.00390625" style="0" customWidth="1"/>
    <col min="6" max="6" width="14.125" style="0" customWidth="1"/>
  </cols>
  <sheetData>
    <row r="1" ht="18">
      <c r="C1" s="159" t="s">
        <v>123</v>
      </c>
    </row>
    <row r="2" spans="1:12" ht="18.75">
      <c r="A2" s="11" t="s">
        <v>26</v>
      </c>
      <c r="L2" s="66"/>
    </row>
    <row r="4" ht="15.75">
      <c r="A4" s="3" t="s">
        <v>3</v>
      </c>
    </row>
    <row r="5" spans="1:7" ht="17.25">
      <c r="A5" s="45" t="s">
        <v>0</v>
      </c>
      <c r="B5" s="45" t="s">
        <v>1</v>
      </c>
      <c r="C5" s="46" t="s">
        <v>27</v>
      </c>
      <c r="D5" s="47" t="s">
        <v>0</v>
      </c>
      <c r="E5" s="24" t="s">
        <v>21</v>
      </c>
      <c r="F5" s="48" t="s">
        <v>28</v>
      </c>
      <c r="G5" s="5"/>
    </row>
    <row r="6" spans="1:6" ht="12.75">
      <c r="A6" s="133">
        <v>-233.63917214</v>
      </c>
      <c r="B6" s="22">
        <v>1.57</v>
      </c>
      <c r="C6" s="22">
        <v>0</v>
      </c>
      <c r="D6" s="17">
        <v>-484.64820272</v>
      </c>
      <c r="E6" s="17">
        <v>2.01</v>
      </c>
      <c r="F6" s="17">
        <v>0</v>
      </c>
    </row>
    <row r="7" spans="1:6" ht="12.75">
      <c r="A7" s="133">
        <v>-233.59354882</v>
      </c>
      <c r="B7" s="22">
        <v>2.2</v>
      </c>
      <c r="C7" s="41">
        <v>28.629089533202663</v>
      </c>
      <c r="D7" s="17">
        <v>-484.6298648</v>
      </c>
      <c r="E7" s="17">
        <v>2.47</v>
      </c>
      <c r="F7" s="134">
        <v>11.50722817917799</v>
      </c>
    </row>
    <row r="8" spans="1:6" ht="12.75">
      <c r="A8" s="133">
        <v>-233.57701085</v>
      </c>
      <c r="B8" s="22">
        <v>2.5</v>
      </c>
      <c r="C8" s="41">
        <v>39.00683108790371</v>
      </c>
      <c r="D8" s="17">
        <v>-484.62151726</v>
      </c>
      <c r="E8" s="17">
        <v>3.07</v>
      </c>
      <c r="F8" s="134">
        <v>16.7453930045707</v>
      </c>
    </row>
    <row r="9" spans="1:6" ht="12.75">
      <c r="A9" s="133">
        <v>-233.57253961</v>
      </c>
      <c r="B9" s="22">
        <v>2.7</v>
      </c>
      <c r="C9" s="41">
        <v>41.81257890029535</v>
      </c>
      <c r="D9" s="17">
        <v>-484.58287925</v>
      </c>
      <c r="E9" s="17">
        <v>3.47</v>
      </c>
      <c r="F9" s="134">
        <v>40.99113065967049</v>
      </c>
    </row>
    <row r="10" spans="1:6" ht="12.75">
      <c r="A10" s="133">
        <v>-233.56985921</v>
      </c>
      <c r="B10" s="22">
        <v>3</v>
      </c>
      <c r="C10" s="41">
        <v>43.49455670429703</v>
      </c>
      <c r="D10" s="17">
        <v>-484.5744615</v>
      </c>
      <c r="E10" s="17">
        <v>4.08</v>
      </c>
      <c r="F10" s="172">
        <v>46.273352962192504</v>
      </c>
    </row>
    <row r="11" spans="1:6" ht="12.75">
      <c r="A11" s="133">
        <v>-233.56625361</v>
      </c>
      <c r="B11" s="22">
        <v>4</v>
      </c>
      <c r="C11" s="41">
        <v>45.75710676030609</v>
      </c>
      <c r="D11" s="17">
        <v>-484.57651019</v>
      </c>
      <c r="E11" s="17">
        <v>5</v>
      </c>
      <c r="F11" s="134">
        <v>44.98777950026877</v>
      </c>
    </row>
    <row r="12" spans="1:7" ht="12.75">
      <c r="A12" s="133">
        <v>-233.56671</v>
      </c>
      <c r="B12" s="22">
        <v>5</v>
      </c>
      <c r="C12" s="41">
        <v>45.8</v>
      </c>
      <c r="D12" s="224" t="s">
        <v>111</v>
      </c>
      <c r="E12" s="225">
        <v>7</v>
      </c>
      <c r="F12" s="225">
        <v>44.7</v>
      </c>
      <c r="G12" s="155" t="s">
        <v>139</v>
      </c>
    </row>
    <row r="13" spans="1:10" ht="12.75">
      <c r="A13" s="224" t="s">
        <v>111</v>
      </c>
      <c r="B13" s="225">
        <v>7</v>
      </c>
      <c r="C13" s="226">
        <v>46.4</v>
      </c>
      <c r="D13" s="17"/>
      <c r="E13" s="17">
        <v>9</v>
      </c>
      <c r="F13" s="17">
        <v>45.2</v>
      </c>
      <c r="G13" s="155" t="s">
        <v>119</v>
      </c>
      <c r="I13" s="144">
        <v>46.2</v>
      </c>
      <c r="J13" s="141">
        <v>46.3</v>
      </c>
    </row>
    <row r="14" spans="1:10" ht="12.75">
      <c r="A14" s="133">
        <v>-233.563145</v>
      </c>
      <c r="B14" s="22">
        <v>9</v>
      </c>
      <c r="C14" s="22">
        <v>47.7</v>
      </c>
      <c r="D14" s="17"/>
      <c r="E14" s="17">
        <v>10</v>
      </c>
      <c r="F14" s="17">
        <v>45.2</v>
      </c>
      <c r="I14" s="144">
        <v>46.2</v>
      </c>
      <c r="J14" s="141">
        <v>46.3</v>
      </c>
    </row>
    <row r="15" spans="1:3" ht="12.75">
      <c r="A15" s="133">
        <v>-233.563145</v>
      </c>
      <c r="B15" s="22">
        <v>10</v>
      </c>
      <c r="C15" s="22">
        <v>47.7</v>
      </c>
    </row>
    <row r="16" spans="1:6" ht="12.75">
      <c r="A16" s="133"/>
      <c r="B16" s="22"/>
      <c r="C16" s="15"/>
      <c r="D16" s="17"/>
      <c r="E16" s="15"/>
      <c r="F16" s="15"/>
    </row>
    <row r="17" spans="1:7" ht="12.75">
      <c r="A17" s="133">
        <v>-233.563145</v>
      </c>
      <c r="B17" s="22" t="s">
        <v>4</v>
      </c>
      <c r="C17" s="15">
        <v>47.7</v>
      </c>
      <c r="D17" s="17">
        <v>-484.575933</v>
      </c>
      <c r="E17" s="17" t="s">
        <v>4</v>
      </c>
      <c r="F17" s="17">
        <v>45.35</v>
      </c>
      <c r="G17">
        <f>(D17-D6)*627.51</f>
        <v>45.34997199716961</v>
      </c>
    </row>
    <row r="18" spans="7:12" ht="14.25">
      <c r="G18" s="151"/>
      <c r="H18" s="156" t="s">
        <v>118</v>
      </c>
      <c r="I18" s="151"/>
      <c r="J18" s="154"/>
      <c r="K18" s="152"/>
      <c r="L18" s="146"/>
    </row>
    <row r="19" spans="7:12" ht="12.75">
      <c r="G19" s="139" t="s">
        <v>4</v>
      </c>
      <c r="H19" s="158">
        <v>46.2</v>
      </c>
      <c r="I19" s="141"/>
      <c r="J19" s="279" t="s">
        <v>4</v>
      </c>
      <c r="K19" s="157">
        <v>46.3</v>
      </c>
      <c r="L19" s="146"/>
    </row>
    <row r="20" spans="7:12" ht="12.75">
      <c r="G20" s="144" t="s">
        <v>116</v>
      </c>
      <c r="H20" s="145"/>
      <c r="I20" s="146"/>
      <c r="J20" s="141" t="s">
        <v>116</v>
      </c>
      <c r="K20" s="141"/>
      <c r="L20" s="146"/>
    </row>
  </sheetData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2">
      <selection activeCell="A3" sqref="A3"/>
    </sheetView>
  </sheetViews>
  <sheetFormatPr defaultColWidth="9.00390625" defaultRowHeight="12"/>
  <cols>
    <col min="1" max="1" width="13.875" style="0" customWidth="1"/>
    <col min="2" max="2" width="12.75390625" style="0" customWidth="1"/>
    <col min="3" max="3" width="12.875" style="0" customWidth="1"/>
    <col min="4" max="4" width="13.625" style="0" customWidth="1"/>
    <col min="5" max="5" width="10.75390625" style="0" customWidth="1"/>
    <col min="6" max="6" width="12.00390625" style="0" customWidth="1"/>
    <col min="7" max="7" width="10.625" style="0" customWidth="1"/>
    <col min="8" max="8" width="7.375" style="0" customWidth="1"/>
    <col min="12" max="12" width="10.75390625" style="0" customWidth="1"/>
  </cols>
  <sheetData>
    <row r="1" ht="18">
      <c r="C1" s="159" t="s">
        <v>120</v>
      </c>
    </row>
    <row r="2" ht="18.75">
      <c r="A2" s="11" t="s">
        <v>90</v>
      </c>
    </row>
    <row r="3" ht="15.75">
      <c r="A3" s="3" t="s">
        <v>6</v>
      </c>
    </row>
    <row r="4" spans="1:8" ht="14.25">
      <c r="A4" s="169"/>
      <c r="B4" s="170"/>
      <c r="C4" s="127"/>
      <c r="F4" s="51"/>
      <c r="G4" s="50" t="s">
        <v>21</v>
      </c>
      <c r="H4" s="51"/>
    </row>
    <row r="5" spans="1:11" ht="17.25">
      <c r="A5" s="49" t="s">
        <v>0</v>
      </c>
      <c r="B5" s="49" t="s">
        <v>1</v>
      </c>
      <c r="C5" s="135" t="s">
        <v>112</v>
      </c>
      <c r="E5" s="29"/>
      <c r="F5" s="164">
        <v>-484.893759</v>
      </c>
      <c r="G5" s="25">
        <v>2.11</v>
      </c>
      <c r="H5" s="25">
        <v>0</v>
      </c>
      <c r="I5" s="25"/>
      <c r="K5" s="50"/>
    </row>
    <row r="6" spans="1:11" ht="14.25">
      <c r="A6" s="171">
        <v>-233.897999</v>
      </c>
      <c r="B6" s="29">
        <v>1.57</v>
      </c>
      <c r="C6" s="166">
        <f>(A6-$A$6)*627.51</f>
        <v>0</v>
      </c>
      <c r="E6" s="166"/>
      <c r="F6" s="164"/>
      <c r="G6" s="25">
        <v>2.25</v>
      </c>
      <c r="H6" s="25">
        <v>0.8</v>
      </c>
      <c r="K6" s="50"/>
    </row>
    <row r="7" spans="1:11" ht="14.25">
      <c r="A7" s="168">
        <v>-233.84637175</v>
      </c>
      <c r="B7" s="29">
        <v>2.27</v>
      </c>
      <c r="C7" s="166">
        <f aca="true" t="shared" si="0" ref="C7:C12">(A7-$A$6)*627.51</f>
        <v>32.39661564749729</v>
      </c>
      <c r="D7" s="168"/>
      <c r="E7" s="166"/>
      <c r="F7" s="164">
        <v>-484.89068776</v>
      </c>
      <c r="G7" s="25">
        <v>2.4</v>
      </c>
      <c r="H7" s="165">
        <f aca="true" t="shared" si="1" ref="H7:H13">(F7-F$5)*627.51</f>
        <v>1.927233812398138</v>
      </c>
      <c r="K7" s="50"/>
    </row>
    <row r="8" spans="1:11" ht="14.25">
      <c r="A8" s="168">
        <v>-233.84183338</v>
      </c>
      <c r="B8" s="29">
        <v>2.42</v>
      </c>
      <c r="C8" s="166">
        <f t="shared" si="0"/>
        <v>35.24448820620099</v>
      </c>
      <c r="D8" s="168"/>
      <c r="E8" s="166"/>
      <c r="F8" s="164">
        <v>-484.88968329</v>
      </c>
      <c r="G8" s="25">
        <v>2.56</v>
      </c>
      <c r="H8" s="165">
        <f t="shared" si="1"/>
        <v>2.557548782096906</v>
      </c>
      <c r="K8" s="50"/>
    </row>
    <row r="9" spans="1:11" ht="14.25">
      <c r="A9" s="168">
        <v>-233.84198831</v>
      </c>
      <c r="B9" s="29">
        <v>2.57</v>
      </c>
      <c r="C9" s="166">
        <f t="shared" si="0"/>
        <v>35.147268081896044</v>
      </c>
      <c r="D9" s="168"/>
      <c r="E9" s="166"/>
      <c r="F9" s="164">
        <v>-484.88694404</v>
      </c>
      <c r="G9" s="25">
        <v>2.6</v>
      </c>
      <c r="H9" s="165">
        <f t="shared" si="1"/>
        <v>4.276455549590966</v>
      </c>
      <c r="K9" s="50"/>
    </row>
    <row r="10" spans="1:11" ht="14.25">
      <c r="A10" s="168">
        <v>-233.84226313</v>
      </c>
      <c r="B10" s="29">
        <v>2.97</v>
      </c>
      <c r="C10" s="166">
        <f t="shared" si="0"/>
        <v>34.97481578370412</v>
      </c>
      <c r="D10" s="168"/>
      <c r="E10" s="166"/>
      <c r="F10" s="164">
        <v>-484.88149167</v>
      </c>
      <c r="G10" s="25">
        <v>2.7</v>
      </c>
      <c r="H10" s="165">
        <f t="shared" si="1"/>
        <v>7.697872248291235</v>
      </c>
      <c r="K10" s="50"/>
    </row>
    <row r="11" spans="1:11" ht="14.25">
      <c r="A11" s="168">
        <v>-233.84233112</v>
      </c>
      <c r="B11" s="29">
        <v>3.5</v>
      </c>
      <c r="C11" s="166">
        <f t="shared" si="0"/>
        <v>34.93215137879199</v>
      </c>
      <c r="D11" s="168"/>
      <c r="E11" s="166"/>
      <c r="F11" s="164">
        <v>-484.87687093</v>
      </c>
      <c r="G11" s="25">
        <v>2.8</v>
      </c>
      <c r="H11" s="165">
        <f t="shared" si="1"/>
        <v>10.597432805695702</v>
      </c>
      <c r="K11" s="50"/>
    </row>
    <row r="12" spans="1:11" ht="14.25">
      <c r="A12" s="168">
        <v>-233.84124113</v>
      </c>
      <c r="B12" s="29">
        <v>4.5</v>
      </c>
      <c r="C12" s="166">
        <f t="shared" si="0"/>
        <v>35.616131003707935</v>
      </c>
      <c r="D12" s="168"/>
      <c r="E12" s="166"/>
      <c r="F12" s="164">
        <v>-484.87846124</v>
      </c>
      <c r="G12" s="25">
        <v>3.5</v>
      </c>
      <c r="H12" s="165">
        <f t="shared" si="1"/>
        <v>9.59949737760623</v>
      </c>
      <c r="K12" s="50"/>
    </row>
    <row r="13" spans="1:11" ht="14.25">
      <c r="A13" s="49"/>
      <c r="B13" s="29">
        <v>5</v>
      </c>
      <c r="C13" s="166">
        <v>35.6</v>
      </c>
      <c r="D13" s="29"/>
      <c r="E13" s="29"/>
      <c r="F13" s="164">
        <v>-484.87570919</v>
      </c>
      <c r="G13" s="25">
        <v>5</v>
      </c>
      <c r="H13" s="165">
        <f t="shared" si="1"/>
        <v>11.326436273087145</v>
      </c>
      <c r="K13" s="50"/>
    </row>
    <row r="14" spans="1:11" ht="14.25">
      <c r="A14" s="220" t="s">
        <v>111</v>
      </c>
      <c r="B14" s="221">
        <v>7</v>
      </c>
      <c r="C14" s="221">
        <v>35.6</v>
      </c>
      <c r="D14" s="155"/>
      <c r="E14" s="155"/>
      <c r="F14" s="220" t="s">
        <v>111</v>
      </c>
      <c r="G14" s="221">
        <v>7</v>
      </c>
      <c r="H14" s="222">
        <v>12.9</v>
      </c>
      <c r="I14" s="155" t="s">
        <v>139</v>
      </c>
      <c r="K14" s="50"/>
    </row>
    <row r="15" spans="1:9" ht="14.25">
      <c r="A15" s="223"/>
      <c r="B15" s="221">
        <v>8</v>
      </c>
      <c r="C15" s="221">
        <v>35.7</v>
      </c>
      <c r="D15" s="155"/>
      <c r="E15" s="155"/>
      <c r="F15" s="220"/>
      <c r="G15" s="221">
        <v>8</v>
      </c>
      <c r="H15" s="221">
        <v>14</v>
      </c>
      <c r="I15" s="155" t="s">
        <v>140</v>
      </c>
    </row>
    <row r="16" spans="1:11" ht="14.25">
      <c r="A16" s="49"/>
      <c r="B16" s="29">
        <v>9</v>
      </c>
      <c r="C16" s="29">
        <v>35.7</v>
      </c>
      <c r="D16" s="29"/>
      <c r="E16" s="29">
        <v>35.4</v>
      </c>
      <c r="F16" s="164"/>
      <c r="G16" s="25">
        <v>9</v>
      </c>
      <c r="H16" s="165">
        <v>14.88</v>
      </c>
      <c r="I16" s="155" t="s">
        <v>141</v>
      </c>
      <c r="J16" s="160">
        <v>33.4</v>
      </c>
      <c r="K16" s="161">
        <v>13.4</v>
      </c>
    </row>
    <row r="17" spans="1:11" ht="14.25">
      <c r="A17" s="51"/>
      <c r="B17" s="29">
        <v>10</v>
      </c>
      <c r="C17" s="29">
        <v>35.8</v>
      </c>
      <c r="D17" s="29"/>
      <c r="E17" s="29">
        <v>35.8</v>
      </c>
      <c r="F17" s="164"/>
      <c r="G17" s="25">
        <v>10</v>
      </c>
      <c r="H17" s="165">
        <v>14.89</v>
      </c>
      <c r="I17" s="25"/>
      <c r="J17" s="160">
        <v>33.4</v>
      </c>
      <c r="K17" s="161">
        <v>13.4</v>
      </c>
    </row>
    <row r="18" spans="1:8" ht="12">
      <c r="A18" s="278">
        <v>-233.840945</v>
      </c>
      <c r="B18" s="29" t="s">
        <v>4</v>
      </c>
      <c r="C18" s="167"/>
      <c r="F18" s="164">
        <v>-484.870023</v>
      </c>
      <c r="G18" s="25" t="s">
        <v>4</v>
      </c>
      <c r="H18" s="165">
        <f>(F18-F$5)*627.51</f>
        <v>14.894577359990791</v>
      </c>
    </row>
    <row r="19" spans="4:6" ht="12">
      <c r="D19" s="25"/>
      <c r="E19" s="25"/>
      <c r="F19" s="25"/>
    </row>
    <row r="23" spans="7:12" ht="14.25">
      <c r="G23" s="151"/>
      <c r="H23" s="156" t="s">
        <v>118</v>
      </c>
      <c r="I23" s="151"/>
      <c r="J23" s="154"/>
      <c r="K23" s="152"/>
      <c r="L23" s="146"/>
    </row>
    <row r="24" spans="7:12" ht="12.75">
      <c r="G24" s="139" t="s">
        <v>4</v>
      </c>
      <c r="H24" s="140">
        <v>33.4</v>
      </c>
      <c r="I24" s="141"/>
      <c r="J24" s="279" t="s">
        <v>4</v>
      </c>
      <c r="K24" s="143">
        <v>13.4</v>
      </c>
      <c r="L24" s="146"/>
    </row>
    <row r="25" spans="7:12" ht="12.75">
      <c r="G25" s="144" t="s">
        <v>131</v>
      </c>
      <c r="H25" s="145"/>
      <c r="I25" s="146"/>
      <c r="J25" s="141" t="s">
        <v>131</v>
      </c>
      <c r="K25" s="141"/>
      <c r="L25" s="14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I21" sqref="I21"/>
    </sheetView>
  </sheetViews>
  <sheetFormatPr defaultColWidth="9.00390625" defaultRowHeight="12"/>
  <cols>
    <col min="1" max="1" width="17.375" style="0" customWidth="1"/>
    <col min="2" max="2" width="17.25390625" style="0" customWidth="1"/>
    <col min="3" max="3" width="18.125" style="0" customWidth="1"/>
    <col min="4" max="4" width="12.00390625" style="0" customWidth="1"/>
    <col min="5" max="5" width="14.00390625" style="0" customWidth="1"/>
  </cols>
  <sheetData>
    <row r="1" spans="1:3" ht="15.75">
      <c r="A1" s="281" t="s">
        <v>145</v>
      </c>
      <c r="B1" s="282"/>
      <c r="C1" s="280" t="s">
        <v>146</v>
      </c>
    </row>
    <row r="2" spans="2:3" ht="15.75">
      <c r="B2" s="52" t="s">
        <v>50</v>
      </c>
      <c r="C2" s="52" t="s">
        <v>53</v>
      </c>
    </row>
    <row r="3" spans="2:3" ht="15.75">
      <c r="B3" s="64" t="s">
        <v>51</v>
      </c>
      <c r="C3" s="52" t="s">
        <v>48</v>
      </c>
    </row>
    <row r="4" spans="2:5" ht="15.75">
      <c r="B4" s="59"/>
      <c r="C4" s="53"/>
      <c r="D4" s="65" t="s">
        <v>49</v>
      </c>
      <c r="E4" t="s">
        <v>52</v>
      </c>
    </row>
    <row r="5" spans="1:4" ht="15.75">
      <c r="A5" s="52"/>
      <c r="B5" s="68"/>
      <c r="C5" s="69"/>
      <c r="D5" s="63"/>
    </row>
    <row r="6" spans="1:5" ht="15.75">
      <c r="A6" s="63" t="s">
        <v>44</v>
      </c>
      <c r="B6" s="71">
        <v>-156.6728265</v>
      </c>
      <c r="C6" s="71">
        <v>-156.721344</v>
      </c>
      <c r="D6" s="67">
        <f>(B6-C6)*627.51</f>
        <v>30.44521642498383</v>
      </c>
      <c r="E6" s="66"/>
    </row>
    <row r="7" spans="1:5" ht="15.75">
      <c r="A7" s="63" t="s">
        <v>45</v>
      </c>
      <c r="B7" s="56">
        <v>-407.693</v>
      </c>
      <c r="C7" s="71">
        <v>-407.689089</v>
      </c>
      <c r="D7" s="67">
        <f>(B7-C7)*627.51</f>
        <v>-2.4541916099746395</v>
      </c>
      <c r="E7" s="66" t="s">
        <v>54</v>
      </c>
    </row>
    <row r="8" spans="1:5" ht="15.75">
      <c r="A8" s="58"/>
      <c r="B8" s="68"/>
      <c r="C8" s="68"/>
      <c r="D8" s="57"/>
      <c r="E8" s="66"/>
    </row>
    <row r="9" spans="1:5" ht="15.75">
      <c r="A9" s="63" t="s">
        <v>46</v>
      </c>
      <c r="B9" s="215">
        <v>-233.897999</v>
      </c>
      <c r="C9" s="71">
        <v>-233.932214</v>
      </c>
      <c r="D9" s="67">
        <f>(B9-C9)*627.51</f>
        <v>21.470254649993098</v>
      </c>
      <c r="E9" s="66"/>
    </row>
    <row r="10" spans="1:5" ht="15.75">
      <c r="A10" s="63" t="s">
        <v>47</v>
      </c>
      <c r="B10" s="109">
        <v>-484.89375938</v>
      </c>
      <c r="C10" s="71">
        <v>-484.88531823</v>
      </c>
      <c r="D10" s="67">
        <f>(B10-C10)*627.51</f>
        <v>-5.2969060365063445</v>
      </c>
      <c r="E10" s="66" t="s">
        <v>54</v>
      </c>
    </row>
    <row r="12" spans="1:5" ht="15.75">
      <c r="A12" s="58"/>
      <c r="B12" s="70"/>
      <c r="C12" s="68"/>
      <c r="D12" s="67"/>
      <c r="E12" s="66"/>
    </row>
    <row r="13" spans="1:5" ht="15.75">
      <c r="A13" s="58"/>
      <c r="B13" s="70"/>
      <c r="C13" s="68"/>
      <c r="D13" s="67"/>
      <c r="E13" s="66"/>
    </row>
    <row r="14" spans="2:5" ht="15.75">
      <c r="B14" s="69"/>
      <c r="C14" s="68"/>
      <c r="D14" s="67"/>
      <c r="E14" s="66"/>
    </row>
    <row r="15" spans="1:5" ht="15.75">
      <c r="A15" s="52"/>
      <c r="B15" s="68"/>
      <c r="C15" s="68"/>
      <c r="D15" s="67"/>
      <c r="E15" s="66"/>
    </row>
    <row r="16" spans="1:5" ht="15.75">
      <c r="A16" s="52"/>
      <c r="B16" s="68"/>
      <c r="C16" s="68"/>
      <c r="D16" s="67"/>
      <c r="E16" s="66"/>
    </row>
    <row r="17" spans="1:5" ht="15.75">
      <c r="A17" s="58"/>
      <c r="B17" s="72"/>
      <c r="C17" s="68"/>
      <c r="D17" s="67"/>
      <c r="E17" s="66"/>
    </row>
    <row r="18" spans="1:5" ht="15.75">
      <c r="A18" s="58"/>
      <c r="B18" s="70"/>
      <c r="C18" s="68"/>
      <c r="D18" s="67"/>
      <c r="E18" s="66"/>
    </row>
    <row r="19" spans="1:5" ht="15.75">
      <c r="A19" s="58"/>
      <c r="B19" s="70"/>
      <c r="C19" s="68"/>
      <c r="D19" s="67"/>
      <c r="E19" s="66"/>
    </row>
    <row r="22" spans="1:5" ht="15">
      <c r="A22" s="58"/>
      <c r="B22" s="110"/>
      <c r="E22" s="66"/>
    </row>
    <row r="23" spans="1:5" ht="15">
      <c r="A23" s="58"/>
      <c r="D23" s="66"/>
      <c r="E23" s="66"/>
    </row>
    <row r="24" spans="4:5" ht="12">
      <c r="D24" s="66"/>
      <c r="E24" s="66"/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J18" sqref="J18"/>
    </sheetView>
  </sheetViews>
  <sheetFormatPr defaultColWidth="9.00390625" defaultRowHeight="12"/>
  <cols>
    <col min="1" max="1" width="21.125" style="0" customWidth="1"/>
    <col min="2" max="2" width="22.00390625" style="0" customWidth="1"/>
    <col min="3" max="3" width="23.00390625" style="0" customWidth="1"/>
    <col min="4" max="4" width="24.25390625" style="0" customWidth="1"/>
    <col min="5" max="5" width="18.375" style="0" customWidth="1"/>
    <col min="6" max="6" width="14.75390625" style="0" customWidth="1"/>
    <col min="7" max="7" width="15.625" style="0" customWidth="1"/>
  </cols>
  <sheetData>
    <row r="1" spans="1:9" ht="21" thickBot="1">
      <c r="A1" s="290" t="s">
        <v>126</v>
      </c>
      <c r="B1" s="291" t="s">
        <v>124</v>
      </c>
      <c r="C1" s="291"/>
      <c r="D1" s="190" t="s">
        <v>127</v>
      </c>
      <c r="E1" s="296" t="s">
        <v>128</v>
      </c>
      <c r="F1" s="217" t="s">
        <v>125</v>
      </c>
      <c r="G1" s="291"/>
      <c r="H1" s="191"/>
      <c r="I1" s="125"/>
    </row>
    <row r="2" spans="1:9" ht="16.5" thickTop="1">
      <c r="A2" s="294"/>
      <c r="B2" s="146"/>
      <c r="C2" s="294"/>
      <c r="D2" s="295"/>
      <c r="E2" s="300" t="s">
        <v>94</v>
      </c>
      <c r="F2" s="301" t="s">
        <v>144</v>
      </c>
      <c r="G2" s="146" t="s">
        <v>69</v>
      </c>
      <c r="H2" s="125"/>
      <c r="I2" s="125"/>
    </row>
    <row r="3" spans="1:9" ht="15.75">
      <c r="A3" s="230" t="s">
        <v>149</v>
      </c>
      <c r="B3" s="231" t="s">
        <v>103</v>
      </c>
      <c r="C3" s="232" t="s">
        <v>104</v>
      </c>
      <c r="D3" s="231" t="s">
        <v>103</v>
      </c>
      <c r="E3" s="232" t="s">
        <v>104</v>
      </c>
      <c r="F3" s="297" t="s">
        <v>144</v>
      </c>
      <c r="G3" s="298" t="s">
        <v>68</v>
      </c>
      <c r="H3" s="125"/>
      <c r="I3" s="125"/>
    </row>
    <row r="4" spans="1:7" ht="15.75">
      <c r="A4" s="243" t="s">
        <v>142</v>
      </c>
      <c r="B4" s="244" t="s">
        <v>10</v>
      </c>
      <c r="C4" s="245" t="s">
        <v>32</v>
      </c>
      <c r="D4" s="246" t="s">
        <v>11</v>
      </c>
      <c r="E4" s="247" t="s">
        <v>33</v>
      </c>
      <c r="F4" s="193" t="s">
        <v>129</v>
      </c>
      <c r="G4" s="192" t="s">
        <v>130</v>
      </c>
    </row>
    <row r="5" spans="1:7" ht="15">
      <c r="A5" s="258" t="s">
        <v>12</v>
      </c>
      <c r="B5" s="248">
        <v>-39.71561354</v>
      </c>
      <c r="C5" s="249">
        <v>-39.7167213</v>
      </c>
      <c r="D5" s="250">
        <v>-39.36437097</v>
      </c>
      <c r="E5" s="251">
        <v>-39.70554844</v>
      </c>
      <c r="F5" s="2">
        <f>(B5-D5)*627.51</f>
        <v>-220.40822510069785</v>
      </c>
      <c r="G5" s="194">
        <f>(C5-E5)*627.51</f>
        <v>-7.011081378601293</v>
      </c>
    </row>
    <row r="6" spans="1:7" ht="15">
      <c r="A6" s="258" t="s">
        <v>31</v>
      </c>
      <c r="B6" s="252">
        <v>-290.72836506</v>
      </c>
      <c r="C6" s="249">
        <v>-290.7286773</v>
      </c>
      <c r="D6" s="250">
        <v>-290.43774141</v>
      </c>
      <c r="E6" s="251">
        <v>-290.76853413</v>
      </c>
      <c r="F6" s="2">
        <f>(B6-D6)*627.51</f>
        <v>-182.36924661149143</v>
      </c>
      <c r="G6" s="194">
        <f>(C6-E6)*627.51</f>
        <v>25.010559393276424</v>
      </c>
    </row>
    <row r="7" spans="1:7" ht="15">
      <c r="A7" s="258"/>
      <c r="B7" s="252"/>
      <c r="C7" s="249"/>
      <c r="D7" s="250"/>
      <c r="E7" s="251"/>
      <c r="F7" s="2"/>
      <c r="G7" s="194"/>
    </row>
    <row r="8" spans="1:7" ht="15">
      <c r="A8" s="258" t="s">
        <v>13</v>
      </c>
      <c r="B8" s="252">
        <v>-116.93783217</v>
      </c>
      <c r="C8" s="249">
        <v>-116.94105516</v>
      </c>
      <c r="D8" s="250">
        <v>-116.65136197</v>
      </c>
      <c r="E8" s="251">
        <v>-116.94447267</v>
      </c>
      <c r="F8" s="2">
        <f>(B8-D8)*627.51</f>
        <v>-179.76291520199786</v>
      </c>
      <c r="G8" s="194">
        <f>(C8-E8)*627.51</f>
        <v>2.1445217000945735</v>
      </c>
    </row>
    <row r="9" spans="1:7" ht="15">
      <c r="A9" s="258" t="s">
        <v>14</v>
      </c>
      <c r="B9" s="252">
        <v>-194.15354027</v>
      </c>
      <c r="C9" s="249">
        <v>-194.1586242</v>
      </c>
      <c r="D9" s="250">
        <v>-193.8953989</v>
      </c>
      <c r="E9" s="251">
        <v>-194.18065682</v>
      </c>
      <c r="F9" s="2">
        <f>(B9-D9)*627.51</f>
        <v>-161.9862910887026</v>
      </c>
      <c r="G9" s="194">
        <f>(C9-E9)*627.51</f>
        <v>13.825689376202822</v>
      </c>
    </row>
    <row r="10" spans="1:8" ht="16.5" thickBot="1">
      <c r="A10" s="53"/>
      <c r="B10" s="55"/>
      <c r="C10" s="120"/>
      <c r="D10" s="55"/>
      <c r="E10" s="119"/>
      <c r="F10" s="73"/>
      <c r="G10" s="126"/>
      <c r="H10" s="126"/>
    </row>
    <row r="11" spans="1:7" ht="19.5" thickTop="1">
      <c r="A11" s="309" t="s">
        <v>150</v>
      </c>
      <c r="B11" s="233" t="s">
        <v>85</v>
      </c>
      <c r="C11" s="234" t="s">
        <v>73</v>
      </c>
      <c r="D11" s="274" t="s">
        <v>84</v>
      </c>
      <c r="E11" s="259" t="s">
        <v>83</v>
      </c>
      <c r="F11" s="253" t="s">
        <v>83</v>
      </c>
      <c r="G11" s="254"/>
    </row>
    <row r="12" spans="1:7" ht="18.75">
      <c r="A12" s="308" t="s">
        <v>151</v>
      </c>
      <c r="B12" s="218" t="s">
        <v>75</v>
      </c>
      <c r="C12" s="236" t="s">
        <v>72</v>
      </c>
      <c r="D12" s="237" t="s">
        <v>78</v>
      </c>
      <c r="E12" s="189" t="s">
        <v>75</v>
      </c>
      <c r="F12" s="204" t="s">
        <v>133</v>
      </c>
      <c r="G12" s="204"/>
    </row>
    <row r="13" spans="1:7" ht="18.75">
      <c r="A13" s="108" t="s">
        <v>70</v>
      </c>
      <c r="B13" s="219" t="s">
        <v>74</v>
      </c>
      <c r="C13" s="236" t="s">
        <v>76</v>
      </c>
      <c r="D13" s="238" t="s">
        <v>88</v>
      </c>
      <c r="E13" s="189" t="s">
        <v>80</v>
      </c>
      <c r="F13" s="204" t="s">
        <v>132</v>
      </c>
      <c r="G13" s="205"/>
    </row>
    <row r="14" spans="1:7" ht="15.75">
      <c r="A14" s="108" t="s">
        <v>71</v>
      </c>
      <c r="B14" s="118"/>
      <c r="C14" s="236" t="s">
        <v>77</v>
      </c>
      <c r="D14" s="239" t="s">
        <v>79</v>
      </c>
      <c r="E14" s="270"/>
      <c r="F14" s="205"/>
      <c r="G14" s="206"/>
    </row>
    <row r="15" spans="1:7" ht="15.75">
      <c r="A15" s="52" t="s">
        <v>35</v>
      </c>
      <c r="B15" s="302">
        <f>D8+B5</f>
        <v>-156.36697551</v>
      </c>
      <c r="C15" s="121">
        <v>0</v>
      </c>
      <c r="D15" s="107"/>
      <c r="E15" s="306">
        <v>-156.43469244</v>
      </c>
      <c r="F15" s="321">
        <f>(B15-E15)*627.51</f>
        <v>42.493050744293036</v>
      </c>
      <c r="G15" s="323" t="s">
        <v>152</v>
      </c>
    </row>
    <row r="16" spans="1:7" ht="16.5" thickBot="1">
      <c r="A16" s="283" t="s">
        <v>15</v>
      </c>
      <c r="B16" s="173">
        <f>D8+B6</f>
        <v>-407.37972702999997</v>
      </c>
      <c r="C16" s="289">
        <v>0</v>
      </c>
      <c r="D16" s="107"/>
      <c r="E16" s="178">
        <v>-407.45898837</v>
      </c>
      <c r="F16" s="207">
        <f>(B16-E16)*627.51</f>
        <v>49.737283463410286</v>
      </c>
      <c r="G16" s="275" t="s">
        <v>143</v>
      </c>
    </row>
    <row r="17" spans="1:7" ht="15.75">
      <c r="A17" s="108" t="s">
        <v>36</v>
      </c>
      <c r="B17" s="303">
        <f>B8+D5</f>
        <v>-156.30220314</v>
      </c>
      <c r="C17" s="240">
        <f>(B17-B15)*627.51</f>
        <v>40.64530989870893</v>
      </c>
      <c r="D17" s="241">
        <v>37.4</v>
      </c>
      <c r="E17" s="179"/>
      <c r="F17" s="209"/>
      <c r="G17" s="208"/>
    </row>
    <row r="18" spans="1:9" ht="16.5" thickBot="1">
      <c r="A18" s="284" t="s">
        <v>19</v>
      </c>
      <c r="B18" s="174">
        <f>B8+D6</f>
        <v>-407.37557358</v>
      </c>
      <c r="C18" s="286">
        <f>(B18-B16)*627.51</f>
        <v>2.6063314094935923</v>
      </c>
      <c r="D18" s="287" t="s">
        <v>89</v>
      </c>
      <c r="E18" s="180"/>
      <c r="F18" s="209"/>
      <c r="G18" s="208"/>
      <c r="I18" s="201"/>
    </row>
    <row r="19" spans="2:7" ht="15.75">
      <c r="B19" s="175"/>
      <c r="C19" s="122"/>
      <c r="D19" s="106"/>
      <c r="E19" s="181"/>
      <c r="F19" s="209"/>
      <c r="G19" s="210"/>
    </row>
    <row r="20" spans="1:7" ht="15.75">
      <c r="A20" s="63" t="s">
        <v>37</v>
      </c>
      <c r="B20" s="304">
        <f>E8+C5</f>
        <v>-156.66119397</v>
      </c>
      <c r="C20" s="121">
        <v>0</v>
      </c>
      <c r="D20" s="106"/>
      <c r="E20" s="307">
        <v>-156.7074527</v>
      </c>
      <c r="F20" s="322">
        <f>(B20-E20)*627.51</f>
        <v>29.02781566230329</v>
      </c>
      <c r="G20" s="324" t="s">
        <v>152</v>
      </c>
    </row>
    <row r="21" spans="1:7" ht="16.5" thickBot="1">
      <c r="A21" s="57" t="s">
        <v>16</v>
      </c>
      <c r="B21" s="176">
        <f>C8+E6</f>
        <v>-407.70958929</v>
      </c>
      <c r="C21" s="289">
        <v>0</v>
      </c>
      <c r="D21" s="106"/>
      <c r="E21" s="182">
        <v>-407.73018251</v>
      </c>
      <c r="F21" s="211">
        <f>(B21-E21)*627.51</f>
        <v>12.92245148221468</v>
      </c>
      <c r="G21" s="276" t="s">
        <v>143</v>
      </c>
    </row>
    <row r="22" spans="1:7" ht="15.75">
      <c r="A22" s="111" t="s">
        <v>40</v>
      </c>
      <c r="B22" s="305">
        <f>C8+E5</f>
        <v>-156.6466036</v>
      </c>
      <c r="C22" s="240">
        <f>(B22-B20)*627.51</f>
        <v>9.155603078704784</v>
      </c>
      <c r="D22" s="242">
        <v>9.3</v>
      </c>
      <c r="E22" s="183"/>
      <c r="F22" s="212"/>
      <c r="G22" s="256"/>
    </row>
    <row r="23" spans="1:7" ht="18.75" thickBot="1">
      <c r="A23" s="285" t="s">
        <v>93</v>
      </c>
      <c r="B23" s="177">
        <f>E8+C6</f>
        <v>-407.67314997</v>
      </c>
      <c r="C23" s="286">
        <f>(B23-B21)*627.51</f>
        <v>22.866037693199683</v>
      </c>
      <c r="D23" s="288" t="s">
        <v>91</v>
      </c>
      <c r="E23" s="179"/>
      <c r="F23" s="213"/>
      <c r="G23" s="257"/>
    </row>
    <row r="24" spans="2:7" ht="15.75">
      <c r="B24" s="175"/>
      <c r="C24" s="123"/>
      <c r="D24" s="105"/>
      <c r="E24" s="184"/>
      <c r="F24" s="203"/>
      <c r="G24" s="255"/>
    </row>
    <row r="25" spans="1:7" ht="15.75">
      <c r="A25" s="52" t="s">
        <v>38</v>
      </c>
      <c r="B25" s="302">
        <f>D9+B5</f>
        <v>-233.61101244</v>
      </c>
      <c r="C25" s="121">
        <v>0</v>
      </c>
      <c r="D25" s="105"/>
      <c r="E25" s="306">
        <v>-233.68465511</v>
      </c>
      <c r="F25" s="321">
        <f>(B25-E25)*627.51</f>
        <v>46.21151185169883</v>
      </c>
      <c r="G25" s="323" t="s">
        <v>152</v>
      </c>
    </row>
    <row r="26" spans="1:7" ht="16.5" thickBot="1">
      <c r="A26" s="283" t="s">
        <v>17</v>
      </c>
      <c r="B26" s="173">
        <f>D9+B6</f>
        <v>-484.62376396</v>
      </c>
      <c r="C26" s="289">
        <v>0</v>
      </c>
      <c r="D26" s="105"/>
      <c r="E26" s="178">
        <v>-484.69754412</v>
      </c>
      <c r="F26" s="207">
        <f>(B26-E26)*627.51</f>
        <v>46.29778820157219</v>
      </c>
      <c r="G26" s="275" t="s">
        <v>143</v>
      </c>
    </row>
    <row r="27" spans="1:7" ht="15.75">
      <c r="A27" s="108" t="s">
        <v>34</v>
      </c>
      <c r="B27" s="303">
        <f>B9+D5</f>
        <v>-233.51791124000002</v>
      </c>
      <c r="C27" s="240">
        <f>(B27-B25)*627.51</f>
        <v>58.421934011986345</v>
      </c>
      <c r="D27" s="293" t="s">
        <v>147</v>
      </c>
      <c r="E27" s="185"/>
      <c r="F27" s="214"/>
      <c r="G27" s="255"/>
    </row>
    <row r="28" spans="1:7" ht="16.5" thickBot="1">
      <c r="A28" s="284" t="s">
        <v>20</v>
      </c>
      <c r="B28" s="174">
        <f>B9+D6</f>
        <v>-484.59128168</v>
      </c>
      <c r="C28" s="286">
        <f>(B28-B26)*627.51</f>
        <v>20.38295552280667</v>
      </c>
      <c r="D28" s="288" t="s">
        <v>109</v>
      </c>
      <c r="E28" s="186"/>
      <c r="F28" s="212"/>
      <c r="G28" s="257"/>
    </row>
    <row r="29" spans="2:7" ht="15.75">
      <c r="B29" s="175"/>
      <c r="C29" s="123"/>
      <c r="D29" s="105"/>
      <c r="E29" s="187"/>
      <c r="F29" s="203"/>
      <c r="G29" s="255"/>
    </row>
    <row r="30" spans="1:7" ht="15.75">
      <c r="A30" s="63" t="s">
        <v>39</v>
      </c>
      <c r="B30" s="304">
        <f>E9+C5</f>
        <v>-233.89737811999998</v>
      </c>
      <c r="C30" s="121">
        <v>0</v>
      </c>
      <c r="D30" s="106"/>
      <c r="E30" s="307">
        <v>-233.95065259</v>
      </c>
      <c r="F30" s="322">
        <f>(B30-E30)*627.51</f>
        <v>33.43026266971217</v>
      </c>
      <c r="G30" s="324" t="s">
        <v>152</v>
      </c>
    </row>
    <row r="31" spans="1:7" ht="16.5" thickBot="1">
      <c r="A31" s="57" t="s">
        <v>18</v>
      </c>
      <c r="B31" s="176">
        <f>C9+E6</f>
        <v>-484.92715833</v>
      </c>
      <c r="C31" s="289">
        <v>0</v>
      </c>
      <c r="D31" s="106"/>
      <c r="E31" s="182">
        <v>-484.94853059</v>
      </c>
      <c r="F31" s="211">
        <f>(B31-E31)*627.51</f>
        <v>13.411306872613187</v>
      </c>
      <c r="G31" s="276" t="s">
        <v>143</v>
      </c>
    </row>
    <row r="32" spans="1:7" ht="15.75">
      <c r="A32" s="111" t="s">
        <v>41</v>
      </c>
      <c r="B32" s="305">
        <f>C9+E5</f>
        <v>-233.86417264</v>
      </c>
      <c r="C32" s="240">
        <f>(B32-B30)*627.51</f>
        <v>20.8367707547952</v>
      </c>
      <c r="D32" s="241">
        <v>19.2</v>
      </c>
      <c r="E32" s="188"/>
      <c r="F32" s="115"/>
      <c r="G32" s="115"/>
    </row>
    <row r="33" spans="1:7" ht="16.5" thickBot="1">
      <c r="A33" s="285" t="s">
        <v>42</v>
      </c>
      <c r="B33" s="177">
        <f>E9+C6</f>
        <v>-484.90933412000004</v>
      </c>
      <c r="C33" s="286">
        <f>(B33-B31)*627.51</f>
        <v>11.1848700170736</v>
      </c>
      <c r="D33" s="287" t="s">
        <v>87</v>
      </c>
      <c r="E33" s="184"/>
      <c r="F33" s="115"/>
      <c r="G33" s="115"/>
    </row>
    <row r="34" ht="15">
      <c r="D34" s="104"/>
    </row>
    <row r="35" ht="12">
      <c r="D35" s="124" t="s">
        <v>101</v>
      </c>
    </row>
  </sheetData>
  <printOptions/>
  <pageMargins left="0.75" right="0.75" top="0.42" bottom="0.35" header="0.3" footer="0.2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I9" sqref="I9"/>
    </sheetView>
  </sheetViews>
  <sheetFormatPr defaultColWidth="9.00390625" defaultRowHeight="12"/>
  <cols>
    <col min="1" max="1" width="18.75390625" style="0" customWidth="1"/>
    <col min="2" max="2" width="20.00390625" style="0" customWidth="1"/>
    <col min="3" max="3" width="21.75390625" style="0" customWidth="1"/>
    <col min="4" max="4" width="24.125" style="0" customWidth="1"/>
    <col min="5" max="5" width="19.875" style="0" customWidth="1"/>
    <col min="6" max="6" width="15.00390625" style="0" customWidth="1"/>
    <col min="7" max="7" width="18.00390625" style="0" customWidth="1"/>
    <col min="8" max="8" width="13.375" style="0" customWidth="1"/>
    <col min="9" max="9" width="12.375" style="0" customWidth="1"/>
  </cols>
  <sheetData>
    <row r="1" spans="1:8" s="191" customFormat="1" ht="21" thickBot="1">
      <c r="A1" s="290" t="s">
        <v>126</v>
      </c>
      <c r="B1" s="291" t="s">
        <v>134</v>
      </c>
      <c r="C1" s="292"/>
      <c r="D1" s="267" t="s">
        <v>136</v>
      </c>
      <c r="E1" s="296" t="s">
        <v>137</v>
      </c>
      <c r="F1" s="264" t="s">
        <v>135</v>
      </c>
      <c r="G1" s="299"/>
      <c r="H1" s="202"/>
    </row>
    <row r="2" spans="1:7" ht="16.5" thickTop="1">
      <c r="A2" s="294"/>
      <c r="B2" s="146"/>
      <c r="C2" s="294"/>
      <c r="D2" s="295"/>
      <c r="E2" s="295"/>
      <c r="F2" s="146" t="s">
        <v>94</v>
      </c>
      <c r="G2" s="146" t="s">
        <v>69</v>
      </c>
    </row>
    <row r="3" spans="1:7" ht="15.75">
      <c r="A3" s="230" t="s">
        <v>149</v>
      </c>
      <c r="B3" s="231" t="s">
        <v>8</v>
      </c>
      <c r="C3" s="232" t="s">
        <v>9</v>
      </c>
      <c r="D3" s="231" t="s">
        <v>8</v>
      </c>
      <c r="E3" s="232" t="s">
        <v>9</v>
      </c>
      <c r="F3" s="297" t="s">
        <v>144</v>
      </c>
      <c r="G3" s="298" t="s">
        <v>68</v>
      </c>
    </row>
    <row r="4" spans="1:5" ht="15.75">
      <c r="A4" s="243" t="s">
        <v>92</v>
      </c>
      <c r="B4" s="246" t="s">
        <v>10</v>
      </c>
      <c r="C4" s="247" t="s">
        <v>32</v>
      </c>
      <c r="D4" s="246" t="s">
        <v>11</v>
      </c>
      <c r="E4" s="247" t="s">
        <v>33</v>
      </c>
    </row>
    <row r="5" spans="1:5" ht="14.25">
      <c r="A5" s="258" t="s">
        <v>12</v>
      </c>
      <c r="B5" s="260">
        <v>-39.70754167</v>
      </c>
      <c r="C5" s="261">
        <v>-39.70863078</v>
      </c>
      <c r="D5" s="262">
        <v>-39.360109</v>
      </c>
      <c r="E5" s="263">
        <v>-39.69094631</v>
      </c>
    </row>
    <row r="6" spans="1:5" ht="14.25">
      <c r="A6" s="258" t="s">
        <v>31</v>
      </c>
      <c r="B6" s="260">
        <v>-290.72033043</v>
      </c>
      <c r="C6" s="261">
        <v>-290.72097034</v>
      </c>
      <c r="D6" s="262">
        <v>-290.433609</v>
      </c>
      <c r="E6" s="263">
        <v>-290.75401684</v>
      </c>
    </row>
    <row r="7" spans="1:5" ht="14.25">
      <c r="A7" s="258"/>
      <c r="B7" s="260"/>
      <c r="C7" s="261"/>
      <c r="D7" s="262"/>
      <c r="E7" s="263"/>
    </row>
    <row r="8" spans="1:5" ht="14.25">
      <c r="A8" s="258" t="s">
        <v>13</v>
      </c>
      <c r="B8" s="260">
        <v>-116.9123105</v>
      </c>
      <c r="C8" s="261">
        <v>-116.91554425</v>
      </c>
      <c r="D8" s="262">
        <v>-116.62906577</v>
      </c>
      <c r="E8" s="263">
        <v>-116.91447088</v>
      </c>
    </row>
    <row r="9" spans="1:5" ht="14.25">
      <c r="A9" s="258" t="s">
        <v>14</v>
      </c>
      <c r="B9" s="260">
        <v>-194.110761</v>
      </c>
      <c r="C9" s="261">
        <v>-194.11600625</v>
      </c>
      <c r="D9" s="262">
        <v>-193.855603</v>
      </c>
      <c r="E9" s="263">
        <v>-194.132158</v>
      </c>
    </row>
    <row r="10" spans="1:8" ht="16.5" thickBot="1">
      <c r="A10" s="53"/>
      <c r="B10" s="55"/>
      <c r="C10" s="56"/>
      <c r="D10" s="55"/>
      <c r="E10" s="56"/>
      <c r="F10" s="73"/>
      <c r="G10" s="73"/>
      <c r="H10" s="74"/>
    </row>
    <row r="11" spans="1:8" ht="19.5" thickTop="1">
      <c r="A11" s="309" t="s">
        <v>150</v>
      </c>
      <c r="B11" s="233" t="s">
        <v>85</v>
      </c>
      <c r="C11" s="234" t="s">
        <v>73</v>
      </c>
      <c r="D11" s="235" t="s">
        <v>84</v>
      </c>
      <c r="E11" s="259" t="s">
        <v>83</v>
      </c>
      <c r="F11" s="253" t="s">
        <v>83</v>
      </c>
      <c r="G11" s="333"/>
      <c r="H11" s="54"/>
    </row>
    <row r="12" spans="1:8" ht="18.75">
      <c r="A12" s="308" t="s">
        <v>151</v>
      </c>
      <c r="B12" s="265" t="s">
        <v>75</v>
      </c>
      <c r="C12" s="236" t="s">
        <v>72</v>
      </c>
      <c r="D12" s="237" t="s">
        <v>78</v>
      </c>
      <c r="E12" s="189" t="s">
        <v>75</v>
      </c>
      <c r="F12" s="334" t="s">
        <v>43</v>
      </c>
      <c r="G12" s="204"/>
      <c r="H12" s="60"/>
    </row>
    <row r="13" spans="1:8" ht="18.75">
      <c r="A13" s="108" t="s">
        <v>70</v>
      </c>
      <c r="B13" s="266" t="s">
        <v>74</v>
      </c>
      <c r="C13" s="236" t="s">
        <v>76</v>
      </c>
      <c r="D13" s="238" t="s">
        <v>88</v>
      </c>
      <c r="E13" s="189" t="s">
        <v>80</v>
      </c>
      <c r="F13" s="204" t="s">
        <v>138</v>
      </c>
      <c r="G13" s="205"/>
      <c r="H13" s="54"/>
    </row>
    <row r="14" spans="1:8" ht="15.75">
      <c r="A14" s="216" t="s">
        <v>71</v>
      </c>
      <c r="B14" s="327"/>
      <c r="C14" s="236" t="s">
        <v>77</v>
      </c>
      <c r="D14" s="239" t="s">
        <v>79</v>
      </c>
      <c r="E14" s="268"/>
      <c r="F14" s="205"/>
      <c r="G14" s="206"/>
      <c r="H14" s="54"/>
    </row>
    <row r="15" spans="1:8" ht="15.75">
      <c r="A15" s="52" t="s">
        <v>35</v>
      </c>
      <c r="B15" s="332">
        <v>-156.33660744</v>
      </c>
      <c r="C15" s="121">
        <v>0</v>
      </c>
      <c r="D15" s="107"/>
      <c r="E15" s="319">
        <v>-156.4057063</v>
      </c>
      <c r="F15" s="321">
        <f>(B15-E15)*627.51</f>
        <v>43.36022563859804</v>
      </c>
      <c r="G15" s="323" t="s">
        <v>152</v>
      </c>
      <c r="H15" s="54"/>
    </row>
    <row r="16" spans="1:9" s="76" customFormat="1" ht="16.5" thickBot="1">
      <c r="A16" s="283" t="s">
        <v>15</v>
      </c>
      <c r="B16" s="325">
        <v>-407.3493962</v>
      </c>
      <c r="C16" s="289">
        <v>0</v>
      </c>
      <c r="D16" s="107"/>
      <c r="E16" s="310">
        <v>-407.4281228</v>
      </c>
      <c r="F16" s="335">
        <f>(B16-E16)*627.51</f>
        <v>49.40172876598856</v>
      </c>
      <c r="G16" s="275" t="s">
        <v>143</v>
      </c>
      <c r="H16" s="27"/>
      <c r="I16" s="29"/>
    </row>
    <row r="17" spans="1:8" s="76" customFormat="1" ht="15.75">
      <c r="A17" s="108" t="s">
        <v>36</v>
      </c>
      <c r="B17" s="303">
        <v>-156.27242</v>
      </c>
      <c r="C17" s="240">
        <f>(B17-B15)*627.51</f>
        <v>40.278260474389675</v>
      </c>
      <c r="D17" s="241">
        <v>37.4</v>
      </c>
      <c r="E17" s="311"/>
      <c r="F17" s="209"/>
      <c r="G17" s="208"/>
      <c r="H17" s="54"/>
    </row>
    <row r="18" spans="1:9" s="29" customFormat="1" ht="16.5" thickBot="1">
      <c r="A18" s="284" t="s">
        <v>19</v>
      </c>
      <c r="B18" s="326">
        <v>-407.345919</v>
      </c>
      <c r="C18" s="286">
        <f>(B18-B16)*627.51</f>
        <v>2.181977772012723</v>
      </c>
      <c r="D18" s="287" t="s">
        <v>89</v>
      </c>
      <c r="E18" s="312"/>
      <c r="F18" s="209"/>
      <c r="G18" s="208"/>
      <c r="H18" s="54"/>
      <c r="I18"/>
    </row>
    <row r="19" spans="2:8" ht="15.75">
      <c r="B19" s="328"/>
      <c r="C19" s="122"/>
      <c r="D19" s="106"/>
      <c r="E19" s="313"/>
      <c r="F19" s="209"/>
      <c r="G19" s="210"/>
      <c r="H19" s="54"/>
    </row>
    <row r="20" spans="1:8" ht="15.75">
      <c r="A20" s="63" t="s">
        <v>37</v>
      </c>
      <c r="B20" s="304">
        <v>-156.62310166</v>
      </c>
      <c r="C20" s="121">
        <v>0</v>
      </c>
      <c r="D20" s="106"/>
      <c r="E20" s="320">
        <v>-156.6728265</v>
      </c>
      <c r="F20" s="322">
        <f>(B20-E20)*627.51</f>
        <v>31.202834348406473</v>
      </c>
      <c r="G20" s="323" t="s">
        <v>152</v>
      </c>
      <c r="H20" s="54"/>
    </row>
    <row r="21" spans="1:9" ht="16.5" thickBot="1">
      <c r="A21" s="57" t="s">
        <v>16</v>
      </c>
      <c r="B21" s="329">
        <v>-407.670117</v>
      </c>
      <c r="C21" s="289">
        <v>0</v>
      </c>
      <c r="D21" s="106"/>
      <c r="E21" s="314">
        <v>-407.6929995</v>
      </c>
      <c r="F21" s="211">
        <f>(B21-E21)*627.51</f>
        <v>14.358997574987546</v>
      </c>
      <c r="G21" s="275" t="s">
        <v>143</v>
      </c>
      <c r="H21" s="27"/>
      <c r="I21" s="61"/>
    </row>
    <row r="22" spans="1:9" ht="15.75">
      <c r="A22" s="111" t="s">
        <v>40</v>
      </c>
      <c r="B22" s="305">
        <f>C8+E5</f>
        <v>-156.60649056</v>
      </c>
      <c r="C22" s="240">
        <f>(B22-B20)*627.51</f>
        <v>10.423631361003617</v>
      </c>
      <c r="D22" s="242">
        <v>9.3</v>
      </c>
      <c r="E22" s="314"/>
      <c r="F22" s="212"/>
      <c r="G22" s="336"/>
      <c r="H22" s="62"/>
      <c r="I22" s="61"/>
    </row>
    <row r="23" spans="1:8" ht="18.75" thickBot="1">
      <c r="A23" s="285" t="s">
        <v>93</v>
      </c>
      <c r="B23" s="330">
        <f>E8+C6</f>
        <v>-407.63544122</v>
      </c>
      <c r="C23" s="286">
        <f>(B23-B21)*627.51</f>
        <v>21.75939870779146</v>
      </c>
      <c r="D23" s="288" t="s">
        <v>91</v>
      </c>
      <c r="E23" s="311"/>
      <c r="F23" s="213"/>
      <c r="G23" s="115"/>
      <c r="H23" s="54"/>
    </row>
    <row r="24" spans="2:8" ht="15.75">
      <c r="B24" s="328"/>
      <c r="C24" s="123"/>
      <c r="D24" s="105"/>
      <c r="E24" s="315"/>
      <c r="F24" s="203"/>
      <c r="G24" s="206"/>
      <c r="H24" s="54"/>
    </row>
    <row r="25" spans="1:7" ht="15.75">
      <c r="A25" s="52" t="s">
        <v>38</v>
      </c>
      <c r="B25" s="302">
        <v>-233.56314466999999</v>
      </c>
      <c r="C25" s="121">
        <v>0</v>
      </c>
      <c r="D25" s="105"/>
      <c r="E25" s="319">
        <v>-233.639172</v>
      </c>
      <c r="F25" s="321">
        <f>(B25-E25)*627.51</f>
        <v>47.70790984831035</v>
      </c>
      <c r="G25" s="323" t="s">
        <v>152</v>
      </c>
    </row>
    <row r="26" spans="1:8" ht="16.5" thickBot="1">
      <c r="A26" s="283" t="s">
        <v>17</v>
      </c>
      <c r="B26" s="331">
        <v>-484.57593342999996</v>
      </c>
      <c r="C26" s="289">
        <v>0</v>
      </c>
      <c r="D26" s="105"/>
      <c r="E26" s="310">
        <v>-484.6482027</v>
      </c>
      <c r="F26" s="207">
        <f>(B26-E26)*627.51</f>
        <v>45.34968961773097</v>
      </c>
      <c r="G26" s="275" t="s">
        <v>143</v>
      </c>
      <c r="H26" s="54"/>
    </row>
    <row r="27" spans="1:8" ht="15.75">
      <c r="A27" s="108" t="s">
        <v>34</v>
      </c>
      <c r="B27" s="303">
        <f>B9+D5</f>
        <v>-233.47087</v>
      </c>
      <c r="C27" s="240">
        <f>(B27-B25)*627.51</f>
        <v>57.903278171696726</v>
      </c>
      <c r="D27" s="293" t="s">
        <v>148</v>
      </c>
      <c r="E27" s="316"/>
      <c r="F27" s="214"/>
      <c r="G27" s="337"/>
      <c r="H27" s="54"/>
    </row>
    <row r="28" spans="1:8" ht="16.5" thickBot="1">
      <c r="A28" s="284" t="s">
        <v>20</v>
      </c>
      <c r="B28" s="326">
        <f>B9+D6</f>
        <v>-484.54436999999996</v>
      </c>
      <c r="C28" s="286">
        <f>(B28-B26)*627.51</f>
        <v>19.806367959303522</v>
      </c>
      <c r="D28" s="288" t="s">
        <v>109</v>
      </c>
      <c r="E28" s="317"/>
      <c r="F28" s="212"/>
      <c r="G28" s="115"/>
      <c r="H28" s="54"/>
    </row>
    <row r="29" spans="2:8" ht="15.75">
      <c r="B29" s="328"/>
      <c r="C29" s="123"/>
      <c r="D29" s="105"/>
      <c r="E29" s="315"/>
      <c r="F29" s="203"/>
      <c r="G29" s="210"/>
      <c r="H29" s="54"/>
    </row>
    <row r="30" spans="1:9" ht="15.75">
      <c r="A30" s="63" t="s">
        <v>39</v>
      </c>
      <c r="B30" s="304">
        <v>-233.84078878</v>
      </c>
      <c r="C30" s="121">
        <v>0</v>
      </c>
      <c r="D30" s="106"/>
      <c r="E30" s="320">
        <v>-233.897999</v>
      </c>
      <c r="F30" s="322">
        <f>(-E30+B30)*627.51</f>
        <v>35.8999851522011</v>
      </c>
      <c r="G30" s="323" t="s">
        <v>152</v>
      </c>
      <c r="H30" s="29"/>
      <c r="I30" s="27"/>
    </row>
    <row r="31" spans="1:9" ht="16.5" thickBot="1">
      <c r="A31" s="57" t="s">
        <v>18</v>
      </c>
      <c r="B31" s="329">
        <v>-484.87002309</v>
      </c>
      <c r="C31" s="289">
        <v>0</v>
      </c>
      <c r="D31" s="106"/>
      <c r="E31" s="318">
        <v>-484.893759</v>
      </c>
      <c r="F31" s="211">
        <f>(B31-E31)*627.51</f>
        <v>14.89452088408166</v>
      </c>
      <c r="G31" s="275" t="s">
        <v>143</v>
      </c>
      <c r="I31" s="27"/>
    </row>
    <row r="32" spans="1:7" ht="15.75">
      <c r="A32" s="111" t="s">
        <v>41</v>
      </c>
      <c r="B32" s="305">
        <f>C9+E5</f>
        <v>-233.80695256</v>
      </c>
      <c r="C32" s="240">
        <f>(B32-B30)*627.51</f>
        <v>21.232566412189673</v>
      </c>
      <c r="D32" s="241">
        <v>19.2</v>
      </c>
      <c r="E32" s="269"/>
      <c r="F32" s="115"/>
      <c r="G32" s="115"/>
    </row>
    <row r="33" spans="1:7" ht="16.5" thickBot="1">
      <c r="A33" s="285" t="s">
        <v>42</v>
      </c>
      <c r="B33" s="330">
        <f>E9+C6</f>
        <v>-484.85312834</v>
      </c>
      <c r="C33" s="286">
        <f>(B33-B31)*627.51</f>
        <v>10.601624572503667</v>
      </c>
      <c r="D33" s="287" t="s">
        <v>87</v>
      </c>
      <c r="E33" s="315"/>
      <c r="F33" s="115"/>
      <c r="G33" s="115"/>
    </row>
    <row r="34" ht="15">
      <c r="D34" s="104"/>
    </row>
    <row r="37" spans="2:4" ht="15">
      <c r="B37" t="s">
        <v>102</v>
      </c>
      <c r="D37" s="100" t="s">
        <v>82</v>
      </c>
    </row>
    <row r="38" ht="5.25" customHeight="1" thickBot="1">
      <c r="G38" s="75" t="s">
        <v>55</v>
      </c>
    </row>
    <row r="39" spans="2:6" ht="16.5" thickTop="1">
      <c r="B39" s="80"/>
      <c r="C39" s="81" t="s">
        <v>98</v>
      </c>
      <c r="D39" s="91"/>
      <c r="E39" s="92" t="s">
        <v>99</v>
      </c>
      <c r="F39" s="117" t="s">
        <v>100</v>
      </c>
    </row>
    <row r="40" spans="2:7" ht="15">
      <c r="B40" s="82" t="s">
        <v>56</v>
      </c>
      <c r="C40" s="77" t="s">
        <v>57</v>
      </c>
      <c r="D40" s="83" t="s">
        <v>60</v>
      </c>
      <c r="E40" s="93" t="s">
        <v>56</v>
      </c>
      <c r="F40" s="83" t="s">
        <v>60</v>
      </c>
      <c r="G40" t="s">
        <v>95</v>
      </c>
    </row>
    <row r="41" spans="2:8" ht="15.75">
      <c r="B41" s="84"/>
      <c r="C41" s="78"/>
      <c r="D41" s="85"/>
      <c r="E41" s="94"/>
      <c r="F41" s="85"/>
      <c r="G41" s="112" t="s">
        <v>107</v>
      </c>
      <c r="H41" s="128"/>
    </row>
    <row r="42" spans="1:8" ht="15.75">
      <c r="A42" s="113" t="s">
        <v>12</v>
      </c>
      <c r="B42" s="86">
        <f>(D5-B5)*27.212</f>
        <v>9.4543378160399</v>
      </c>
      <c r="C42" s="79">
        <v>9.54</v>
      </c>
      <c r="D42" s="87" t="s">
        <v>81</v>
      </c>
      <c r="E42" s="95">
        <f>-(E5-C5)*27.212</f>
        <v>-0.4812297976399715</v>
      </c>
      <c r="F42" s="85" t="s">
        <v>64</v>
      </c>
      <c r="G42" s="112" t="s">
        <v>108</v>
      </c>
      <c r="H42" s="125"/>
    </row>
    <row r="43" spans="1:7" ht="15.75">
      <c r="A43" s="59" t="s">
        <v>31</v>
      </c>
      <c r="B43" s="86">
        <f>(D6-B6)*27.212</f>
        <v>7.802263553160001</v>
      </c>
      <c r="C43" s="79">
        <v>8.56</v>
      </c>
      <c r="D43" s="87" t="s">
        <v>63</v>
      </c>
      <c r="E43" s="95">
        <f>-(E6-C6)*27.212</f>
        <v>0.8992613580003197</v>
      </c>
      <c r="F43" s="85" t="s">
        <v>65</v>
      </c>
      <c r="G43" s="129" t="s">
        <v>105</v>
      </c>
    </row>
    <row r="44" spans="1:6" ht="15.75">
      <c r="A44" s="59"/>
      <c r="B44" s="86"/>
      <c r="C44" s="79"/>
      <c r="D44" s="87"/>
      <c r="E44" s="95"/>
      <c r="F44" s="85"/>
    </row>
    <row r="45" spans="1:8" ht="15.75">
      <c r="A45" s="114" t="s">
        <v>13</v>
      </c>
      <c r="B45" s="86">
        <f>(D8-B8)*27.212</f>
        <v>7.707655592760188</v>
      </c>
      <c r="C45" s="79">
        <v>7.75</v>
      </c>
      <c r="D45" s="87">
        <v>8.18</v>
      </c>
      <c r="E45" s="95">
        <f>-(E8-C8)*27.212</f>
        <v>-0.02920854444000804</v>
      </c>
      <c r="F45" s="85" t="s">
        <v>96</v>
      </c>
      <c r="G45" s="130" t="s">
        <v>106</v>
      </c>
      <c r="H45" s="115"/>
    </row>
    <row r="46" spans="1:6" ht="16.5" thickBot="1">
      <c r="A46" s="59" t="s">
        <v>14</v>
      </c>
      <c r="B46" s="88">
        <f>(D9-B9)*27.212</f>
        <v>6.943359495999848</v>
      </c>
      <c r="C46" s="89">
        <v>6.99</v>
      </c>
      <c r="D46" s="90" t="s">
        <v>86</v>
      </c>
      <c r="E46" s="96">
        <f>-(E9-C9)*27.212</f>
        <v>0.4395214210001607</v>
      </c>
      <c r="F46" s="97">
        <v>0.91</v>
      </c>
    </row>
    <row r="47" ht="16.5" thickTop="1">
      <c r="F47" s="116"/>
    </row>
    <row r="48" ht="14.25">
      <c r="C48" s="99" t="s">
        <v>58</v>
      </c>
    </row>
    <row r="49" ht="14.25">
      <c r="C49" s="99" t="s">
        <v>59</v>
      </c>
    </row>
    <row r="50" ht="14.25">
      <c r="C50" s="99" t="s">
        <v>97</v>
      </c>
    </row>
    <row r="51" ht="15">
      <c r="C51" s="100" t="s">
        <v>62</v>
      </c>
    </row>
    <row r="52" ht="14.25">
      <c r="C52" s="101" t="s">
        <v>61</v>
      </c>
    </row>
    <row r="53" ht="15">
      <c r="C53" s="101" t="s">
        <v>66</v>
      </c>
    </row>
    <row r="54" ht="15">
      <c r="C54" s="98" t="s">
        <v>67</v>
      </c>
    </row>
    <row r="57" spans="2:5" ht="12">
      <c r="B57" s="103"/>
      <c r="C57" s="102"/>
      <c r="D57" s="102"/>
      <c r="E57" s="102"/>
    </row>
  </sheetData>
  <printOptions/>
  <pageMargins left="0.83" right="0.1968503937007874" top="0.5905511811023623" bottom="0.1968503937007874" header="0.5118110236220472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</dc:creator>
  <cp:keywords/>
  <dc:description/>
  <cp:lastModifiedBy>Glauco Tonachini</cp:lastModifiedBy>
  <cp:lastPrinted>2003-01-22T14:02:41Z</cp:lastPrinted>
  <dcterms:created xsi:type="dcterms:W3CDTF">1999-03-25T12:23:27Z</dcterms:created>
  <dcterms:modified xsi:type="dcterms:W3CDTF">2003-03-20T11:18:38Z</dcterms:modified>
  <cp:category/>
  <cp:version/>
  <cp:contentType/>
  <cp:contentStatus/>
</cp:coreProperties>
</file>