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These\Analyse_donnees\donnees\donnees_biologiques_environnementales\2021\"/>
    </mc:Choice>
  </mc:AlternateContent>
  <xr:revisionPtr revIDLastSave="0" documentId="13_ncr:1_{E2E9F397-3CFC-457E-A498-84C0A7B3FB3C}" xr6:coauthVersionLast="47" xr6:coauthVersionMax="47" xr10:uidLastSave="{00000000-0000-0000-0000-000000000000}"/>
  <bookViews>
    <workbookView xWindow="-30840" yWindow="-3165" windowWidth="30960" windowHeight="16920" xr2:uid="{00000000-000D-0000-FFFF-FFFF00000000}"/>
  </bookViews>
  <sheets>
    <sheet name="Sheet1" sheetId="1" r:id="rId1"/>
    <sheet name="Moru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4" i="1" l="1"/>
  <c r="J82" i="1"/>
  <c r="J83" i="1"/>
  <c r="J81" i="1"/>
  <c r="J79" i="1"/>
  <c r="J80" i="1"/>
  <c r="J78" i="1"/>
  <c r="J76" i="1"/>
  <c r="J77" i="1"/>
  <c r="J75" i="1"/>
  <c r="J70" i="1"/>
  <c r="J71" i="1"/>
  <c r="J72" i="1"/>
  <c r="J73" i="1"/>
  <c r="J74" i="1"/>
  <c r="J69" i="1"/>
  <c r="J68" i="1"/>
  <c r="J67" i="1"/>
  <c r="J63" i="1"/>
  <c r="J64" i="1"/>
  <c r="J65" i="1"/>
  <c r="J66" i="1"/>
  <c r="J62" i="1"/>
  <c r="J57" i="1"/>
  <c r="J53" i="1"/>
  <c r="J54" i="1"/>
  <c r="J55" i="1"/>
  <c r="J56" i="1"/>
  <c r="J52" i="1"/>
  <c r="J48" i="1"/>
  <c r="J49" i="1"/>
  <c r="J50" i="1"/>
  <c r="J51" i="1"/>
  <c r="J47" i="1"/>
  <c r="J45" i="1"/>
  <c r="J46" i="1"/>
  <c r="J44" i="1"/>
  <c r="J41" i="1"/>
  <c r="J42" i="1"/>
  <c r="J43" i="1"/>
  <c r="J40" i="1"/>
  <c r="J33" i="1"/>
  <c r="J32" i="1"/>
  <c r="J30" i="1"/>
  <c r="J31" i="1"/>
  <c r="J29" i="1"/>
  <c r="J28" i="1"/>
  <c r="J27" i="1"/>
  <c r="J26" i="1"/>
  <c r="J25" i="1"/>
  <c r="J24" i="1"/>
  <c r="J23" i="1"/>
  <c r="J22" i="1"/>
  <c r="J20" i="1"/>
  <c r="J19" i="1"/>
  <c r="J18" i="1"/>
  <c r="J17" i="1"/>
  <c r="J16" i="1"/>
  <c r="J15" i="1"/>
  <c r="J14" i="1"/>
  <c r="J13" i="1"/>
  <c r="J12" i="1"/>
  <c r="J8" i="1"/>
  <c r="J7" i="1"/>
  <c r="J6" i="1"/>
  <c r="J5" i="1"/>
  <c r="J4" i="1"/>
  <c r="J3" i="1"/>
  <c r="J11" i="1"/>
  <c r="J2" i="1"/>
</calcChain>
</file>

<file path=xl/sharedStrings.xml><?xml version="1.0" encoding="utf-8"?>
<sst xmlns="http://schemas.openxmlformats.org/spreadsheetml/2006/main" count="990" uniqueCount="371">
  <si>
    <t>Gadus morhua</t>
  </si>
  <si>
    <t xml:space="preserve">Species </t>
  </si>
  <si>
    <t>Gm1GSLS</t>
  </si>
  <si>
    <t>Gm2GSLS</t>
  </si>
  <si>
    <t>Sex</t>
  </si>
  <si>
    <t>Set</t>
  </si>
  <si>
    <t>Station</t>
  </si>
  <si>
    <t>Oxygene</t>
  </si>
  <si>
    <t>Salinity</t>
  </si>
  <si>
    <t>day.night</t>
  </si>
  <si>
    <t>night</t>
  </si>
  <si>
    <t>day</t>
  </si>
  <si>
    <t>Length (mm)</t>
  </si>
  <si>
    <t>Weight (g)</t>
  </si>
  <si>
    <t>U</t>
  </si>
  <si>
    <t>M</t>
  </si>
  <si>
    <t>F</t>
  </si>
  <si>
    <t>Latitude (decimal degree)</t>
  </si>
  <si>
    <t>Longitude  (decimal degree)</t>
  </si>
  <si>
    <t>date</t>
  </si>
  <si>
    <t>time</t>
  </si>
  <si>
    <t>10/09/2021</t>
  </si>
  <si>
    <t>Depth (m)</t>
  </si>
  <si>
    <t>Gm3MGSLS</t>
  </si>
  <si>
    <t>ANDES#</t>
  </si>
  <si>
    <t>11/09/2021</t>
  </si>
  <si>
    <t>Hippoglossus hippoglossus</t>
  </si>
  <si>
    <t>ototliths</t>
  </si>
  <si>
    <t>yes</t>
  </si>
  <si>
    <t>no</t>
  </si>
  <si>
    <t>14/09/2021</t>
  </si>
  <si>
    <t>Gm4FGSLS</t>
  </si>
  <si>
    <t>Gm5FGSLS</t>
  </si>
  <si>
    <t>Gm6MGSLS</t>
  </si>
  <si>
    <t>Gm7FGSLS</t>
  </si>
  <si>
    <t>GmM10GSLS</t>
  </si>
  <si>
    <t>GmF11GSLS</t>
  </si>
  <si>
    <t>GmM12GSLS</t>
  </si>
  <si>
    <t>GmM13GSLS</t>
  </si>
  <si>
    <t>GmF14GSLS</t>
  </si>
  <si>
    <t>GmF16GSLS</t>
  </si>
  <si>
    <t>GmM17GSLS</t>
  </si>
  <si>
    <t>GmF18GSLS</t>
  </si>
  <si>
    <t>GmF19GSLS</t>
  </si>
  <si>
    <t>Fish_code</t>
  </si>
  <si>
    <t>Temperature (0C)</t>
  </si>
  <si>
    <t>Chla (mg.m2)</t>
  </si>
  <si>
    <t>GmF20GSLS</t>
  </si>
  <si>
    <t>GmF21GSLS</t>
  </si>
  <si>
    <t>GmF22GSLS</t>
  </si>
  <si>
    <t>GmF23GSLS</t>
  </si>
  <si>
    <t>GmF24GSLS</t>
  </si>
  <si>
    <t>GmF25GSLS</t>
  </si>
  <si>
    <t>GmF26GSLS</t>
  </si>
  <si>
    <t>GmF27GSLS</t>
  </si>
  <si>
    <t>GmF29GSLS</t>
  </si>
  <si>
    <t>Gm28GSLS</t>
  </si>
  <si>
    <t>GmM30GSLS</t>
  </si>
  <si>
    <t>GmM31GSLS</t>
  </si>
  <si>
    <t>GmF32GSLS</t>
  </si>
  <si>
    <t>GmM33GSLS</t>
  </si>
  <si>
    <t>GmM34GSLS</t>
  </si>
  <si>
    <t>GmF35GSLS</t>
  </si>
  <si>
    <t>GmF36GSLS</t>
  </si>
  <si>
    <t>GmF37GSLS</t>
  </si>
  <si>
    <t>GmF38GSLS</t>
  </si>
  <si>
    <t>GmF39GSLS</t>
  </si>
  <si>
    <t>GmF40GSLS</t>
  </si>
  <si>
    <t>GmM41GSLS</t>
  </si>
  <si>
    <t>GmF42GSLS</t>
  </si>
  <si>
    <t>GmM43GSLS</t>
  </si>
  <si>
    <t>GmF44GSLS</t>
  </si>
  <si>
    <t>GmM45GSLS</t>
  </si>
  <si>
    <t>GmF46GSLS</t>
  </si>
  <si>
    <t>GmF47GSLS</t>
  </si>
  <si>
    <t>GmF48GSLS</t>
  </si>
  <si>
    <t>GmM49GSLS</t>
  </si>
  <si>
    <t>GmF50GSLS</t>
  </si>
  <si>
    <t>GmM51GSLS</t>
  </si>
  <si>
    <t>GmF52GSLS</t>
  </si>
  <si>
    <t>GmM53GSLS</t>
  </si>
  <si>
    <t>GmF54GSLS</t>
  </si>
  <si>
    <t>GmF55GSLS</t>
  </si>
  <si>
    <t>HhF1GSLS</t>
  </si>
  <si>
    <t>HhM2GSLS</t>
  </si>
  <si>
    <t>HhF3GSLS</t>
  </si>
  <si>
    <t>HhM4GSLS</t>
  </si>
  <si>
    <t>HhM5GSLS</t>
  </si>
  <si>
    <t>HhM6GSLS</t>
  </si>
  <si>
    <t>HhM6bGSLS</t>
  </si>
  <si>
    <t>HhM8GSLS</t>
  </si>
  <si>
    <t>HhF9GSLS</t>
  </si>
  <si>
    <t>HhM10GSLS</t>
  </si>
  <si>
    <t>HhF11GSLS</t>
  </si>
  <si>
    <t>HhF12GSLS</t>
  </si>
  <si>
    <t>HhM13GSLS</t>
  </si>
  <si>
    <t>HhM14GSLS</t>
  </si>
  <si>
    <t>HhM15GSLS</t>
  </si>
  <si>
    <t>HhM17GSLS</t>
  </si>
  <si>
    <t>HhM16GSLS</t>
  </si>
  <si>
    <t>HhF18GSLS</t>
  </si>
  <si>
    <t>HhM19GSLS</t>
  </si>
  <si>
    <t>HhF20GSLS</t>
  </si>
  <si>
    <t>Reinhardtius hippoglossoides</t>
  </si>
  <si>
    <t>RhF1GSLS</t>
  </si>
  <si>
    <t>RhF2GSLS</t>
  </si>
  <si>
    <t>176b</t>
  </si>
  <si>
    <t>RhF4GSLS</t>
  </si>
  <si>
    <t>RhF5GSLS</t>
  </si>
  <si>
    <t>RhF6GSLS</t>
  </si>
  <si>
    <t>175</t>
  </si>
  <si>
    <t>RhM7GSLS</t>
  </si>
  <si>
    <t>RhF8GSLS</t>
  </si>
  <si>
    <t>GmF56GSLS</t>
  </si>
  <si>
    <t>GmF57GSLS</t>
  </si>
  <si>
    <t>165</t>
  </si>
  <si>
    <t>GmM58GSLS</t>
  </si>
  <si>
    <t>GmF59GSLS</t>
  </si>
  <si>
    <t>GmM60GSLS</t>
  </si>
  <si>
    <t>GmM61GSLS</t>
  </si>
  <si>
    <t>360</t>
  </si>
  <si>
    <t>GmF62GSLS</t>
  </si>
  <si>
    <t>GmM63GSLS</t>
  </si>
  <si>
    <t>GmF64GSLS</t>
  </si>
  <si>
    <t>GmM65GSLS</t>
  </si>
  <si>
    <t>RhM9GSLS</t>
  </si>
  <si>
    <t>/</t>
  </si>
  <si>
    <t>86</t>
  </si>
  <si>
    <t>RhM10GSLS</t>
  </si>
  <si>
    <t>RhM3GSLS</t>
  </si>
  <si>
    <t>HhM7GSLS</t>
  </si>
  <si>
    <t>GmF15GSLS</t>
  </si>
  <si>
    <t>GmM9GSLS</t>
  </si>
  <si>
    <t>GmM8GSLS</t>
  </si>
  <si>
    <t>RhM11GSLS</t>
  </si>
  <si>
    <t>166</t>
  </si>
  <si>
    <t>RhF12GSLS</t>
  </si>
  <si>
    <t>RhF13GSLS</t>
  </si>
  <si>
    <t>RhM14GSLS</t>
  </si>
  <si>
    <t>RhM15GSLS</t>
  </si>
  <si>
    <t>GmM67GSLS</t>
  </si>
  <si>
    <t>GmF68GSLS</t>
  </si>
  <si>
    <t>GmF69GSLS</t>
  </si>
  <si>
    <t>GmF70GSLS</t>
  </si>
  <si>
    <t>GmF71GSLS</t>
  </si>
  <si>
    <t>GmF73GSLS</t>
  </si>
  <si>
    <t>253</t>
  </si>
  <si>
    <t>GmM74GSLS</t>
  </si>
  <si>
    <t>167</t>
  </si>
  <si>
    <t>RhF16GSLS</t>
  </si>
  <si>
    <t>GmM75GSLS</t>
  </si>
  <si>
    <t>GmM76GSLS</t>
  </si>
  <si>
    <t>GmF77GSLS</t>
  </si>
  <si>
    <t>HhM21GSLS</t>
  </si>
  <si>
    <t>273</t>
  </si>
  <si>
    <t>GmF79GSLS</t>
  </si>
  <si>
    <t>GmF80GSLS</t>
  </si>
  <si>
    <t>GmM81GSLS</t>
  </si>
  <si>
    <t>RhF17GSLS</t>
  </si>
  <si>
    <t>134</t>
  </si>
  <si>
    <t>HhF22GSLS</t>
  </si>
  <si>
    <t>008</t>
  </si>
  <si>
    <t>GmF82GSLS</t>
  </si>
  <si>
    <t>244</t>
  </si>
  <si>
    <t>GmM83GSLS</t>
  </si>
  <si>
    <t>GmF84GSLS</t>
  </si>
  <si>
    <t>RhM18GSLS</t>
  </si>
  <si>
    <t>132</t>
  </si>
  <si>
    <t>GmF85GSLS</t>
  </si>
  <si>
    <t>136</t>
  </si>
  <si>
    <t>Gm1Y2021</t>
  </si>
  <si>
    <t>Gm2Y2021</t>
  </si>
  <si>
    <t>Gm3MY2021</t>
  </si>
  <si>
    <t>Gm4FY2021</t>
  </si>
  <si>
    <t>Gm5FY2021</t>
  </si>
  <si>
    <t>Gm6MY2021</t>
  </si>
  <si>
    <t>Gm7FY2021</t>
  </si>
  <si>
    <t>GmM8Y2021</t>
  </si>
  <si>
    <t>GmM9Y2021</t>
  </si>
  <si>
    <t>GmM10Y2021</t>
  </si>
  <si>
    <t>GmF11Y2021</t>
  </si>
  <si>
    <t>GmM12Y2021</t>
  </si>
  <si>
    <t>GmM13Y2021</t>
  </si>
  <si>
    <t>GmF14Y2021</t>
  </si>
  <si>
    <t>GmF15Y2021</t>
  </si>
  <si>
    <t>GmF16Y2021</t>
  </si>
  <si>
    <t>GmM17Y2021</t>
  </si>
  <si>
    <t>GmF18Y2021</t>
  </si>
  <si>
    <t>GmF19Y2021</t>
  </si>
  <si>
    <t>GmF20Y2021</t>
  </si>
  <si>
    <t>GmF21Y2021</t>
  </si>
  <si>
    <t>GmF22Y2021</t>
  </si>
  <si>
    <t>GmF23Y2021</t>
  </si>
  <si>
    <t>GmF24Y2021</t>
  </si>
  <si>
    <t>GmF25Y2021</t>
  </si>
  <si>
    <t>GmF26Y2021</t>
  </si>
  <si>
    <t>GmF27Y2021</t>
  </si>
  <si>
    <t>Gm28Y2021</t>
  </si>
  <si>
    <t>GmF29Y2021</t>
  </si>
  <si>
    <t>GmM30Y2021</t>
  </si>
  <si>
    <t>GmM31Y2021</t>
  </si>
  <si>
    <t>GmF32Y2021</t>
  </si>
  <si>
    <t>GmM33Y2021</t>
  </si>
  <si>
    <t>GmM34Y2021</t>
  </si>
  <si>
    <t>GmF35Y2021</t>
  </si>
  <si>
    <t>GmF36Y2021</t>
  </si>
  <si>
    <t>GmF37Y2021</t>
  </si>
  <si>
    <t>GmF38Y2021</t>
  </si>
  <si>
    <t>GmF39Y2021</t>
  </si>
  <si>
    <t>GmF40Y2021</t>
  </si>
  <si>
    <t>GmM41Y2021</t>
  </si>
  <si>
    <t>GmF42Y2021</t>
  </si>
  <si>
    <t>GmM43Y2021</t>
  </si>
  <si>
    <t>GmF44Y2021</t>
  </si>
  <si>
    <t>GmM45Y2021</t>
  </si>
  <si>
    <t>GmF46Y2021</t>
  </si>
  <si>
    <t>GmF47Y2021</t>
  </si>
  <si>
    <t>GmF48Y2021</t>
  </si>
  <si>
    <t>GmM49Y2021</t>
  </si>
  <si>
    <t>GmF50Y2021</t>
  </si>
  <si>
    <t>GmM51Y2021</t>
  </si>
  <si>
    <t>GmF52Y2021</t>
  </si>
  <si>
    <t>GmM53Y2021</t>
  </si>
  <si>
    <t>GmF54Y2021</t>
  </si>
  <si>
    <t>GmF55Y2021</t>
  </si>
  <si>
    <t>GmF56Y2021</t>
  </si>
  <si>
    <t>GmF57Y2021</t>
  </si>
  <si>
    <t>GmM58Y2021</t>
  </si>
  <si>
    <t>GmF59Y2021</t>
  </si>
  <si>
    <t>GmM60Y2021</t>
  </si>
  <si>
    <t>GmM61Y2021</t>
  </si>
  <si>
    <t>GmF62Y2021</t>
  </si>
  <si>
    <t>GmM63Y2021</t>
  </si>
  <si>
    <t>GmF64Y2021</t>
  </si>
  <si>
    <t>GmM65Y2021</t>
  </si>
  <si>
    <t>GmM67Y2021</t>
  </si>
  <si>
    <t>GmF68Y2021</t>
  </si>
  <si>
    <t>GmF69Y2021</t>
  </si>
  <si>
    <t>GmF70Y2021</t>
  </si>
  <si>
    <t>GmF71Y2021</t>
  </si>
  <si>
    <t>Gm72Y2021</t>
  </si>
  <si>
    <t>GmF73Y2021</t>
  </si>
  <si>
    <t>GmM74Y2021</t>
  </si>
  <si>
    <t>GmM75Y2021</t>
  </si>
  <si>
    <t>GmM76Y2021</t>
  </si>
  <si>
    <t>GmF77Y2021</t>
  </si>
  <si>
    <t>GmF79Y2021</t>
  </si>
  <si>
    <t>GmF80Y2021</t>
  </si>
  <si>
    <t>GmM81Y2021</t>
  </si>
  <si>
    <t>GmF82Y2021</t>
  </si>
  <si>
    <t>GmM83Y2021</t>
  </si>
  <si>
    <t>GmF84Y2021</t>
  </si>
  <si>
    <t>GmF85Y2021</t>
  </si>
  <si>
    <t>Code_GQ</t>
  </si>
  <si>
    <t>Cod1Y21</t>
  </si>
  <si>
    <t>Cod2Y21</t>
  </si>
  <si>
    <t>Cod3Y21</t>
  </si>
  <si>
    <t>Cod4Y21</t>
  </si>
  <si>
    <t>Cod5Y21</t>
  </si>
  <si>
    <t>Cod6Y21</t>
  </si>
  <si>
    <t>Cod7Y21</t>
  </si>
  <si>
    <t>Cod8Y21</t>
  </si>
  <si>
    <t>Cod9Y21</t>
  </si>
  <si>
    <t>Cod10Y21</t>
  </si>
  <si>
    <t>Cod11Y21</t>
  </si>
  <si>
    <t>Cod12Y21</t>
  </si>
  <si>
    <t>Cod13Y21</t>
  </si>
  <si>
    <t>Cod14Y21</t>
  </si>
  <si>
    <t>Cod15Y21</t>
  </si>
  <si>
    <t>Cod16Y21</t>
  </si>
  <si>
    <t>Cod17Y21</t>
  </si>
  <si>
    <t>Cod18Y21</t>
  </si>
  <si>
    <t>Cod19Y21</t>
  </si>
  <si>
    <t>Cod20Y21</t>
  </si>
  <si>
    <t>Cod21Y21</t>
  </si>
  <si>
    <t>Cod22Y21</t>
  </si>
  <si>
    <t>Cod23Y21</t>
  </si>
  <si>
    <t>Cod24Y21</t>
  </si>
  <si>
    <t>Cod25Y21</t>
  </si>
  <si>
    <t>Cod26Y21</t>
  </si>
  <si>
    <t>Cod27Y21</t>
  </si>
  <si>
    <t>Cod85Y21</t>
  </si>
  <si>
    <t>Cod28Y21</t>
  </si>
  <si>
    <t>Cod29Y21</t>
  </si>
  <si>
    <t>Cod30Y21</t>
  </si>
  <si>
    <t>Cod31Y21</t>
  </si>
  <si>
    <t>Cod32Y21</t>
  </si>
  <si>
    <t>Cod33Y21</t>
  </si>
  <si>
    <t>Cod34Y21</t>
  </si>
  <si>
    <t>Cod35Y21</t>
  </si>
  <si>
    <t>Cod36Y21</t>
  </si>
  <si>
    <t>Cod37Y21</t>
  </si>
  <si>
    <t>Cod38Y21</t>
  </si>
  <si>
    <t>Cod39Y21</t>
  </si>
  <si>
    <t>Cod40Y21</t>
  </si>
  <si>
    <t>Cod41Y21</t>
  </si>
  <si>
    <t>Cod42Y21</t>
  </si>
  <si>
    <t>Cod43Y21</t>
  </si>
  <si>
    <t>Cod44Y21</t>
  </si>
  <si>
    <t>Cod45Y21</t>
  </si>
  <si>
    <t>Cod46Y21</t>
  </si>
  <si>
    <t>Cod47Y21</t>
  </si>
  <si>
    <t>Cod48Y21</t>
  </si>
  <si>
    <t>Cod49Y21</t>
  </si>
  <si>
    <t>Cod50Y21</t>
  </si>
  <si>
    <t>Cod51Y21</t>
  </si>
  <si>
    <t>Cod52Y21</t>
  </si>
  <si>
    <t>Cod53Y21</t>
  </si>
  <si>
    <t>Cod54Y21</t>
  </si>
  <si>
    <t>Cod55Y21</t>
  </si>
  <si>
    <t>Cod56Y21</t>
  </si>
  <si>
    <t>Cod57Y21</t>
  </si>
  <si>
    <t>Cod58Y21</t>
  </si>
  <si>
    <t>Cod59Y21</t>
  </si>
  <si>
    <t>Cod60Y21</t>
  </si>
  <si>
    <t>Cod61Y21</t>
  </si>
  <si>
    <t>Cod62Y21</t>
  </si>
  <si>
    <t>Cod63Y21</t>
  </si>
  <si>
    <t>Cod64Y21</t>
  </si>
  <si>
    <t>Cod65Y21</t>
  </si>
  <si>
    <t>Cod67Y21</t>
  </si>
  <si>
    <t>Cod68Y21</t>
  </si>
  <si>
    <t>Cod69Y21</t>
  </si>
  <si>
    <t>Cod70Y21</t>
  </si>
  <si>
    <t>Cod71Y21</t>
  </si>
  <si>
    <t>Cod72Y21</t>
  </si>
  <si>
    <t>Cod73Y21</t>
  </si>
  <si>
    <t>Cod74Y21</t>
  </si>
  <si>
    <t>Cod75Y21</t>
  </si>
  <si>
    <t>Cod76Y21</t>
  </si>
  <si>
    <t>Cod77Y21</t>
  </si>
  <si>
    <t>Cod79Y21</t>
  </si>
  <si>
    <t>Cod80Y21</t>
  </si>
  <si>
    <t>Cod81Y21</t>
  </si>
  <si>
    <t>Cod82Y21</t>
  </si>
  <si>
    <t>Cod83Y21</t>
  </si>
  <si>
    <t>Cod84Y21</t>
  </si>
  <si>
    <t>81B</t>
  </si>
  <si>
    <t>95B</t>
  </si>
  <si>
    <t>96B</t>
  </si>
  <si>
    <t>87B</t>
  </si>
  <si>
    <t>46B</t>
  </si>
  <si>
    <t>55B</t>
  </si>
  <si>
    <t>78B</t>
  </si>
  <si>
    <t>70B</t>
  </si>
  <si>
    <t>107B</t>
  </si>
  <si>
    <t>108B</t>
  </si>
  <si>
    <t>117B</t>
  </si>
  <si>
    <t>111B</t>
  </si>
  <si>
    <t>112B</t>
  </si>
  <si>
    <t>126B</t>
  </si>
  <si>
    <t>121B</t>
  </si>
  <si>
    <t>152B</t>
  </si>
  <si>
    <t>153B</t>
  </si>
  <si>
    <t>143B</t>
  </si>
  <si>
    <t>119B</t>
  </si>
  <si>
    <t>142B</t>
  </si>
  <si>
    <t>141B</t>
  </si>
  <si>
    <t>160B</t>
  </si>
  <si>
    <t>169B</t>
  </si>
  <si>
    <t>155B</t>
  </si>
  <si>
    <t>162B</t>
  </si>
  <si>
    <t>165B</t>
  </si>
  <si>
    <t>360B</t>
  </si>
  <si>
    <t>166B</t>
  </si>
  <si>
    <t>253B</t>
  </si>
  <si>
    <t>167B</t>
  </si>
  <si>
    <t>273B</t>
  </si>
  <si>
    <t>244B</t>
  </si>
  <si>
    <t>136B</t>
  </si>
  <si>
    <t>GmM72GSLS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</si>
</sst>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8" fontId="0" fillId="0" borderId="0" xfId="0" applyNumberFormat="1"/>
    <xf numFmtId="20" fontId="0" fillId="0" borderId="0" xfId="0" applyNumberFormat="1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0" xfId="0" applyFont="1" applyFill="1"/>
    <xf numFmtId="0" fontId="0" fillId="2" borderId="0" xfId="0" applyFill="1"/>
    <xf numFmtId="49" fontId="0" fillId="2" borderId="0" xfId="0" applyNumberFormat="1" applyFill="1"/>
    <xf numFmtId="0" fontId="1" fillId="3" borderId="0" xfId="0" applyFont="1" applyFill="1"/>
    <xf numFmtId="0" fontId="0" fillId="3" borderId="0" xfId="0" applyFill="1"/>
    <xf numFmtId="49" fontId="0" fillId="3" borderId="0" xfId="0" applyNumberFormat="1" applyFill="1"/>
    <xf numFmtId="18" fontId="0" fillId="3" borderId="0" xfId="0" applyNumberFormat="1" applyFill="1"/>
    <xf numFmtId="20" fontId="0" fillId="3" borderId="0" xfId="0" applyNumberFormat="1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5"/>
  <sheetViews>
    <sheetView tabSelected="1" workbookViewId="0">
      <selection activeCell="A33" sqref="A33"/>
    </sheetView>
  </sheetViews>
  <sheetFormatPr baseColWidth="10" defaultColWidth="8.88671875" defaultRowHeight="14.4" x14ac:dyDescent="0.3"/>
  <cols>
    <col min="1" max="1" width="26.88671875" customWidth="1"/>
    <col min="2" max="2" width="15.21875" customWidth="1"/>
    <col min="3" max="3" width="13.6640625" customWidth="1"/>
    <col min="4" max="4" width="14.6640625" customWidth="1"/>
    <col min="7" max="7" width="9.109375" style="4"/>
    <col min="8" max="8" width="17" customWidth="1"/>
    <col min="9" max="9" width="15.88671875" customWidth="1"/>
    <col min="11" max="11" width="13.88671875" customWidth="1"/>
    <col min="12" max="12" width="11.33203125" customWidth="1"/>
    <col min="16" max="16" width="14.21875" customWidth="1"/>
  </cols>
  <sheetData>
    <row r="1" spans="1:19" x14ac:dyDescent="0.3">
      <c r="A1" s="5" t="s">
        <v>1</v>
      </c>
      <c r="B1" s="5" t="s">
        <v>44</v>
      </c>
      <c r="C1" s="5" t="s">
        <v>12</v>
      </c>
      <c r="D1" s="5" t="s">
        <v>13</v>
      </c>
      <c r="E1" s="5" t="s">
        <v>4</v>
      </c>
      <c r="F1" s="5" t="s">
        <v>5</v>
      </c>
      <c r="G1" s="6" t="s">
        <v>6</v>
      </c>
      <c r="H1" s="5" t="s">
        <v>18</v>
      </c>
      <c r="I1" s="5" t="s">
        <v>17</v>
      </c>
      <c r="J1" s="5" t="s">
        <v>22</v>
      </c>
      <c r="K1" s="5" t="s">
        <v>45</v>
      </c>
      <c r="L1" s="5" t="s">
        <v>7</v>
      </c>
      <c r="M1" s="5" t="s">
        <v>8</v>
      </c>
      <c r="N1" s="5" t="s">
        <v>46</v>
      </c>
      <c r="O1" s="5" t="s">
        <v>9</v>
      </c>
      <c r="P1" s="5" t="s">
        <v>19</v>
      </c>
      <c r="Q1" s="5" t="s">
        <v>20</v>
      </c>
      <c r="R1" s="5" t="s">
        <v>24</v>
      </c>
      <c r="S1" s="5" t="s">
        <v>27</v>
      </c>
    </row>
    <row r="2" spans="1:19" s="11" customFormat="1" x14ac:dyDescent="0.3">
      <c r="A2" s="10" t="s">
        <v>0</v>
      </c>
      <c r="B2" s="11" t="s">
        <v>2</v>
      </c>
      <c r="C2" s="11">
        <v>290</v>
      </c>
      <c r="D2" s="11">
        <v>397</v>
      </c>
      <c r="E2" s="11" t="s">
        <v>14</v>
      </c>
      <c r="F2" s="11">
        <v>44</v>
      </c>
      <c r="G2" s="12">
        <v>81</v>
      </c>
      <c r="H2" s="11">
        <v>-62.857777779999999</v>
      </c>
      <c r="I2" s="11">
        <v>48.312222220000002</v>
      </c>
      <c r="J2" s="11">
        <f>(77+86)/2</f>
        <v>81.5</v>
      </c>
      <c r="O2" s="11" t="s">
        <v>10</v>
      </c>
      <c r="P2" s="11" t="s">
        <v>21</v>
      </c>
      <c r="Q2" s="13">
        <v>0.19791666666666666</v>
      </c>
      <c r="R2" s="11" t="s">
        <v>126</v>
      </c>
      <c r="S2" s="11" t="s">
        <v>29</v>
      </c>
    </row>
    <row r="3" spans="1:19" x14ac:dyDescent="0.3">
      <c r="A3" s="1" t="s">
        <v>0</v>
      </c>
      <c r="B3" t="s">
        <v>3</v>
      </c>
      <c r="C3">
        <v>340</v>
      </c>
      <c r="D3">
        <v>336.5</v>
      </c>
      <c r="E3" t="s">
        <v>16</v>
      </c>
      <c r="F3">
        <v>45</v>
      </c>
      <c r="G3" s="4">
        <v>95</v>
      </c>
      <c r="H3" s="8">
        <v>-63.4509166666667</v>
      </c>
      <c r="I3" s="8">
        <v>48.310666666666698</v>
      </c>
      <c r="J3" s="8">
        <f>(97+97)/2</f>
        <v>97</v>
      </c>
      <c r="O3" t="s">
        <v>10</v>
      </c>
      <c r="P3" t="s">
        <v>21</v>
      </c>
      <c r="Q3" s="2">
        <v>0.36805555555555558</v>
      </c>
      <c r="R3" t="s">
        <v>126</v>
      </c>
      <c r="S3" t="s">
        <v>29</v>
      </c>
    </row>
    <row r="4" spans="1:19" x14ac:dyDescent="0.3">
      <c r="A4" s="1" t="s">
        <v>0</v>
      </c>
      <c r="B4" t="s">
        <v>23</v>
      </c>
      <c r="C4">
        <v>340</v>
      </c>
      <c r="D4">
        <v>296.5</v>
      </c>
      <c r="E4" t="s">
        <v>15</v>
      </c>
      <c r="F4">
        <v>47</v>
      </c>
      <c r="G4" s="4">
        <v>96</v>
      </c>
      <c r="H4" s="8">
        <v>-63.826666666666704</v>
      </c>
      <c r="I4" s="8">
        <v>48.0595833333333</v>
      </c>
      <c r="J4" s="8">
        <f>(97+96)/2</f>
        <v>96.5</v>
      </c>
      <c r="O4" t="s">
        <v>11</v>
      </c>
      <c r="P4" t="s">
        <v>21</v>
      </c>
      <c r="Q4" s="2">
        <v>0.45833333333333331</v>
      </c>
      <c r="R4">
        <v>16693</v>
      </c>
      <c r="S4" t="s">
        <v>29</v>
      </c>
    </row>
    <row r="5" spans="1:19" x14ac:dyDescent="0.3">
      <c r="A5" s="1" t="s">
        <v>0</v>
      </c>
      <c r="B5" t="s">
        <v>31</v>
      </c>
      <c r="C5">
        <v>340</v>
      </c>
      <c r="D5">
        <v>312</v>
      </c>
      <c r="E5" t="s">
        <v>16</v>
      </c>
      <c r="F5">
        <v>47</v>
      </c>
      <c r="G5" s="4">
        <v>96</v>
      </c>
      <c r="H5" s="8">
        <v>-63.826666666666704</v>
      </c>
      <c r="I5" s="8">
        <v>48.0595833333333</v>
      </c>
      <c r="J5" s="8">
        <f>(97+96)/2</f>
        <v>96.5</v>
      </c>
      <c r="O5" t="s">
        <v>11</v>
      </c>
      <c r="P5" t="s">
        <v>21</v>
      </c>
      <c r="Q5" s="2">
        <v>0.45833333333333331</v>
      </c>
      <c r="R5">
        <v>16695</v>
      </c>
      <c r="S5" t="s">
        <v>29</v>
      </c>
    </row>
    <row r="6" spans="1:19" x14ac:dyDescent="0.3">
      <c r="A6" s="1" t="s">
        <v>0</v>
      </c>
      <c r="B6" t="s">
        <v>32</v>
      </c>
      <c r="C6">
        <v>370</v>
      </c>
      <c r="D6">
        <v>520</v>
      </c>
      <c r="E6" t="s">
        <v>16</v>
      </c>
      <c r="F6">
        <v>55</v>
      </c>
      <c r="G6" s="4">
        <v>87</v>
      </c>
      <c r="H6" s="8">
        <v>-64.899000000000001</v>
      </c>
      <c r="I6" s="8">
        <v>47.969916666666698</v>
      </c>
      <c r="J6" s="8">
        <f>(70+70)/2</f>
        <v>70</v>
      </c>
      <c r="O6" t="s">
        <v>11</v>
      </c>
      <c r="P6" t="s">
        <v>25</v>
      </c>
      <c r="Q6" s="3">
        <v>0.39583333333333331</v>
      </c>
      <c r="R6">
        <v>20324</v>
      </c>
      <c r="S6" t="s">
        <v>29</v>
      </c>
    </row>
    <row r="7" spans="1:19" x14ac:dyDescent="0.3">
      <c r="A7" s="1" t="s">
        <v>0</v>
      </c>
      <c r="B7" t="s">
        <v>33</v>
      </c>
      <c r="C7">
        <v>420</v>
      </c>
      <c r="D7">
        <v>660</v>
      </c>
      <c r="E7" t="s">
        <v>15</v>
      </c>
      <c r="F7">
        <v>55</v>
      </c>
      <c r="G7" s="4">
        <v>87</v>
      </c>
      <c r="H7" s="8">
        <v>-64.899000000000001</v>
      </c>
      <c r="I7" s="8">
        <v>47.969916666666698</v>
      </c>
      <c r="J7" s="8">
        <f>(70+70)/2</f>
        <v>70</v>
      </c>
      <c r="O7" t="s">
        <v>11</v>
      </c>
      <c r="P7" t="s">
        <v>25</v>
      </c>
      <c r="Q7" s="3">
        <v>0.39583333333333331</v>
      </c>
      <c r="R7">
        <v>20338</v>
      </c>
      <c r="S7" t="s">
        <v>29</v>
      </c>
    </row>
    <row r="8" spans="1:19" x14ac:dyDescent="0.3">
      <c r="A8" s="1" t="s">
        <v>0</v>
      </c>
      <c r="B8" t="s">
        <v>34</v>
      </c>
      <c r="C8">
        <v>480</v>
      </c>
      <c r="D8">
        <v>906.5</v>
      </c>
      <c r="E8" t="s">
        <v>16</v>
      </c>
      <c r="F8">
        <v>69</v>
      </c>
      <c r="G8" s="4">
        <v>46</v>
      </c>
      <c r="H8" s="8">
        <v>-63.332666666666697</v>
      </c>
      <c r="I8" s="8">
        <v>47.8720833333333</v>
      </c>
      <c r="J8" s="8">
        <f>(77+80)/2</f>
        <v>78.5</v>
      </c>
      <c r="Q8" s="3"/>
      <c r="R8">
        <v>28647</v>
      </c>
      <c r="S8" t="s">
        <v>28</v>
      </c>
    </row>
    <row r="9" spans="1:19" s="11" customFormat="1" x14ac:dyDescent="0.3">
      <c r="A9" s="10" t="s">
        <v>0</v>
      </c>
      <c r="B9" s="11" t="s">
        <v>133</v>
      </c>
      <c r="C9" s="11">
        <v>480</v>
      </c>
      <c r="D9" s="11">
        <v>714</v>
      </c>
      <c r="E9" s="11" t="s">
        <v>15</v>
      </c>
      <c r="F9" s="11">
        <v>74</v>
      </c>
      <c r="G9" s="12">
        <v>55</v>
      </c>
      <c r="Q9" s="14"/>
      <c r="R9" s="11">
        <v>31259</v>
      </c>
      <c r="S9" s="11" t="s">
        <v>28</v>
      </c>
    </row>
    <row r="10" spans="1:19" s="11" customFormat="1" x14ac:dyDescent="0.3">
      <c r="A10" s="10" t="s">
        <v>0</v>
      </c>
      <c r="B10" s="11" t="s">
        <v>132</v>
      </c>
      <c r="C10" s="11">
        <v>330</v>
      </c>
      <c r="D10" s="11">
        <v>284</v>
      </c>
      <c r="E10" s="11" t="s">
        <v>15</v>
      </c>
      <c r="F10" s="11">
        <v>74</v>
      </c>
      <c r="G10" s="12">
        <v>55</v>
      </c>
      <c r="Q10" s="14"/>
      <c r="R10" s="11">
        <v>31264</v>
      </c>
      <c r="S10" s="11" t="s">
        <v>28</v>
      </c>
    </row>
    <row r="11" spans="1:19" x14ac:dyDescent="0.3">
      <c r="A11" s="1" t="s">
        <v>0</v>
      </c>
      <c r="B11" t="s">
        <v>35</v>
      </c>
      <c r="C11">
        <v>260</v>
      </c>
      <c r="D11">
        <v>146.5</v>
      </c>
      <c r="E11" t="s">
        <v>15</v>
      </c>
      <c r="F11">
        <v>75</v>
      </c>
      <c r="G11" s="4">
        <v>78</v>
      </c>
      <c r="H11" s="8">
        <v>-63.904916666666701</v>
      </c>
      <c r="I11" s="8">
        <v>47.8809166666667</v>
      </c>
      <c r="J11" s="8">
        <f>(71+74)/2</f>
        <v>72.5</v>
      </c>
      <c r="Q11" s="3"/>
      <c r="R11">
        <v>31813</v>
      </c>
      <c r="S11" t="s">
        <v>28</v>
      </c>
    </row>
    <row r="12" spans="1:19" x14ac:dyDescent="0.3">
      <c r="A12" s="1" t="s">
        <v>0</v>
      </c>
      <c r="B12" t="s">
        <v>36</v>
      </c>
      <c r="C12">
        <v>360</v>
      </c>
      <c r="D12">
        <v>417</v>
      </c>
      <c r="E12" t="s">
        <v>16</v>
      </c>
      <c r="F12">
        <v>75</v>
      </c>
      <c r="G12" s="4">
        <v>78</v>
      </c>
      <c r="H12" s="8">
        <v>-63.904916666666701</v>
      </c>
      <c r="I12" s="8">
        <v>47.8809166666667</v>
      </c>
      <c r="J12" s="8">
        <f>(71+74)/2</f>
        <v>72.5</v>
      </c>
      <c r="Q12" s="3"/>
      <c r="R12">
        <v>31801</v>
      </c>
      <c r="S12" t="s">
        <v>28</v>
      </c>
    </row>
    <row r="13" spans="1:19" x14ac:dyDescent="0.3">
      <c r="A13" s="1" t="s">
        <v>0</v>
      </c>
      <c r="B13" t="s">
        <v>37</v>
      </c>
      <c r="C13">
        <v>380</v>
      </c>
      <c r="D13">
        <v>531</v>
      </c>
      <c r="E13" t="s">
        <v>15</v>
      </c>
      <c r="F13">
        <v>78</v>
      </c>
      <c r="G13" s="4">
        <v>70</v>
      </c>
      <c r="H13" s="8">
        <v>-64.331000000000003</v>
      </c>
      <c r="I13" s="8">
        <v>47.805666666666703</v>
      </c>
      <c r="J13" s="8">
        <f>(36+38)/2</f>
        <v>37</v>
      </c>
      <c r="Q13" s="3"/>
      <c r="R13">
        <v>33219</v>
      </c>
      <c r="S13" t="s">
        <v>28</v>
      </c>
    </row>
    <row r="14" spans="1:19" x14ac:dyDescent="0.3">
      <c r="A14" s="1" t="s">
        <v>0</v>
      </c>
      <c r="B14" t="s">
        <v>38</v>
      </c>
      <c r="C14">
        <v>430</v>
      </c>
      <c r="D14">
        <v>729.5</v>
      </c>
      <c r="E14" t="s">
        <v>15</v>
      </c>
      <c r="F14">
        <v>78</v>
      </c>
      <c r="G14" s="4">
        <v>70</v>
      </c>
      <c r="H14" s="8">
        <v>-64.331000000000003</v>
      </c>
      <c r="I14" s="8">
        <v>47.805666666666703</v>
      </c>
      <c r="J14" s="8">
        <f>(36+38)/2</f>
        <v>37</v>
      </c>
      <c r="Q14" s="3"/>
      <c r="R14">
        <v>33217</v>
      </c>
      <c r="S14" t="s">
        <v>28</v>
      </c>
    </row>
    <row r="15" spans="1:19" x14ac:dyDescent="0.3">
      <c r="A15" s="1" t="s">
        <v>0</v>
      </c>
      <c r="B15" t="s">
        <v>39</v>
      </c>
      <c r="C15">
        <v>450</v>
      </c>
      <c r="D15">
        <v>833</v>
      </c>
      <c r="E15" t="s">
        <v>16</v>
      </c>
      <c r="F15">
        <v>79</v>
      </c>
      <c r="G15" s="4">
        <v>107</v>
      </c>
      <c r="H15" s="8">
        <v>-64.431583333333293</v>
      </c>
      <c r="I15" s="8">
        <v>47.730333333333299</v>
      </c>
      <c r="J15" s="8">
        <f>(33+33)/2</f>
        <v>33</v>
      </c>
      <c r="Q15" s="3"/>
      <c r="R15">
        <v>33456</v>
      </c>
      <c r="S15" t="s">
        <v>28</v>
      </c>
    </row>
    <row r="16" spans="1:19" x14ac:dyDescent="0.3">
      <c r="A16" s="1" t="s">
        <v>0</v>
      </c>
      <c r="B16" t="s">
        <v>131</v>
      </c>
      <c r="C16">
        <v>410</v>
      </c>
      <c r="D16">
        <v>662</v>
      </c>
      <c r="E16" t="s">
        <v>16</v>
      </c>
      <c r="F16">
        <v>79</v>
      </c>
      <c r="G16" s="4">
        <v>107</v>
      </c>
      <c r="H16" s="8">
        <v>-64.431583333333293</v>
      </c>
      <c r="I16" s="8">
        <v>47.730333333333299</v>
      </c>
      <c r="J16" s="8">
        <f>(33+33)/2</f>
        <v>33</v>
      </c>
      <c r="Q16" s="3"/>
      <c r="R16">
        <v>33461</v>
      </c>
      <c r="S16" t="s">
        <v>28</v>
      </c>
    </row>
    <row r="17" spans="1:19" ht="14.25" customHeight="1" x14ac:dyDescent="0.3">
      <c r="A17" s="1" t="s">
        <v>0</v>
      </c>
      <c r="B17" t="s">
        <v>40</v>
      </c>
      <c r="C17">
        <v>410</v>
      </c>
      <c r="D17">
        <v>586.5</v>
      </c>
      <c r="E17" t="s">
        <v>16</v>
      </c>
      <c r="F17">
        <v>80</v>
      </c>
      <c r="G17" s="4">
        <v>108</v>
      </c>
      <c r="H17" s="8">
        <v>-64.629499999999993</v>
      </c>
      <c r="I17" s="8">
        <v>47.486833333333301</v>
      </c>
      <c r="J17" s="8">
        <f>(27+27)/2</f>
        <v>27</v>
      </c>
      <c r="Q17" s="3"/>
      <c r="R17">
        <v>33770</v>
      </c>
      <c r="S17" t="s">
        <v>28</v>
      </c>
    </row>
    <row r="18" spans="1:19" x14ac:dyDescent="0.3">
      <c r="A18" s="1" t="s">
        <v>0</v>
      </c>
      <c r="B18" t="s">
        <v>41</v>
      </c>
      <c r="C18">
        <v>340</v>
      </c>
      <c r="D18">
        <v>349.5</v>
      </c>
      <c r="E18" t="s">
        <v>15</v>
      </c>
      <c r="F18">
        <v>80</v>
      </c>
      <c r="G18" s="4">
        <v>108</v>
      </c>
      <c r="H18" s="8">
        <v>-64.629499999999993</v>
      </c>
      <c r="I18" s="8">
        <v>47.486833333333301</v>
      </c>
      <c r="J18" s="8">
        <f t="shared" ref="J18" si="0">(27+27)/2</f>
        <v>27</v>
      </c>
      <c r="Q18" s="3"/>
      <c r="R18">
        <v>33750</v>
      </c>
      <c r="S18" t="s">
        <v>28</v>
      </c>
    </row>
    <row r="19" spans="1:19" x14ac:dyDescent="0.3">
      <c r="A19" s="1" t="s">
        <v>0</v>
      </c>
      <c r="B19" t="s">
        <v>42</v>
      </c>
      <c r="C19">
        <v>340</v>
      </c>
      <c r="D19">
        <v>313.5</v>
      </c>
      <c r="E19" t="s">
        <v>16</v>
      </c>
      <c r="F19">
        <v>86</v>
      </c>
      <c r="G19" s="4">
        <v>117</v>
      </c>
      <c r="H19" s="8">
        <v>-64.234166666666695</v>
      </c>
      <c r="I19" s="8">
        <v>47.048833333333299</v>
      </c>
      <c r="J19" s="8">
        <f>(40+39)/2</f>
        <v>39.5</v>
      </c>
      <c r="Q19" s="3"/>
      <c r="R19">
        <v>36761</v>
      </c>
      <c r="S19" t="s">
        <v>28</v>
      </c>
    </row>
    <row r="20" spans="1:19" x14ac:dyDescent="0.3">
      <c r="A20" s="1" t="s">
        <v>0</v>
      </c>
      <c r="B20" t="s">
        <v>43</v>
      </c>
      <c r="C20">
        <v>320</v>
      </c>
      <c r="D20">
        <v>256.5</v>
      </c>
      <c r="E20" t="s">
        <v>16</v>
      </c>
      <c r="F20">
        <v>91</v>
      </c>
      <c r="G20" s="4">
        <v>111</v>
      </c>
      <c r="H20" s="8">
        <v>-63.965499999999999</v>
      </c>
      <c r="I20" s="8">
        <v>47.234499999999997</v>
      </c>
      <c r="J20" s="8">
        <f>(33+34)/2</f>
        <v>33.5</v>
      </c>
      <c r="Q20" s="3"/>
      <c r="R20" t="s">
        <v>126</v>
      </c>
      <c r="S20" t="s">
        <v>28</v>
      </c>
    </row>
    <row r="21" spans="1:19" s="11" customFormat="1" x14ac:dyDescent="0.3">
      <c r="A21" s="10" t="s">
        <v>0</v>
      </c>
      <c r="B21" s="11" t="s">
        <v>47</v>
      </c>
      <c r="C21" s="11">
        <v>410</v>
      </c>
      <c r="D21" s="11">
        <v>594.5</v>
      </c>
      <c r="E21" s="11" t="s">
        <v>16</v>
      </c>
      <c r="F21" s="15">
        <v>92</v>
      </c>
      <c r="G21" s="12">
        <v>111</v>
      </c>
      <c r="Q21" s="14"/>
      <c r="R21" s="11">
        <v>40008</v>
      </c>
      <c r="S21" s="11" t="s">
        <v>28</v>
      </c>
    </row>
    <row r="22" spans="1:19" x14ac:dyDescent="0.3">
      <c r="A22" s="1" t="s">
        <v>0</v>
      </c>
      <c r="B22" t="s">
        <v>48</v>
      </c>
      <c r="C22">
        <v>290</v>
      </c>
      <c r="D22">
        <v>182</v>
      </c>
      <c r="E22" t="s">
        <v>16</v>
      </c>
      <c r="F22">
        <v>93</v>
      </c>
      <c r="G22" s="4">
        <v>112</v>
      </c>
      <c r="H22" s="8">
        <v>-63.828166666666696</v>
      </c>
      <c r="I22" s="8">
        <v>47.455083333333299</v>
      </c>
      <c r="J22" s="8">
        <f>(65+63)/2</f>
        <v>64</v>
      </c>
      <c r="Q22" s="3"/>
      <c r="R22">
        <v>40336</v>
      </c>
      <c r="S22" t="s">
        <v>28</v>
      </c>
    </row>
    <row r="23" spans="1:19" x14ac:dyDescent="0.3">
      <c r="A23" s="1" t="s">
        <v>0</v>
      </c>
      <c r="B23" t="s">
        <v>49</v>
      </c>
      <c r="C23">
        <v>320</v>
      </c>
      <c r="D23">
        <v>248</v>
      </c>
      <c r="E23" t="s">
        <v>16</v>
      </c>
      <c r="F23">
        <v>93</v>
      </c>
      <c r="G23" s="4">
        <v>112</v>
      </c>
      <c r="H23" s="8">
        <v>-63.828166666666696</v>
      </c>
      <c r="I23" s="8">
        <v>47.455083333333299</v>
      </c>
      <c r="J23" s="8">
        <f t="shared" ref="J23" si="1">(65+63)/2</f>
        <v>64</v>
      </c>
      <c r="Q23" s="3"/>
      <c r="R23">
        <v>40334</v>
      </c>
      <c r="S23" t="s">
        <v>28</v>
      </c>
    </row>
    <row r="24" spans="1:19" x14ac:dyDescent="0.3">
      <c r="A24" s="1" t="s">
        <v>0</v>
      </c>
      <c r="B24" t="s">
        <v>50</v>
      </c>
      <c r="C24">
        <v>310</v>
      </c>
      <c r="D24">
        <v>285.5</v>
      </c>
      <c r="E24" t="s">
        <v>16</v>
      </c>
      <c r="F24">
        <v>97</v>
      </c>
      <c r="G24" s="4">
        <v>126</v>
      </c>
      <c r="H24" s="8">
        <v>-63.084583333333299</v>
      </c>
      <c r="I24" s="8">
        <v>47.7841666666667</v>
      </c>
      <c r="J24" s="8">
        <f>(78+75)/2</f>
        <v>76.5</v>
      </c>
      <c r="Q24" s="3"/>
      <c r="R24">
        <v>43369</v>
      </c>
      <c r="S24" t="s">
        <v>28</v>
      </c>
    </row>
    <row r="25" spans="1:19" x14ac:dyDescent="0.3">
      <c r="A25" s="1" t="s">
        <v>0</v>
      </c>
      <c r="B25" t="s">
        <v>51</v>
      </c>
      <c r="C25">
        <v>380</v>
      </c>
      <c r="D25">
        <v>551</v>
      </c>
      <c r="E25" t="s">
        <v>16</v>
      </c>
      <c r="F25">
        <v>98</v>
      </c>
      <c r="G25" s="4">
        <v>121</v>
      </c>
      <c r="H25" s="8">
        <v>-62.959249999999997</v>
      </c>
      <c r="I25" s="8">
        <v>47.633499999999998</v>
      </c>
      <c r="J25" s="8">
        <f>(56+58)/2</f>
        <v>57</v>
      </c>
      <c r="Q25" s="3"/>
      <c r="R25">
        <v>43810</v>
      </c>
      <c r="S25" t="s">
        <v>28</v>
      </c>
    </row>
    <row r="26" spans="1:19" x14ac:dyDescent="0.3">
      <c r="A26" s="1" t="s">
        <v>0</v>
      </c>
      <c r="B26" t="s">
        <v>52</v>
      </c>
      <c r="C26">
        <v>330</v>
      </c>
      <c r="D26">
        <v>325</v>
      </c>
      <c r="E26" t="s">
        <v>16</v>
      </c>
      <c r="F26">
        <v>98</v>
      </c>
      <c r="G26" s="4">
        <v>121</v>
      </c>
      <c r="H26" s="8">
        <v>-62.959249999999997</v>
      </c>
      <c r="I26" s="8">
        <v>47.633499999999998</v>
      </c>
      <c r="J26" s="8">
        <f t="shared" ref="J26" si="2">(56+58)/2</f>
        <v>57</v>
      </c>
      <c r="Q26" s="3"/>
      <c r="R26">
        <v>43812</v>
      </c>
      <c r="S26" t="s">
        <v>28</v>
      </c>
    </row>
    <row r="27" spans="1:19" x14ac:dyDescent="0.3">
      <c r="A27" s="1" t="s">
        <v>0</v>
      </c>
      <c r="B27" t="s">
        <v>53</v>
      </c>
      <c r="C27">
        <v>320</v>
      </c>
      <c r="D27">
        <v>255.5</v>
      </c>
      <c r="E27" t="s">
        <v>16</v>
      </c>
      <c r="F27">
        <v>102</v>
      </c>
      <c r="G27" s="4">
        <v>152</v>
      </c>
      <c r="H27" s="8">
        <v>-62.094333333333303</v>
      </c>
      <c r="I27" s="8">
        <v>47.467500000000001</v>
      </c>
      <c r="J27" s="8">
        <f>(34+38)/2</f>
        <v>36</v>
      </c>
      <c r="Q27" s="3"/>
      <c r="R27">
        <v>45467</v>
      </c>
      <c r="S27" t="s">
        <v>28</v>
      </c>
    </row>
    <row r="28" spans="1:19" x14ac:dyDescent="0.3">
      <c r="A28" s="1" t="s">
        <v>0</v>
      </c>
      <c r="B28" t="s">
        <v>54</v>
      </c>
      <c r="C28">
        <v>330</v>
      </c>
      <c r="D28">
        <v>291.5</v>
      </c>
      <c r="E28" t="s">
        <v>16</v>
      </c>
      <c r="F28">
        <v>102</v>
      </c>
      <c r="G28" s="4">
        <v>152</v>
      </c>
      <c r="H28" s="8">
        <v>-62.094333333333303</v>
      </c>
      <c r="I28" s="8">
        <v>47.467500000000001</v>
      </c>
      <c r="J28" s="8">
        <f t="shared" ref="J28" si="3">(34+38)/2</f>
        <v>36</v>
      </c>
      <c r="Q28" s="3"/>
      <c r="R28">
        <v>45465</v>
      </c>
      <c r="S28" t="s">
        <v>28</v>
      </c>
    </row>
    <row r="29" spans="1:19" x14ac:dyDescent="0.3">
      <c r="A29" s="1" t="s">
        <v>0</v>
      </c>
      <c r="B29" t="s">
        <v>56</v>
      </c>
      <c r="C29">
        <v>150</v>
      </c>
      <c r="D29">
        <v>26</v>
      </c>
      <c r="E29" t="s">
        <v>14</v>
      </c>
      <c r="F29">
        <v>103</v>
      </c>
      <c r="G29" s="4">
        <v>153</v>
      </c>
      <c r="H29" s="8">
        <v>-62.448250000000002</v>
      </c>
      <c r="I29" s="8">
        <v>47.328333333333298</v>
      </c>
      <c r="J29" s="8">
        <f>(64+64)/2</f>
        <v>64</v>
      </c>
      <c r="Q29" s="3"/>
      <c r="R29">
        <v>46497</v>
      </c>
      <c r="S29" t="s">
        <v>28</v>
      </c>
    </row>
    <row r="30" spans="1:19" x14ac:dyDescent="0.3">
      <c r="A30" s="1" t="s">
        <v>0</v>
      </c>
      <c r="B30" t="s">
        <v>55</v>
      </c>
      <c r="C30">
        <v>300</v>
      </c>
      <c r="D30">
        <v>227</v>
      </c>
      <c r="E30" t="s">
        <v>16</v>
      </c>
      <c r="F30">
        <v>103</v>
      </c>
      <c r="G30" s="4">
        <v>153</v>
      </c>
      <c r="H30" s="8">
        <v>-62.448250000000002</v>
      </c>
      <c r="I30" s="8">
        <v>47.328333333333298</v>
      </c>
      <c r="J30" s="8">
        <f t="shared" ref="J30:J31" si="4">(64+64)/2</f>
        <v>64</v>
      </c>
      <c r="Q30" s="3"/>
      <c r="R30">
        <v>46474</v>
      </c>
      <c r="S30" t="s">
        <v>28</v>
      </c>
    </row>
    <row r="31" spans="1:19" x14ac:dyDescent="0.3">
      <c r="A31" s="1" t="s">
        <v>0</v>
      </c>
      <c r="B31" t="s">
        <v>57</v>
      </c>
      <c r="C31">
        <v>410</v>
      </c>
      <c r="D31">
        <v>538.5</v>
      </c>
      <c r="E31" t="s">
        <v>15</v>
      </c>
      <c r="F31">
        <v>103</v>
      </c>
      <c r="G31" s="4">
        <v>153</v>
      </c>
      <c r="H31" s="8">
        <v>-62.448250000000002</v>
      </c>
      <c r="I31" s="8">
        <v>47.328333333333298</v>
      </c>
      <c r="J31" s="8">
        <f t="shared" si="4"/>
        <v>64</v>
      </c>
      <c r="Q31" s="3"/>
      <c r="R31">
        <v>46481</v>
      </c>
      <c r="S31" t="s">
        <v>28</v>
      </c>
    </row>
    <row r="32" spans="1:19" x14ac:dyDescent="0.3">
      <c r="A32" s="1" t="s">
        <v>0</v>
      </c>
      <c r="B32" t="s">
        <v>58</v>
      </c>
      <c r="C32">
        <v>350</v>
      </c>
      <c r="D32">
        <v>436</v>
      </c>
      <c r="E32" t="s">
        <v>15</v>
      </c>
      <c r="F32">
        <v>104</v>
      </c>
      <c r="G32" s="4">
        <v>143</v>
      </c>
      <c r="H32" s="8">
        <v>-62.809750000000001</v>
      </c>
      <c r="I32" s="8">
        <v>47.194166666666703</v>
      </c>
      <c r="J32" s="8">
        <f>(62+60)/2</f>
        <v>61</v>
      </c>
      <c r="Q32" s="3"/>
      <c r="R32">
        <v>47015</v>
      </c>
      <c r="S32" t="s">
        <v>28</v>
      </c>
    </row>
    <row r="33" spans="1:19" x14ac:dyDescent="0.3">
      <c r="A33" s="1" t="s">
        <v>0</v>
      </c>
      <c r="B33" t="s">
        <v>59</v>
      </c>
      <c r="C33">
        <v>320</v>
      </c>
      <c r="D33">
        <v>300.5</v>
      </c>
      <c r="E33" t="s">
        <v>16</v>
      </c>
      <c r="F33">
        <v>104</v>
      </c>
      <c r="G33" s="4">
        <v>143</v>
      </c>
      <c r="H33" s="8">
        <v>-62.809750000000001</v>
      </c>
      <c r="I33" s="8">
        <v>47.194166666666703</v>
      </c>
      <c r="J33" s="8">
        <f>(62+60)/2</f>
        <v>61</v>
      </c>
      <c r="Q33" s="3"/>
      <c r="R33">
        <v>47044</v>
      </c>
      <c r="S33" t="s">
        <v>28</v>
      </c>
    </row>
    <row r="34" spans="1:19" s="11" customFormat="1" x14ac:dyDescent="0.3">
      <c r="A34" s="10" t="s">
        <v>0</v>
      </c>
      <c r="B34" s="11" t="s">
        <v>60</v>
      </c>
      <c r="C34" s="11">
        <v>500</v>
      </c>
      <c r="D34" s="11">
        <v>981</v>
      </c>
      <c r="E34" s="11" t="s">
        <v>15</v>
      </c>
      <c r="F34" s="11">
        <v>105</v>
      </c>
      <c r="G34" s="12">
        <v>119</v>
      </c>
      <c r="Q34" s="14"/>
      <c r="R34" s="11">
        <v>47405</v>
      </c>
      <c r="S34" s="11" t="s">
        <v>28</v>
      </c>
    </row>
    <row r="35" spans="1:19" s="11" customFormat="1" x14ac:dyDescent="0.3">
      <c r="A35" s="10" t="s">
        <v>0</v>
      </c>
      <c r="B35" s="11" t="s">
        <v>61</v>
      </c>
      <c r="C35" s="11">
        <v>380</v>
      </c>
      <c r="D35" s="11">
        <v>495.5</v>
      </c>
      <c r="E35" s="11" t="s">
        <v>15</v>
      </c>
      <c r="F35" s="11">
        <v>105</v>
      </c>
      <c r="G35" s="12">
        <v>119</v>
      </c>
      <c r="Q35" s="14"/>
      <c r="R35" s="11">
        <v>47356</v>
      </c>
      <c r="S35" s="11" t="s">
        <v>28</v>
      </c>
    </row>
    <row r="36" spans="1:19" s="11" customFormat="1" x14ac:dyDescent="0.3">
      <c r="A36" s="10" t="s">
        <v>0</v>
      </c>
      <c r="B36" s="11" t="s">
        <v>62</v>
      </c>
      <c r="C36" s="11">
        <v>330</v>
      </c>
      <c r="D36" s="11">
        <v>326.5</v>
      </c>
      <c r="E36" s="11" t="s">
        <v>16</v>
      </c>
      <c r="F36" s="11">
        <v>105</v>
      </c>
      <c r="G36" s="12">
        <v>119</v>
      </c>
      <c r="Q36" s="14"/>
      <c r="R36" s="11">
        <v>47342</v>
      </c>
      <c r="S36" s="11" t="s">
        <v>28</v>
      </c>
    </row>
    <row r="37" spans="1:19" s="11" customFormat="1" x14ac:dyDescent="0.3">
      <c r="A37" s="10" t="s">
        <v>0</v>
      </c>
      <c r="B37" s="11" t="s">
        <v>63</v>
      </c>
      <c r="C37" s="11">
        <v>430</v>
      </c>
      <c r="D37" s="11">
        <v>615</v>
      </c>
      <c r="E37" s="11" t="s">
        <v>16</v>
      </c>
      <c r="F37" s="11">
        <v>110</v>
      </c>
      <c r="G37" s="12">
        <v>142</v>
      </c>
      <c r="Q37" s="14"/>
      <c r="R37" s="11">
        <v>49322</v>
      </c>
      <c r="S37" s="11" t="s">
        <v>28</v>
      </c>
    </row>
    <row r="38" spans="1:19" s="11" customFormat="1" x14ac:dyDescent="0.3">
      <c r="A38" s="10" t="s">
        <v>0</v>
      </c>
      <c r="B38" s="11" t="s">
        <v>64</v>
      </c>
      <c r="C38" s="11">
        <v>430</v>
      </c>
      <c r="D38" s="11">
        <v>630</v>
      </c>
      <c r="E38" s="11" t="s">
        <v>16</v>
      </c>
      <c r="F38" s="11">
        <v>110</v>
      </c>
      <c r="G38" s="12">
        <v>142</v>
      </c>
      <c r="Q38" s="14"/>
      <c r="R38" s="11">
        <v>49290</v>
      </c>
      <c r="S38" s="11" t="s">
        <v>28</v>
      </c>
    </row>
    <row r="39" spans="1:19" s="11" customFormat="1" x14ac:dyDescent="0.3">
      <c r="A39" s="10" t="s">
        <v>0</v>
      </c>
      <c r="B39" s="11" t="s">
        <v>65</v>
      </c>
      <c r="C39" s="11">
        <v>460</v>
      </c>
      <c r="D39" s="11">
        <v>863</v>
      </c>
      <c r="E39" s="11" t="s">
        <v>16</v>
      </c>
      <c r="F39" s="11">
        <v>110</v>
      </c>
      <c r="G39" s="12">
        <v>142</v>
      </c>
      <c r="Q39" s="14"/>
      <c r="R39" s="11">
        <v>49305</v>
      </c>
      <c r="S39" s="11" t="s">
        <v>28</v>
      </c>
    </row>
    <row r="40" spans="1:19" x14ac:dyDescent="0.3">
      <c r="A40" s="1" t="s">
        <v>0</v>
      </c>
      <c r="B40" t="s">
        <v>66</v>
      </c>
      <c r="C40">
        <v>250</v>
      </c>
      <c r="D40">
        <v>120.5</v>
      </c>
      <c r="E40" t="s">
        <v>16</v>
      </c>
      <c r="F40">
        <v>111</v>
      </c>
      <c r="G40" s="4">
        <v>141</v>
      </c>
      <c r="H40" s="8">
        <v>-63.719083333333302</v>
      </c>
      <c r="I40" s="8">
        <v>46.848916666666703</v>
      </c>
      <c r="J40" s="8">
        <f>(38+38)/2</f>
        <v>38</v>
      </c>
      <c r="Q40" s="3"/>
      <c r="R40">
        <v>49754</v>
      </c>
      <c r="S40" t="s">
        <v>28</v>
      </c>
    </row>
    <row r="41" spans="1:19" x14ac:dyDescent="0.3">
      <c r="A41" s="1" t="s">
        <v>0</v>
      </c>
      <c r="B41" t="s">
        <v>67</v>
      </c>
      <c r="C41">
        <v>230</v>
      </c>
      <c r="D41">
        <v>87</v>
      </c>
      <c r="E41" t="s">
        <v>16</v>
      </c>
      <c r="F41">
        <v>111</v>
      </c>
      <c r="G41" s="4">
        <v>141</v>
      </c>
      <c r="H41" s="8">
        <v>-63.719083333333302</v>
      </c>
      <c r="I41" s="8">
        <v>46.848916666666703</v>
      </c>
      <c r="J41" s="8">
        <f t="shared" ref="J41:J43" si="5">(38+38)/2</f>
        <v>38</v>
      </c>
      <c r="Q41" s="3"/>
      <c r="R41">
        <v>49744</v>
      </c>
      <c r="S41" t="s">
        <v>28</v>
      </c>
    </row>
    <row r="42" spans="1:19" x14ac:dyDescent="0.3">
      <c r="A42" s="1" t="s">
        <v>0</v>
      </c>
      <c r="B42" t="s">
        <v>68</v>
      </c>
      <c r="C42">
        <v>360</v>
      </c>
      <c r="D42">
        <v>361</v>
      </c>
      <c r="E42" t="s">
        <v>15</v>
      </c>
      <c r="F42">
        <v>111</v>
      </c>
      <c r="G42" s="4">
        <v>141</v>
      </c>
      <c r="H42" s="8">
        <v>-63.719083333333302</v>
      </c>
      <c r="I42" s="8">
        <v>46.848916666666703</v>
      </c>
      <c r="J42" s="8">
        <f t="shared" si="5"/>
        <v>38</v>
      </c>
      <c r="Q42" s="3"/>
      <c r="R42">
        <v>49739</v>
      </c>
      <c r="S42" t="s">
        <v>28</v>
      </c>
    </row>
    <row r="43" spans="1:19" x14ac:dyDescent="0.3">
      <c r="A43" s="1" t="s">
        <v>0</v>
      </c>
      <c r="B43" t="s">
        <v>69</v>
      </c>
      <c r="C43">
        <v>500</v>
      </c>
      <c r="D43">
        <v>1035</v>
      </c>
      <c r="E43" t="s">
        <v>16</v>
      </c>
      <c r="F43">
        <v>111</v>
      </c>
      <c r="G43" s="4">
        <v>141</v>
      </c>
      <c r="H43" s="8">
        <v>-63.719083333333302</v>
      </c>
      <c r="I43" s="8">
        <v>46.848916666666703</v>
      </c>
      <c r="J43" s="8">
        <f t="shared" si="5"/>
        <v>38</v>
      </c>
      <c r="Q43" s="3"/>
      <c r="R43">
        <v>49737</v>
      </c>
      <c r="S43" t="s">
        <v>28</v>
      </c>
    </row>
    <row r="44" spans="1:19" x14ac:dyDescent="0.3">
      <c r="A44" s="1" t="s">
        <v>0</v>
      </c>
      <c r="B44" t="s">
        <v>70</v>
      </c>
      <c r="C44">
        <v>280</v>
      </c>
      <c r="D44">
        <v>158.5</v>
      </c>
      <c r="E44" t="s">
        <v>15</v>
      </c>
      <c r="F44">
        <v>112</v>
      </c>
      <c r="G44" s="4">
        <v>160</v>
      </c>
      <c r="H44" s="8">
        <v>-63.297416666666699</v>
      </c>
      <c r="I44" s="8">
        <v>46.942500000000003</v>
      </c>
      <c r="J44" s="8">
        <f>(55+56)/2</f>
        <v>55.5</v>
      </c>
      <c r="Q44" s="3"/>
      <c r="R44">
        <v>50375</v>
      </c>
      <c r="S44" t="s">
        <v>28</v>
      </c>
    </row>
    <row r="45" spans="1:19" x14ac:dyDescent="0.3">
      <c r="A45" s="1" t="s">
        <v>0</v>
      </c>
      <c r="B45" t="s">
        <v>71</v>
      </c>
      <c r="C45">
        <v>390</v>
      </c>
      <c r="D45">
        <v>520</v>
      </c>
      <c r="E45" t="s">
        <v>16</v>
      </c>
      <c r="F45">
        <v>112</v>
      </c>
      <c r="G45" s="4">
        <v>160</v>
      </c>
      <c r="H45" s="8">
        <v>-63.297416666666699</v>
      </c>
      <c r="I45" s="8">
        <v>46.942500000000003</v>
      </c>
      <c r="J45" s="8">
        <f t="shared" ref="J45:J46" si="6">(55+56)/2</f>
        <v>55.5</v>
      </c>
      <c r="Q45" s="3"/>
      <c r="R45">
        <v>50389</v>
      </c>
      <c r="S45" t="s">
        <v>28</v>
      </c>
    </row>
    <row r="46" spans="1:19" x14ac:dyDescent="0.3">
      <c r="A46" s="1" t="s">
        <v>0</v>
      </c>
      <c r="B46" t="s">
        <v>72</v>
      </c>
      <c r="C46">
        <v>390</v>
      </c>
      <c r="D46">
        <v>479</v>
      </c>
      <c r="E46" t="s">
        <v>15</v>
      </c>
      <c r="F46">
        <v>112</v>
      </c>
      <c r="G46" s="4">
        <v>160</v>
      </c>
      <c r="H46" s="8">
        <v>-63.297416666666699</v>
      </c>
      <c r="I46" s="8">
        <v>46.942500000000003</v>
      </c>
      <c r="J46" s="8">
        <f t="shared" si="6"/>
        <v>55.5</v>
      </c>
      <c r="Q46" s="3"/>
      <c r="R46">
        <v>50371</v>
      </c>
      <c r="S46" t="s">
        <v>28</v>
      </c>
    </row>
    <row r="47" spans="1:19" x14ac:dyDescent="0.3">
      <c r="A47" s="1" t="s">
        <v>0</v>
      </c>
      <c r="B47" t="s">
        <v>73</v>
      </c>
      <c r="C47">
        <v>520</v>
      </c>
      <c r="D47">
        <v>1348</v>
      </c>
      <c r="E47" t="s">
        <v>16</v>
      </c>
      <c r="F47">
        <v>120</v>
      </c>
      <c r="G47" s="4">
        <v>169</v>
      </c>
      <c r="H47" s="8">
        <v>-62.0818333333333</v>
      </c>
      <c r="I47" s="8">
        <v>46.737000000000002</v>
      </c>
      <c r="J47" s="8">
        <f>(69+70)/2</f>
        <v>69.5</v>
      </c>
      <c r="Q47" s="3"/>
      <c r="R47">
        <v>54405</v>
      </c>
      <c r="S47" t="s">
        <v>28</v>
      </c>
    </row>
    <row r="48" spans="1:19" x14ac:dyDescent="0.3">
      <c r="A48" s="1" t="s">
        <v>0</v>
      </c>
      <c r="B48" t="s">
        <v>74</v>
      </c>
      <c r="C48">
        <v>490</v>
      </c>
      <c r="D48">
        <v>957</v>
      </c>
      <c r="E48" t="s">
        <v>16</v>
      </c>
      <c r="F48">
        <v>120</v>
      </c>
      <c r="G48" s="4">
        <v>169</v>
      </c>
      <c r="H48" s="8">
        <v>-62.0818333333333</v>
      </c>
      <c r="I48" s="8">
        <v>46.737000000000002</v>
      </c>
      <c r="J48" s="8">
        <f t="shared" ref="J48:J51" si="7">(69+70)/2</f>
        <v>69.5</v>
      </c>
      <c r="Q48" s="3"/>
      <c r="R48">
        <v>54419</v>
      </c>
      <c r="S48" t="s">
        <v>28</v>
      </c>
    </row>
    <row r="49" spans="1:19" x14ac:dyDescent="0.3">
      <c r="A49" s="1" t="s">
        <v>0</v>
      </c>
      <c r="B49" t="s">
        <v>75</v>
      </c>
      <c r="C49">
        <v>570</v>
      </c>
      <c r="D49">
        <v>1570</v>
      </c>
      <c r="E49" t="s">
        <v>16</v>
      </c>
      <c r="F49">
        <v>120</v>
      </c>
      <c r="G49" s="4">
        <v>169</v>
      </c>
      <c r="H49" s="8">
        <v>-62.0818333333333</v>
      </c>
      <c r="I49" s="8">
        <v>46.737000000000002</v>
      </c>
      <c r="J49" s="8">
        <f t="shared" si="7"/>
        <v>69.5</v>
      </c>
      <c r="Q49" s="3"/>
      <c r="R49">
        <v>54426</v>
      </c>
      <c r="S49" t="s">
        <v>28</v>
      </c>
    </row>
    <row r="50" spans="1:19" x14ac:dyDescent="0.3">
      <c r="A50" s="1" t="s">
        <v>0</v>
      </c>
      <c r="B50" t="s">
        <v>76</v>
      </c>
      <c r="C50">
        <v>470</v>
      </c>
      <c r="D50">
        <v>887</v>
      </c>
      <c r="E50" t="s">
        <v>15</v>
      </c>
      <c r="F50">
        <v>120</v>
      </c>
      <c r="G50" s="4">
        <v>169</v>
      </c>
      <c r="H50" s="8">
        <v>-62.0818333333333</v>
      </c>
      <c r="I50" s="8">
        <v>46.737000000000002</v>
      </c>
      <c r="J50" s="8">
        <f t="shared" si="7"/>
        <v>69.5</v>
      </c>
      <c r="Q50" s="3"/>
      <c r="R50">
        <v>54424</v>
      </c>
      <c r="S50" t="s">
        <v>28</v>
      </c>
    </row>
    <row r="51" spans="1:19" x14ac:dyDescent="0.3">
      <c r="A51" s="1" t="s">
        <v>0</v>
      </c>
      <c r="B51" t="s">
        <v>77</v>
      </c>
      <c r="C51">
        <v>550</v>
      </c>
      <c r="D51">
        <v>1706</v>
      </c>
      <c r="E51" t="s">
        <v>16</v>
      </c>
      <c r="F51">
        <v>120</v>
      </c>
      <c r="G51" s="4">
        <v>169</v>
      </c>
      <c r="H51" s="8">
        <v>-62.0818333333333</v>
      </c>
      <c r="I51" s="8">
        <v>46.737000000000002</v>
      </c>
      <c r="J51" s="8">
        <f t="shared" si="7"/>
        <v>69.5</v>
      </c>
      <c r="Q51" s="3"/>
      <c r="R51">
        <v>54411</v>
      </c>
      <c r="S51" t="s">
        <v>28</v>
      </c>
    </row>
    <row r="52" spans="1:19" x14ac:dyDescent="0.3">
      <c r="A52" s="1" t="s">
        <v>0</v>
      </c>
      <c r="B52" t="s">
        <v>78</v>
      </c>
      <c r="C52">
        <v>360</v>
      </c>
      <c r="D52">
        <v>376.5</v>
      </c>
      <c r="E52" t="s">
        <v>15</v>
      </c>
      <c r="F52">
        <v>122</v>
      </c>
      <c r="G52" s="4">
        <v>155</v>
      </c>
      <c r="H52" s="8">
        <v>-62.001083333333298</v>
      </c>
      <c r="I52" s="8">
        <v>47.024666666666697</v>
      </c>
      <c r="J52" s="8">
        <f>(51+50)/2</f>
        <v>50.5</v>
      </c>
      <c r="Q52" s="3"/>
      <c r="R52">
        <v>55025</v>
      </c>
      <c r="S52" t="s">
        <v>28</v>
      </c>
    </row>
    <row r="53" spans="1:19" x14ac:dyDescent="0.3">
      <c r="A53" s="1" t="s">
        <v>0</v>
      </c>
      <c r="B53" t="s">
        <v>79</v>
      </c>
      <c r="C53">
        <v>270</v>
      </c>
      <c r="D53">
        <v>144.5</v>
      </c>
      <c r="E53" t="s">
        <v>16</v>
      </c>
      <c r="F53">
        <v>122</v>
      </c>
      <c r="G53" s="4">
        <v>155</v>
      </c>
      <c r="H53" s="8">
        <v>-62.001083333333298</v>
      </c>
      <c r="I53" s="8">
        <v>47.024666666666697</v>
      </c>
      <c r="J53" s="8">
        <f t="shared" ref="J53:J56" si="8">(51+50)/2</f>
        <v>50.5</v>
      </c>
      <c r="Q53" s="3"/>
      <c r="R53">
        <v>55018</v>
      </c>
      <c r="S53" t="s">
        <v>28</v>
      </c>
    </row>
    <row r="54" spans="1:19" x14ac:dyDescent="0.3">
      <c r="A54" s="1" t="s">
        <v>0</v>
      </c>
      <c r="B54" t="s">
        <v>80</v>
      </c>
      <c r="C54">
        <v>310</v>
      </c>
      <c r="D54">
        <v>223.5</v>
      </c>
      <c r="E54" t="s">
        <v>15</v>
      </c>
      <c r="F54">
        <v>122</v>
      </c>
      <c r="G54" s="4">
        <v>155</v>
      </c>
      <c r="H54" s="8">
        <v>-62.001083333333298</v>
      </c>
      <c r="I54" s="8">
        <v>47.024666666666697</v>
      </c>
      <c r="J54" s="8">
        <f t="shared" si="8"/>
        <v>50.5</v>
      </c>
      <c r="Q54" s="3"/>
      <c r="R54">
        <v>55020</v>
      </c>
      <c r="S54" t="s">
        <v>28</v>
      </c>
    </row>
    <row r="55" spans="1:19" x14ac:dyDescent="0.3">
      <c r="A55" s="1" t="s">
        <v>0</v>
      </c>
      <c r="B55" t="s">
        <v>81</v>
      </c>
      <c r="C55">
        <v>310</v>
      </c>
      <c r="D55">
        <v>273</v>
      </c>
      <c r="E55" t="s">
        <v>16</v>
      </c>
      <c r="F55">
        <v>122</v>
      </c>
      <c r="G55" s="4">
        <v>155</v>
      </c>
      <c r="H55" s="8">
        <v>-62.001083333333298</v>
      </c>
      <c r="I55" s="8">
        <v>47.024666666666697</v>
      </c>
      <c r="J55" s="8">
        <f t="shared" si="8"/>
        <v>50.5</v>
      </c>
      <c r="Q55" s="3"/>
      <c r="R55">
        <v>55015</v>
      </c>
      <c r="S55" t="s">
        <v>28</v>
      </c>
    </row>
    <row r="56" spans="1:19" x14ac:dyDescent="0.3">
      <c r="A56" s="1" t="s">
        <v>0</v>
      </c>
      <c r="B56" t="s">
        <v>82</v>
      </c>
      <c r="C56">
        <v>360</v>
      </c>
      <c r="D56">
        <v>317</v>
      </c>
      <c r="E56" t="s">
        <v>16</v>
      </c>
      <c r="F56">
        <v>122</v>
      </c>
      <c r="G56" s="4">
        <v>155</v>
      </c>
      <c r="H56" s="8">
        <v>-62.001083333333298</v>
      </c>
      <c r="I56" s="8">
        <v>47.024666666666697</v>
      </c>
      <c r="J56" s="8">
        <f t="shared" si="8"/>
        <v>50.5</v>
      </c>
      <c r="Q56" s="3"/>
      <c r="R56">
        <v>55022</v>
      </c>
      <c r="S56" t="s">
        <v>28</v>
      </c>
    </row>
    <row r="57" spans="1:19" x14ac:dyDescent="0.3">
      <c r="A57" s="1" t="s">
        <v>0</v>
      </c>
      <c r="B57" t="s">
        <v>113</v>
      </c>
      <c r="C57">
        <v>430</v>
      </c>
      <c r="D57">
        <v>557.5</v>
      </c>
      <c r="E57" t="s">
        <v>15</v>
      </c>
      <c r="F57">
        <v>129</v>
      </c>
      <c r="G57" s="4">
        <v>162</v>
      </c>
      <c r="H57" s="8">
        <v>-61.666166666666697</v>
      </c>
      <c r="I57" s="8">
        <v>46.6040833333333</v>
      </c>
      <c r="J57" s="8">
        <f>(62+64)/2</f>
        <v>63</v>
      </c>
      <c r="Q57" s="3"/>
      <c r="R57">
        <v>57818</v>
      </c>
      <c r="S57" t="s">
        <v>28</v>
      </c>
    </row>
    <row r="58" spans="1:19" s="11" customFormat="1" x14ac:dyDescent="0.3">
      <c r="A58" s="10" t="s">
        <v>0</v>
      </c>
      <c r="B58" s="11" t="s">
        <v>114</v>
      </c>
      <c r="C58" s="11">
        <v>460</v>
      </c>
      <c r="D58" s="11">
        <v>790</v>
      </c>
      <c r="E58" s="11" t="s">
        <v>16</v>
      </c>
      <c r="F58" s="11">
        <v>130</v>
      </c>
      <c r="G58" s="12">
        <v>165</v>
      </c>
      <c r="Q58" s="14"/>
      <c r="R58" s="11">
        <v>58382</v>
      </c>
      <c r="S58" s="11" t="s">
        <v>28</v>
      </c>
    </row>
    <row r="59" spans="1:19" s="11" customFormat="1" x14ac:dyDescent="0.3">
      <c r="A59" s="10" t="s">
        <v>0</v>
      </c>
      <c r="B59" s="11" t="s">
        <v>116</v>
      </c>
      <c r="C59" s="11">
        <v>440</v>
      </c>
      <c r="D59" s="11">
        <v>659</v>
      </c>
      <c r="E59" s="11" t="s">
        <v>15</v>
      </c>
      <c r="F59" s="11">
        <v>130</v>
      </c>
      <c r="G59" s="12" t="s">
        <v>115</v>
      </c>
      <c r="Q59" s="14"/>
      <c r="R59" s="11">
        <v>58306</v>
      </c>
      <c r="S59" s="11" t="s">
        <v>28</v>
      </c>
    </row>
    <row r="60" spans="1:19" s="11" customFormat="1" x14ac:dyDescent="0.3">
      <c r="A60" s="10" t="s">
        <v>0</v>
      </c>
      <c r="B60" s="11" t="s">
        <v>117</v>
      </c>
      <c r="C60" s="11">
        <v>540</v>
      </c>
      <c r="D60" s="11">
        <v>1282</v>
      </c>
      <c r="E60" s="11" t="s">
        <v>16</v>
      </c>
      <c r="F60" s="11">
        <v>130</v>
      </c>
      <c r="G60" s="12" t="s">
        <v>115</v>
      </c>
      <c r="Q60" s="14"/>
      <c r="R60" s="11">
        <v>58347</v>
      </c>
      <c r="S60" s="11" t="s">
        <v>28</v>
      </c>
    </row>
    <row r="61" spans="1:19" s="11" customFormat="1" x14ac:dyDescent="0.3">
      <c r="A61" s="10" t="s">
        <v>0</v>
      </c>
      <c r="B61" s="11" t="s">
        <v>118</v>
      </c>
      <c r="C61" s="11">
        <v>550</v>
      </c>
      <c r="D61" s="11">
        <v>1318</v>
      </c>
      <c r="E61" s="11" t="s">
        <v>15</v>
      </c>
      <c r="F61" s="11">
        <v>130</v>
      </c>
      <c r="G61" s="12" t="s">
        <v>115</v>
      </c>
      <c r="Q61" s="14"/>
      <c r="R61" s="11">
        <v>58341</v>
      </c>
      <c r="S61" s="11" t="s">
        <v>28</v>
      </c>
    </row>
    <row r="62" spans="1:19" x14ac:dyDescent="0.3">
      <c r="A62" s="1" t="s">
        <v>0</v>
      </c>
      <c r="B62" t="s">
        <v>119</v>
      </c>
      <c r="C62">
        <v>460</v>
      </c>
      <c r="D62">
        <v>758</v>
      </c>
      <c r="E62" t="s">
        <v>15</v>
      </c>
      <c r="F62">
        <v>135</v>
      </c>
      <c r="G62" s="4" t="s">
        <v>120</v>
      </c>
      <c r="H62" s="8">
        <v>-61.186583333333303</v>
      </c>
      <c r="I62" s="8">
        <v>47.527749999999997</v>
      </c>
      <c r="J62" s="8">
        <f>(31+31)/2</f>
        <v>31</v>
      </c>
      <c r="Q62" s="3"/>
      <c r="R62">
        <v>60060</v>
      </c>
      <c r="S62" t="s">
        <v>28</v>
      </c>
    </row>
    <row r="63" spans="1:19" x14ac:dyDescent="0.3">
      <c r="A63" s="1" t="s">
        <v>0</v>
      </c>
      <c r="B63" t="s">
        <v>121</v>
      </c>
      <c r="C63">
        <v>430</v>
      </c>
      <c r="D63">
        <v>616</v>
      </c>
      <c r="E63" t="s">
        <v>16</v>
      </c>
      <c r="F63">
        <v>135</v>
      </c>
      <c r="G63" s="4" t="s">
        <v>120</v>
      </c>
      <c r="H63" s="8">
        <v>-61.186583333333303</v>
      </c>
      <c r="I63" s="8">
        <v>47.527749999999997</v>
      </c>
      <c r="J63" s="8">
        <f t="shared" ref="J63:J66" si="9">(31+31)/2</f>
        <v>31</v>
      </c>
      <c r="Q63" s="3"/>
      <c r="R63">
        <v>60047</v>
      </c>
      <c r="S63" t="s">
        <v>28</v>
      </c>
    </row>
    <row r="64" spans="1:19" x14ac:dyDescent="0.3">
      <c r="A64" s="1" t="s">
        <v>0</v>
      </c>
      <c r="B64" t="s">
        <v>122</v>
      </c>
      <c r="C64">
        <v>410</v>
      </c>
      <c r="D64">
        <v>590</v>
      </c>
      <c r="E64" t="s">
        <v>15</v>
      </c>
      <c r="F64">
        <v>135</v>
      </c>
      <c r="G64" s="4" t="s">
        <v>120</v>
      </c>
      <c r="H64" s="8">
        <v>-61.186583333333303</v>
      </c>
      <c r="I64" s="8">
        <v>47.527749999999997</v>
      </c>
      <c r="J64" s="8">
        <f t="shared" si="9"/>
        <v>31</v>
      </c>
      <c r="Q64" s="3"/>
      <c r="R64">
        <v>60014</v>
      </c>
      <c r="S64" t="s">
        <v>28</v>
      </c>
    </row>
    <row r="65" spans="1:19" x14ac:dyDescent="0.3">
      <c r="A65" s="1" t="s">
        <v>0</v>
      </c>
      <c r="B65" t="s">
        <v>123</v>
      </c>
      <c r="C65">
        <v>410</v>
      </c>
      <c r="D65">
        <v>620</v>
      </c>
      <c r="E65" t="s">
        <v>16</v>
      </c>
      <c r="F65">
        <v>135</v>
      </c>
      <c r="G65" s="4" t="s">
        <v>120</v>
      </c>
      <c r="H65" s="8">
        <v>-61.186583333333303</v>
      </c>
      <c r="I65" s="8">
        <v>47.527749999999997</v>
      </c>
      <c r="J65" s="8">
        <f t="shared" si="9"/>
        <v>31</v>
      </c>
      <c r="Q65" s="3"/>
      <c r="R65">
        <v>60027</v>
      </c>
      <c r="S65" t="s">
        <v>28</v>
      </c>
    </row>
    <row r="66" spans="1:19" x14ac:dyDescent="0.3">
      <c r="A66" s="1" t="s">
        <v>0</v>
      </c>
      <c r="B66" t="s">
        <v>124</v>
      </c>
      <c r="C66">
        <v>390</v>
      </c>
      <c r="D66">
        <v>504</v>
      </c>
      <c r="E66" t="s">
        <v>15</v>
      </c>
      <c r="F66">
        <v>135</v>
      </c>
      <c r="G66" s="4" t="s">
        <v>120</v>
      </c>
      <c r="H66" s="8">
        <v>-61.186583333333303</v>
      </c>
      <c r="I66" s="8">
        <v>47.527749999999997</v>
      </c>
      <c r="J66" s="8">
        <f t="shared" si="9"/>
        <v>31</v>
      </c>
      <c r="Q66" s="3"/>
      <c r="R66">
        <v>60034</v>
      </c>
      <c r="S66" t="s">
        <v>28</v>
      </c>
    </row>
    <row r="67" spans="1:19" x14ac:dyDescent="0.3">
      <c r="A67" s="1" t="s">
        <v>0</v>
      </c>
      <c r="B67" t="s">
        <v>140</v>
      </c>
      <c r="C67">
        <v>350</v>
      </c>
      <c r="D67">
        <v>359.5</v>
      </c>
      <c r="E67" t="s">
        <v>15</v>
      </c>
      <c r="F67">
        <v>136</v>
      </c>
      <c r="G67" s="4" t="s">
        <v>135</v>
      </c>
      <c r="H67" s="8">
        <v>-61.16225</v>
      </c>
      <c r="I67" s="8">
        <v>47.659583333333302</v>
      </c>
      <c r="J67" s="8">
        <f>(31+33)/2</f>
        <v>32</v>
      </c>
      <c r="Q67" s="3"/>
      <c r="R67">
        <v>60475</v>
      </c>
      <c r="S67" t="s">
        <v>28</v>
      </c>
    </row>
    <row r="68" spans="1:19" x14ac:dyDescent="0.3">
      <c r="A68" s="1" t="s">
        <v>0</v>
      </c>
      <c r="B68" t="s">
        <v>141</v>
      </c>
      <c r="C68">
        <v>340</v>
      </c>
      <c r="D68">
        <v>339</v>
      </c>
      <c r="E68" t="s">
        <v>16</v>
      </c>
      <c r="F68">
        <v>136</v>
      </c>
      <c r="G68" s="4" t="s">
        <v>135</v>
      </c>
      <c r="H68" s="8">
        <v>-61.16225</v>
      </c>
      <c r="I68" s="8">
        <v>47.659583333333302</v>
      </c>
      <c r="J68" s="8">
        <f t="shared" ref="J68" si="10">(31+33)/2</f>
        <v>32</v>
      </c>
      <c r="Q68" s="3"/>
      <c r="R68">
        <v>60496</v>
      </c>
      <c r="S68" t="s">
        <v>28</v>
      </c>
    </row>
    <row r="69" spans="1:19" x14ac:dyDescent="0.3">
      <c r="A69" s="1" t="s">
        <v>0</v>
      </c>
      <c r="B69" t="s">
        <v>142</v>
      </c>
      <c r="C69">
        <v>330</v>
      </c>
      <c r="D69">
        <v>299.5</v>
      </c>
      <c r="E69" t="s">
        <v>16</v>
      </c>
      <c r="F69">
        <v>137</v>
      </c>
      <c r="G69" s="4" t="s">
        <v>146</v>
      </c>
      <c r="H69" s="8">
        <v>-60.860416666666701</v>
      </c>
      <c r="I69" s="8">
        <v>47.53125</v>
      </c>
      <c r="J69" s="8">
        <f>(52+50)/2</f>
        <v>51</v>
      </c>
      <c r="Q69" s="3"/>
      <c r="R69">
        <v>60652</v>
      </c>
      <c r="S69" t="s">
        <v>28</v>
      </c>
    </row>
    <row r="70" spans="1:19" x14ac:dyDescent="0.3">
      <c r="A70" s="1" t="s">
        <v>0</v>
      </c>
      <c r="B70" t="s">
        <v>143</v>
      </c>
      <c r="C70">
        <v>280</v>
      </c>
      <c r="D70">
        <v>195</v>
      </c>
      <c r="E70" t="s">
        <v>16</v>
      </c>
      <c r="F70">
        <v>137</v>
      </c>
      <c r="G70" s="4" t="s">
        <v>146</v>
      </c>
      <c r="H70" s="8">
        <v>-60.860416666666701</v>
      </c>
      <c r="I70" s="8">
        <v>47.53125</v>
      </c>
      <c r="J70" s="8">
        <f t="shared" ref="J70:J74" si="11">(52+50)/2</f>
        <v>51</v>
      </c>
      <c r="Q70" s="3"/>
      <c r="R70">
        <v>60648</v>
      </c>
      <c r="S70" t="s">
        <v>28</v>
      </c>
    </row>
    <row r="71" spans="1:19" x14ac:dyDescent="0.3">
      <c r="A71" s="1" t="s">
        <v>0</v>
      </c>
      <c r="B71" t="s">
        <v>144</v>
      </c>
      <c r="C71">
        <v>320</v>
      </c>
      <c r="D71">
        <v>269.5</v>
      </c>
      <c r="E71" t="s">
        <v>16</v>
      </c>
      <c r="F71">
        <v>137</v>
      </c>
      <c r="G71" s="4" t="s">
        <v>146</v>
      </c>
      <c r="H71" s="8">
        <v>-60.860416666666701</v>
      </c>
      <c r="I71" s="8">
        <v>47.53125</v>
      </c>
      <c r="J71" s="8">
        <f t="shared" si="11"/>
        <v>51</v>
      </c>
      <c r="Q71" s="3"/>
      <c r="R71">
        <v>60650</v>
      </c>
      <c r="S71" t="s">
        <v>28</v>
      </c>
    </row>
    <row r="72" spans="1:19" x14ac:dyDescent="0.3">
      <c r="A72" s="1" t="s">
        <v>0</v>
      </c>
      <c r="B72" t="s">
        <v>370</v>
      </c>
      <c r="C72">
        <v>350</v>
      </c>
      <c r="D72">
        <v>305</v>
      </c>
      <c r="E72" t="s">
        <v>15</v>
      </c>
      <c r="F72">
        <v>137</v>
      </c>
      <c r="G72" s="4">
        <v>253</v>
      </c>
      <c r="H72" s="8">
        <v>-60.860416666666701</v>
      </c>
      <c r="I72" s="8">
        <v>47.53125</v>
      </c>
      <c r="J72" s="8">
        <f t="shared" si="11"/>
        <v>51</v>
      </c>
      <c r="Q72" s="3"/>
      <c r="R72">
        <v>60646</v>
      </c>
      <c r="S72" t="s">
        <v>28</v>
      </c>
    </row>
    <row r="73" spans="1:19" x14ac:dyDescent="0.3">
      <c r="A73" s="1" t="s">
        <v>0</v>
      </c>
      <c r="B73" t="s">
        <v>145</v>
      </c>
      <c r="C73">
        <v>350</v>
      </c>
      <c r="D73">
        <v>365</v>
      </c>
      <c r="E73" t="s">
        <v>16</v>
      </c>
      <c r="F73">
        <v>137</v>
      </c>
      <c r="G73" s="4" t="s">
        <v>146</v>
      </c>
      <c r="H73" s="8">
        <v>-60.860416666666701</v>
      </c>
      <c r="I73" s="8">
        <v>47.53125</v>
      </c>
      <c r="J73" s="8">
        <f t="shared" si="11"/>
        <v>51</v>
      </c>
      <c r="Q73" s="3"/>
      <c r="R73">
        <v>60659</v>
      </c>
      <c r="S73" t="s">
        <v>28</v>
      </c>
    </row>
    <row r="74" spans="1:19" x14ac:dyDescent="0.3">
      <c r="A74" s="1" t="s">
        <v>0</v>
      </c>
      <c r="B74" t="s">
        <v>147</v>
      </c>
      <c r="C74">
        <v>360</v>
      </c>
      <c r="D74">
        <v>434</v>
      </c>
      <c r="E74" t="s">
        <v>15</v>
      </c>
      <c r="F74">
        <v>137</v>
      </c>
      <c r="G74" s="4" t="s">
        <v>146</v>
      </c>
      <c r="H74" s="8">
        <v>-60.860416666666701</v>
      </c>
      <c r="I74" s="8">
        <v>47.53125</v>
      </c>
      <c r="J74" s="8">
        <f t="shared" si="11"/>
        <v>51</v>
      </c>
      <c r="Q74" s="3"/>
      <c r="R74">
        <v>60664</v>
      </c>
      <c r="S74" t="s">
        <v>28</v>
      </c>
    </row>
    <row r="75" spans="1:19" x14ac:dyDescent="0.3">
      <c r="A75" s="1" t="s">
        <v>0</v>
      </c>
      <c r="B75" t="s">
        <v>150</v>
      </c>
      <c r="C75">
        <v>570</v>
      </c>
      <c r="D75">
        <v>1883</v>
      </c>
      <c r="E75" t="s">
        <v>15</v>
      </c>
      <c r="F75">
        <v>138</v>
      </c>
      <c r="G75" s="4" t="s">
        <v>148</v>
      </c>
      <c r="H75" s="8">
        <v>-60.955750000000002</v>
      </c>
      <c r="I75" s="8">
        <v>47.759833333333297</v>
      </c>
      <c r="J75" s="8">
        <f>(53+56)/2</f>
        <v>54.5</v>
      </c>
      <c r="Q75" s="3"/>
      <c r="R75">
        <v>61323</v>
      </c>
      <c r="S75" t="s">
        <v>28</v>
      </c>
    </row>
    <row r="76" spans="1:19" x14ac:dyDescent="0.3">
      <c r="A76" s="1" t="s">
        <v>0</v>
      </c>
      <c r="B76" t="s">
        <v>151</v>
      </c>
      <c r="C76">
        <v>360</v>
      </c>
      <c r="D76">
        <v>435</v>
      </c>
      <c r="E76" t="s">
        <v>15</v>
      </c>
      <c r="F76">
        <v>138</v>
      </c>
      <c r="G76" s="4" t="s">
        <v>148</v>
      </c>
      <c r="H76" s="8">
        <v>-60.955750000000002</v>
      </c>
      <c r="I76" s="8">
        <v>47.759833333333297</v>
      </c>
      <c r="J76" s="8">
        <f t="shared" ref="J76:J77" si="12">(53+56)/2</f>
        <v>54.5</v>
      </c>
      <c r="Q76" s="3"/>
      <c r="R76">
        <v>61338</v>
      </c>
      <c r="S76" t="s">
        <v>28</v>
      </c>
    </row>
    <row r="77" spans="1:19" x14ac:dyDescent="0.3">
      <c r="A77" s="1" t="s">
        <v>0</v>
      </c>
      <c r="B77" t="s">
        <v>152</v>
      </c>
      <c r="C77">
        <v>420</v>
      </c>
      <c r="D77">
        <v>585</v>
      </c>
      <c r="E77" t="s">
        <v>16</v>
      </c>
      <c r="F77">
        <v>138</v>
      </c>
      <c r="G77" s="4" t="s">
        <v>148</v>
      </c>
      <c r="H77" s="8">
        <v>-60.955750000000002</v>
      </c>
      <c r="I77" s="8">
        <v>47.759833333333297</v>
      </c>
      <c r="J77" s="8">
        <f t="shared" si="12"/>
        <v>54.5</v>
      </c>
      <c r="Q77" s="3"/>
      <c r="R77">
        <v>61336</v>
      </c>
      <c r="S77" t="s">
        <v>28</v>
      </c>
    </row>
    <row r="78" spans="1:19" x14ac:dyDescent="0.3">
      <c r="A78" s="1" t="s">
        <v>0</v>
      </c>
      <c r="B78" t="s">
        <v>155</v>
      </c>
      <c r="C78">
        <v>420</v>
      </c>
      <c r="D78">
        <v>779</v>
      </c>
      <c r="E78" t="s">
        <v>16</v>
      </c>
      <c r="F78">
        <v>142</v>
      </c>
      <c r="G78" s="4" t="s">
        <v>154</v>
      </c>
      <c r="H78" s="8">
        <v>-60.769750000000002</v>
      </c>
      <c r="I78" s="8">
        <v>47.848916666666703</v>
      </c>
      <c r="J78" s="8">
        <f>(145+147)/2</f>
        <v>146</v>
      </c>
      <c r="Q78" s="3"/>
      <c r="R78">
        <v>64268</v>
      </c>
      <c r="S78" t="s">
        <v>28</v>
      </c>
    </row>
    <row r="79" spans="1:19" x14ac:dyDescent="0.3">
      <c r="A79" s="1" t="s">
        <v>0</v>
      </c>
      <c r="B79" t="s">
        <v>156</v>
      </c>
      <c r="C79">
        <v>340</v>
      </c>
      <c r="D79">
        <v>334</v>
      </c>
      <c r="E79" t="s">
        <v>16</v>
      </c>
      <c r="F79">
        <v>142</v>
      </c>
      <c r="G79" s="4" t="s">
        <v>154</v>
      </c>
      <c r="H79" s="8">
        <v>-60.769750000000002</v>
      </c>
      <c r="I79" s="8">
        <v>47.848916666666703</v>
      </c>
      <c r="J79" s="8">
        <f t="shared" ref="J79:J80" si="13">(145+147)/2</f>
        <v>146</v>
      </c>
      <c r="Q79" s="3"/>
      <c r="R79">
        <v>64272</v>
      </c>
      <c r="S79" t="s">
        <v>28</v>
      </c>
    </row>
    <row r="80" spans="1:19" x14ac:dyDescent="0.3">
      <c r="A80" s="1" t="s">
        <v>0</v>
      </c>
      <c r="B80" t="s">
        <v>157</v>
      </c>
      <c r="C80">
        <v>390</v>
      </c>
      <c r="D80">
        <v>580</v>
      </c>
      <c r="E80" t="s">
        <v>15</v>
      </c>
      <c r="F80">
        <v>142</v>
      </c>
      <c r="G80" s="4" t="s">
        <v>154</v>
      </c>
      <c r="H80" s="8">
        <v>-60.769750000000002</v>
      </c>
      <c r="I80" s="8">
        <v>47.848916666666703</v>
      </c>
      <c r="J80" s="8">
        <f t="shared" si="13"/>
        <v>146</v>
      </c>
      <c r="Q80" s="3"/>
      <c r="R80">
        <v>64266</v>
      </c>
      <c r="S80" t="s">
        <v>28</v>
      </c>
    </row>
    <row r="81" spans="1:19" x14ac:dyDescent="0.3">
      <c r="A81" s="1" t="s">
        <v>0</v>
      </c>
      <c r="B81" t="s">
        <v>162</v>
      </c>
      <c r="C81">
        <v>280</v>
      </c>
      <c r="D81">
        <v>189</v>
      </c>
      <c r="E81" t="s">
        <v>16</v>
      </c>
      <c r="F81">
        <v>143</v>
      </c>
      <c r="G81" s="4" t="s">
        <v>163</v>
      </c>
      <c r="H81" s="8">
        <v>-60.605083333333297</v>
      </c>
      <c r="I81" s="8">
        <v>47.839166666666699</v>
      </c>
      <c r="J81" s="8">
        <f>(325+325)/2</f>
        <v>325</v>
      </c>
      <c r="Q81" s="3"/>
      <c r="R81">
        <v>64318</v>
      </c>
      <c r="S81" t="s">
        <v>28</v>
      </c>
    </row>
    <row r="82" spans="1:19" x14ac:dyDescent="0.3">
      <c r="A82" s="1" t="s">
        <v>0</v>
      </c>
      <c r="B82" t="s">
        <v>164</v>
      </c>
      <c r="C82">
        <v>350</v>
      </c>
      <c r="D82">
        <v>357</v>
      </c>
      <c r="E82" t="s">
        <v>15</v>
      </c>
      <c r="F82">
        <v>143</v>
      </c>
      <c r="G82" s="4" t="s">
        <v>163</v>
      </c>
      <c r="H82" s="8">
        <v>-60.605083333333297</v>
      </c>
      <c r="I82" s="8">
        <v>47.839166666666699</v>
      </c>
      <c r="J82" s="8">
        <f t="shared" ref="J82:J83" si="14">(325+325)/2</f>
        <v>325</v>
      </c>
      <c r="Q82" s="3"/>
      <c r="R82">
        <v>64313</v>
      </c>
      <c r="S82" t="s">
        <v>28</v>
      </c>
    </row>
    <row r="83" spans="1:19" x14ac:dyDescent="0.3">
      <c r="A83" s="1" t="s">
        <v>0</v>
      </c>
      <c r="B83" t="s">
        <v>165</v>
      </c>
      <c r="C83">
        <v>530</v>
      </c>
      <c r="D83">
        <v>1304</v>
      </c>
      <c r="E83" t="s">
        <v>16</v>
      </c>
      <c r="F83">
        <v>143</v>
      </c>
      <c r="G83" s="4" t="s">
        <v>163</v>
      </c>
      <c r="H83" s="8">
        <v>-60.605083333333297</v>
      </c>
      <c r="I83" s="8">
        <v>47.839166666666699</v>
      </c>
      <c r="J83" s="8">
        <f t="shared" si="14"/>
        <v>325</v>
      </c>
      <c r="Q83" s="3"/>
      <c r="R83">
        <v>64324</v>
      </c>
      <c r="S83" t="s">
        <v>28</v>
      </c>
    </row>
    <row r="84" spans="1:19" x14ac:dyDescent="0.3">
      <c r="A84" s="1" t="s">
        <v>0</v>
      </c>
      <c r="B84" t="s">
        <v>168</v>
      </c>
      <c r="C84">
        <v>310</v>
      </c>
      <c r="D84">
        <v>273</v>
      </c>
      <c r="E84" t="s">
        <v>16</v>
      </c>
      <c r="F84">
        <v>151</v>
      </c>
      <c r="G84" s="4" t="s">
        <v>169</v>
      </c>
      <c r="H84" s="8">
        <v>-60.368666666666698</v>
      </c>
      <c r="I84" s="8">
        <v>47.163249999999998</v>
      </c>
      <c r="J84" s="8">
        <f>(180+180)/2</f>
        <v>180</v>
      </c>
      <c r="Q84" s="3"/>
    </row>
    <row r="85" spans="1:19" x14ac:dyDescent="0.3">
      <c r="A85" s="1" t="s">
        <v>26</v>
      </c>
      <c r="B85" t="s">
        <v>83</v>
      </c>
      <c r="C85">
        <v>1150</v>
      </c>
      <c r="D85">
        <v>17830</v>
      </c>
      <c r="E85" t="s">
        <v>16</v>
      </c>
      <c r="F85">
        <v>54</v>
      </c>
      <c r="G85" s="4" t="s">
        <v>127</v>
      </c>
      <c r="H85" s="8">
        <v>-65.737333333333297</v>
      </c>
      <c r="I85" s="8">
        <v>48.073416666666702</v>
      </c>
      <c r="J85">
        <v>80</v>
      </c>
      <c r="O85" t="s">
        <v>10</v>
      </c>
      <c r="P85" t="s">
        <v>25</v>
      </c>
      <c r="Q85" s="3">
        <v>0.28125</v>
      </c>
      <c r="R85">
        <v>19490</v>
      </c>
      <c r="S85" t="s">
        <v>29</v>
      </c>
    </row>
    <row r="86" spans="1:19" x14ac:dyDescent="0.3">
      <c r="A86" s="1" t="s">
        <v>26</v>
      </c>
      <c r="B86" t="s">
        <v>84</v>
      </c>
      <c r="C86">
        <v>460</v>
      </c>
      <c r="D86">
        <v>1202</v>
      </c>
      <c r="E86" t="s">
        <v>15</v>
      </c>
      <c r="F86">
        <v>61</v>
      </c>
      <c r="G86" s="4">
        <v>40</v>
      </c>
      <c r="H86" s="8">
        <v>-62.725000000000001</v>
      </c>
      <c r="I86" s="8">
        <v>48.306333333333299</v>
      </c>
      <c r="R86">
        <v>23011</v>
      </c>
      <c r="S86" t="s">
        <v>28</v>
      </c>
    </row>
    <row r="87" spans="1:19" x14ac:dyDescent="0.3">
      <c r="A87" s="1" t="s">
        <v>26</v>
      </c>
      <c r="B87" t="s">
        <v>85</v>
      </c>
      <c r="C87">
        <v>650</v>
      </c>
      <c r="D87">
        <v>3456</v>
      </c>
      <c r="E87" t="s">
        <v>16</v>
      </c>
      <c r="F87">
        <v>61</v>
      </c>
      <c r="G87" s="4">
        <v>40</v>
      </c>
      <c r="H87" s="8">
        <v>-62.725000000000001</v>
      </c>
      <c r="I87" s="8">
        <v>48.306333333333299</v>
      </c>
      <c r="R87">
        <v>22890</v>
      </c>
      <c r="S87" t="s">
        <v>28</v>
      </c>
    </row>
    <row r="88" spans="1:19" x14ac:dyDescent="0.3">
      <c r="A88" s="1" t="s">
        <v>26</v>
      </c>
      <c r="B88" t="s">
        <v>86</v>
      </c>
      <c r="C88">
        <v>450</v>
      </c>
      <c r="D88">
        <v>1086</v>
      </c>
      <c r="E88" t="s">
        <v>15</v>
      </c>
      <c r="F88">
        <v>61</v>
      </c>
      <c r="G88" s="4">
        <v>40</v>
      </c>
      <c r="H88" s="8">
        <v>-62.725000000000001</v>
      </c>
      <c r="I88" s="8">
        <v>48.306333333333299</v>
      </c>
      <c r="R88">
        <v>22958</v>
      </c>
      <c r="S88" t="s">
        <v>28</v>
      </c>
    </row>
    <row r="89" spans="1:19" x14ac:dyDescent="0.3">
      <c r="A89" s="1" t="s">
        <v>26</v>
      </c>
      <c r="B89" t="s">
        <v>87</v>
      </c>
      <c r="C89">
        <v>460</v>
      </c>
      <c r="D89">
        <v>1100</v>
      </c>
      <c r="E89" t="s">
        <v>15</v>
      </c>
      <c r="F89">
        <v>62</v>
      </c>
      <c r="G89" s="4">
        <v>41</v>
      </c>
      <c r="H89" s="8">
        <v>-62.433250000000001</v>
      </c>
      <c r="I89" s="8">
        <v>48.070749999999997</v>
      </c>
      <c r="R89">
        <v>24525</v>
      </c>
      <c r="S89" t="s">
        <v>28</v>
      </c>
    </row>
    <row r="90" spans="1:19" x14ac:dyDescent="0.3">
      <c r="A90" s="1" t="s">
        <v>26</v>
      </c>
      <c r="B90" t="s">
        <v>88</v>
      </c>
      <c r="C90">
        <v>360</v>
      </c>
      <c r="D90">
        <v>426.5</v>
      </c>
      <c r="E90" t="s">
        <v>15</v>
      </c>
      <c r="F90">
        <v>73</v>
      </c>
      <c r="G90" s="4">
        <v>55</v>
      </c>
      <c r="H90" s="8">
        <v>-63.862083333333302</v>
      </c>
      <c r="I90" s="8">
        <v>47.930833333333297</v>
      </c>
      <c r="O90" t="s">
        <v>10</v>
      </c>
      <c r="P90" t="s">
        <v>30</v>
      </c>
      <c r="R90">
        <v>30703</v>
      </c>
      <c r="S90" t="s">
        <v>28</v>
      </c>
    </row>
    <row r="91" spans="1:19" x14ac:dyDescent="0.3">
      <c r="A91" s="1" t="s">
        <v>26</v>
      </c>
      <c r="B91" t="s">
        <v>89</v>
      </c>
      <c r="C91">
        <v>410</v>
      </c>
      <c r="D91">
        <v>786</v>
      </c>
      <c r="E91" t="s">
        <v>15</v>
      </c>
      <c r="F91">
        <v>113</v>
      </c>
      <c r="G91" s="4">
        <v>151</v>
      </c>
      <c r="H91" s="8">
        <v>-63.133416666666697</v>
      </c>
      <c r="I91" s="8">
        <v>47.111499999999999</v>
      </c>
      <c r="R91">
        <v>51674</v>
      </c>
      <c r="S91" t="s">
        <v>28</v>
      </c>
    </row>
    <row r="92" spans="1:19" x14ac:dyDescent="0.3">
      <c r="A92" s="1" t="s">
        <v>26</v>
      </c>
      <c r="B92" t="s">
        <v>130</v>
      </c>
      <c r="C92">
        <v>340</v>
      </c>
      <c r="D92">
        <v>408</v>
      </c>
      <c r="E92" t="s">
        <v>15</v>
      </c>
      <c r="F92">
        <v>113</v>
      </c>
      <c r="G92" s="4">
        <v>151</v>
      </c>
      <c r="H92" s="8">
        <v>-63.133416666666697</v>
      </c>
      <c r="I92" s="8">
        <v>47.111499999999999</v>
      </c>
      <c r="R92">
        <v>51669</v>
      </c>
      <c r="S92" t="s">
        <v>28</v>
      </c>
    </row>
    <row r="93" spans="1:19" x14ac:dyDescent="0.3">
      <c r="A93" s="1" t="s">
        <v>26</v>
      </c>
      <c r="B93" t="s">
        <v>90</v>
      </c>
      <c r="C93">
        <v>480</v>
      </c>
      <c r="D93">
        <v>1124</v>
      </c>
      <c r="E93" t="s">
        <v>15</v>
      </c>
      <c r="F93">
        <v>113</v>
      </c>
      <c r="G93" s="4">
        <v>151</v>
      </c>
      <c r="H93" s="8">
        <v>-63.133416666666697</v>
      </c>
      <c r="I93" s="8">
        <v>47.111499999999999</v>
      </c>
      <c r="R93">
        <v>51687</v>
      </c>
      <c r="S93" t="s">
        <v>28</v>
      </c>
    </row>
    <row r="94" spans="1:19" x14ac:dyDescent="0.3">
      <c r="A94" s="1" t="s">
        <v>26</v>
      </c>
      <c r="B94" t="s">
        <v>91</v>
      </c>
      <c r="C94">
        <v>340</v>
      </c>
      <c r="D94">
        <v>370</v>
      </c>
      <c r="E94" t="s">
        <v>16</v>
      </c>
      <c r="F94">
        <v>113</v>
      </c>
      <c r="G94" s="4">
        <v>151</v>
      </c>
      <c r="H94" s="8">
        <v>-63.133416666666697</v>
      </c>
      <c r="I94" s="8">
        <v>47.111499999999999</v>
      </c>
      <c r="R94">
        <v>51683</v>
      </c>
      <c r="S94" t="s">
        <v>28</v>
      </c>
    </row>
    <row r="95" spans="1:19" x14ac:dyDescent="0.3">
      <c r="A95" s="1" t="s">
        <v>26</v>
      </c>
      <c r="B95" t="s">
        <v>92</v>
      </c>
      <c r="C95">
        <v>300</v>
      </c>
      <c r="D95">
        <v>284</v>
      </c>
      <c r="E95" t="s">
        <v>15</v>
      </c>
      <c r="F95">
        <v>113</v>
      </c>
      <c r="G95" s="4">
        <v>151</v>
      </c>
      <c r="H95" s="8">
        <v>-63.133416666666697</v>
      </c>
      <c r="I95" s="8">
        <v>47.111499999999999</v>
      </c>
      <c r="R95">
        <v>51681</v>
      </c>
      <c r="S95" t="s">
        <v>28</v>
      </c>
    </row>
    <row r="96" spans="1:19" x14ac:dyDescent="0.3">
      <c r="A96" s="1" t="s">
        <v>26</v>
      </c>
      <c r="B96" t="s">
        <v>93</v>
      </c>
      <c r="C96">
        <v>400</v>
      </c>
      <c r="D96">
        <v>596</v>
      </c>
      <c r="E96" t="s">
        <v>16</v>
      </c>
      <c r="F96">
        <v>113</v>
      </c>
      <c r="G96" s="4">
        <v>151</v>
      </c>
      <c r="H96" s="8">
        <v>-63.133416666666697</v>
      </c>
      <c r="I96" s="8">
        <v>47.111499999999999</v>
      </c>
      <c r="R96">
        <v>51671</v>
      </c>
      <c r="S96" t="s">
        <v>28</v>
      </c>
    </row>
    <row r="97" spans="1:19" x14ac:dyDescent="0.3">
      <c r="A97" s="1" t="s">
        <v>26</v>
      </c>
      <c r="B97" t="s">
        <v>94</v>
      </c>
      <c r="C97">
        <v>420</v>
      </c>
      <c r="D97">
        <v>826</v>
      </c>
      <c r="E97" t="s">
        <v>16</v>
      </c>
      <c r="F97">
        <v>113</v>
      </c>
      <c r="G97" s="4">
        <v>151</v>
      </c>
      <c r="H97" s="8">
        <v>-63.133416666666697</v>
      </c>
      <c r="I97" s="8">
        <v>47.111499999999999</v>
      </c>
      <c r="R97">
        <v>51672</v>
      </c>
      <c r="S97" t="s">
        <v>28</v>
      </c>
    </row>
    <row r="98" spans="1:19" x14ac:dyDescent="0.3">
      <c r="A98" s="1" t="s">
        <v>26</v>
      </c>
      <c r="B98" t="s">
        <v>95</v>
      </c>
      <c r="C98">
        <v>300</v>
      </c>
      <c r="D98">
        <v>268</v>
      </c>
      <c r="E98" t="s">
        <v>15</v>
      </c>
      <c r="F98">
        <v>113</v>
      </c>
      <c r="G98" s="4">
        <v>151</v>
      </c>
      <c r="H98" s="8">
        <v>-63.133416666666697</v>
      </c>
      <c r="I98" s="8">
        <v>47.111499999999999</v>
      </c>
      <c r="R98">
        <v>51685</v>
      </c>
      <c r="S98" t="s">
        <v>28</v>
      </c>
    </row>
    <row r="99" spans="1:19" x14ac:dyDescent="0.3">
      <c r="A99" s="1" t="s">
        <v>26</v>
      </c>
      <c r="B99" t="s">
        <v>96</v>
      </c>
      <c r="C99">
        <v>310</v>
      </c>
      <c r="D99">
        <v>288</v>
      </c>
      <c r="E99" t="s">
        <v>15</v>
      </c>
      <c r="F99">
        <v>113</v>
      </c>
      <c r="G99" s="4">
        <v>151</v>
      </c>
      <c r="H99" s="8">
        <v>-63.133416666666697</v>
      </c>
      <c r="I99" s="8">
        <v>47.111499999999999</v>
      </c>
      <c r="R99">
        <v>51679</v>
      </c>
      <c r="S99" t="s">
        <v>28</v>
      </c>
    </row>
    <row r="100" spans="1:19" x14ac:dyDescent="0.3">
      <c r="A100" s="1" t="s">
        <v>26</v>
      </c>
      <c r="B100" t="s">
        <v>97</v>
      </c>
      <c r="C100">
        <v>320</v>
      </c>
      <c r="D100">
        <v>330</v>
      </c>
      <c r="E100" t="s">
        <v>15</v>
      </c>
      <c r="F100">
        <v>113</v>
      </c>
      <c r="G100" s="4">
        <v>151</v>
      </c>
      <c r="H100" s="8">
        <v>-63.133416666666697</v>
      </c>
      <c r="I100" s="8">
        <v>47.111499999999999</v>
      </c>
      <c r="R100">
        <v>51678</v>
      </c>
      <c r="S100" t="s">
        <v>28</v>
      </c>
    </row>
    <row r="101" spans="1:19" x14ac:dyDescent="0.3">
      <c r="A101" s="1" t="s">
        <v>26</v>
      </c>
      <c r="B101" t="s">
        <v>99</v>
      </c>
      <c r="C101">
        <v>340</v>
      </c>
      <c r="D101">
        <v>388</v>
      </c>
      <c r="E101" t="s">
        <v>15</v>
      </c>
      <c r="F101">
        <v>113</v>
      </c>
      <c r="G101" s="4">
        <v>151</v>
      </c>
      <c r="H101" s="8">
        <v>-63.133416666666697</v>
      </c>
      <c r="I101" s="8">
        <v>47.111499999999999</v>
      </c>
      <c r="R101">
        <v>51676</v>
      </c>
      <c r="S101" t="s">
        <v>28</v>
      </c>
    </row>
    <row r="102" spans="1:19" x14ac:dyDescent="0.3">
      <c r="A102" s="1" t="s">
        <v>26</v>
      </c>
      <c r="B102" t="s">
        <v>98</v>
      </c>
      <c r="C102">
        <v>310</v>
      </c>
      <c r="D102">
        <v>294.5</v>
      </c>
      <c r="E102" t="s">
        <v>15</v>
      </c>
      <c r="F102">
        <v>114</v>
      </c>
      <c r="G102" s="4">
        <v>150</v>
      </c>
      <c r="H102" s="8">
        <v>-62.957666666666697</v>
      </c>
      <c r="I102" s="8">
        <v>46.846083333333297</v>
      </c>
      <c r="R102">
        <v>51805</v>
      </c>
      <c r="S102" t="s">
        <v>28</v>
      </c>
    </row>
    <row r="103" spans="1:19" x14ac:dyDescent="0.3">
      <c r="A103" s="1" t="s">
        <v>26</v>
      </c>
      <c r="B103" t="s">
        <v>100</v>
      </c>
      <c r="C103">
        <v>360</v>
      </c>
      <c r="D103">
        <v>503</v>
      </c>
      <c r="E103" t="s">
        <v>16</v>
      </c>
      <c r="F103">
        <v>114</v>
      </c>
      <c r="G103" s="4">
        <v>150</v>
      </c>
      <c r="H103" s="8">
        <v>-62.957666666666697</v>
      </c>
      <c r="I103" s="8">
        <v>46.846083333333297</v>
      </c>
      <c r="R103">
        <v>51832</v>
      </c>
      <c r="S103" t="s">
        <v>28</v>
      </c>
    </row>
    <row r="104" spans="1:19" x14ac:dyDescent="0.3">
      <c r="A104" s="1" t="s">
        <v>26</v>
      </c>
      <c r="B104" t="s">
        <v>101</v>
      </c>
      <c r="C104">
        <v>850</v>
      </c>
      <c r="D104">
        <v>7210</v>
      </c>
      <c r="E104" t="s">
        <v>15</v>
      </c>
      <c r="F104">
        <v>119</v>
      </c>
      <c r="G104" s="4">
        <v>172</v>
      </c>
      <c r="H104" s="8">
        <v>-62.521333333333303</v>
      </c>
      <c r="I104" s="8">
        <v>46.780916666666698</v>
      </c>
      <c r="R104">
        <v>53831</v>
      </c>
      <c r="S104" t="s">
        <v>28</v>
      </c>
    </row>
    <row r="105" spans="1:19" x14ac:dyDescent="0.3">
      <c r="A105" s="1" t="s">
        <v>26</v>
      </c>
      <c r="B105" t="s">
        <v>102</v>
      </c>
      <c r="C105">
        <v>600</v>
      </c>
      <c r="D105">
        <v>2070</v>
      </c>
      <c r="E105" t="s">
        <v>16</v>
      </c>
      <c r="F105">
        <v>128</v>
      </c>
      <c r="G105" s="4">
        <v>175</v>
      </c>
      <c r="H105" s="8">
        <v>-61.860500000000002</v>
      </c>
      <c r="I105" s="8">
        <v>46.683250000000001</v>
      </c>
      <c r="R105">
        <v>57499</v>
      </c>
      <c r="S105" t="s">
        <v>28</v>
      </c>
    </row>
    <row r="106" spans="1:19" x14ac:dyDescent="0.3">
      <c r="A106" s="1" t="s">
        <v>26</v>
      </c>
      <c r="B106" t="s">
        <v>153</v>
      </c>
      <c r="C106">
        <v>320</v>
      </c>
      <c r="D106">
        <v>306</v>
      </c>
      <c r="E106" t="s">
        <v>15</v>
      </c>
      <c r="F106">
        <v>142</v>
      </c>
      <c r="G106" s="4" t="s">
        <v>154</v>
      </c>
      <c r="H106" s="8">
        <v>-60.769750000000002</v>
      </c>
      <c r="I106" s="8">
        <v>47.848916666666703</v>
      </c>
      <c r="R106">
        <v>63847</v>
      </c>
      <c r="S106" t="s">
        <v>28</v>
      </c>
    </row>
    <row r="107" spans="1:19" x14ac:dyDescent="0.3">
      <c r="A107" s="1" t="s">
        <v>26</v>
      </c>
      <c r="B107" t="s">
        <v>160</v>
      </c>
      <c r="C107">
        <v>545</v>
      </c>
      <c r="D107">
        <v>2002</v>
      </c>
      <c r="E107" t="s">
        <v>16</v>
      </c>
      <c r="F107">
        <v>149</v>
      </c>
      <c r="G107" s="4" t="s">
        <v>161</v>
      </c>
      <c r="H107" s="8">
        <v>-60.163333333333298</v>
      </c>
      <c r="I107" s="8">
        <v>47.309750000000001</v>
      </c>
      <c r="R107">
        <v>68834</v>
      </c>
      <c r="S107" t="s">
        <v>28</v>
      </c>
    </row>
    <row r="108" spans="1:19" x14ac:dyDescent="0.3">
      <c r="A108" s="1" t="s">
        <v>103</v>
      </c>
      <c r="B108" t="s">
        <v>104</v>
      </c>
      <c r="C108">
        <v>510</v>
      </c>
      <c r="D108">
        <v>1210</v>
      </c>
      <c r="E108" t="s">
        <v>16</v>
      </c>
      <c r="F108">
        <v>119</v>
      </c>
      <c r="G108" s="4">
        <v>172</v>
      </c>
      <c r="H108" s="8">
        <v>-62.521333333333303</v>
      </c>
      <c r="I108" s="8">
        <v>46.780916666666698</v>
      </c>
      <c r="R108">
        <v>53800</v>
      </c>
      <c r="S108" t="s">
        <v>28</v>
      </c>
    </row>
    <row r="109" spans="1:19" x14ac:dyDescent="0.3">
      <c r="A109" s="1" t="s">
        <v>103</v>
      </c>
      <c r="B109" t="s">
        <v>105</v>
      </c>
      <c r="C109">
        <v>640</v>
      </c>
      <c r="D109">
        <v>2480</v>
      </c>
      <c r="E109" t="s">
        <v>16</v>
      </c>
      <c r="F109">
        <v>119</v>
      </c>
      <c r="G109" s="4">
        <v>172</v>
      </c>
      <c r="H109" s="8">
        <v>-62.521333333333303</v>
      </c>
      <c r="I109" s="8">
        <v>46.780916666666698</v>
      </c>
      <c r="R109">
        <v>53786</v>
      </c>
      <c r="S109" t="s">
        <v>28</v>
      </c>
    </row>
    <row r="110" spans="1:19" x14ac:dyDescent="0.3">
      <c r="A110" s="1" t="s">
        <v>103</v>
      </c>
      <c r="B110" t="s">
        <v>129</v>
      </c>
      <c r="C110">
        <v>310</v>
      </c>
      <c r="D110">
        <v>218</v>
      </c>
      <c r="E110" t="s">
        <v>15</v>
      </c>
      <c r="F110">
        <v>127</v>
      </c>
      <c r="G110" s="4" t="s">
        <v>106</v>
      </c>
      <c r="H110" s="8">
        <v>-61.938000000000002</v>
      </c>
      <c r="I110" s="8">
        <v>46.755749999999999</v>
      </c>
      <c r="R110">
        <v>57255</v>
      </c>
      <c r="S110" t="s">
        <v>28</v>
      </c>
    </row>
    <row r="111" spans="1:19" x14ac:dyDescent="0.3">
      <c r="A111" s="1" t="s">
        <v>103</v>
      </c>
      <c r="B111" t="s">
        <v>107</v>
      </c>
      <c r="C111">
        <v>320</v>
      </c>
      <c r="D111">
        <v>249</v>
      </c>
      <c r="E111" t="s">
        <v>16</v>
      </c>
      <c r="F111">
        <v>127</v>
      </c>
      <c r="G111" s="4" t="s">
        <v>106</v>
      </c>
      <c r="H111" s="8">
        <v>-61.938000000000002</v>
      </c>
      <c r="I111" s="8">
        <v>46.755749999999999</v>
      </c>
      <c r="R111">
        <v>57185</v>
      </c>
      <c r="S111" t="s">
        <v>28</v>
      </c>
    </row>
    <row r="112" spans="1:19" x14ac:dyDescent="0.3">
      <c r="A112" s="1" t="s">
        <v>103</v>
      </c>
      <c r="B112" t="s">
        <v>108</v>
      </c>
      <c r="C112">
        <v>360</v>
      </c>
      <c r="D112">
        <v>322</v>
      </c>
      <c r="E112" t="s">
        <v>15</v>
      </c>
      <c r="F112">
        <v>127</v>
      </c>
      <c r="G112" s="4" t="s">
        <v>106</v>
      </c>
      <c r="H112" s="8">
        <v>-61.938000000000002</v>
      </c>
      <c r="I112" s="8">
        <v>46.755749999999999</v>
      </c>
      <c r="R112">
        <v>57303</v>
      </c>
      <c r="S112" t="s">
        <v>28</v>
      </c>
    </row>
    <row r="113" spans="1:19" x14ac:dyDescent="0.3">
      <c r="A113" s="1" t="s">
        <v>103</v>
      </c>
      <c r="B113" t="s">
        <v>109</v>
      </c>
      <c r="C113">
        <v>300</v>
      </c>
      <c r="D113">
        <v>207.5</v>
      </c>
      <c r="E113" t="s">
        <v>16</v>
      </c>
      <c r="F113">
        <v>128</v>
      </c>
      <c r="G113" s="4" t="s">
        <v>110</v>
      </c>
      <c r="H113" s="8">
        <v>-61.860500000000002</v>
      </c>
      <c r="I113" s="8">
        <v>46.683250000000001</v>
      </c>
      <c r="R113">
        <v>57367</v>
      </c>
      <c r="S113" t="s">
        <v>28</v>
      </c>
    </row>
    <row r="114" spans="1:19" x14ac:dyDescent="0.3">
      <c r="A114" s="1" t="s">
        <v>103</v>
      </c>
      <c r="B114" t="s">
        <v>111</v>
      </c>
      <c r="C114">
        <v>320</v>
      </c>
      <c r="D114">
        <v>239.5</v>
      </c>
      <c r="E114" t="s">
        <v>15</v>
      </c>
      <c r="F114">
        <v>129</v>
      </c>
      <c r="G114" s="4">
        <v>162</v>
      </c>
      <c r="H114" s="8">
        <v>-61.666166666666697</v>
      </c>
      <c r="I114" s="8">
        <v>46.6040833333333</v>
      </c>
      <c r="R114">
        <v>57757</v>
      </c>
      <c r="S114" t="s">
        <v>28</v>
      </c>
    </row>
    <row r="115" spans="1:19" x14ac:dyDescent="0.3">
      <c r="A115" s="1" t="s">
        <v>103</v>
      </c>
      <c r="B115" t="s">
        <v>112</v>
      </c>
      <c r="C115">
        <v>330</v>
      </c>
      <c r="D115">
        <v>299</v>
      </c>
      <c r="E115" t="s">
        <v>16</v>
      </c>
      <c r="F115">
        <v>129</v>
      </c>
      <c r="G115" s="4">
        <v>162</v>
      </c>
      <c r="H115" s="8">
        <v>-61.666166666666697</v>
      </c>
      <c r="I115" s="8">
        <v>46.6040833333333</v>
      </c>
      <c r="R115">
        <v>57732</v>
      </c>
      <c r="S115" t="s">
        <v>28</v>
      </c>
    </row>
    <row r="116" spans="1:19" s="11" customFormat="1" x14ac:dyDescent="0.3">
      <c r="A116" s="10" t="s">
        <v>103</v>
      </c>
      <c r="B116" s="11" t="s">
        <v>125</v>
      </c>
      <c r="C116" s="11">
        <v>170</v>
      </c>
      <c r="D116" s="11">
        <v>29.5</v>
      </c>
      <c r="E116" s="11" t="s">
        <v>15</v>
      </c>
      <c r="F116" s="11">
        <v>130</v>
      </c>
      <c r="G116" s="12">
        <v>165</v>
      </c>
      <c r="R116" s="11">
        <v>58292</v>
      </c>
      <c r="S116" s="11" t="s">
        <v>28</v>
      </c>
    </row>
    <row r="117" spans="1:19" s="11" customFormat="1" x14ac:dyDescent="0.3">
      <c r="A117" s="10" t="s">
        <v>103</v>
      </c>
      <c r="B117" s="11" t="s">
        <v>128</v>
      </c>
      <c r="C117" s="11">
        <v>350</v>
      </c>
      <c r="D117" s="11">
        <v>337</v>
      </c>
      <c r="E117" s="11" t="s">
        <v>15</v>
      </c>
      <c r="F117" s="11">
        <v>130</v>
      </c>
      <c r="G117" s="12">
        <v>165</v>
      </c>
      <c r="R117" s="11">
        <v>58283</v>
      </c>
      <c r="S117" s="11" t="s">
        <v>28</v>
      </c>
    </row>
    <row r="118" spans="1:19" x14ac:dyDescent="0.3">
      <c r="A118" s="1" t="s">
        <v>103</v>
      </c>
      <c r="B118" t="s">
        <v>134</v>
      </c>
      <c r="C118">
        <v>350</v>
      </c>
      <c r="D118">
        <v>328</v>
      </c>
      <c r="E118" t="s">
        <v>15</v>
      </c>
      <c r="F118">
        <v>136</v>
      </c>
      <c r="G118" s="4">
        <v>166</v>
      </c>
      <c r="H118" s="8">
        <v>-61.16225</v>
      </c>
      <c r="I118" s="8">
        <v>47.659583333333302</v>
      </c>
      <c r="R118">
        <v>60355</v>
      </c>
      <c r="S118" t="s">
        <v>28</v>
      </c>
    </row>
    <row r="119" spans="1:19" x14ac:dyDescent="0.3">
      <c r="A119" s="1" t="s">
        <v>103</v>
      </c>
      <c r="B119" t="s">
        <v>136</v>
      </c>
      <c r="C119">
        <v>330</v>
      </c>
      <c r="D119">
        <v>256</v>
      </c>
      <c r="E119" t="s">
        <v>16</v>
      </c>
      <c r="F119">
        <v>136</v>
      </c>
      <c r="G119" s="4">
        <v>166</v>
      </c>
      <c r="H119" s="8">
        <v>-61.16225</v>
      </c>
      <c r="I119" s="8">
        <v>47.659583333333302</v>
      </c>
      <c r="R119">
        <v>60361</v>
      </c>
      <c r="S119" t="s">
        <v>28</v>
      </c>
    </row>
    <row r="120" spans="1:19" x14ac:dyDescent="0.3">
      <c r="A120" s="1" t="s">
        <v>103</v>
      </c>
      <c r="B120" t="s">
        <v>137</v>
      </c>
      <c r="C120">
        <v>340</v>
      </c>
      <c r="D120">
        <v>310</v>
      </c>
      <c r="E120" t="s">
        <v>16</v>
      </c>
      <c r="F120">
        <v>136</v>
      </c>
      <c r="G120" s="4">
        <v>166</v>
      </c>
      <c r="H120" s="8">
        <v>-61.16225</v>
      </c>
      <c r="I120" s="8">
        <v>47.659583333333302</v>
      </c>
      <c r="R120">
        <v>60366</v>
      </c>
      <c r="S120" t="s">
        <v>28</v>
      </c>
    </row>
    <row r="121" spans="1:19" x14ac:dyDescent="0.3">
      <c r="A121" s="1" t="s">
        <v>103</v>
      </c>
      <c r="B121" t="s">
        <v>138</v>
      </c>
      <c r="C121">
        <v>310</v>
      </c>
      <c r="D121">
        <v>208.5</v>
      </c>
      <c r="E121" t="s">
        <v>15</v>
      </c>
      <c r="F121">
        <v>136</v>
      </c>
      <c r="G121" s="4">
        <v>166</v>
      </c>
      <c r="H121" s="8">
        <v>-61.16225</v>
      </c>
      <c r="I121" s="8">
        <v>47.659583333333302</v>
      </c>
      <c r="R121">
        <v>60373</v>
      </c>
      <c r="S121" t="s">
        <v>28</v>
      </c>
    </row>
    <row r="122" spans="1:19" x14ac:dyDescent="0.3">
      <c r="A122" s="1" t="s">
        <v>103</v>
      </c>
      <c r="B122" t="s">
        <v>139</v>
      </c>
      <c r="C122">
        <v>300</v>
      </c>
      <c r="D122">
        <v>204</v>
      </c>
      <c r="E122" t="s">
        <v>15</v>
      </c>
      <c r="F122">
        <v>136</v>
      </c>
      <c r="G122" s="4">
        <v>166</v>
      </c>
      <c r="H122" s="8">
        <v>-61.16225</v>
      </c>
      <c r="I122" s="8">
        <v>47.659583333333302</v>
      </c>
      <c r="R122">
        <v>60378</v>
      </c>
      <c r="S122" t="s">
        <v>28</v>
      </c>
    </row>
    <row r="123" spans="1:19" x14ac:dyDescent="0.3">
      <c r="A123" s="1" t="s">
        <v>103</v>
      </c>
      <c r="B123" t="s">
        <v>149</v>
      </c>
      <c r="C123">
        <v>550</v>
      </c>
      <c r="D123">
        <v>1716</v>
      </c>
      <c r="E123" t="s">
        <v>16</v>
      </c>
      <c r="F123">
        <v>138</v>
      </c>
      <c r="G123" s="4">
        <v>167</v>
      </c>
      <c r="H123" s="8">
        <v>-60.955750000000002</v>
      </c>
      <c r="I123" s="8">
        <v>47.759833333333297</v>
      </c>
      <c r="R123">
        <v>61533</v>
      </c>
      <c r="S123" t="s">
        <v>28</v>
      </c>
    </row>
    <row r="124" spans="1:19" x14ac:dyDescent="0.3">
      <c r="A124" s="1" t="s">
        <v>103</v>
      </c>
      <c r="B124" t="s">
        <v>158</v>
      </c>
      <c r="C124">
        <v>260</v>
      </c>
      <c r="D124">
        <v>131.5</v>
      </c>
      <c r="E124" t="s">
        <v>15</v>
      </c>
      <c r="F124">
        <v>145</v>
      </c>
      <c r="G124" s="4" t="s">
        <v>159</v>
      </c>
      <c r="H124" s="8">
        <v>-60.550416666666699</v>
      </c>
      <c r="I124" s="8">
        <v>47.628333333333302</v>
      </c>
      <c r="R124">
        <v>65594</v>
      </c>
      <c r="S124" t="s">
        <v>28</v>
      </c>
    </row>
    <row r="125" spans="1:19" x14ac:dyDescent="0.3">
      <c r="A125" s="1" t="s">
        <v>103</v>
      </c>
      <c r="B125" t="s">
        <v>166</v>
      </c>
      <c r="C125">
        <v>280</v>
      </c>
      <c r="D125">
        <v>175</v>
      </c>
      <c r="E125" t="s">
        <v>15</v>
      </c>
      <c r="F125">
        <v>150</v>
      </c>
      <c r="G125" s="4" t="s">
        <v>167</v>
      </c>
      <c r="H125" s="8">
        <v>-60.304000000000002</v>
      </c>
      <c r="I125" s="8">
        <v>47.238833333333297</v>
      </c>
      <c r="R125">
        <v>69374</v>
      </c>
      <c r="S125" t="s">
        <v>28</v>
      </c>
    </row>
  </sheetData>
  <pageMargins left="0.7" right="0.7" top="0.75" bottom="0.75" header="0.3" footer="0.3"/>
  <pageSetup orientation="portrait" r:id="rId1"/>
  <ignoredErrors>
    <ignoredError sqref="G113 G59:G71 G85 G73:G7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F353E-2B25-46A5-9DAB-5C74A37A42FF}">
  <dimension ref="A1:H84"/>
  <sheetViews>
    <sheetView zoomScale="99" zoomScaleNormal="99" workbookViewId="0">
      <selection activeCell="I85" sqref="I85"/>
    </sheetView>
  </sheetViews>
  <sheetFormatPr baseColWidth="10" defaultRowHeight="14.4" x14ac:dyDescent="0.3"/>
  <cols>
    <col min="1" max="1" width="18.109375" customWidth="1"/>
  </cols>
  <sheetData>
    <row r="1" spans="1:8" x14ac:dyDescent="0.3">
      <c r="A1" s="5" t="s">
        <v>1</v>
      </c>
      <c r="B1" s="5" t="s">
        <v>44</v>
      </c>
      <c r="C1" s="5" t="s">
        <v>253</v>
      </c>
      <c r="D1" s="5" t="s">
        <v>12</v>
      </c>
      <c r="E1" s="5" t="s">
        <v>13</v>
      </c>
      <c r="F1" s="5" t="s">
        <v>4</v>
      </c>
      <c r="G1" s="5" t="s">
        <v>5</v>
      </c>
      <c r="H1" s="6" t="s">
        <v>6</v>
      </c>
    </row>
    <row r="2" spans="1:8" x14ac:dyDescent="0.3">
      <c r="A2" s="1" t="s">
        <v>0</v>
      </c>
      <c r="B2" t="s">
        <v>170</v>
      </c>
      <c r="C2" t="s">
        <v>254</v>
      </c>
      <c r="D2">
        <v>290</v>
      </c>
      <c r="E2">
        <v>397</v>
      </c>
      <c r="F2" t="s">
        <v>14</v>
      </c>
      <c r="G2">
        <v>44</v>
      </c>
      <c r="H2" s="4" t="s">
        <v>337</v>
      </c>
    </row>
    <row r="3" spans="1:8" x14ac:dyDescent="0.3">
      <c r="A3" s="1" t="s">
        <v>0</v>
      </c>
      <c r="B3" t="s">
        <v>171</v>
      </c>
      <c r="C3" t="s">
        <v>255</v>
      </c>
      <c r="D3">
        <v>350</v>
      </c>
      <c r="E3">
        <v>336.5</v>
      </c>
      <c r="F3" t="s">
        <v>14</v>
      </c>
      <c r="G3">
        <v>45</v>
      </c>
      <c r="H3" s="4" t="s">
        <v>338</v>
      </c>
    </row>
    <row r="4" spans="1:8" x14ac:dyDescent="0.3">
      <c r="A4" s="1" t="s">
        <v>0</v>
      </c>
      <c r="B4" t="s">
        <v>172</v>
      </c>
      <c r="C4" t="s">
        <v>256</v>
      </c>
      <c r="D4">
        <v>340</v>
      </c>
      <c r="E4">
        <v>296.5</v>
      </c>
      <c r="F4" t="s">
        <v>15</v>
      </c>
      <c r="G4">
        <v>47</v>
      </c>
      <c r="H4" s="4" t="s">
        <v>339</v>
      </c>
    </row>
    <row r="5" spans="1:8" x14ac:dyDescent="0.3">
      <c r="A5" s="1" t="s">
        <v>0</v>
      </c>
      <c r="B5" t="s">
        <v>173</v>
      </c>
      <c r="C5" t="s">
        <v>257</v>
      </c>
      <c r="D5">
        <v>340</v>
      </c>
      <c r="E5">
        <v>312</v>
      </c>
      <c r="F5" t="s">
        <v>16</v>
      </c>
      <c r="G5">
        <v>47</v>
      </c>
      <c r="H5" s="4" t="s">
        <v>339</v>
      </c>
    </row>
    <row r="6" spans="1:8" x14ac:dyDescent="0.3">
      <c r="A6" s="1" t="s">
        <v>0</v>
      </c>
      <c r="B6" t="s">
        <v>174</v>
      </c>
      <c r="C6" t="s">
        <v>258</v>
      </c>
      <c r="D6">
        <v>370</v>
      </c>
      <c r="E6">
        <v>520</v>
      </c>
      <c r="F6" t="s">
        <v>16</v>
      </c>
      <c r="G6">
        <v>55</v>
      </c>
      <c r="H6" s="4" t="s">
        <v>340</v>
      </c>
    </row>
    <row r="7" spans="1:8" x14ac:dyDescent="0.3">
      <c r="A7" s="1" t="s">
        <v>0</v>
      </c>
      <c r="B7" t="s">
        <v>175</v>
      </c>
      <c r="C7" t="s">
        <v>259</v>
      </c>
      <c r="D7">
        <v>420</v>
      </c>
      <c r="E7">
        <v>660</v>
      </c>
      <c r="F7" t="s">
        <v>15</v>
      </c>
      <c r="G7">
        <v>55</v>
      </c>
      <c r="H7" s="4" t="s">
        <v>340</v>
      </c>
    </row>
    <row r="8" spans="1:8" x14ac:dyDescent="0.3">
      <c r="A8" s="1" t="s">
        <v>0</v>
      </c>
      <c r="B8" t="s">
        <v>176</v>
      </c>
      <c r="C8" t="s">
        <v>260</v>
      </c>
      <c r="D8">
        <v>480</v>
      </c>
      <c r="E8">
        <v>906.5</v>
      </c>
      <c r="F8" t="s">
        <v>16</v>
      </c>
      <c r="G8">
        <v>69</v>
      </c>
      <c r="H8" s="4" t="s">
        <v>341</v>
      </c>
    </row>
    <row r="9" spans="1:8" x14ac:dyDescent="0.3">
      <c r="A9" s="1" t="s">
        <v>0</v>
      </c>
      <c r="B9" t="s">
        <v>177</v>
      </c>
      <c r="C9" t="s">
        <v>261</v>
      </c>
      <c r="D9">
        <v>480</v>
      </c>
      <c r="E9">
        <v>714</v>
      </c>
      <c r="F9" t="s">
        <v>15</v>
      </c>
      <c r="G9">
        <v>74</v>
      </c>
      <c r="H9" s="4" t="s">
        <v>342</v>
      </c>
    </row>
    <row r="10" spans="1:8" x14ac:dyDescent="0.3">
      <c r="A10" s="1" t="s">
        <v>0</v>
      </c>
      <c r="B10" t="s">
        <v>178</v>
      </c>
      <c r="C10" t="s">
        <v>262</v>
      </c>
      <c r="D10">
        <v>330</v>
      </c>
      <c r="E10">
        <v>284</v>
      </c>
      <c r="F10" t="s">
        <v>15</v>
      </c>
      <c r="G10">
        <v>74</v>
      </c>
      <c r="H10" s="4" t="s">
        <v>342</v>
      </c>
    </row>
    <row r="11" spans="1:8" x14ac:dyDescent="0.3">
      <c r="A11" s="1" t="s">
        <v>0</v>
      </c>
      <c r="B11" t="s">
        <v>179</v>
      </c>
      <c r="C11" t="s">
        <v>263</v>
      </c>
      <c r="D11">
        <v>260</v>
      </c>
      <c r="E11">
        <v>146.5</v>
      </c>
      <c r="F11" t="s">
        <v>15</v>
      </c>
      <c r="G11">
        <v>75</v>
      </c>
      <c r="H11" s="4" t="s">
        <v>343</v>
      </c>
    </row>
    <row r="12" spans="1:8" x14ac:dyDescent="0.3">
      <c r="A12" s="1" t="s">
        <v>0</v>
      </c>
      <c r="B12" t="s">
        <v>180</v>
      </c>
      <c r="C12" t="s">
        <v>264</v>
      </c>
      <c r="D12">
        <v>360</v>
      </c>
      <c r="E12">
        <v>417</v>
      </c>
      <c r="F12" t="s">
        <v>16</v>
      </c>
      <c r="G12">
        <v>75</v>
      </c>
      <c r="H12" s="4" t="s">
        <v>343</v>
      </c>
    </row>
    <row r="13" spans="1:8" x14ac:dyDescent="0.3">
      <c r="A13" s="1" t="s">
        <v>0</v>
      </c>
      <c r="B13" t="s">
        <v>181</v>
      </c>
      <c r="C13" t="s">
        <v>265</v>
      </c>
      <c r="D13">
        <v>380</v>
      </c>
      <c r="E13">
        <v>531</v>
      </c>
      <c r="F13" t="s">
        <v>15</v>
      </c>
      <c r="G13">
        <v>78</v>
      </c>
      <c r="H13" s="4" t="s">
        <v>344</v>
      </c>
    </row>
    <row r="14" spans="1:8" x14ac:dyDescent="0.3">
      <c r="A14" s="1" t="s">
        <v>0</v>
      </c>
      <c r="B14" t="s">
        <v>182</v>
      </c>
      <c r="C14" t="s">
        <v>266</v>
      </c>
      <c r="D14">
        <v>430</v>
      </c>
      <c r="E14">
        <v>729.5</v>
      </c>
      <c r="F14" t="s">
        <v>15</v>
      </c>
      <c r="G14">
        <v>78</v>
      </c>
      <c r="H14" s="4" t="s">
        <v>344</v>
      </c>
    </row>
    <row r="15" spans="1:8" x14ac:dyDescent="0.3">
      <c r="A15" s="1" t="s">
        <v>0</v>
      </c>
      <c r="B15" t="s">
        <v>183</v>
      </c>
      <c r="C15" t="s">
        <v>267</v>
      </c>
      <c r="D15">
        <v>450</v>
      </c>
      <c r="E15">
        <v>833</v>
      </c>
      <c r="F15" t="s">
        <v>16</v>
      </c>
      <c r="G15">
        <v>79</v>
      </c>
      <c r="H15" s="4" t="s">
        <v>345</v>
      </c>
    </row>
    <row r="16" spans="1:8" x14ac:dyDescent="0.3">
      <c r="A16" s="1" t="s">
        <v>0</v>
      </c>
      <c r="B16" t="s">
        <v>184</v>
      </c>
      <c r="C16" t="s">
        <v>268</v>
      </c>
      <c r="D16">
        <v>410</v>
      </c>
      <c r="E16">
        <v>662</v>
      </c>
      <c r="F16" t="s">
        <v>16</v>
      </c>
      <c r="G16">
        <v>79</v>
      </c>
      <c r="H16" s="4" t="s">
        <v>345</v>
      </c>
    </row>
    <row r="17" spans="1:8" x14ac:dyDescent="0.3">
      <c r="A17" s="1" t="s">
        <v>0</v>
      </c>
      <c r="B17" t="s">
        <v>185</v>
      </c>
      <c r="C17" t="s">
        <v>269</v>
      </c>
      <c r="D17">
        <v>410</v>
      </c>
      <c r="E17">
        <v>586.5</v>
      </c>
      <c r="F17" t="s">
        <v>16</v>
      </c>
      <c r="G17">
        <v>80</v>
      </c>
      <c r="H17" s="4" t="s">
        <v>346</v>
      </c>
    </row>
    <row r="18" spans="1:8" x14ac:dyDescent="0.3">
      <c r="A18" s="1" t="s">
        <v>0</v>
      </c>
      <c r="B18" t="s">
        <v>186</v>
      </c>
      <c r="C18" t="s">
        <v>270</v>
      </c>
      <c r="D18">
        <v>340</v>
      </c>
      <c r="E18">
        <v>349.5</v>
      </c>
      <c r="F18" t="s">
        <v>15</v>
      </c>
      <c r="G18">
        <v>80</v>
      </c>
      <c r="H18" s="4" t="s">
        <v>346</v>
      </c>
    </row>
    <row r="19" spans="1:8" x14ac:dyDescent="0.3">
      <c r="A19" s="1" t="s">
        <v>0</v>
      </c>
      <c r="B19" t="s">
        <v>187</v>
      </c>
      <c r="C19" t="s">
        <v>271</v>
      </c>
      <c r="D19">
        <v>340</v>
      </c>
      <c r="E19">
        <v>313.5</v>
      </c>
      <c r="F19" t="s">
        <v>16</v>
      </c>
      <c r="G19">
        <v>86</v>
      </c>
      <c r="H19" s="4" t="s">
        <v>347</v>
      </c>
    </row>
    <row r="20" spans="1:8" x14ac:dyDescent="0.3">
      <c r="A20" s="1" t="s">
        <v>0</v>
      </c>
      <c r="B20" t="s">
        <v>188</v>
      </c>
      <c r="C20" t="s">
        <v>272</v>
      </c>
      <c r="D20">
        <v>320</v>
      </c>
      <c r="E20">
        <v>256.5</v>
      </c>
      <c r="F20" t="s">
        <v>16</v>
      </c>
      <c r="G20">
        <v>91</v>
      </c>
      <c r="H20" s="4" t="s">
        <v>348</v>
      </c>
    </row>
    <row r="21" spans="1:8" x14ac:dyDescent="0.3">
      <c r="A21" s="1" t="s">
        <v>0</v>
      </c>
      <c r="B21" t="s">
        <v>189</v>
      </c>
      <c r="C21" t="s">
        <v>273</v>
      </c>
      <c r="D21">
        <v>410</v>
      </c>
      <c r="E21">
        <v>594.5</v>
      </c>
      <c r="F21" t="s">
        <v>16</v>
      </c>
      <c r="G21">
        <v>92</v>
      </c>
      <c r="H21" s="4" t="s">
        <v>348</v>
      </c>
    </row>
    <row r="22" spans="1:8" x14ac:dyDescent="0.3">
      <c r="A22" s="1" t="s">
        <v>0</v>
      </c>
      <c r="B22" t="s">
        <v>190</v>
      </c>
      <c r="C22" t="s">
        <v>274</v>
      </c>
      <c r="D22">
        <v>290</v>
      </c>
      <c r="E22">
        <v>182</v>
      </c>
      <c r="F22" t="s">
        <v>16</v>
      </c>
      <c r="G22">
        <v>93</v>
      </c>
      <c r="H22" s="4" t="s">
        <v>349</v>
      </c>
    </row>
    <row r="23" spans="1:8" x14ac:dyDescent="0.3">
      <c r="A23" s="1" t="s">
        <v>0</v>
      </c>
      <c r="B23" t="s">
        <v>191</v>
      </c>
      <c r="C23" t="s">
        <v>275</v>
      </c>
      <c r="D23">
        <v>320</v>
      </c>
      <c r="E23">
        <v>248</v>
      </c>
      <c r="F23" t="s">
        <v>16</v>
      </c>
      <c r="G23">
        <v>93</v>
      </c>
      <c r="H23" s="4" t="s">
        <v>349</v>
      </c>
    </row>
    <row r="24" spans="1:8" x14ac:dyDescent="0.3">
      <c r="A24" s="1" t="s">
        <v>0</v>
      </c>
      <c r="B24" t="s">
        <v>192</v>
      </c>
      <c r="C24" t="s">
        <v>276</v>
      </c>
      <c r="D24">
        <v>310</v>
      </c>
      <c r="E24">
        <v>285.5</v>
      </c>
      <c r="F24" t="s">
        <v>16</v>
      </c>
      <c r="G24">
        <v>97</v>
      </c>
      <c r="H24" s="4" t="s">
        <v>350</v>
      </c>
    </row>
    <row r="25" spans="1:8" x14ac:dyDescent="0.3">
      <c r="A25" s="1" t="s">
        <v>0</v>
      </c>
      <c r="B25" t="s">
        <v>193</v>
      </c>
      <c r="C25" t="s">
        <v>277</v>
      </c>
      <c r="D25">
        <v>380</v>
      </c>
      <c r="E25">
        <v>551</v>
      </c>
      <c r="F25" t="s">
        <v>16</v>
      </c>
      <c r="G25">
        <v>98</v>
      </c>
      <c r="H25" s="4" t="s">
        <v>351</v>
      </c>
    </row>
    <row r="26" spans="1:8" x14ac:dyDescent="0.3">
      <c r="A26" s="1" t="s">
        <v>0</v>
      </c>
      <c r="B26" t="s">
        <v>194</v>
      </c>
      <c r="C26" t="s">
        <v>278</v>
      </c>
      <c r="D26">
        <v>330</v>
      </c>
      <c r="E26">
        <v>325</v>
      </c>
      <c r="F26" t="s">
        <v>16</v>
      </c>
      <c r="G26">
        <v>98</v>
      </c>
      <c r="H26" s="4" t="s">
        <v>351</v>
      </c>
    </row>
    <row r="27" spans="1:8" x14ac:dyDescent="0.3">
      <c r="A27" s="1" t="s">
        <v>0</v>
      </c>
      <c r="B27" t="s">
        <v>195</v>
      </c>
      <c r="C27" t="s">
        <v>279</v>
      </c>
      <c r="D27">
        <v>320</v>
      </c>
      <c r="E27">
        <v>255.5</v>
      </c>
      <c r="F27" t="s">
        <v>16</v>
      </c>
      <c r="G27">
        <v>102</v>
      </c>
      <c r="H27" s="4" t="s">
        <v>352</v>
      </c>
    </row>
    <row r="28" spans="1:8" x14ac:dyDescent="0.3">
      <c r="A28" s="1" t="s">
        <v>0</v>
      </c>
      <c r="B28" t="s">
        <v>196</v>
      </c>
      <c r="C28" t="s">
        <v>280</v>
      </c>
      <c r="D28">
        <v>330</v>
      </c>
      <c r="E28">
        <v>291.5</v>
      </c>
      <c r="F28" t="s">
        <v>16</v>
      </c>
      <c r="G28">
        <v>102</v>
      </c>
      <c r="H28" s="4" t="s">
        <v>352</v>
      </c>
    </row>
    <row r="29" spans="1:8" x14ac:dyDescent="0.3">
      <c r="A29" s="1" t="s">
        <v>0</v>
      </c>
      <c r="B29" t="s">
        <v>197</v>
      </c>
      <c r="C29" t="s">
        <v>282</v>
      </c>
      <c r="D29">
        <v>150</v>
      </c>
      <c r="E29">
        <v>26</v>
      </c>
      <c r="F29" t="s">
        <v>14</v>
      </c>
      <c r="G29">
        <v>103</v>
      </c>
      <c r="H29" s="4" t="s">
        <v>353</v>
      </c>
    </row>
    <row r="30" spans="1:8" x14ac:dyDescent="0.3">
      <c r="A30" s="1" t="s">
        <v>0</v>
      </c>
      <c r="B30" t="s">
        <v>198</v>
      </c>
      <c r="C30" t="s">
        <v>283</v>
      </c>
      <c r="D30">
        <v>300</v>
      </c>
      <c r="E30">
        <v>227</v>
      </c>
      <c r="F30" t="s">
        <v>16</v>
      </c>
      <c r="G30">
        <v>103</v>
      </c>
      <c r="H30" s="4" t="s">
        <v>353</v>
      </c>
    </row>
    <row r="31" spans="1:8" x14ac:dyDescent="0.3">
      <c r="A31" s="1" t="s">
        <v>0</v>
      </c>
      <c r="B31" t="s">
        <v>199</v>
      </c>
      <c r="C31" t="s">
        <v>284</v>
      </c>
      <c r="D31">
        <v>410</v>
      </c>
      <c r="E31">
        <v>538.5</v>
      </c>
      <c r="F31" t="s">
        <v>15</v>
      </c>
      <c r="G31">
        <v>103</v>
      </c>
      <c r="H31" s="4" t="s">
        <v>353</v>
      </c>
    </row>
    <row r="32" spans="1:8" x14ac:dyDescent="0.3">
      <c r="A32" s="1" t="s">
        <v>0</v>
      </c>
      <c r="B32" t="s">
        <v>200</v>
      </c>
      <c r="C32" t="s">
        <v>285</v>
      </c>
      <c r="D32">
        <v>350</v>
      </c>
      <c r="E32">
        <v>436</v>
      </c>
      <c r="F32" t="s">
        <v>15</v>
      </c>
      <c r="G32">
        <v>104</v>
      </c>
      <c r="H32" s="4" t="s">
        <v>354</v>
      </c>
    </row>
    <row r="33" spans="1:8" x14ac:dyDescent="0.3">
      <c r="A33" s="1" t="s">
        <v>0</v>
      </c>
      <c r="B33" t="s">
        <v>201</v>
      </c>
      <c r="C33" t="s">
        <v>286</v>
      </c>
      <c r="D33">
        <v>320</v>
      </c>
      <c r="E33">
        <v>300.5</v>
      </c>
      <c r="F33" t="s">
        <v>16</v>
      </c>
      <c r="G33">
        <v>104</v>
      </c>
      <c r="H33" s="4" t="s">
        <v>354</v>
      </c>
    </row>
    <row r="34" spans="1:8" x14ac:dyDescent="0.3">
      <c r="A34" s="1" t="s">
        <v>0</v>
      </c>
      <c r="B34" t="s">
        <v>202</v>
      </c>
      <c r="C34" t="s">
        <v>287</v>
      </c>
      <c r="D34">
        <v>500</v>
      </c>
      <c r="E34">
        <v>981</v>
      </c>
      <c r="F34" t="s">
        <v>15</v>
      </c>
      <c r="G34">
        <v>105</v>
      </c>
      <c r="H34" s="4" t="s">
        <v>355</v>
      </c>
    </row>
    <row r="35" spans="1:8" x14ac:dyDescent="0.3">
      <c r="A35" s="1" t="s">
        <v>0</v>
      </c>
      <c r="B35" t="s">
        <v>203</v>
      </c>
      <c r="C35" t="s">
        <v>288</v>
      </c>
      <c r="D35">
        <v>380</v>
      </c>
      <c r="E35">
        <v>495.5</v>
      </c>
      <c r="F35" t="s">
        <v>15</v>
      </c>
      <c r="G35">
        <v>105</v>
      </c>
      <c r="H35" s="4" t="s">
        <v>355</v>
      </c>
    </row>
    <row r="36" spans="1:8" x14ac:dyDescent="0.3">
      <c r="A36" s="1" t="s">
        <v>0</v>
      </c>
      <c r="B36" t="s">
        <v>204</v>
      </c>
      <c r="C36" t="s">
        <v>289</v>
      </c>
      <c r="D36">
        <v>330</v>
      </c>
      <c r="E36">
        <v>326.5</v>
      </c>
      <c r="F36" t="s">
        <v>16</v>
      </c>
      <c r="G36">
        <v>105</v>
      </c>
      <c r="H36" s="4" t="s">
        <v>355</v>
      </c>
    </row>
    <row r="37" spans="1:8" x14ac:dyDescent="0.3">
      <c r="A37" s="1" t="s">
        <v>0</v>
      </c>
      <c r="B37" t="s">
        <v>205</v>
      </c>
      <c r="C37" t="s">
        <v>290</v>
      </c>
      <c r="D37">
        <v>430</v>
      </c>
      <c r="E37">
        <v>615</v>
      </c>
      <c r="F37" t="s">
        <v>16</v>
      </c>
      <c r="G37">
        <v>110</v>
      </c>
      <c r="H37" s="4" t="s">
        <v>356</v>
      </c>
    </row>
    <row r="38" spans="1:8" x14ac:dyDescent="0.3">
      <c r="A38" s="1" t="s">
        <v>0</v>
      </c>
      <c r="B38" t="s">
        <v>206</v>
      </c>
      <c r="C38" t="s">
        <v>291</v>
      </c>
      <c r="D38">
        <v>430</v>
      </c>
      <c r="E38">
        <v>630</v>
      </c>
      <c r="F38" t="s">
        <v>16</v>
      </c>
      <c r="G38">
        <v>110</v>
      </c>
      <c r="H38" s="4" t="s">
        <v>356</v>
      </c>
    </row>
    <row r="39" spans="1:8" x14ac:dyDescent="0.3">
      <c r="A39" s="1" t="s">
        <v>0</v>
      </c>
      <c r="B39" t="s">
        <v>207</v>
      </c>
      <c r="C39" t="s">
        <v>292</v>
      </c>
      <c r="D39">
        <v>460</v>
      </c>
      <c r="E39">
        <v>863</v>
      </c>
      <c r="F39" t="s">
        <v>16</v>
      </c>
      <c r="G39">
        <v>110</v>
      </c>
      <c r="H39" s="4" t="s">
        <v>356</v>
      </c>
    </row>
    <row r="40" spans="1:8" x14ac:dyDescent="0.3">
      <c r="A40" s="1" t="s">
        <v>0</v>
      </c>
      <c r="B40" t="s">
        <v>208</v>
      </c>
      <c r="C40" t="s">
        <v>293</v>
      </c>
      <c r="D40">
        <v>250</v>
      </c>
      <c r="E40">
        <v>120.5</v>
      </c>
      <c r="F40" t="s">
        <v>16</v>
      </c>
      <c r="G40">
        <v>111</v>
      </c>
      <c r="H40" s="4" t="s">
        <v>357</v>
      </c>
    </row>
    <row r="41" spans="1:8" x14ac:dyDescent="0.3">
      <c r="A41" s="1" t="s">
        <v>0</v>
      </c>
      <c r="B41" t="s">
        <v>209</v>
      </c>
      <c r="C41" t="s">
        <v>294</v>
      </c>
      <c r="D41">
        <v>230</v>
      </c>
      <c r="E41">
        <v>87</v>
      </c>
      <c r="F41" t="s">
        <v>16</v>
      </c>
      <c r="G41">
        <v>111</v>
      </c>
      <c r="H41" s="4" t="s">
        <v>357</v>
      </c>
    </row>
    <row r="42" spans="1:8" x14ac:dyDescent="0.3">
      <c r="A42" s="1" t="s">
        <v>0</v>
      </c>
      <c r="B42" t="s">
        <v>210</v>
      </c>
      <c r="C42" t="s">
        <v>295</v>
      </c>
      <c r="D42">
        <v>360</v>
      </c>
      <c r="E42">
        <v>361</v>
      </c>
      <c r="F42" t="s">
        <v>15</v>
      </c>
      <c r="G42">
        <v>111</v>
      </c>
      <c r="H42" s="4" t="s">
        <v>357</v>
      </c>
    </row>
    <row r="43" spans="1:8" x14ac:dyDescent="0.3">
      <c r="A43" s="1" t="s">
        <v>0</v>
      </c>
      <c r="B43" t="s">
        <v>211</v>
      </c>
      <c r="C43" t="s">
        <v>296</v>
      </c>
      <c r="D43">
        <v>500</v>
      </c>
      <c r="E43">
        <v>1035</v>
      </c>
      <c r="F43" t="s">
        <v>16</v>
      </c>
      <c r="G43">
        <v>111</v>
      </c>
      <c r="H43" s="4" t="s">
        <v>357</v>
      </c>
    </row>
    <row r="44" spans="1:8" x14ac:dyDescent="0.3">
      <c r="A44" s="1" t="s">
        <v>0</v>
      </c>
      <c r="B44" t="s">
        <v>212</v>
      </c>
      <c r="C44" t="s">
        <v>297</v>
      </c>
      <c r="D44">
        <v>280</v>
      </c>
      <c r="E44">
        <v>158.5</v>
      </c>
      <c r="F44" t="s">
        <v>15</v>
      </c>
      <c r="G44">
        <v>112</v>
      </c>
      <c r="H44" s="4" t="s">
        <v>358</v>
      </c>
    </row>
    <row r="45" spans="1:8" x14ac:dyDescent="0.3">
      <c r="A45" s="1" t="s">
        <v>0</v>
      </c>
      <c r="B45" t="s">
        <v>213</v>
      </c>
      <c r="C45" t="s">
        <v>298</v>
      </c>
      <c r="D45">
        <v>390</v>
      </c>
      <c r="E45">
        <v>520</v>
      </c>
      <c r="F45" t="s">
        <v>16</v>
      </c>
      <c r="G45">
        <v>112</v>
      </c>
      <c r="H45" s="4" t="s">
        <v>358</v>
      </c>
    </row>
    <row r="46" spans="1:8" x14ac:dyDescent="0.3">
      <c r="A46" s="1" t="s">
        <v>0</v>
      </c>
      <c r="B46" t="s">
        <v>214</v>
      </c>
      <c r="C46" t="s">
        <v>299</v>
      </c>
      <c r="D46">
        <v>390</v>
      </c>
      <c r="E46">
        <v>479</v>
      </c>
      <c r="F46" t="s">
        <v>15</v>
      </c>
      <c r="G46">
        <v>112</v>
      </c>
      <c r="H46" s="4" t="s">
        <v>358</v>
      </c>
    </row>
    <row r="47" spans="1:8" x14ac:dyDescent="0.3">
      <c r="A47" s="1" t="s">
        <v>0</v>
      </c>
      <c r="B47" t="s">
        <v>215</v>
      </c>
      <c r="C47" t="s">
        <v>300</v>
      </c>
      <c r="D47">
        <v>520</v>
      </c>
      <c r="E47">
        <v>1348</v>
      </c>
      <c r="F47" t="s">
        <v>16</v>
      </c>
      <c r="G47">
        <v>120</v>
      </c>
      <c r="H47" s="4" t="s">
        <v>359</v>
      </c>
    </row>
    <row r="48" spans="1:8" x14ac:dyDescent="0.3">
      <c r="A48" s="1" t="s">
        <v>0</v>
      </c>
      <c r="B48" t="s">
        <v>216</v>
      </c>
      <c r="C48" t="s">
        <v>301</v>
      </c>
      <c r="D48">
        <v>490</v>
      </c>
      <c r="E48">
        <v>957</v>
      </c>
      <c r="F48" t="s">
        <v>16</v>
      </c>
      <c r="G48">
        <v>120</v>
      </c>
      <c r="H48" s="4" t="s">
        <v>359</v>
      </c>
    </row>
    <row r="49" spans="1:8" x14ac:dyDescent="0.3">
      <c r="A49" s="1" t="s">
        <v>0</v>
      </c>
      <c r="B49" t="s">
        <v>217</v>
      </c>
      <c r="C49" t="s">
        <v>302</v>
      </c>
      <c r="D49">
        <v>570</v>
      </c>
      <c r="E49">
        <v>1570</v>
      </c>
      <c r="F49" t="s">
        <v>16</v>
      </c>
      <c r="G49">
        <v>120</v>
      </c>
      <c r="H49" s="4" t="s">
        <v>359</v>
      </c>
    </row>
    <row r="50" spans="1:8" x14ac:dyDescent="0.3">
      <c r="A50" s="1" t="s">
        <v>0</v>
      </c>
      <c r="B50" t="s">
        <v>218</v>
      </c>
      <c r="C50" t="s">
        <v>303</v>
      </c>
      <c r="D50">
        <v>470</v>
      </c>
      <c r="E50">
        <v>887</v>
      </c>
      <c r="F50" t="s">
        <v>15</v>
      </c>
      <c r="G50">
        <v>120</v>
      </c>
      <c r="H50" s="4" t="s">
        <v>359</v>
      </c>
    </row>
    <row r="51" spans="1:8" x14ac:dyDescent="0.3">
      <c r="A51" s="1" t="s">
        <v>0</v>
      </c>
      <c r="B51" t="s">
        <v>219</v>
      </c>
      <c r="C51" t="s">
        <v>304</v>
      </c>
      <c r="D51">
        <v>550</v>
      </c>
      <c r="E51">
        <v>1706</v>
      </c>
      <c r="F51" t="s">
        <v>16</v>
      </c>
      <c r="G51">
        <v>120</v>
      </c>
      <c r="H51" s="4" t="s">
        <v>359</v>
      </c>
    </row>
    <row r="52" spans="1:8" x14ac:dyDescent="0.3">
      <c r="A52" s="1" t="s">
        <v>0</v>
      </c>
      <c r="B52" t="s">
        <v>220</v>
      </c>
      <c r="C52" t="s">
        <v>305</v>
      </c>
      <c r="D52">
        <v>360</v>
      </c>
      <c r="E52">
        <v>376.5</v>
      </c>
      <c r="F52" t="s">
        <v>15</v>
      </c>
      <c r="G52">
        <v>122</v>
      </c>
      <c r="H52" s="4" t="s">
        <v>360</v>
      </c>
    </row>
    <row r="53" spans="1:8" x14ac:dyDescent="0.3">
      <c r="A53" s="1" t="s">
        <v>0</v>
      </c>
      <c r="B53" t="s">
        <v>221</v>
      </c>
      <c r="C53" t="s">
        <v>306</v>
      </c>
      <c r="D53">
        <v>270</v>
      </c>
      <c r="E53">
        <v>144.5</v>
      </c>
      <c r="F53" t="s">
        <v>16</v>
      </c>
      <c r="G53">
        <v>122</v>
      </c>
      <c r="H53" s="4" t="s">
        <v>360</v>
      </c>
    </row>
    <row r="54" spans="1:8" x14ac:dyDescent="0.3">
      <c r="A54" s="1" t="s">
        <v>0</v>
      </c>
      <c r="B54" t="s">
        <v>222</v>
      </c>
      <c r="C54" t="s">
        <v>307</v>
      </c>
      <c r="D54">
        <v>310</v>
      </c>
      <c r="E54">
        <v>223.5</v>
      </c>
      <c r="F54" t="s">
        <v>15</v>
      </c>
      <c r="G54">
        <v>122</v>
      </c>
      <c r="H54" s="4" t="s">
        <v>360</v>
      </c>
    </row>
    <row r="55" spans="1:8" x14ac:dyDescent="0.3">
      <c r="A55" s="1" t="s">
        <v>0</v>
      </c>
      <c r="B55" t="s">
        <v>223</v>
      </c>
      <c r="C55" t="s">
        <v>308</v>
      </c>
      <c r="D55">
        <v>310</v>
      </c>
      <c r="E55">
        <v>273</v>
      </c>
      <c r="F55" t="s">
        <v>16</v>
      </c>
      <c r="G55">
        <v>122</v>
      </c>
      <c r="H55" s="4" t="s">
        <v>360</v>
      </c>
    </row>
    <row r="56" spans="1:8" x14ac:dyDescent="0.3">
      <c r="A56" s="1" t="s">
        <v>0</v>
      </c>
      <c r="B56" t="s">
        <v>224</v>
      </c>
      <c r="C56" t="s">
        <v>309</v>
      </c>
      <c r="D56">
        <v>360</v>
      </c>
      <c r="E56">
        <v>317</v>
      </c>
      <c r="F56" t="s">
        <v>16</v>
      </c>
      <c r="G56">
        <v>122</v>
      </c>
      <c r="H56" s="4" t="s">
        <v>360</v>
      </c>
    </row>
    <row r="57" spans="1:8" x14ac:dyDescent="0.3">
      <c r="A57" s="1" t="s">
        <v>0</v>
      </c>
      <c r="B57" t="s">
        <v>225</v>
      </c>
      <c r="C57" t="s">
        <v>310</v>
      </c>
      <c r="D57">
        <v>430</v>
      </c>
      <c r="E57">
        <v>557.5</v>
      </c>
      <c r="F57" t="s">
        <v>15</v>
      </c>
      <c r="G57">
        <v>129</v>
      </c>
      <c r="H57" s="4" t="s">
        <v>361</v>
      </c>
    </row>
    <row r="58" spans="1:8" x14ac:dyDescent="0.3">
      <c r="A58" s="1" t="s">
        <v>0</v>
      </c>
      <c r="B58" t="s">
        <v>226</v>
      </c>
      <c r="C58" t="s">
        <v>311</v>
      </c>
      <c r="D58">
        <v>460</v>
      </c>
      <c r="E58">
        <v>790</v>
      </c>
      <c r="F58" t="s">
        <v>16</v>
      </c>
      <c r="G58">
        <v>130</v>
      </c>
      <c r="H58" s="4" t="s">
        <v>362</v>
      </c>
    </row>
    <row r="59" spans="1:8" x14ac:dyDescent="0.3">
      <c r="A59" s="1" t="s">
        <v>0</v>
      </c>
      <c r="B59" t="s">
        <v>227</v>
      </c>
      <c r="C59" t="s">
        <v>312</v>
      </c>
      <c r="D59">
        <v>440</v>
      </c>
      <c r="E59">
        <v>659</v>
      </c>
      <c r="F59" t="s">
        <v>15</v>
      </c>
      <c r="G59">
        <v>130</v>
      </c>
      <c r="H59" s="4" t="s">
        <v>362</v>
      </c>
    </row>
    <row r="60" spans="1:8" x14ac:dyDescent="0.3">
      <c r="A60" s="1" t="s">
        <v>0</v>
      </c>
      <c r="B60" t="s">
        <v>228</v>
      </c>
      <c r="C60" t="s">
        <v>313</v>
      </c>
      <c r="D60">
        <v>540</v>
      </c>
      <c r="E60">
        <v>1282</v>
      </c>
      <c r="F60" t="s">
        <v>16</v>
      </c>
      <c r="G60">
        <v>130</v>
      </c>
      <c r="H60" s="4" t="s">
        <v>362</v>
      </c>
    </row>
    <row r="61" spans="1:8" x14ac:dyDescent="0.3">
      <c r="A61" s="1" t="s">
        <v>0</v>
      </c>
      <c r="B61" t="s">
        <v>229</v>
      </c>
      <c r="C61" t="s">
        <v>314</v>
      </c>
      <c r="D61">
        <v>550</v>
      </c>
      <c r="E61">
        <v>1318</v>
      </c>
      <c r="F61" t="s">
        <v>15</v>
      </c>
      <c r="G61">
        <v>130</v>
      </c>
      <c r="H61" s="4" t="s">
        <v>362</v>
      </c>
    </row>
    <row r="62" spans="1:8" x14ac:dyDescent="0.3">
      <c r="A62" s="1" t="s">
        <v>0</v>
      </c>
      <c r="B62" t="s">
        <v>230</v>
      </c>
      <c r="C62" t="s">
        <v>315</v>
      </c>
      <c r="D62">
        <v>460</v>
      </c>
      <c r="E62">
        <v>758</v>
      </c>
      <c r="F62" t="s">
        <v>15</v>
      </c>
      <c r="G62">
        <v>135</v>
      </c>
      <c r="H62" s="4" t="s">
        <v>363</v>
      </c>
    </row>
    <row r="63" spans="1:8" x14ac:dyDescent="0.3">
      <c r="A63" s="1" t="s">
        <v>0</v>
      </c>
      <c r="B63" t="s">
        <v>231</v>
      </c>
      <c r="C63" t="s">
        <v>316</v>
      </c>
      <c r="D63">
        <v>430</v>
      </c>
      <c r="E63">
        <v>616</v>
      </c>
      <c r="F63" t="s">
        <v>16</v>
      </c>
      <c r="G63">
        <v>135</v>
      </c>
      <c r="H63" s="4" t="s">
        <v>363</v>
      </c>
    </row>
    <row r="64" spans="1:8" x14ac:dyDescent="0.3">
      <c r="A64" s="1" t="s">
        <v>0</v>
      </c>
      <c r="B64" t="s">
        <v>232</v>
      </c>
      <c r="C64" t="s">
        <v>317</v>
      </c>
      <c r="D64">
        <v>410</v>
      </c>
      <c r="E64">
        <v>590</v>
      </c>
      <c r="F64" t="s">
        <v>15</v>
      </c>
      <c r="G64">
        <v>135</v>
      </c>
      <c r="H64" s="4" t="s">
        <v>363</v>
      </c>
    </row>
    <row r="65" spans="1:8" x14ac:dyDescent="0.3">
      <c r="A65" s="1" t="s">
        <v>0</v>
      </c>
      <c r="B65" t="s">
        <v>233</v>
      </c>
      <c r="C65" t="s">
        <v>318</v>
      </c>
      <c r="D65">
        <v>410</v>
      </c>
      <c r="E65">
        <v>620</v>
      </c>
      <c r="F65" t="s">
        <v>16</v>
      </c>
      <c r="G65">
        <v>135</v>
      </c>
      <c r="H65" s="4" t="s">
        <v>363</v>
      </c>
    </row>
    <row r="66" spans="1:8" x14ac:dyDescent="0.3">
      <c r="A66" s="1" t="s">
        <v>0</v>
      </c>
      <c r="B66" t="s">
        <v>234</v>
      </c>
      <c r="C66" t="s">
        <v>319</v>
      </c>
      <c r="D66">
        <v>390</v>
      </c>
      <c r="E66">
        <v>504</v>
      </c>
      <c r="F66" t="s">
        <v>15</v>
      </c>
      <c r="G66">
        <v>135</v>
      </c>
      <c r="H66" s="4" t="s">
        <v>363</v>
      </c>
    </row>
    <row r="67" spans="1:8" x14ac:dyDescent="0.3">
      <c r="A67" s="1" t="s">
        <v>0</v>
      </c>
      <c r="B67" t="s">
        <v>235</v>
      </c>
      <c r="C67" t="s">
        <v>320</v>
      </c>
      <c r="D67">
        <v>350</v>
      </c>
      <c r="E67">
        <v>359.5</v>
      </c>
      <c r="F67" t="s">
        <v>15</v>
      </c>
      <c r="G67">
        <v>136</v>
      </c>
      <c r="H67" s="4" t="s">
        <v>364</v>
      </c>
    </row>
    <row r="68" spans="1:8" x14ac:dyDescent="0.3">
      <c r="A68" s="1" t="s">
        <v>0</v>
      </c>
      <c r="B68" t="s">
        <v>236</v>
      </c>
      <c r="C68" t="s">
        <v>321</v>
      </c>
      <c r="D68">
        <v>340</v>
      </c>
      <c r="E68">
        <v>339</v>
      </c>
      <c r="F68" t="s">
        <v>16</v>
      </c>
      <c r="G68">
        <v>136</v>
      </c>
      <c r="H68" s="4" t="s">
        <v>364</v>
      </c>
    </row>
    <row r="69" spans="1:8" x14ac:dyDescent="0.3">
      <c r="A69" s="1" t="s">
        <v>0</v>
      </c>
      <c r="B69" t="s">
        <v>237</v>
      </c>
      <c r="C69" t="s">
        <v>322</v>
      </c>
      <c r="D69">
        <v>330</v>
      </c>
      <c r="E69">
        <v>299.5</v>
      </c>
      <c r="F69" t="s">
        <v>16</v>
      </c>
      <c r="G69">
        <v>137</v>
      </c>
      <c r="H69" s="4" t="s">
        <v>365</v>
      </c>
    </row>
    <row r="70" spans="1:8" x14ac:dyDescent="0.3">
      <c r="A70" s="1" t="s">
        <v>0</v>
      </c>
      <c r="B70" t="s">
        <v>238</v>
      </c>
      <c r="C70" t="s">
        <v>323</v>
      </c>
      <c r="D70">
        <v>280</v>
      </c>
      <c r="E70">
        <v>195</v>
      </c>
      <c r="F70" t="s">
        <v>16</v>
      </c>
      <c r="G70">
        <v>137</v>
      </c>
      <c r="H70" s="4" t="s">
        <v>365</v>
      </c>
    </row>
    <row r="71" spans="1:8" x14ac:dyDescent="0.3">
      <c r="A71" s="1" t="s">
        <v>0</v>
      </c>
      <c r="B71" t="s">
        <v>239</v>
      </c>
      <c r="C71" t="s">
        <v>324</v>
      </c>
      <c r="D71">
        <v>320</v>
      </c>
      <c r="E71">
        <v>269.5</v>
      </c>
      <c r="F71" t="s">
        <v>16</v>
      </c>
      <c r="G71">
        <v>137</v>
      </c>
      <c r="H71" s="4" t="s">
        <v>365</v>
      </c>
    </row>
    <row r="72" spans="1:8" s="8" customFormat="1" x14ac:dyDescent="0.3">
      <c r="A72" s="7" t="s">
        <v>0</v>
      </c>
      <c r="B72" s="8" t="s">
        <v>240</v>
      </c>
      <c r="C72" s="8" t="s">
        <v>325</v>
      </c>
      <c r="D72" s="8">
        <v>350</v>
      </c>
      <c r="E72" s="8">
        <v>305</v>
      </c>
      <c r="F72" s="8" t="s">
        <v>14</v>
      </c>
      <c r="G72" s="8">
        <v>137</v>
      </c>
      <c r="H72" s="9" t="s">
        <v>365</v>
      </c>
    </row>
    <row r="73" spans="1:8" x14ac:dyDescent="0.3">
      <c r="A73" s="1" t="s">
        <v>0</v>
      </c>
      <c r="B73" t="s">
        <v>241</v>
      </c>
      <c r="C73" t="s">
        <v>326</v>
      </c>
      <c r="D73">
        <v>350</v>
      </c>
      <c r="E73">
        <v>365</v>
      </c>
      <c r="F73" t="s">
        <v>16</v>
      </c>
      <c r="G73">
        <v>137</v>
      </c>
      <c r="H73" s="4" t="s">
        <v>365</v>
      </c>
    </row>
    <row r="74" spans="1:8" x14ac:dyDescent="0.3">
      <c r="A74" s="1" t="s">
        <v>0</v>
      </c>
      <c r="B74" t="s">
        <v>242</v>
      </c>
      <c r="C74" t="s">
        <v>327</v>
      </c>
      <c r="D74">
        <v>360</v>
      </c>
      <c r="E74">
        <v>434</v>
      </c>
      <c r="F74" t="s">
        <v>15</v>
      </c>
      <c r="G74">
        <v>137</v>
      </c>
      <c r="H74" s="4" t="s">
        <v>365</v>
      </c>
    </row>
    <row r="75" spans="1:8" x14ac:dyDescent="0.3">
      <c r="A75" s="1" t="s">
        <v>0</v>
      </c>
      <c r="B75" t="s">
        <v>243</v>
      </c>
      <c r="C75" t="s">
        <v>328</v>
      </c>
      <c r="D75">
        <v>570</v>
      </c>
      <c r="E75">
        <v>1883</v>
      </c>
      <c r="F75" t="s">
        <v>15</v>
      </c>
      <c r="G75">
        <v>138</v>
      </c>
      <c r="H75" s="4" t="s">
        <v>366</v>
      </c>
    </row>
    <row r="76" spans="1:8" x14ac:dyDescent="0.3">
      <c r="A76" s="1" t="s">
        <v>0</v>
      </c>
      <c r="B76" t="s">
        <v>244</v>
      </c>
      <c r="C76" t="s">
        <v>329</v>
      </c>
      <c r="D76">
        <v>360</v>
      </c>
      <c r="E76">
        <v>435</v>
      </c>
      <c r="F76" t="s">
        <v>15</v>
      </c>
      <c r="G76">
        <v>138</v>
      </c>
      <c r="H76" s="4" t="s">
        <v>366</v>
      </c>
    </row>
    <row r="77" spans="1:8" x14ac:dyDescent="0.3">
      <c r="A77" s="1" t="s">
        <v>0</v>
      </c>
      <c r="B77" t="s">
        <v>245</v>
      </c>
      <c r="C77" t="s">
        <v>330</v>
      </c>
      <c r="D77">
        <v>420</v>
      </c>
      <c r="E77">
        <v>585</v>
      </c>
      <c r="F77" t="s">
        <v>16</v>
      </c>
      <c r="G77">
        <v>138</v>
      </c>
      <c r="H77" s="4" t="s">
        <v>366</v>
      </c>
    </row>
    <row r="78" spans="1:8" x14ac:dyDescent="0.3">
      <c r="A78" s="1" t="s">
        <v>0</v>
      </c>
      <c r="B78" t="s">
        <v>246</v>
      </c>
      <c r="C78" t="s">
        <v>331</v>
      </c>
      <c r="D78">
        <v>420</v>
      </c>
      <c r="E78">
        <v>779</v>
      </c>
      <c r="F78" t="s">
        <v>16</v>
      </c>
      <c r="G78">
        <v>142</v>
      </c>
      <c r="H78" s="4" t="s">
        <v>367</v>
      </c>
    </row>
    <row r="79" spans="1:8" x14ac:dyDescent="0.3">
      <c r="A79" s="1" t="s">
        <v>0</v>
      </c>
      <c r="B79" t="s">
        <v>247</v>
      </c>
      <c r="C79" t="s">
        <v>332</v>
      </c>
      <c r="D79">
        <v>340</v>
      </c>
      <c r="E79">
        <v>334</v>
      </c>
      <c r="F79" t="s">
        <v>16</v>
      </c>
      <c r="G79">
        <v>142</v>
      </c>
      <c r="H79" s="4" t="s">
        <v>367</v>
      </c>
    </row>
    <row r="80" spans="1:8" x14ac:dyDescent="0.3">
      <c r="A80" s="1" t="s">
        <v>0</v>
      </c>
      <c r="B80" t="s">
        <v>248</v>
      </c>
      <c r="C80" t="s">
        <v>333</v>
      </c>
      <c r="D80">
        <v>390</v>
      </c>
      <c r="E80">
        <v>580</v>
      </c>
      <c r="F80" t="s">
        <v>15</v>
      </c>
      <c r="G80">
        <v>142</v>
      </c>
      <c r="H80" s="4" t="s">
        <v>367</v>
      </c>
    </row>
    <row r="81" spans="1:8" x14ac:dyDescent="0.3">
      <c r="A81" s="1" t="s">
        <v>0</v>
      </c>
      <c r="B81" t="s">
        <v>249</v>
      </c>
      <c r="C81" t="s">
        <v>334</v>
      </c>
      <c r="D81">
        <v>280</v>
      </c>
      <c r="E81">
        <v>189</v>
      </c>
      <c r="F81" t="s">
        <v>16</v>
      </c>
      <c r="G81">
        <v>143</v>
      </c>
      <c r="H81" s="4" t="s">
        <v>368</v>
      </c>
    </row>
    <row r="82" spans="1:8" x14ac:dyDescent="0.3">
      <c r="A82" s="1" t="s">
        <v>0</v>
      </c>
      <c r="B82" t="s">
        <v>250</v>
      </c>
      <c r="C82" t="s">
        <v>335</v>
      </c>
      <c r="D82">
        <v>350</v>
      </c>
      <c r="E82">
        <v>357</v>
      </c>
      <c r="F82" t="s">
        <v>15</v>
      </c>
      <c r="G82">
        <v>143</v>
      </c>
      <c r="H82" s="4" t="s">
        <v>368</v>
      </c>
    </row>
    <row r="83" spans="1:8" x14ac:dyDescent="0.3">
      <c r="A83" s="1" t="s">
        <v>0</v>
      </c>
      <c r="B83" t="s">
        <v>251</v>
      </c>
      <c r="C83" t="s">
        <v>336</v>
      </c>
      <c r="D83">
        <v>530</v>
      </c>
      <c r="E83">
        <v>1304</v>
      </c>
      <c r="F83" t="s">
        <v>16</v>
      </c>
      <c r="G83">
        <v>143</v>
      </c>
      <c r="H83" s="4" t="s">
        <v>368</v>
      </c>
    </row>
    <row r="84" spans="1:8" x14ac:dyDescent="0.3">
      <c r="A84" s="1" t="s">
        <v>0</v>
      </c>
      <c r="B84" t="s">
        <v>252</v>
      </c>
      <c r="C84" t="s">
        <v>281</v>
      </c>
      <c r="D84">
        <v>310</v>
      </c>
      <c r="E84">
        <v>273</v>
      </c>
      <c r="F84" t="s">
        <v>16</v>
      </c>
      <c r="G84">
        <v>151</v>
      </c>
      <c r="H84" s="4" t="s">
        <v>369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</vt:lpstr>
      <vt:lpstr>Morue</vt:lpstr>
    </vt:vector>
  </TitlesOfParts>
  <Company>CCG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Fronton</dc:creator>
  <cp:lastModifiedBy>Fronton, Fanny</cp:lastModifiedBy>
  <dcterms:created xsi:type="dcterms:W3CDTF">2021-09-11T04:58:51Z</dcterms:created>
  <dcterms:modified xsi:type="dcterms:W3CDTF">2023-09-14T20:01:30Z</dcterms:modified>
</cp:coreProperties>
</file>