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8_{62E18253-3028-43F2-8BA5-E2BBB62A4D14}" xr6:coauthVersionLast="47" xr6:coauthVersionMax="47" xr10:uidLastSave="{00000000-0000-0000-0000-000000000000}"/>
  <bookViews>
    <workbookView xWindow="1290" yWindow="1425" windowWidth="27510" windowHeight="14775" xr2:uid="{00000000-000D-0000-FFFF-FFFF00000000}"/>
  </bookViews>
  <sheets>
    <sheet name="Contents" sheetId="1" r:id="rId1"/>
    <sheet name="1.Pdia &amp;TOC_G+FFA" sheetId="2" r:id="rId2"/>
    <sheet name="2.IR injury_G+FFA" sheetId="3" r:id="rId3"/>
    <sheet name="3.Function IR_G+FFA" sheetId="5" r:id="rId4"/>
    <sheet name="4.Metabolomics_G+FFA " sheetId="7" r:id="rId5"/>
    <sheet name="5.Fluxomics_G+FFA " sheetId="9" r:id="rId6"/>
    <sheet name="6.Pdia &amp;TOC_Lac+Pyr+FFA" sheetId="11" r:id="rId7"/>
    <sheet name="7.IR injury_Lac+Pyr+FFA" sheetId="12" r:id="rId8"/>
    <sheet name="8.Function IR_Lac+Pyr+FFA " sheetId="13" r:id="rId9"/>
    <sheet name="9.Metabolomics_Lac+Pyr+FFA  " sheetId="18" r:id="rId10"/>
    <sheet name="10.Pdia &amp;TOC_G+FFA+Ins" sheetId="14" r:id="rId11"/>
    <sheet name="11.IR injury_G+FFA+Ins" sheetId="15" r:id="rId12"/>
    <sheet name="12.Function IR_G+FFA+Ins " sheetId="16" r:id="rId13"/>
    <sheet name="13.Metabolomics_G+FFA+Ins " sheetId="8" r:id="rId14"/>
    <sheet name="14.Fluxomics_G+FFA+Ins " sheetId="10" r:id="rId15"/>
    <sheet name="15.Baseline performance_IR " sheetId="17" r:id="rId16"/>
    <sheet name="16.Baseline performance_metab" sheetId="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" i="18" l="1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7" i="18"/>
  <c r="AG32" i="8" l="1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6" i="8"/>
  <c r="AG8" i="7" l="1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7" i="7"/>
  <c r="K28" i="6" l="1"/>
  <c r="L28" i="6"/>
  <c r="M28" i="6"/>
  <c r="N28" i="6"/>
  <c r="O28" i="6"/>
  <c r="K29" i="6"/>
  <c r="L29" i="6"/>
  <c r="M29" i="6"/>
  <c r="N29" i="6"/>
  <c r="O29" i="6"/>
  <c r="J29" i="6"/>
  <c r="J28" i="6"/>
  <c r="O31" i="6"/>
  <c r="N31" i="6"/>
  <c r="M31" i="6"/>
  <c r="L31" i="6"/>
  <c r="K31" i="6"/>
  <c r="J31" i="6"/>
  <c r="O30" i="6"/>
  <c r="N30" i="6"/>
  <c r="M30" i="6"/>
  <c r="L30" i="6"/>
  <c r="K30" i="6"/>
  <c r="J30" i="6"/>
  <c r="C46" i="18" l="1"/>
  <c r="C45" i="18"/>
  <c r="G43" i="18" s="1"/>
  <c r="D46" i="18"/>
  <c r="D45" i="18"/>
  <c r="F44" i="18" l="1"/>
  <c r="F37" i="18"/>
  <c r="G37" i="18"/>
  <c r="F39" i="18"/>
  <c r="F40" i="18"/>
  <c r="F38" i="18"/>
  <c r="G39" i="18"/>
  <c r="G38" i="18"/>
  <c r="G40" i="18"/>
  <c r="F41" i="18"/>
  <c r="F36" i="18"/>
  <c r="F42" i="18"/>
  <c r="G41" i="18"/>
  <c r="G36" i="18"/>
  <c r="G42" i="18"/>
  <c r="F43" i="18"/>
  <c r="E26" i="6"/>
  <c r="E25" i="6"/>
  <c r="E24" i="6"/>
  <c r="E23" i="6"/>
  <c r="E22" i="6"/>
  <c r="E21" i="6"/>
  <c r="E20" i="6"/>
  <c r="E19" i="6"/>
  <c r="E14" i="6"/>
  <c r="E13" i="6"/>
  <c r="E12" i="6"/>
  <c r="E11" i="6"/>
  <c r="E10" i="6"/>
  <c r="E9" i="6"/>
  <c r="E8" i="6"/>
  <c r="E7" i="6"/>
  <c r="F45" i="18" l="1"/>
  <c r="F46" i="18"/>
  <c r="G45" i="18"/>
  <c r="G46" i="18"/>
  <c r="Z31" i="17"/>
  <c r="Y31" i="17"/>
  <c r="X31" i="17"/>
  <c r="V31" i="17"/>
  <c r="U31" i="17"/>
  <c r="T31" i="17"/>
  <c r="Q31" i="17"/>
  <c r="P31" i="17"/>
  <c r="O31" i="17"/>
  <c r="M31" i="17"/>
  <c r="L31" i="17"/>
  <c r="K31" i="17"/>
  <c r="H31" i="17"/>
  <c r="G31" i="17"/>
  <c r="F31" i="17"/>
  <c r="D31" i="17"/>
  <c r="C31" i="17"/>
  <c r="B31" i="17"/>
  <c r="Z30" i="17"/>
  <c r="Y30" i="17"/>
  <c r="X30" i="17"/>
  <c r="V30" i="17"/>
  <c r="U30" i="17"/>
  <c r="T30" i="17"/>
  <c r="Q30" i="17"/>
  <c r="P30" i="17"/>
  <c r="O30" i="17"/>
  <c r="M30" i="17"/>
  <c r="L30" i="17"/>
  <c r="K30" i="17"/>
  <c r="H30" i="17"/>
  <c r="G30" i="17"/>
  <c r="F30" i="17"/>
  <c r="D30" i="17"/>
  <c r="C30" i="17"/>
  <c r="B30" i="17"/>
  <c r="Z29" i="17"/>
  <c r="Y29" i="17"/>
  <c r="X29" i="17"/>
  <c r="V29" i="17"/>
  <c r="U29" i="17"/>
  <c r="T29" i="17"/>
  <c r="Q29" i="17"/>
  <c r="P29" i="17"/>
  <c r="O29" i="17"/>
  <c r="M29" i="17"/>
  <c r="L29" i="17"/>
  <c r="K29" i="17"/>
  <c r="H29" i="17"/>
  <c r="G29" i="17"/>
  <c r="F29" i="17"/>
  <c r="D29" i="17"/>
  <c r="C29" i="17"/>
  <c r="B29" i="17"/>
  <c r="Z28" i="17"/>
  <c r="Y28" i="17"/>
  <c r="X28" i="17"/>
  <c r="V28" i="17"/>
  <c r="U28" i="17"/>
  <c r="T28" i="17"/>
  <c r="Q28" i="17"/>
  <c r="P28" i="17"/>
  <c r="O28" i="17"/>
  <c r="M28" i="17"/>
  <c r="L28" i="17"/>
  <c r="K28" i="17"/>
  <c r="H28" i="17"/>
  <c r="G28" i="17"/>
  <c r="F28" i="17"/>
  <c r="D28" i="17"/>
  <c r="C28" i="17"/>
  <c r="B28" i="17"/>
  <c r="W26" i="17"/>
  <c r="N26" i="17"/>
  <c r="E26" i="17"/>
  <c r="W25" i="17"/>
  <c r="N25" i="17"/>
  <c r="E25" i="17"/>
  <c r="W24" i="17"/>
  <c r="N24" i="17"/>
  <c r="E24" i="17"/>
  <c r="W23" i="17"/>
  <c r="N23" i="17"/>
  <c r="E23" i="17"/>
  <c r="W22" i="17"/>
  <c r="N22" i="17"/>
  <c r="E22" i="17"/>
  <c r="W21" i="17"/>
  <c r="N21" i="17"/>
  <c r="E21" i="17"/>
  <c r="W20" i="17"/>
  <c r="N20" i="17"/>
  <c r="E20" i="17"/>
  <c r="W19" i="17"/>
  <c r="N19" i="17"/>
  <c r="N30" i="17" s="1"/>
  <c r="E19" i="17"/>
  <c r="W15" i="17"/>
  <c r="W14" i="17"/>
  <c r="N14" i="17"/>
  <c r="E14" i="17"/>
  <c r="W13" i="17"/>
  <c r="N13" i="17"/>
  <c r="E13" i="17"/>
  <c r="W12" i="17"/>
  <c r="N12" i="17"/>
  <c r="E12" i="17"/>
  <c r="W11" i="17"/>
  <c r="N11" i="17"/>
  <c r="E11" i="17"/>
  <c r="W10" i="17"/>
  <c r="N10" i="17"/>
  <c r="E10" i="17"/>
  <c r="W9" i="17"/>
  <c r="N9" i="17"/>
  <c r="E9" i="17"/>
  <c r="W8" i="17"/>
  <c r="N8" i="17"/>
  <c r="N29" i="17" s="1"/>
  <c r="E8" i="17"/>
  <c r="W7" i="17"/>
  <c r="W28" i="17" s="1"/>
  <c r="N7" i="17"/>
  <c r="E7" i="17"/>
  <c r="AR17" i="16"/>
  <c r="AQ17" i="16"/>
  <c r="AP17" i="16"/>
  <c r="AO17" i="16"/>
  <c r="AN17" i="16"/>
  <c r="AM17" i="16"/>
  <c r="AL17" i="16"/>
  <c r="AK17" i="16"/>
  <c r="AI17" i="16"/>
  <c r="AH17" i="16"/>
  <c r="AG17" i="16"/>
  <c r="AF17" i="16"/>
  <c r="AR16" i="16"/>
  <c r="AQ16" i="16"/>
  <c r="AP16" i="16"/>
  <c r="AO16" i="16"/>
  <c r="AN16" i="16"/>
  <c r="AM16" i="16"/>
  <c r="AL16" i="16"/>
  <c r="AK16" i="16"/>
  <c r="AI16" i="16"/>
  <c r="AH16" i="16"/>
  <c r="AG16" i="16"/>
  <c r="AF16" i="16"/>
  <c r="AC17" i="16"/>
  <c r="AB17" i="16"/>
  <c r="AA17" i="16"/>
  <c r="Z17" i="16"/>
  <c r="Y17" i="16"/>
  <c r="X17" i="16"/>
  <c r="W17" i="16"/>
  <c r="V17" i="16"/>
  <c r="T17" i="16"/>
  <c r="S17" i="16"/>
  <c r="R17" i="16"/>
  <c r="Q17" i="16"/>
  <c r="AC16" i="16"/>
  <c r="AB16" i="16"/>
  <c r="AA16" i="16"/>
  <c r="Z16" i="16"/>
  <c r="Y16" i="16"/>
  <c r="X16" i="16"/>
  <c r="W16" i="16"/>
  <c r="V16" i="16"/>
  <c r="T16" i="16"/>
  <c r="S16" i="16"/>
  <c r="R16" i="16"/>
  <c r="Q16" i="16"/>
  <c r="C16" i="16"/>
  <c r="D16" i="16"/>
  <c r="E16" i="16"/>
  <c r="G16" i="16"/>
  <c r="H16" i="16"/>
  <c r="I16" i="16"/>
  <c r="J16" i="16"/>
  <c r="K16" i="16"/>
  <c r="L16" i="16"/>
  <c r="M16" i="16"/>
  <c r="N16" i="16"/>
  <c r="C17" i="16"/>
  <c r="D17" i="16"/>
  <c r="E17" i="16"/>
  <c r="G17" i="16"/>
  <c r="H17" i="16"/>
  <c r="I17" i="16"/>
  <c r="J17" i="16"/>
  <c r="K17" i="16"/>
  <c r="L17" i="16"/>
  <c r="M17" i="16"/>
  <c r="N17" i="16"/>
  <c r="B17" i="16"/>
  <c r="B16" i="16"/>
  <c r="AR31" i="16"/>
  <c r="AQ31" i="16"/>
  <c r="AP31" i="16"/>
  <c r="AO31" i="16"/>
  <c r="AN31" i="16"/>
  <c r="AM31" i="16"/>
  <c r="AL31" i="16"/>
  <c r="AK31" i="16"/>
  <c r="AI31" i="16"/>
  <c r="AH31" i="16"/>
  <c r="AG31" i="16"/>
  <c r="AF31" i="16"/>
  <c r="AC31" i="16"/>
  <c r="AB31" i="16"/>
  <c r="AA31" i="16"/>
  <c r="Z31" i="16"/>
  <c r="Y31" i="16"/>
  <c r="X31" i="16"/>
  <c r="W31" i="16"/>
  <c r="V31" i="16"/>
  <c r="T31" i="16"/>
  <c r="S31" i="16"/>
  <c r="R31" i="16"/>
  <c r="Q31" i="16"/>
  <c r="N31" i="16"/>
  <c r="M31" i="16"/>
  <c r="L31" i="16"/>
  <c r="K31" i="16"/>
  <c r="J31" i="16"/>
  <c r="I31" i="16"/>
  <c r="H31" i="16"/>
  <c r="G31" i="16"/>
  <c r="E31" i="16"/>
  <c r="D31" i="16"/>
  <c r="C31" i="16"/>
  <c r="B31" i="16"/>
  <c r="AR30" i="16"/>
  <c r="AQ30" i="16"/>
  <c r="AP30" i="16"/>
  <c r="AO30" i="16"/>
  <c r="AN30" i="16"/>
  <c r="AM30" i="16"/>
  <c r="AL30" i="16"/>
  <c r="AK30" i="16"/>
  <c r="AI30" i="16"/>
  <c r="AH30" i="16"/>
  <c r="AG30" i="16"/>
  <c r="AF30" i="16"/>
  <c r="AC30" i="16"/>
  <c r="AB30" i="16"/>
  <c r="AA30" i="16"/>
  <c r="Z30" i="16"/>
  <c r="Y30" i="16"/>
  <c r="X30" i="16"/>
  <c r="W30" i="16"/>
  <c r="V30" i="16"/>
  <c r="T30" i="16"/>
  <c r="S30" i="16"/>
  <c r="R30" i="16"/>
  <c r="Q30" i="16"/>
  <c r="N30" i="16"/>
  <c r="M30" i="16"/>
  <c r="L30" i="16"/>
  <c r="K30" i="16"/>
  <c r="J30" i="16"/>
  <c r="I30" i="16"/>
  <c r="H30" i="16"/>
  <c r="G30" i="16"/>
  <c r="E30" i="16"/>
  <c r="D30" i="16"/>
  <c r="C30" i="16"/>
  <c r="B30" i="16"/>
  <c r="Z17" i="15"/>
  <c r="AA17" i="15"/>
  <c r="AC17" i="15" s="1"/>
  <c r="Z21" i="15"/>
  <c r="AA21" i="15"/>
  <c r="P31" i="15"/>
  <c r="P30" i="15"/>
  <c r="I30" i="15"/>
  <c r="J30" i="15"/>
  <c r="K30" i="15"/>
  <c r="L30" i="15"/>
  <c r="M30" i="15"/>
  <c r="I31" i="15"/>
  <c r="J31" i="15"/>
  <c r="K31" i="15"/>
  <c r="L31" i="15"/>
  <c r="M31" i="15"/>
  <c r="H31" i="15"/>
  <c r="H30" i="15"/>
  <c r="D17" i="15"/>
  <c r="E28" i="17" l="1"/>
  <c r="W30" i="17"/>
  <c r="E30" i="17"/>
  <c r="N28" i="17"/>
  <c r="E31" i="17"/>
  <c r="W31" i="17"/>
  <c r="E29" i="17"/>
  <c r="N31" i="17"/>
  <c r="W29" i="17"/>
  <c r="P33" i="15" l="1"/>
  <c r="M33" i="15"/>
  <c r="L33" i="15"/>
  <c r="K33" i="15"/>
  <c r="J33" i="15"/>
  <c r="I33" i="15"/>
  <c r="H33" i="15"/>
  <c r="P32" i="15"/>
  <c r="M32" i="15"/>
  <c r="L32" i="15"/>
  <c r="K32" i="15"/>
  <c r="J32" i="15"/>
  <c r="I32" i="15"/>
  <c r="H32" i="15"/>
  <c r="AA28" i="15"/>
  <c r="Z28" i="15"/>
  <c r="D28" i="15"/>
  <c r="AA27" i="15"/>
  <c r="Z27" i="15"/>
  <c r="AC27" i="15" s="1"/>
  <c r="D27" i="15"/>
  <c r="AA26" i="15"/>
  <c r="Z26" i="15"/>
  <c r="D26" i="15"/>
  <c r="AA25" i="15"/>
  <c r="Z25" i="15"/>
  <c r="D25" i="15"/>
  <c r="AA24" i="15"/>
  <c r="Z24" i="15"/>
  <c r="D24" i="15"/>
  <c r="AA23" i="15"/>
  <c r="Z23" i="15"/>
  <c r="D23" i="15"/>
  <c r="AA22" i="15"/>
  <c r="Z22" i="15"/>
  <c r="D22" i="15"/>
  <c r="D33" i="15" s="1"/>
  <c r="AC21" i="15"/>
  <c r="D21" i="15"/>
  <c r="AA16" i="15"/>
  <c r="Z16" i="15"/>
  <c r="D16" i="15"/>
  <c r="AA15" i="15"/>
  <c r="Z15" i="15"/>
  <c r="D15" i="15"/>
  <c r="AA14" i="15"/>
  <c r="Z14" i="15"/>
  <c r="D14" i="15"/>
  <c r="AA13" i="15"/>
  <c r="Z13" i="15"/>
  <c r="D13" i="15"/>
  <c r="AA12" i="15"/>
  <c r="Z12" i="15"/>
  <c r="D12" i="15"/>
  <c r="AA11" i="15"/>
  <c r="Z11" i="15"/>
  <c r="D11" i="15"/>
  <c r="AA10" i="15"/>
  <c r="Z10" i="15"/>
  <c r="D10" i="15"/>
  <c r="AA9" i="15"/>
  <c r="Z9" i="15"/>
  <c r="D9" i="15"/>
  <c r="M55" i="14"/>
  <c r="M54" i="14"/>
  <c r="AM21" i="14"/>
  <c r="AM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C21" i="14"/>
  <c r="C20" i="14"/>
  <c r="AC24" i="15" l="1"/>
  <c r="AC16" i="15"/>
  <c r="AC23" i="15"/>
  <c r="AC26" i="15"/>
  <c r="AC33" i="15" s="1"/>
  <c r="AC28" i="15"/>
  <c r="AC25" i="15"/>
  <c r="AC22" i="15"/>
  <c r="AC32" i="15" s="1"/>
  <c r="AC13" i="15"/>
  <c r="AC14" i="15"/>
  <c r="AC10" i="15"/>
  <c r="AC11" i="15"/>
  <c r="AC15" i="15"/>
  <c r="AC12" i="15"/>
  <c r="AC9" i="15"/>
  <c r="D31" i="15"/>
  <c r="D30" i="15"/>
  <c r="D32" i="15"/>
  <c r="AC31" i="15" l="1"/>
  <c r="AC30" i="15"/>
  <c r="N55" i="14"/>
  <c r="N54" i="14"/>
  <c r="AM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AM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AR30" i="5"/>
  <c r="AQ30" i="5"/>
  <c r="AP30" i="5"/>
  <c r="AO30" i="5"/>
  <c r="AN30" i="5"/>
  <c r="AM30" i="5"/>
  <c r="AL30" i="5"/>
  <c r="AK30" i="5"/>
  <c r="AI30" i="5"/>
  <c r="AH30" i="5"/>
  <c r="AG30" i="5"/>
  <c r="AF30" i="5"/>
  <c r="AR29" i="5"/>
  <c r="AQ29" i="5"/>
  <c r="AP29" i="5"/>
  <c r="AO29" i="5"/>
  <c r="AN29" i="5"/>
  <c r="AM29" i="5"/>
  <c r="AL29" i="5"/>
  <c r="AK29" i="5"/>
  <c r="AI29" i="5"/>
  <c r="AH29" i="5"/>
  <c r="AG29" i="5"/>
  <c r="AF29" i="5"/>
  <c r="AR16" i="5"/>
  <c r="AQ16" i="5"/>
  <c r="AP16" i="5"/>
  <c r="AO16" i="5"/>
  <c r="AN16" i="5"/>
  <c r="AM16" i="5"/>
  <c r="AL16" i="5"/>
  <c r="AK16" i="5"/>
  <c r="AI16" i="5"/>
  <c r="AH16" i="5"/>
  <c r="AG16" i="5"/>
  <c r="AF16" i="5"/>
  <c r="AR15" i="5"/>
  <c r="AQ15" i="5"/>
  <c r="AP15" i="5"/>
  <c r="AO15" i="5"/>
  <c r="AN15" i="5"/>
  <c r="AM15" i="5"/>
  <c r="AL15" i="5"/>
  <c r="AK15" i="5"/>
  <c r="AI15" i="5"/>
  <c r="AH15" i="5"/>
  <c r="AG15" i="5"/>
  <c r="AF15" i="5"/>
  <c r="AC30" i="5"/>
  <c r="AB30" i="5"/>
  <c r="AA30" i="5"/>
  <c r="Z30" i="5"/>
  <c r="Y30" i="5"/>
  <c r="X30" i="5"/>
  <c r="W30" i="5"/>
  <c r="V30" i="5"/>
  <c r="T30" i="5"/>
  <c r="S30" i="5"/>
  <c r="R30" i="5"/>
  <c r="Q30" i="5"/>
  <c r="AC29" i="5"/>
  <c r="AB29" i="5"/>
  <c r="AA29" i="5"/>
  <c r="Z29" i="5"/>
  <c r="Y29" i="5"/>
  <c r="X29" i="5"/>
  <c r="W29" i="5"/>
  <c r="V29" i="5"/>
  <c r="T29" i="5"/>
  <c r="S29" i="5"/>
  <c r="R29" i="5"/>
  <c r="Q29" i="5"/>
  <c r="AC16" i="5"/>
  <c r="AB16" i="5"/>
  <c r="AA16" i="5"/>
  <c r="Z16" i="5"/>
  <c r="Y16" i="5"/>
  <c r="X16" i="5"/>
  <c r="W16" i="5"/>
  <c r="V16" i="5"/>
  <c r="T16" i="5"/>
  <c r="S16" i="5"/>
  <c r="R16" i="5"/>
  <c r="Q16" i="5"/>
  <c r="AC15" i="5"/>
  <c r="AB15" i="5"/>
  <c r="AA15" i="5"/>
  <c r="Z15" i="5"/>
  <c r="Y15" i="5"/>
  <c r="X15" i="5"/>
  <c r="W15" i="5"/>
  <c r="V15" i="5"/>
  <c r="T15" i="5"/>
  <c r="S15" i="5"/>
  <c r="R15" i="5"/>
  <c r="Q15" i="5"/>
  <c r="N30" i="5"/>
  <c r="M30" i="5"/>
  <c r="L30" i="5"/>
  <c r="K30" i="5"/>
  <c r="J30" i="5"/>
  <c r="I30" i="5"/>
  <c r="H30" i="5"/>
  <c r="G30" i="5"/>
  <c r="E30" i="5"/>
  <c r="D30" i="5"/>
  <c r="C30" i="5"/>
  <c r="B30" i="5"/>
  <c r="N29" i="5"/>
  <c r="M29" i="5"/>
  <c r="L29" i="5"/>
  <c r="K29" i="5"/>
  <c r="J29" i="5"/>
  <c r="I29" i="5"/>
  <c r="H29" i="5"/>
  <c r="G29" i="5"/>
  <c r="E29" i="5"/>
  <c r="D29" i="5"/>
  <c r="C29" i="5"/>
  <c r="B29" i="5"/>
  <c r="N16" i="5"/>
  <c r="M16" i="5"/>
  <c r="L16" i="5"/>
  <c r="K16" i="5"/>
  <c r="J16" i="5"/>
  <c r="I16" i="5"/>
  <c r="H16" i="5"/>
  <c r="G16" i="5"/>
  <c r="E16" i="5"/>
  <c r="D16" i="5"/>
  <c r="C16" i="5"/>
  <c r="B16" i="5"/>
  <c r="N15" i="5"/>
  <c r="M15" i="5"/>
  <c r="L15" i="5"/>
  <c r="K15" i="5"/>
  <c r="J15" i="5"/>
  <c r="I15" i="5"/>
  <c r="H15" i="5"/>
  <c r="G15" i="5"/>
  <c r="E15" i="5"/>
  <c r="D15" i="5"/>
  <c r="C15" i="5"/>
  <c r="B15" i="5"/>
  <c r="AR30" i="13"/>
  <c r="AQ30" i="13"/>
  <c r="AP30" i="13"/>
  <c r="AO30" i="13"/>
  <c r="AN30" i="13"/>
  <c r="AM30" i="13"/>
  <c r="AL30" i="13"/>
  <c r="AK30" i="13"/>
  <c r="AI30" i="13"/>
  <c r="AH30" i="13"/>
  <c r="AG30" i="13"/>
  <c r="AF30" i="13"/>
  <c r="AR29" i="13"/>
  <c r="AQ29" i="13"/>
  <c r="AP29" i="13"/>
  <c r="AO29" i="13"/>
  <c r="AN29" i="13"/>
  <c r="AM29" i="13"/>
  <c r="AL29" i="13"/>
  <c r="AK29" i="13"/>
  <c r="AI29" i="13"/>
  <c r="AH29" i="13"/>
  <c r="AG29" i="13"/>
  <c r="AF29" i="13"/>
  <c r="AR16" i="13"/>
  <c r="AQ16" i="13"/>
  <c r="AP16" i="13"/>
  <c r="AO16" i="13"/>
  <c r="AN16" i="13"/>
  <c r="AM16" i="13"/>
  <c r="AL16" i="13"/>
  <c r="AK16" i="13"/>
  <c r="AI16" i="13"/>
  <c r="AH16" i="13"/>
  <c r="AG16" i="13"/>
  <c r="AF16" i="13"/>
  <c r="AR15" i="13"/>
  <c r="AQ15" i="13"/>
  <c r="AP15" i="13"/>
  <c r="AO15" i="13"/>
  <c r="AN15" i="13"/>
  <c r="AM15" i="13"/>
  <c r="AL15" i="13"/>
  <c r="AK15" i="13"/>
  <c r="AI15" i="13"/>
  <c r="AH15" i="13"/>
  <c r="AG15" i="13"/>
  <c r="AF15" i="13"/>
  <c r="AC30" i="13"/>
  <c r="AB30" i="13"/>
  <c r="AA30" i="13"/>
  <c r="Z30" i="13"/>
  <c r="Y30" i="13"/>
  <c r="X30" i="13"/>
  <c r="W30" i="13"/>
  <c r="V30" i="13"/>
  <c r="T30" i="13"/>
  <c r="S30" i="13"/>
  <c r="R30" i="13"/>
  <c r="Q30" i="13"/>
  <c r="AC29" i="13"/>
  <c r="AB29" i="13"/>
  <c r="AA29" i="13"/>
  <c r="Z29" i="13"/>
  <c r="Y29" i="13"/>
  <c r="X29" i="13"/>
  <c r="W29" i="13"/>
  <c r="V29" i="13"/>
  <c r="T29" i="13"/>
  <c r="S29" i="13"/>
  <c r="R29" i="13"/>
  <c r="Q29" i="13"/>
  <c r="AC16" i="13"/>
  <c r="AB16" i="13"/>
  <c r="AA16" i="13"/>
  <c r="Z16" i="13"/>
  <c r="Y16" i="13"/>
  <c r="X16" i="13"/>
  <c r="W16" i="13"/>
  <c r="V16" i="13"/>
  <c r="T16" i="13"/>
  <c r="S16" i="13"/>
  <c r="R16" i="13"/>
  <c r="Q16" i="13"/>
  <c r="AC15" i="13"/>
  <c r="AB15" i="13"/>
  <c r="AA15" i="13"/>
  <c r="Z15" i="13"/>
  <c r="Y15" i="13"/>
  <c r="X15" i="13"/>
  <c r="W15" i="13"/>
  <c r="V15" i="13"/>
  <c r="T15" i="13"/>
  <c r="S15" i="13"/>
  <c r="R15" i="13"/>
  <c r="Q15" i="13"/>
  <c r="N30" i="13"/>
  <c r="M30" i="13"/>
  <c r="L30" i="13"/>
  <c r="K30" i="13"/>
  <c r="J30" i="13"/>
  <c r="I30" i="13"/>
  <c r="H30" i="13"/>
  <c r="G30" i="13"/>
  <c r="E30" i="13"/>
  <c r="D30" i="13"/>
  <c r="C30" i="13"/>
  <c r="B30" i="13"/>
  <c r="N29" i="13"/>
  <c r="M29" i="13"/>
  <c r="L29" i="13"/>
  <c r="K29" i="13"/>
  <c r="J29" i="13"/>
  <c r="I29" i="13"/>
  <c r="H29" i="13"/>
  <c r="G29" i="13"/>
  <c r="E29" i="13"/>
  <c r="D29" i="13"/>
  <c r="C29" i="13"/>
  <c r="B29" i="13"/>
  <c r="C15" i="13"/>
  <c r="D15" i="13"/>
  <c r="E15" i="13"/>
  <c r="G15" i="13"/>
  <c r="H15" i="13"/>
  <c r="I15" i="13"/>
  <c r="J15" i="13"/>
  <c r="K15" i="13"/>
  <c r="L15" i="13"/>
  <c r="M15" i="13"/>
  <c r="N15" i="13"/>
  <c r="C16" i="13"/>
  <c r="D16" i="13"/>
  <c r="E16" i="13"/>
  <c r="G16" i="13"/>
  <c r="H16" i="13"/>
  <c r="I16" i="13"/>
  <c r="J16" i="13"/>
  <c r="K16" i="13"/>
  <c r="L16" i="13"/>
  <c r="M16" i="13"/>
  <c r="N16" i="13"/>
  <c r="B16" i="13"/>
  <c r="B15" i="13"/>
  <c r="D27" i="3" l="1"/>
  <c r="D26" i="3"/>
  <c r="D25" i="3"/>
  <c r="D24" i="3"/>
  <c r="D23" i="3"/>
  <c r="D22" i="3"/>
  <c r="D21" i="3"/>
  <c r="D20" i="3"/>
  <c r="D16" i="3"/>
  <c r="D15" i="3"/>
  <c r="D14" i="3"/>
  <c r="D13" i="3"/>
  <c r="D12" i="3"/>
  <c r="D11" i="3"/>
  <c r="D10" i="3"/>
  <c r="D9" i="3"/>
  <c r="D27" i="12"/>
  <c r="D26" i="12"/>
  <c r="D25" i="12"/>
  <c r="D24" i="12"/>
  <c r="D23" i="12"/>
  <c r="D22" i="12"/>
  <c r="D21" i="12"/>
  <c r="D20" i="12"/>
  <c r="D10" i="12"/>
  <c r="D11" i="12"/>
  <c r="D12" i="12"/>
  <c r="D13" i="12"/>
  <c r="D14" i="12"/>
  <c r="D15" i="12"/>
  <c r="D16" i="12"/>
  <c r="D9" i="12"/>
  <c r="P32" i="12" l="1"/>
  <c r="M32" i="12"/>
  <c r="L32" i="12"/>
  <c r="K32" i="12"/>
  <c r="J32" i="12"/>
  <c r="I32" i="12"/>
  <c r="H32" i="12"/>
  <c r="D32" i="12"/>
  <c r="P31" i="12"/>
  <c r="M31" i="12"/>
  <c r="L31" i="12"/>
  <c r="K31" i="12"/>
  <c r="J31" i="12"/>
  <c r="I31" i="12"/>
  <c r="H31" i="12"/>
  <c r="D31" i="12"/>
  <c r="P30" i="12"/>
  <c r="M30" i="12"/>
  <c r="L30" i="12"/>
  <c r="K30" i="12"/>
  <c r="J30" i="12"/>
  <c r="I30" i="12"/>
  <c r="H30" i="12"/>
  <c r="D30" i="12"/>
  <c r="P29" i="12"/>
  <c r="M29" i="12"/>
  <c r="L29" i="12"/>
  <c r="K29" i="12"/>
  <c r="J29" i="12"/>
  <c r="I29" i="12"/>
  <c r="H29" i="12"/>
  <c r="D29" i="12"/>
  <c r="AA27" i="12"/>
  <c r="Z27" i="12"/>
  <c r="AA26" i="12"/>
  <c r="Z26" i="12"/>
  <c r="AA25" i="12"/>
  <c r="Z25" i="12"/>
  <c r="AA24" i="12"/>
  <c r="Z24" i="12"/>
  <c r="AA23" i="12"/>
  <c r="Z23" i="12"/>
  <c r="AA22" i="12"/>
  <c r="Z22" i="12"/>
  <c r="AA21" i="12"/>
  <c r="Z21" i="12"/>
  <c r="AA20" i="12"/>
  <c r="Z20" i="12"/>
  <c r="AA16" i="12"/>
  <c r="Z16" i="12"/>
  <c r="AA15" i="12"/>
  <c r="Z15" i="12"/>
  <c r="AA14" i="12"/>
  <c r="Z14" i="12"/>
  <c r="AA13" i="12"/>
  <c r="Z13" i="12"/>
  <c r="AA12" i="12"/>
  <c r="Z12" i="12"/>
  <c r="AA11" i="12"/>
  <c r="Z11" i="12"/>
  <c r="AA10" i="12"/>
  <c r="Z10" i="12"/>
  <c r="AA9" i="12"/>
  <c r="Z9" i="12"/>
  <c r="AC12" i="12" l="1"/>
  <c r="AC23" i="12"/>
  <c r="AC14" i="12"/>
  <c r="AC10" i="12"/>
  <c r="AC16" i="12"/>
  <c r="AC21" i="12"/>
  <c r="AC20" i="12"/>
  <c r="AC27" i="12"/>
  <c r="AC25" i="12"/>
  <c r="AC24" i="12"/>
  <c r="AC26" i="12"/>
  <c r="AC22" i="12"/>
  <c r="AC15" i="12"/>
  <c r="AC11" i="12"/>
  <c r="AC9" i="12"/>
  <c r="AC13" i="12"/>
  <c r="AC29" i="12" l="1"/>
  <c r="AC31" i="12"/>
  <c r="AC32" i="12"/>
  <c r="AC30" i="12"/>
  <c r="N53" i="11" l="1"/>
  <c r="M53" i="11"/>
  <c r="N52" i="11"/>
  <c r="M52" i="11"/>
  <c r="AM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M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M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M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V8" i="9" l="1"/>
  <c r="V9" i="9"/>
  <c r="V10" i="9"/>
  <c r="V12" i="9"/>
  <c r="V13" i="9"/>
  <c r="V14" i="9"/>
  <c r="V15" i="9"/>
  <c r="V17" i="9"/>
  <c r="V7" i="9"/>
  <c r="U8" i="9"/>
  <c r="U9" i="9"/>
  <c r="U10" i="9"/>
  <c r="U12" i="9"/>
  <c r="U13" i="9"/>
  <c r="U14" i="9"/>
  <c r="U15" i="9"/>
  <c r="U17" i="9"/>
  <c r="U7" i="9"/>
  <c r="T8" i="9"/>
  <c r="T9" i="9"/>
  <c r="T10" i="9"/>
  <c r="T12" i="9"/>
  <c r="T13" i="9"/>
  <c r="T14" i="9"/>
  <c r="T15" i="9"/>
  <c r="T17" i="9"/>
  <c r="T7" i="9"/>
  <c r="E33" i="10"/>
  <c r="F33" i="10"/>
  <c r="I33" i="10"/>
  <c r="J33" i="10"/>
  <c r="M33" i="10"/>
  <c r="N33" i="10"/>
  <c r="Q33" i="10"/>
  <c r="V8" i="10"/>
  <c r="V9" i="10"/>
  <c r="V10" i="10"/>
  <c r="V12" i="10"/>
  <c r="V13" i="10"/>
  <c r="V14" i="10"/>
  <c r="V15" i="10"/>
  <c r="V17" i="10"/>
  <c r="V18" i="10"/>
  <c r="V7" i="10"/>
  <c r="T8" i="10"/>
  <c r="T9" i="10"/>
  <c r="T10" i="10"/>
  <c r="T12" i="10"/>
  <c r="T13" i="10"/>
  <c r="T14" i="10"/>
  <c r="T15" i="10"/>
  <c r="T17" i="10"/>
  <c r="T18" i="10"/>
  <c r="T7" i="10"/>
  <c r="U8" i="10"/>
  <c r="U9" i="10"/>
  <c r="U10" i="10"/>
  <c r="U12" i="10"/>
  <c r="U13" i="10"/>
  <c r="U14" i="10"/>
  <c r="U15" i="10"/>
  <c r="U17" i="10"/>
  <c r="U18" i="10"/>
  <c r="U7" i="10"/>
  <c r="S18" i="10"/>
  <c r="R33" i="10" s="1"/>
  <c r="P33" i="10" l="1"/>
  <c r="L33" i="10"/>
  <c r="H33" i="10"/>
  <c r="D33" i="10"/>
  <c r="O33" i="10"/>
  <c r="K33" i="10"/>
  <c r="G33" i="10"/>
  <c r="C33" i="10"/>
  <c r="S17" i="10"/>
  <c r="S15" i="10"/>
  <c r="S14" i="10"/>
  <c r="S13" i="10"/>
  <c r="S12" i="10"/>
  <c r="S10" i="10"/>
  <c r="S9" i="10"/>
  <c r="S8" i="10"/>
  <c r="S7" i="10"/>
  <c r="R28" i="10" l="1"/>
  <c r="C28" i="10"/>
  <c r="G28" i="10"/>
  <c r="K28" i="10"/>
  <c r="O28" i="10"/>
  <c r="E28" i="10"/>
  <c r="M28" i="10"/>
  <c r="D28" i="10"/>
  <c r="H28" i="10"/>
  <c r="L28" i="10"/>
  <c r="P28" i="10"/>
  <c r="I28" i="10"/>
  <c r="Q28" i="10"/>
  <c r="F28" i="10"/>
  <c r="J28" i="10"/>
  <c r="N28" i="10"/>
  <c r="E25" i="10"/>
  <c r="I25" i="10"/>
  <c r="M25" i="10"/>
  <c r="Q25" i="10"/>
  <c r="C25" i="10"/>
  <c r="K25" i="10"/>
  <c r="F25" i="10"/>
  <c r="J25" i="10"/>
  <c r="N25" i="10"/>
  <c r="R25" i="10"/>
  <c r="G25" i="10"/>
  <c r="O25" i="10"/>
  <c r="D25" i="10"/>
  <c r="H25" i="10"/>
  <c r="L25" i="10"/>
  <c r="P25" i="10"/>
  <c r="R23" i="10"/>
  <c r="C23" i="10"/>
  <c r="G23" i="10"/>
  <c r="K23" i="10"/>
  <c r="O23" i="10"/>
  <c r="I23" i="10"/>
  <c r="Q23" i="10"/>
  <c r="D23" i="10"/>
  <c r="H23" i="10"/>
  <c r="L23" i="10"/>
  <c r="P23" i="10"/>
  <c r="E23" i="10"/>
  <c r="M23" i="10"/>
  <c r="F23" i="10"/>
  <c r="J23" i="10"/>
  <c r="N23" i="10"/>
  <c r="S33" i="10"/>
  <c r="T33" i="10"/>
  <c r="D24" i="10"/>
  <c r="H24" i="10"/>
  <c r="L24" i="10"/>
  <c r="P24" i="10"/>
  <c r="J24" i="10"/>
  <c r="R24" i="10"/>
  <c r="E24" i="10"/>
  <c r="I24" i="10"/>
  <c r="M24" i="10"/>
  <c r="Q24" i="10"/>
  <c r="F24" i="10"/>
  <c r="N24" i="10"/>
  <c r="C24" i="10"/>
  <c r="O24" i="10"/>
  <c r="G24" i="10"/>
  <c r="K24" i="10"/>
  <c r="D29" i="10"/>
  <c r="H29" i="10"/>
  <c r="L29" i="10"/>
  <c r="P29" i="10"/>
  <c r="F29" i="10"/>
  <c r="N29" i="10"/>
  <c r="R29" i="10"/>
  <c r="E29" i="10"/>
  <c r="I29" i="10"/>
  <c r="M29" i="10"/>
  <c r="Q29" i="10"/>
  <c r="J29" i="10"/>
  <c r="G29" i="10"/>
  <c r="C29" i="10"/>
  <c r="K29" i="10"/>
  <c r="O29" i="10"/>
  <c r="E30" i="10"/>
  <c r="I30" i="10"/>
  <c r="M30" i="10"/>
  <c r="Q30" i="10"/>
  <c r="R30" i="10"/>
  <c r="G30" i="10"/>
  <c r="O30" i="10"/>
  <c r="F30" i="10"/>
  <c r="J30" i="10"/>
  <c r="N30" i="10"/>
  <c r="C30" i="10"/>
  <c r="K30" i="10"/>
  <c r="H30" i="10"/>
  <c r="P30" i="10"/>
  <c r="L30" i="10"/>
  <c r="D30" i="10"/>
  <c r="U33" i="10"/>
  <c r="V33" i="10"/>
  <c r="F22" i="10"/>
  <c r="J22" i="10"/>
  <c r="N22" i="10"/>
  <c r="H22" i="10"/>
  <c r="P22" i="10"/>
  <c r="C22" i="10"/>
  <c r="G22" i="10"/>
  <c r="K22" i="10"/>
  <c r="O22" i="10"/>
  <c r="D22" i="10"/>
  <c r="L22" i="10"/>
  <c r="Q22" i="10"/>
  <c r="E22" i="10"/>
  <c r="R22" i="10"/>
  <c r="I22" i="10"/>
  <c r="M22" i="10"/>
  <c r="F27" i="10"/>
  <c r="J27" i="10"/>
  <c r="N27" i="10"/>
  <c r="D27" i="10"/>
  <c r="L27" i="10"/>
  <c r="C27" i="10"/>
  <c r="G27" i="10"/>
  <c r="K27" i="10"/>
  <c r="O27" i="10"/>
  <c r="H27" i="10"/>
  <c r="P27" i="10"/>
  <c r="E27" i="10"/>
  <c r="I27" i="10"/>
  <c r="M27" i="10"/>
  <c r="R27" i="10"/>
  <c r="Q27" i="10"/>
  <c r="F32" i="10"/>
  <c r="J32" i="10"/>
  <c r="N32" i="10"/>
  <c r="C32" i="10"/>
  <c r="G32" i="10"/>
  <c r="K32" i="10"/>
  <c r="O32" i="10"/>
  <c r="D32" i="10"/>
  <c r="R32" i="10"/>
  <c r="H32" i="10"/>
  <c r="P32" i="10"/>
  <c r="E32" i="10"/>
  <c r="I32" i="10"/>
  <c r="Q32" i="10"/>
  <c r="L32" i="10"/>
  <c r="M32" i="10"/>
  <c r="F21" i="9"/>
  <c r="G21" i="9"/>
  <c r="J21" i="9"/>
  <c r="K21" i="9"/>
  <c r="N21" i="9"/>
  <c r="O21" i="9"/>
  <c r="R21" i="9"/>
  <c r="D22" i="9"/>
  <c r="G22" i="9"/>
  <c r="H22" i="9"/>
  <c r="K22" i="9"/>
  <c r="L22" i="9"/>
  <c r="O22" i="9"/>
  <c r="P22" i="9"/>
  <c r="D23" i="9"/>
  <c r="E23" i="9"/>
  <c r="H23" i="9"/>
  <c r="I23" i="9"/>
  <c r="L23" i="9"/>
  <c r="M23" i="9"/>
  <c r="P23" i="9"/>
  <c r="Q23" i="9"/>
  <c r="F24" i="9"/>
  <c r="J24" i="9"/>
  <c r="N24" i="9"/>
  <c r="R24" i="9"/>
  <c r="D27" i="9"/>
  <c r="G27" i="9"/>
  <c r="H27" i="9"/>
  <c r="K27" i="9"/>
  <c r="L27" i="9"/>
  <c r="O27" i="9"/>
  <c r="P27" i="9"/>
  <c r="D28" i="9"/>
  <c r="E28" i="9"/>
  <c r="H28" i="9"/>
  <c r="I28" i="9"/>
  <c r="L28" i="9"/>
  <c r="M28" i="9"/>
  <c r="P28" i="9"/>
  <c r="Q28" i="9"/>
  <c r="F29" i="9"/>
  <c r="J29" i="9"/>
  <c r="N29" i="9"/>
  <c r="R29" i="9"/>
  <c r="C27" i="9"/>
  <c r="C22" i="9"/>
  <c r="C21" i="9"/>
  <c r="S8" i="9"/>
  <c r="E22" i="9" s="1"/>
  <c r="S9" i="9"/>
  <c r="F23" i="9" s="1"/>
  <c r="S10" i="9"/>
  <c r="G24" i="9" s="1"/>
  <c r="S12" i="9"/>
  <c r="D26" i="9" s="1"/>
  <c r="S13" i="9"/>
  <c r="E27" i="9" s="1"/>
  <c r="S14" i="9"/>
  <c r="F28" i="9" s="1"/>
  <c r="S15" i="9"/>
  <c r="G29" i="9" s="1"/>
  <c r="S17" i="9"/>
  <c r="D31" i="9" s="1"/>
  <c r="S7" i="9"/>
  <c r="D21" i="9" s="1"/>
  <c r="C31" i="9" l="1"/>
  <c r="K31" i="9"/>
  <c r="O26" i="9"/>
  <c r="G26" i="9"/>
  <c r="U27" i="10"/>
  <c r="V27" i="10"/>
  <c r="U23" i="10"/>
  <c r="V23" i="10"/>
  <c r="U28" i="10"/>
  <c r="V28" i="10"/>
  <c r="N31" i="9"/>
  <c r="F31" i="9"/>
  <c r="M29" i="9"/>
  <c r="I29" i="9"/>
  <c r="N26" i="9"/>
  <c r="F26" i="9"/>
  <c r="M24" i="9"/>
  <c r="E24" i="9"/>
  <c r="S24" i="10"/>
  <c r="T24" i="10"/>
  <c r="C23" i="9"/>
  <c r="C28" i="9"/>
  <c r="Q31" i="9"/>
  <c r="M31" i="9"/>
  <c r="I31" i="9"/>
  <c r="E31" i="9"/>
  <c r="P29" i="9"/>
  <c r="L29" i="9"/>
  <c r="H29" i="9"/>
  <c r="D29" i="9"/>
  <c r="O28" i="9"/>
  <c r="K28" i="9"/>
  <c r="G28" i="9"/>
  <c r="R27" i="9"/>
  <c r="N27" i="9"/>
  <c r="J27" i="9"/>
  <c r="F27" i="9"/>
  <c r="T27" i="9" s="1"/>
  <c r="Q26" i="9"/>
  <c r="M26" i="9"/>
  <c r="I26" i="9"/>
  <c r="E26" i="9"/>
  <c r="P24" i="9"/>
  <c r="L24" i="9"/>
  <c r="H24" i="9"/>
  <c r="D24" i="9"/>
  <c r="O23" i="9"/>
  <c r="K23" i="9"/>
  <c r="G23" i="9"/>
  <c r="R22" i="9"/>
  <c r="N22" i="9"/>
  <c r="V22" i="9" s="1"/>
  <c r="J22" i="9"/>
  <c r="F22" i="9"/>
  <c r="Q21" i="9"/>
  <c r="M21" i="9"/>
  <c r="I21" i="9"/>
  <c r="E21" i="9"/>
  <c r="T21" i="9" s="1"/>
  <c r="U32" i="10"/>
  <c r="V32" i="10"/>
  <c r="S27" i="10"/>
  <c r="T27" i="10"/>
  <c r="S22" i="10"/>
  <c r="T22" i="10"/>
  <c r="U30" i="10"/>
  <c r="V30" i="10"/>
  <c r="U24" i="10"/>
  <c r="V24" i="10"/>
  <c r="T23" i="10"/>
  <c r="S23" i="10"/>
  <c r="U25" i="10"/>
  <c r="V25" i="10"/>
  <c r="T28" i="10"/>
  <c r="S28" i="10"/>
  <c r="C26" i="9"/>
  <c r="O31" i="9"/>
  <c r="G31" i="9"/>
  <c r="K26" i="9"/>
  <c r="T32" i="10"/>
  <c r="S32" i="10"/>
  <c r="U22" i="10"/>
  <c r="V22" i="10"/>
  <c r="S29" i="10"/>
  <c r="T29" i="10"/>
  <c r="T22" i="9"/>
  <c r="S22" i="9"/>
  <c r="R31" i="9"/>
  <c r="J31" i="9"/>
  <c r="Q29" i="9"/>
  <c r="E29" i="9"/>
  <c r="R26" i="9"/>
  <c r="J26" i="9"/>
  <c r="Q24" i="9"/>
  <c r="I24" i="9"/>
  <c r="C24" i="9"/>
  <c r="C29" i="9"/>
  <c r="P31" i="9"/>
  <c r="L31" i="9"/>
  <c r="H31" i="9"/>
  <c r="O29" i="9"/>
  <c r="K29" i="9"/>
  <c r="R28" i="9"/>
  <c r="N28" i="9"/>
  <c r="J28" i="9"/>
  <c r="Q27" i="9"/>
  <c r="M27" i="9"/>
  <c r="V27" i="9" s="1"/>
  <c r="I27" i="9"/>
  <c r="P26" i="9"/>
  <c r="L26" i="9"/>
  <c r="H26" i="9"/>
  <c r="O24" i="9"/>
  <c r="K24" i="9"/>
  <c r="R23" i="9"/>
  <c r="N23" i="9"/>
  <c r="J23" i="9"/>
  <c r="Q22" i="9"/>
  <c r="M22" i="9"/>
  <c r="I22" i="9"/>
  <c r="P21" i="9"/>
  <c r="L21" i="9"/>
  <c r="V21" i="9" s="1"/>
  <c r="H21" i="9"/>
  <c r="S30" i="10"/>
  <c r="T30" i="10"/>
  <c r="U29" i="10"/>
  <c r="V29" i="10"/>
  <c r="T25" i="10"/>
  <c r="S25" i="10"/>
  <c r="P37" i="8"/>
  <c r="P41" i="8"/>
  <c r="O38" i="8"/>
  <c r="O42" i="8"/>
  <c r="M47" i="8"/>
  <c r="L47" i="8"/>
  <c r="M46" i="8"/>
  <c r="L46" i="8"/>
  <c r="P38" i="8" s="1"/>
  <c r="T29" i="9" l="1"/>
  <c r="S29" i="9"/>
  <c r="U21" i="9"/>
  <c r="U22" i="9"/>
  <c r="V31" i="9"/>
  <c r="U31" i="9"/>
  <c r="O37" i="8"/>
  <c r="O47" i="8" s="1"/>
  <c r="P44" i="8"/>
  <c r="T26" i="9"/>
  <c r="S26" i="9"/>
  <c r="P39" i="8"/>
  <c r="P47" i="8" s="1"/>
  <c r="U27" i="9"/>
  <c r="V26" i="9"/>
  <c r="U26" i="9"/>
  <c r="V28" i="9"/>
  <c r="U28" i="9"/>
  <c r="S27" i="9"/>
  <c r="S21" i="9"/>
  <c r="V24" i="9"/>
  <c r="U24" i="9"/>
  <c r="T28" i="9"/>
  <c r="S28" i="9"/>
  <c r="O41" i="8"/>
  <c r="P40" i="8"/>
  <c r="P46" i="8" s="1"/>
  <c r="T24" i="9"/>
  <c r="S24" i="9"/>
  <c r="T23" i="9"/>
  <c r="S23" i="9"/>
  <c r="T31" i="9"/>
  <c r="S31" i="9"/>
  <c r="O44" i="8"/>
  <c r="O40" i="8"/>
  <c r="P43" i="8"/>
  <c r="O43" i="8"/>
  <c r="O39" i="8"/>
  <c r="P42" i="8"/>
  <c r="V29" i="9"/>
  <c r="U29" i="9"/>
  <c r="V23" i="9"/>
  <c r="U23" i="9"/>
  <c r="O46" i="8"/>
  <c r="M45" i="7" l="1"/>
  <c r="M44" i="7"/>
  <c r="L45" i="7"/>
  <c r="L44" i="7" l="1"/>
  <c r="P35" i="7" l="1"/>
  <c r="P39" i="7"/>
  <c r="O36" i="7"/>
  <c r="O40" i="7"/>
  <c r="P38" i="7"/>
  <c r="O35" i="7"/>
  <c r="P36" i="7"/>
  <c r="P40" i="7"/>
  <c r="O37" i="7"/>
  <c r="O41" i="7"/>
  <c r="P37" i="7"/>
  <c r="P41" i="7"/>
  <c r="O38" i="7"/>
  <c r="O42" i="7"/>
  <c r="P42" i="7"/>
  <c r="O39" i="7"/>
  <c r="E25" i="8"/>
  <c r="E26" i="8"/>
  <c r="E27" i="8"/>
  <c r="E28" i="8"/>
  <c r="E29" i="8"/>
  <c r="E30" i="8"/>
  <c r="E31" i="8"/>
  <c r="C34" i="8"/>
  <c r="B34" i="8"/>
  <c r="C33" i="8"/>
  <c r="B33" i="8"/>
  <c r="F31" i="8"/>
  <c r="F30" i="8"/>
  <c r="F29" i="8"/>
  <c r="F28" i="8"/>
  <c r="F27" i="8"/>
  <c r="F26" i="8"/>
  <c r="F25" i="8"/>
  <c r="F24" i="8"/>
  <c r="E24" i="8"/>
  <c r="F18" i="8"/>
  <c r="E18" i="8"/>
  <c r="C18" i="8"/>
  <c r="B18" i="8"/>
  <c r="F17" i="8"/>
  <c r="E17" i="8"/>
  <c r="C17" i="8"/>
  <c r="B17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F24" i="7"/>
  <c r="F34" i="7" s="1"/>
  <c r="F25" i="7"/>
  <c r="F26" i="7"/>
  <c r="F33" i="7" s="1"/>
  <c r="F27" i="7"/>
  <c r="F28" i="7"/>
  <c r="F29" i="7"/>
  <c r="F30" i="7"/>
  <c r="F31" i="7"/>
  <c r="E25" i="7"/>
  <c r="E27" i="7"/>
  <c r="E28" i="7"/>
  <c r="E29" i="7"/>
  <c r="E33" i="7" s="1"/>
  <c r="E30" i="7"/>
  <c r="E31" i="7"/>
  <c r="E24" i="7"/>
  <c r="E34" i="7" s="1"/>
  <c r="C34" i="7"/>
  <c r="B34" i="7"/>
  <c r="C33" i="7"/>
  <c r="B33" i="7"/>
  <c r="F18" i="7"/>
  <c r="E18" i="7"/>
  <c r="F17" i="7"/>
  <c r="E17" i="7"/>
  <c r="C17" i="7"/>
  <c r="C18" i="7"/>
  <c r="B18" i="7"/>
  <c r="B17" i="7"/>
  <c r="H15" i="7"/>
  <c r="I15" i="7"/>
  <c r="I8" i="7"/>
  <c r="I17" i="7" s="1"/>
  <c r="I9" i="7"/>
  <c r="I10" i="7"/>
  <c r="I18" i="7" s="1"/>
  <c r="I11" i="7"/>
  <c r="I12" i="7"/>
  <c r="I13" i="7"/>
  <c r="I14" i="7"/>
  <c r="H9" i="7"/>
  <c r="H10" i="7"/>
  <c r="H11" i="7"/>
  <c r="H12" i="7"/>
  <c r="H13" i="7"/>
  <c r="H14" i="7"/>
  <c r="H8" i="7"/>
  <c r="H18" i="7" s="1"/>
  <c r="H17" i="7" l="1"/>
  <c r="O44" i="7"/>
  <c r="O45" i="7"/>
  <c r="P45" i="7"/>
  <c r="P44" i="7"/>
  <c r="H18" i="8"/>
  <c r="E34" i="8"/>
  <c r="F34" i="8"/>
  <c r="I17" i="8"/>
  <c r="I18" i="8"/>
  <c r="H17" i="8"/>
  <c r="E33" i="8"/>
  <c r="F33" i="8"/>
  <c r="S28" i="6"/>
  <c r="T28" i="6"/>
  <c r="V28" i="6"/>
  <c r="W28" i="6"/>
  <c r="S29" i="6"/>
  <c r="T29" i="6"/>
  <c r="V29" i="6"/>
  <c r="W29" i="6"/>
  <c r="R29" i="6"/>
  <c r="R28" i="6"/>
  <c r="W31" i="6" l="1"/>
  <c r="V31" i="6"/>
  <c r="T31" i="6"/>
  <c r="S31" i="6"/>
  <c r="R31" i="6"/>
  <c r="W30" i="6"/>
  <c r="V30" i="6"/>
  <c r="T30" i="6"/>
  <c r="S30" i="6"/>
  <c r="R30" i="6"/>
  <c r="U31" i="6"/>
  <c r="U29" i="6" l="1"/>
  <c r="U28" i="6"/>
  <c r="U30" i="6"/>
  <c r="G28" i="6" l="1"/>
  <c r="G29" i="6"/>
  <c r="G30" i="6"/>
  <c r="G31" i="6"/>
  <c r="F31" i="6"/>
  <c r="D31" i="6"/>
  <c r="C31" i="6"/>
  <c r="B31" i="6"/>
  <c r="F30" i="6"/>
  <c r="D30" i="6"/>
  <c r="C30" i="6"/>
  <c r="B30" i="6"/>
  <c r="F29" i="6"/>
  <c r="D29" i="6"/>
  <c r="C29" i="6"/>
  <c r="B29" i="6"/>
  <c r="F28" i="6"/>
  <c r="D28" i="6"/>
  <c r="C28" i="6"/>
  <c r="B28" i="6"/>
  <c r="E30" i="6" l="1"/>
  <c r="E28" i="6"/>
  <c r="E29" i="6"/>
  <c r="E31" i="6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0" i="3"/>
  <c r="AA11" i="3"/>
  <c r="AA12" i="3"/>
  <c r="AA13" i="3"/>
  <c r="AA14" i="3"/>
  <c r="AA15" i="3"/>
  <c r="AA16" i="3"/>
  <c r="AA9" i="3"/>
  <c r="Z10" i="3"/>
  <c r="Z11" i="3"/>
  <c r="Z12" i="3"/>
  <c r="Z13" i="3"/>
  <c r="Z14" i="3"/>
  <c r="AC14" i="3" s="1"/>
  <c r="Z15" i="3"/>
  <c r="Z16" i="3"/>
  <c r="Z9" i="3"/>
  <c r="AC20" i="3" l="1"/>
  <c r="AC26" i="3"/>
  <c r="AC13" i="3"/>
  <c r="AC12" i="3"/>
  <c r="AC9" i="3"/>
  <c r="AC16" i="3"/>
  <c r="AC15" i="3"/>
  <c r="AC30" i="3"/>
  <c r="AC24" i="3"/>
  <c r="AC11" i="3"/>
  <c r="AC10" i="3"/>
  <c r="AC29" i="3" s="1"/>
  <c r="AC21" i="3"/>
  <c r="AC25" i="3"/>
  <c r="AC23" i="3"/>
  <c r="AC22" i="3"/>
  <c r="AC27" i="3"/>
  <c r="AC32" i="3" l="1"/>
  <c r="AC31" i="3"/>
  <c r="P32" i="3" l="1"/>
  <c r="P31" i="3"/>
  <c r="P30" i="3"/>
  <c r="P29" i="3"/>
  <c r="K31" i="3" l="1"/>
  <c r="I32" i="3"/>
  <c r="I31" i="3" l="1"/>
  <c r="K32" i="3"/>
  <c r="K30" i="3"/>
  <c r="K29" i="3"/>
  <c r="H31" i="3"/>
  <c r="J32" i="3"/>
  <c r="L32" i="3"/>
  <c r="L31" i="3"/>
  <c r="I29" i="3"/>
  <c r="I30" i="3"/>
  <c r="M32" i="3"/>
  <c r="L30" i="3"/>
  <c r="L29" i="3"/>
  <c r="M30" i="3"/>
  <c r="M29" i="3"/>
  <c r="J31" i="3"/>
  <c r="H32" i="3"/>
  <c r="H30" i="3"/>
  <c r="J29" i="3"/>
  <c r="J30" i="3"/>
  <c r="M31" i="3"/>
  <c r="H29" i="3"/>
  <c r="D32" i="3" l="1"/>
  <c r="D31" i="3"/>
  <c r="D30" i="3"/>
  <c r="D29" i="3"/>
  <c r="N53" i="2"/>
  <c r="N52" i="2"/>
  <c r="M53" i="2"/>
  <c r="M52" i="2"/>
  <c r="AM35" i="2"/>
  <c r="AE35" i="2"/>
  <c r="S35" i="2"/>
  <c r="G35" i="2"/>
  <c r="AM34" i="2"/>
  <c r="AI34" i="2"/>
  <c r="AH34" i="2"/>
  <c r="AG34" i="2"/>
  <c r="W34" i="2"/>
  <c r="V34" i="2"/>
  <c r="U34" i="2"/>
  <c r="K34" i="2"/>
  <c r="J34" i="2"/>
  <c r="I34" i="2"/>
  <c r="AF35" i="2"/>
  <c r="U35" i="2"/>
  <c r="T35" i="2"/>
  <c r="H35" i="2"/>
  <c r="AG35" i="2"/>
  <c r="I35" i="2"/>
  <c r="AF34" i="2"/>
  <c r="T34" i="2"/>
  <c r="H34" i="2"/>
  <c r="AE34" i="2"/>
  <c r="S34" i="2"/>
  <c r="G34" i="2"/>
  <c r="AD35" i="2"/>
  <c r="R35" i="2"/>
  <c r="F35" i="2"/>
  <c r="AC35" i="2"/>
  <c r="Q35" i="2"/>
  <c r="E35" i="2"/>
  <c r="AB35" i="2"/>
  <c r="P35" i="2"/>
  <c r="D35" i="2"/>
  <c r="AK35" i="2"/>
  <c r="AJ35" i="2"/>
  <c r="AI35" i="2"/>
  <c r="AH35" i="2"/>
  <c r="AA35" i="2"/>
  <c r="Z35" i="2"/>
  <c r="Y35" i="2"/>
  <c r="X35" i="2"/>
  <c r="W35" i="2"/>
  <c r="V35" i="2"/>
  <c r="O35" i="2"/>
  <c r="N35" i="2"/>
  <c r="M35" i="2"/>
  <c r="L35" i="2"/>
  <c r="K35" i="2"/>
  <c r="J35" i="2"/>
  <c r="C35" i="2"/>
  <c r="AM20" i="2"/>
  <c r="AM19" i="2"/>
  <c r="AF19" i="2"/>
  <c r="AE19" i="2"/>
  <c r="T19" i="2"/>
  <c r="S19" i="2"/>
  <c r="H19" i="2"/>
  <c r="G19" i="2"/>
  <c r="S20" i="2"/>
  <c r="AE20" i="2"/>
  <c r="AD20" i="2"/>
  <c r="AC20" i="2"/>
  <c r="R20" i="2"/>
  <c r="Q20" i="2"/>
  <c r="G20" i="2"/>
  <c r="F20" i="2"/>
  <c r="E20" i="2"/>
  <c r="AD19" i="2"/>
  <c r="R19" i="2"/>
  <c r="F19" i="2"/>
  <c r="AC19" i="2"/>
  <c r="Q19" i="2"/>
  <c r="E19" i="2"/>
  <c r="AB20" i="2"/>
  <c r="P20" i="2"/>
  <c r="D20" i="2"/>
  <c r="AA20" i="2"/>
  <c r="O20" i="2"/>
  <c r="C20" i="2"/>
  <c r="AK20" i="2"/>
  <c r="AJ20" i="2"/>
  <c r="AI20" i="2"/>
  <c r="AH20" i="2"/>
  <c r="AG20" i="2"/>
  <c r="AF20" i="2"/>
  <c r="AA19" i="2"/>
  <c r="Z20" i="2"/>
  <c r="Y20" i="2"/>
  <c r="X20" i="2"/>
  <c r="W20" i="2"/>
  <c r="V20" i="2"/>
  <c r="U20" i="2"/>
  <c r="T20" i="2"/>
  <c r="O19" i="2"/>
  <c r="N20" i="2"/>
  <c r="M20" i="2"/>
  <c r="L20" i="2"/>
  <c r="K20" i="2"/>
  <c r="J20" i="2"/>
  <c r="I19" i="2"/>
  <c r="H20" i="2"/>
  <c r="C19" i="2"/>
  <c r="U19" i="2" l="1"/>
  <c r="J19" i="2"/>
  <c r="V19" i="2"/>
  <c r="AH19" i="2"/>
  <c r="L34" i="2"/>
  <c r="X34" i="2"/>
  <c r="AJ34" i="2"/>
  <c r="AG19" i="2"/>
  <c r="K19" i="2"/>
  <c r="W19" i="2"/>
  <c r="AI19" i="2"/>
  <c r="I20" i="2"/>
  <c r="M34" i="2"/>
  <c r="Y34" i="2"/>
  <c r="AK34" i="2"/>
  <c r="L19" i="2"/>
  <c r="X19" i="2"/>
  <c r="AJ19" i="2"/>
  <c r="N34" i="2"/>
  <c r="Z34" i="2"/>
  <c r="M19" i="2"/>
  <c r="Y19" i="2"/>
  <c r="AK19" i="2"/>
  <c r="C34" i="2"/>
  <c r="O34" i="2"/>
  <c r="AA34" i="2"/>
  <c r="N19" i="2"/>
  <c r="Z19" i="2"/>
  <c r="D34" i="2"/>
  <c r="P34" i="2"/>
  <c r="AB34" i="2"/>
  <c r="E34" i="2"/>
  <c r="Q34" i="2"/>
  <c r="AC34" i="2"/>
  <c r="D19" i="2"/>
  <c r="P19" i="2"/>
  <c r="AB19" i="2"/>
  <c r="F34" i="2"/>
  <c r="R34" i="2"/>
  <c r="AD34" i="2"/>
</calcChain>
</file>

<file path=xl/sharedStrings.xml><?xml version="1.0" encoding="utf-8"?>
<sst xmlns="http://schemas.openxmlformats.org/spreadsheetml/2006/main" count="1543" uniqueCount="319">
  <si>
    <t>Sheet #</t>
  </si>
  <si>
    <t>Title</t>
  </si>
  <si>
    <t>Content</t>
  </si>
  <si>
    <t>Pdia &amp;TOC_G+FFA</t>
    <phoneticPr fontId="4" type="noConversion"/>
  </si>
  <si>
    <t>1B, C</t>
    <phoneticPr fontId="4" type="noConversion"/>
  </si>
  <si>
    <t>Time(min)</t>
  </si>
  <si>
    <t>mouse #</t>
  </si>
  <si>
    <t>TOC</t>
  </si>
  <si>
    <t>TOC (min)</t>
  </si>
  <si>
    <t>Mean</t>
  </si>
  <si>
    <t>SD</t>
  </si>
  <si>
    <t>P value</t>
  </si>
  <si>
    <t>NR</t>
  </si>
  <si>
    <t>Mean</t>
    <phoneticPr fontId="4" type="noConversion"/>
  </si>
  <si>
    <t>SD</t>
    <phoneticPr fontId="4" type="noConversion"/>
  </si>
  <si>
    <t>Group averages bold red</t>
  </si>
  <si>
    <r>
      <t xml:space="preserve">Diastolic pressure data during 35min Ischemia in isolated mice hearts perfused with </t>
    </r>
    <r>
      <rPr>
        <b/>
        <sz val="8"/>
        <color rgb="FFFF0000"/>
        <rFont val="Calibri"/>
        <family val="3"/>
        <charset val="134"/>
        <scheme val="minor"/>
      </rPr>
      <t xml:space="preserve">Glucose and FFA </t>
    </r>
    <phoneticPr fontId="4" type="noConversion"/>
  </si>
  <si>
    <t xml:space="preserve"> Diastolic Pressure(mmHg) (35min ischemia)</t>
    <phoneticPr fontId="4" type="noConversion"/>
  </si>
  <si>
    <t xml:space="preserve"> Diastolic Pressure(mmHg) (35min ischemia)</t>
    <phoneticPr fontId="4" type="noConversion"/>
  </si>
  <si>
    <t xml:space="preserve">NR Group </t>
    <phoneticPr fontId="4" type="noConversion"/>
  </si>
  <si>
    <t>Fig 1B</t>
    <phoneticPr fontId="4" type="noConversion"/>
  </si>
  <si>
    <t>Control</t>
  </si>
  <si>
    <t>Fig 1C</t>
    <phoneticPr fontId="4" type="noConversion"/>
  </si>
  <si>
    <t>TOC green</t>
    <phoneticPr fontId="4" type="noConversion"/>
  </si>
  <si>
    <t>P Value</t>
  </si>
  <si>
    <t>Mouse Nr.</t>
    <phoneticPr fontId="4" type="noConversion"/>
  </si>
  <si>
    <t>Control group</t>
    <phoneticPr fontId="4" type="noConversion"/>
  </si>
  <si>
    <t xml:space="preserve">Control Group </t>
    <phoneticPr fontId="4" type="noConversion"/>
  </si>
  <si>
    <t xml:space="preserve">Infarct size </t>
    <phoneticPr fontId="4" type="noConversion"/>
  </si>
  <si>
    <t>Area at risk</t>
    <phoneticPr fontId="4" type="noConversion"/>
  </si>
  <si>
    <r>
      <t xml:space="preserve">Cell death measurements in isolated mice hearts during IRI perfused with </t>
    </r>
    <r>
      <rPr>
        <b/>
        <sz val="8"/>
        <color rgb="FFFF0000"/>
        <rFont val="Calibri"/>
        <family val="3"/>
        <charset val="134"/>
        <scheme val="minor"/>
      </rPr>
      <t>Glucose and FFA</t>
    </r>
    <phoneticPr fontId="4" type="noConversion"/>
  </si>
  <si>
    <t>% IS</t>
    <phoneticPr fontId="4" type="noConversion"/>
  </si>
  <si>
    <t>p-values highlighted in red are sig' vs. control, by student t test</t>
    <phoneticPr fontId="4" type="noConversion"/>
  </si>
  <si>
    <t>Fig 1D</t>
    <phoneticPr fontId="4" type="noConversion"/>
  </si>
  <si>
    <t>NR group</t>
    <phoneticPr fontId="4" type="noConversion"/>
  </si>
  <si>
    <t>Con 1</t>
    <phoneticPr fontId="4" type="noConversion"/>
  </si>
  <si>
    <t>Con 2</t>
    <phoneticPr fontId="4" type="noConversion"/>
  </si>
  <si>
    <t>Con 3</t>
    <phoneticPr fontId="4" type="noConversion"/>
  </si>
  <si>
    <t>Con 4</t>
    <phoneticPr fontId="4" type="noConversion"/>
  </si>
  <si>
    <t>Con 5</t>
    <phoneticPr fontId="4" type="noConversion"/>
  </si>
  <si>
    <t>Con 6</t>
    <phoneticPr fontId="4" type="noConversion"/>
  </si>
  <si>
    <t>Con 8</t>
    <phoneticPr fontId="4" type="noConversion"/>
  </si>
  <si>
    <t>NR 1</t>
    <phoneticPr fontId="4" type="noConversion"/>
  </si>
  <si>
    <t>NR 2</t>
    <phoneticPr fontId="4" type="noConversion"/>
  </si>
  <si>
    <t>NR 3</t>
    <phoneticPr fontId="4" type="noConversion"/>
  </si>
  <si>
    <t>NR 4</t>
    <phoneticPr fontId="4" type="noConversion"/>
  </si>
  <si>
    <t>NR 5</t>
    <phoneticPr fontId="4" type="noConversion"/>
  </si>
  <si>
    <t>NR 6</t>
    <phoneticPr fontId="4" type="noConversion"/>
  </si>
  <si>
    <t>NR 7</t>
    <phoneticPr fontId="4" type="noConversion"/>
  </si>
  <si>
    <t>NR 8</t>
    <phoneticPr fontId="4" type="noConversion"/>
  </si>
  <si>
    <t>Con 7</t>
    <phoneticPr fontId="4" type="noConversion"/>
  </si>
  <si>
    <t>LDH</t>
    <phoneticPr fontId="4" type="noConversion"/>
  </si>
  <si>
    <t>Total LDH release(U/Gww)</t>
    <phoneticPr fontId="4" type="noConversion"/>
  </si>
  <si>
    <t>R 5min</t>
    <phoneticPr fontId="4" type="noConversion"/>
  </si>
  <si>
    <t>R 10min</t>
    <phoneticPr fontId="4" type="noConversion"/>
  </si>
  <si>
    <t>R 15min</t>
    <phoneticPr fontId="4" type="noConversion"/>
  </si>
  <si>
    <t>R 30min</t>
    <phoneticPr fontId="4" type="noConversion"/>
  </si>
  <si>
    <t>R 45min</t>
    <phoneticPr fontId="4" type="noConversion"/>
  </si>
  <si>
    <t>R 60min</t>
    <phoneticPr fontId="4" type="noConversion"/>
  </si>
  <si>
    <t>LDH release during reperfusion (U/min/GWW)</t>
    <phoneticPr fontId="4" type="noConversion"/>
  </si>
  <si>
    <t>Fig 1E</t>
    <phoneticPr fontId="4" type="noConversion"/>
  </si>
  <si>
    <t>Fig 1F</t>
    <phoneticPr fontId="4" type="noConversion"/>
  </si>
  <si>
    <t>Infarct size(%AAR)</t>
    <phoneticPr fontId="4" type="noConversion"/>
  </si>
  <si>
    <t>Infarct size(%AAR)</t>
    <phoneticPr fontId="4" type="noConversion"/>
  </si>
  <si>
    <t>LDH release during reperfusion (U/min/GWW)</t>
    <phoneticPr fontId="4" type="noConversion"/>
  </si>
  <si>
    <t>R 5min</t>
    <phoneticPr fontId="4" type="noConversion"/>
  </si>
  <si>
    <t>R 10min</t>
    <phoneticPr fontId="4" type="noConversion"/>
  </si>
  <si>
    <t>R 15min</t>
    <phoneticPr fontId="4" type="noConversion"/>
  </si>
  <si>
    <t>R 30min</t>
    <phoneticPr fontId="4" type="noConversion"/>
  </si>
  <si>
    <t>R 45min</t>
    <phoneticPr fontId="4" type="noConversion"/>
  </si>
  <si>
    <t>R 60min</t>
    <phoneticPr fontId="4" type="noConversion"/>
  </si>
  <si>
    <t>RPP%</t>
    <phoneticPr fontId="4" type="noConversion"/>
  </si>
  <si>
    <t>IR injury_G+FFA</t>
    <phoneticPr fontId="4" type="noConversion"/>
  </si>
  <si>
    <t>Cell death and functinal recovery measurements during IRI perfused  in isolated mice hearts with Glucose and FFA</t>
    <phoneticPr fontId="4" type="noConversion"/>
  </si>
  <si>
    <t>1D, E, F,G</t>
    <phoneticPr fontId="4" type="noConversion"/>
  </si>
  <si>
    <t>Rate x Pressure Product</t>
  </si>
  <si>
    <t>Mean NR</t>
    <phoneticPr fontId="4" type="noConversion"/>
  </si>
  <si>
    <t>Baseline 25min</t>
    <phoneticPr fontId="4" type="noConversion"/>
  </si>
  <si>
    <t>End reperfusion</t>
    <phoneticPr fontId="4" type="noConversion"/>
  </si>
  <si>
    <t>Left Ventricular Developed Pressure (mmHg)</t>
    <phoneticPr fontId="4" type="noConversion"/>
  </si>
  <si>
    <t>Heart Rate (BPM)</t>
    <phoneticPr fontId="4" type="noConversion"/>
  </si>
  <si>
    <t>Mean Ctrl</t>
    <phoneticPr fontId="4" type="noConversion"/>
  </si>
  <si>
    <t>Fig 1G</t>
    <phoneticPr fontId="4" type="noConversion"/>
  </si>
  <si>
    <t>Tables/Figure(s)</t>
    <phoneticPr fontId="4" type="noConversion"/>
  </si>
  <si>
    <t>EDP</t>
    <phoneticPr fontId="4" type="noConversion"/>
  </si>
  <si>
    <t>DLVP</t>
    <phoneticPr fontId="4" type="noConversion"/>
  </si>
  <si>
    <t>HR</t>
    <phoneticPr fontId="4" type="noConversion"/>
  </si>
  <si>
    <t>RPP</t>
    <phoneticPr fontId="4" type="noConversion"/>
  </si>
  <si>
    <t>BW</t>
    <phoneticPr fontId="4" type="noConversion"/>
  </si>
  <si>
    <t>Flow</t>
    <phoneticPr fontId="4" type="noConversion"/>
  </si>
  <si>
    <t>T</t>
    <phoneticPr fontId="4" type="noConversion"/>
  </si>
  <si>
    <t>g</t>
    <phoneticPr fontId="4" type="noConversion"/>
  </si>
  <si>
    <t>mmHg</t>
    <phoneticPr fontId="4" type="noConversion"/>
  </si>
  <si>
    <t>BPM</t>
    <phoneticPr fontId="4" type="noConversion"/>
  </si>
  <si>
    <t>DLVP*HR</t>
    <phoneticPr fontId="4" type="noConversion"/>
  </si>
  <si>
    <t>ml/min/GWW</t>
    <phoneticPr fontId="4" type="noConversion"/>
  </si>
  <si>
    <t>°C</t>
    <phoneticPr fontId="4" type="noConversion"/>
  </si>
  <si>
    <t>Table 1</t>
    <phoneticPr fontId="4" type="noConversion"/>
  </si>
  <si>
    <t>Diastolic pressure measurements during 35min Ischemia in isolated mice hearts perfused with Glucose and FFA</t>
    <phoneticPr fontId="4" type="noConversion"/>
  </si>
  <si>
    <t>Baseline performance_IR</t>
    <phoneticPr fontId="4" type="noConversion"/>
  </si>
  <si>
    <t>Table 1</t>
    <phoneticPr fontId="4" type="noConversion"/>
  </si>
  <si>
    <t>Table 2</t>
    <phoneticPr fontId="4" type="noConversion"/>
  </si>
  <si>
    <t xml:space="preserve">Cardiac performance at basleine in isolated mice hearts subjected to IR </t>
    <phoneticPr fontId="4" type="noConversion"/>
  </si>
  <si>
    <t>Perfused with Lactate+pyruvate+FFA                  baseline T0</t>
    <phoneticPr fontId="4" type="noConversion"/>
  </si>
  <si>
    <t>Perfused with Glusoce + FFA                  baseline T0</t>
    <phoneticPr fontId="4" type="noConversion"/>
  </si>
  <si>
    <t>Perfused with Glusoce + FFA + Insulin                  baseline T0</t>
    <phoneticPr fontId="4" type="noConversion"/>
  </si>
  <si>
    <t>Con 9</t>
  </si>
  <si>
    <t>Cardiac performance throughout langendorff perfusion with Glucose and FFA</t>
    <phoneticPr fontId="4" type="noConversion"/>
  </si>
  <si>
    <r>
      <t xml:space="preserve">Cardiac performance throughout langendorff perfusion with </t>
    </r>
    <r>
      <rPr>
        <sz val="8"/>
        <color rgb="FFFF0000"/>
        <rFont val="Calibri"/>
        <family val="3"/>
        <charset val="134"/>
        <scheme val="minor"/>
      </rPr>
      <t>Glucose and FFA</t>
    </r>
    <phoneticPr fontId="4" type="noConversion"/>
  </si>
  <si>
    <t>S1</t>
    <phoneticPr fontId="4" type="noConversion"/>
  </si>
  <si>
    <t>Time relative to perfusion</t>
    <phoneticPr fontId="4" type="noConversion"/>
  </si>
  <si>
    <t>Baseline</t>
    <phoneticPr fontId="4" type="noConversion"/>
  </si>
  <si>
    <t>reprfusion</t>
    <phoneticPr fontId="4" type="noConversion"/>
  </si>
  <si>
    <t>DLVP (mmHg)</t>
    <phoneticPr fontId="4" type="noConversion"/>
  </si>
  <si>
    <t>Time relative to perfusion</t>
    <phoneticPr fontId="4" type="noConversion"/>
  </si>
  <si>
    <t>Baseline</t>
    <phoneticPr fontId="4" type="noConversion"/>
  </si>
  <si>
    <t>RPP recovery as % of Baseline</t>
    <phoneticPr fontId="4" type="noConversion"/>
  </si>
  <si>
    <t xml:space="preserve">Function IR_G+FFA </t>
    <phoneticPr fontId="4" type="noConversion"/>
  </si>
  <si>
    <t xml:space="preserve">Metabolomics_G+FFA </t>
    <phoneticPr fontId="4" type="noConversion"/>
  </si>
  <si>
    <t>2B,C,D,E</t>
    <phoneticPr fontId="4" type="noConversion"/>
  </si>
  <si>
    <t>Heart dry weight (mg)</t>
  </si>
  <si>
    <t>Control</t>
    <phoneticPr fontId="4" type="noConversion"/>
  </si>
  <si>
    <t>Lactae release/HDW           [µmol/(g*min)]</t>
    <phoneticPr fontId="4" type="noConversion"/>
  </si>
  <si>
    <t>Metabolomics measusements in isolated mice hearts perfused with Glucose and FFA</t>
    <phoneticPr fontId="4" type="noConversion"/>
  </si>
  <si>
    <t>under constant flow 2.5ml/min</t>
    <phoneticPr fontId="4" type="noConversion"/>
  </si>
  <si>
    <r>
      <t xml:space="preserve">Lactate release                 </t>
    </r>
    <r>
      <rPr>
        <sz val="8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</rPr>
      <t>(µM)</t>
    </r>
    <phoneticPr fontId="4" type="noConversion"/>
  </si>
  <si>
    <t>Mean</t>
    <phoneticPr fontId="4" type="noConversion"/>
  </si>
  <si>
    <t>Mean</t>
    <phoneticPr fontId="4" type="noConversion"/>
  </si>
  <si>
    <r>
      <t xml:space="preserve">Pyruvate release                  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</rPr>
      <t>(µM)</t>
    </r>
    <phoneticPr fontId="4" type="noConversion"/>
  </si>
  <si>
    <t>Pyruvate release/HDW           [µmol/(g*min)]</t>
    <phoneticPr fontId="4" type="noConversion"/>
  </si>
  <si>
    <t>Fig2B</t>
    <phoneticPr fontId="4" type="noConversion"/>
  </si>
  <si>
    <t>Fig2C</t>
    <phoneticPr fontId="4" type="noConversion"/>
  </si>
  <si>
    <t>lactate&amp;pyruvate release in effluent samples</t>
    <phoneticPr fontId="4" type="noConversion"/>
  </si>
  <si>
    <r>
      <t xml:space="preserve">Metabolomics measusements in isolated mice hearts perfused with </t>
    </r>
    <r>
      <rPr>
        <b/>
        <sz val="8"/>
        <color rgb="FFFF0000"/>
        <rFont val="Calibri"/>
        <family val="3"/>
        <charset val="134"/>
        <scheme val="minor"/>
      </rPr>
      <t>Glucose and FFA</t>
    </r>
    <phoneticPr fontId="4" type="noConversion"/>
  </si>
  <si>
    <t>Fig5B</t>
    <phoneticPr fontId="4" type="noConversion"/>
  </si>
  <si>
    <t>Fig5C</t>
    <phoneticPr fontId="4" type="noConversion"/>
  </si>
  <si>
    <t>p-values highlighted in red are sig' vs. control, by student t test</t>
    <phoneticPr fontId="4" type="noConversion"/>
  </si>
  <si>
    <t>Analyte.name</t>
  </si>
  <si>
    <t>Alanine</t>
  </si>
  <si>
    <t>Alpha-Ketoglutarate</t>
  </si>
  <si>
    <t>AMP</t>
  </si>
  <si>
    <t>Aspartate</t>
  </si>
  <si>
    <t>ATP</t>
  </si>
  <si>
    <t>Citric acid</t>
  </si>
  <si>
    <t>Creatine-P</t>
  </si>
  <si>
    <t>Creatinine</t>
  </si>
  <si>
    <t>Glucose</t>
  </si>
  <si>
    <t>Glucose-6P</t>
  </si>
  <si>
    <t>Glutamate</t>
  </si>
  <si>
    <t>Glutamine</t>
  </si>
  <si>
    <t>IMP</t>
  </si>
  <si>
    <t>Lactate</t>
  </si>
  <si>
    <t>Malate</t>
  </si>
  <si>
    <t>NAD+</t>
  </si>
  <si>
    <t>NADH</t>
  </si>
  <si>
    <t>NADP+</t>
  </si>
  <si>
    <t>Phosphoenolpyruvate</t>
  </si>
  <si>
    <t>Pyruvate</t>
  </si>
  <si>
    <t>Ribose-5P</t>
  </si>
  <si>
    <t>Sedoheptulose-7P</t>
  </si>
  <si>
    <t>Succinate</t>
  </si>
  <si>
    <t>UDP-hexose</t>
  </si>
  <si>
    <t>Control_01</t>
  </si>
  <si>
    <t>Control_02</t>
  </si>
  <si>
    <t>Control_03</t>
  </si>
  <si>
    <t>Control_04</t>
  </si>
  <si>
    <t>Control_05</t>
  </si>
  <si>
    <t>Control_06</t>
  </si>
  <si>
    <t>Control_07</t>
  </si>
  <si>
    <t>Control_08</t>
  </si>
  <si>
    <t>NR_01</t>
  </si>
  <si>
    <t>NR_02</t>
  </si>
  <si>
    <t>NR_03</t>
  </si>
  <si>
    <t>NR_04</t>
  </si>
  <si>
    <t>NR_05</t>
  </si>
  <si>
    <t>NR_06</t>
  </si>
  <si>
    <t>NR_07</t>
  </si>
  <si>
    <t>NR_08</t>
  </si>
  <si>
    <t>P_Value</t>
  </si>
  <si>
    <t>NAD+</t>
    <phoneticPr fontId="4" type="noConversion"/>
  </si>
  <si>
    <t>NAD+</t>
    <phoneticPr fontId="4" type="noConversion"/>
  </si>
  <si>
    <t>normalized NAD+</t>
    <phoneticPr fontId="4" type="noConversion"/>
  </si>
  <si>
    <t>Fig2D</t>
    <phoneticPr fontId="4" type="noConversion"/>
  </si>
  <si>
    <t>Fig2E</t>
    <phoneticPr fontId="4" type="noConversion"/>
  </si>
  <si>
    <t>metabolomics data in mice hearts tissues</t>
    <phoneticPr fontId="4" type="noConversion"/>
  </si>
  <si>
    <t>Creatine</t>
  </si>
  <si>
    <t>Dihydroxyacetone-P</t>
  </si>
  <si>
    <t>UDP-HexNac</t>
  </si>
  <si>
    <t>Insulin_002</t>
  </si>
  <si>
    <t>Insulin_004</t>
  </si>
  <si>
    <t>Insulin_005</t>
  </si>
  <si>
    <t>Insulin_006</t>
  </si>
  <si>
    <t>Insulin_007</t>
  </si>
  <si>
    <t>Insulin_008</t>
  </si>
  <si>
    <t>Insulin_009</t>
  </si>
  <si>
    <t>Insulin_010</t>
  </si>
  <si>
    <t>InsulineNR_101</t>
  </si>
  <si>
    <t>InsulineNR_102</t>
  </si>
  <si>
    <t>InsulineNR_103</t>
  </si>
  <si>
    <t>InsulineNR_104</t>
  </si>
  <si>
    <t>InsulineNR_105</t>
  </si>
  <si>
    <t>InsulineNR_106</t>
  </si>
  <si>
    <t>InsulineNR_107</t>
  </si>
  <si>
    <t>InsulineNR_108</t>
  </si>
  <si>
    <t>Fig5D</t>
    <phoneticPr fontId="4" type="noConversion"/>
  </si>
  <si>
    <t>Fig5E</t>
    <phoneticPr fontId="4" type="noConversion"/>
  </si>
  <si>
    <t>2F,G,H</t>
    <phoneticPr fontId="4" type="noConversion"/>
  </si>
  <si>
    <t>Fluxomics measusements in isolated mice hearts perfused with Glucose and FFA</t>
    <phoneticPr fontId="4" type="noConversion"/>
  </si>
  <si>
    <t xml:space="preserve">Fluxomics_G+FFA </t>
    <phoneticPr fontId="4" type="noConversion"/>
  </si>
  <si>
    <r>
      <rPr>
        <sz val="8"/>
        <color theme="1"/>
        <rFont val="Calibri"/>
        <family val="3"/>
        <charset val="134"/>
        <scheme val="minor"/>
      </rPr>
      <t>Flux</t>
    </r>
    <r>
      <rPr>
        <sz val="8"/>
        <color theme="1"/>
        <rFont val="Calibri"/>
        <family val="2"/>
        <scheme val="minor"/>
      </rPr>
      <t xml:space="preserve">omics measusements in isolated mice hearts perfused with </t>
    </r>
    <r>
      <rPr>
        <b/>
        <sz val="8"/>
        <color rgb="FFFF0000"/>
        <rFont val="Calibri"/>
        <family val="3"/>
        <charset val="134"/>
        <scheme val="minor"/>
      </rPr>
      <t>Glucose and FFA</t>
    </r>
    <phoneticPr fontId="4" type="noConversion"/>
  </si>
  <si>
    <t>Fluxomics data in mice hearts tissues</t>
    <phoneticPr fontId="4" type="noConversion"/>
  </si>
  <si>
    <t>pyruvate</t>
  </si>
  <si>
    <t>succinate</t>
  </si>
  <si>
    <t>Mean_Crtl</t>
    <phoneticPr fontId="4" type="noConversion"/>
  </si>
  <si>
    <t>original data</t>
    <phoneticPr fontId="4" type="noConversion"/>
  </si>
  <si>
    <t>normalized data</t>
    <phoneticPr fontId="4" type="noConversion"/>
  </si>
  <si>
    <r>
      <t>Flux</t>
    </r>
    <r>
      <rPr>
        <sz val="8"/>
        <color theme="1"/>
        <rFont val="Calibri"/>
        <family val="2"/>
        <scheme val="minor"/>
      </rPr>
      <t xml:space="preserve">omics measusements in isolated mice hearts perfused with </t>
    </r>
    <r>
      <rPr>
        <b/>
        <sz val="8"/>
        <color rgb="FFFF0000"/>
        <rFont val="Calibri"/>
        <family val="2"/>
        <scheme val="minor"/>
      </rPr>
      <t>Glucose + FFA +Insulin</t>
    </r>
    <phoneticPr fontId="4" type="noConversion"/>
  </si>
  <si>
    <t>Fig2F</t>
    <phoneticPr fontId="4" type="noConversion"/>
  </si>
  <si>
    <t>Fig2G</t>
    <phoneticPr fontId="4" type="noConversion"/>
  </si>
  <si>
    <t>Fig2H</t>
    <phoneticPr fontId="4" type="noConversion"/>
  </si>
  <si>
    <t>Fig5F</t>
    <phoneticPr fontId="4" type="noConversion"/>
  </si>
  <si>
    <t>sedoheptulose7P</t>
  </si>
  <si>
    <t>Fig5G</t>
    <phoneticPr fontId="4" type="noConversion"/>
  </si>
  <si>
    <t>Fig5H</t>
    <phoneticPr fontId="4" type="noConversion"/>
  </si>
  <si>
    <t>Mean_NR</t>
    <phoneticPr fontId="4" type="noConversion"/>
  </si>
  <si>
    <t>SD</t>
    <phoneticPr fontId="4" type="noConversion"/>
  </si>
  <si>
    <t>Mean_NR</t>
    <phoneticPr fontId="4" type="noConversion"/>
  </si>
  <si>
    <t>3B,C</t>
    <phoneticPr fontId="4" type="noConversion"/>
  </si>
  <si>
    <r>
      <t xml:space="preserve">Diastolic pressure data during 35min Ischemia in isolated mice hearts perfused with </t>
    </r>
    <r>
      <rPr>
        <b/>
        <sz val="8"/>
        <color rgb="FFFF0000"/>
        <rFont val="Calibri"/>
        <family val="2"/>
        <scheme val="minor"/>
      </rPr>
      <t xml:space="preserve">Lactate + Pyruvate + </t>
    </r>
    <r>
      <rPr>
        <b/>
        <sz val="8"/>
        <color rgb="FFFF0000"/>
        <rFont val="Calibri"/>
        <family val="3"/>
        <charset val="134"/>
        <scheme val="minor"/>
      </rPr>
      <t xml:space="preserve">FFA </t>
    </r>
    <phoneticPr fontId="4" type="noConversion"/>
  </si>
  <si>
    <t>Fig 3B</t>
    <phoneticPr fontId="4" type="noConversion"/>
  </si>
  <si>
    <t>Fig 3C</t>
    <phoneticPr fontId="4" type="noConversion"/>
  </si>
  <si>
    <t>Pdia &amp;TOC_Lac+Pyr+FFA</t>
    <phoneticPr fontId="4" type="noConversion"/>
  </si>
  <si>
    <t>3D, E, F,G</t>
    <phoneticPr fontId="4" type="noConversion"/>
  </si>
  <si>
    <t>Diastolic pressure measurements during 35min Ischemia in isolated mice hearts perfused with Lactate + Pyruvate + FFA</t>
    <phoneticPr fontId="4" type="noConversion"/>
  </si>
  <si>
    <t>Cell death and functinal recovery measurements during IRI perfused  in isolated mice hearts with Lactate + Pyruvate + FFA</t>
    <phoneticPr fontId="4" type="noConversion"/>
  </si>
  <si>
    <r>
      <t xml:space="preserve">Cell death measurements in isolated mice hearts during IRI perfused with </t>
    </r>
    <r>
      <rPr>
        <b/>
        <sz val="8"/>
        <color rgb="FFFF0000"/>
        <rFont val="Calibri"/>
        <family val="2"/>
        <scheme val="minor"/>
      </rPr>
      <t>Lactate + Pyruvate + FFA</t>
    </r>
    <phoneticPr fontId="4" type="noConversion"/>
  </si>
  <si>
    <t>Fig 3D</t>
    <phoneticPr fontId="4" type="noConversion"/>
  </si>
  <si>
    <t>Fig 3E</t>
    <phoneticPr fontId="4" type="noConversion"/>
  </si>
  <si>
    <t>Fig 3F</t>
    <phoneticPr fontId="4" type="noConversion"/>
  </si>
  <si>
    <t>Fig 3G</t>
    <phoneticPr fontId="4" type="noConversion"/>
  </si>
  <si>
    <t>IR injury_Lac+Pyr+FFA</t>
    <phoneticPr fontId="4" type="noConversion"/>
  </si>
  <si>
    <t>S2</t>
    <phoneticPr fontId="4" type="noConversion"/>
  </si>
  <si>
    <r>
      <t xml:space="preserve">Cardiac performance throughout langendorff perfusion with </t>
    </r>
    <r>
      <rPr>
        <sz val="8"/>
        <color rgb="FFFF0000"/>
        <rFont val="Calibri"/>
        <family val="2"/>
        <scheme val="minor"/>
      </rPr>
      <t>Lactate + Pyruvate + FFA</t>
    </r>
    <phoneticPr fontId="4" type="noConversion"/>
  </si>
  <si>
    <t>supplementary Fig1A</t>
    <phoneticPr fontId="4" type="noConversion"/>
  </si>
  <si>
    <t>supplementary Fig1C</t>
    <phoneticPr fontId="4" type="noConversion"/>
  </si>
  <si>
    <t>supplementary Fig2A</t>
    <phoneticPr fontId="4" type="noConversion"/>
  </si>
  <si>
    <t>supplementary Fig2B</t>
    <phoneticPr fontId="4" type="noConversion"/>
  </si>
  <si>
    <t>supplementary Fig1B</t>
    <phoneticPr fontId="4" type="noConversion"/>
  </si>
  <si>
    <t>Mean</t>
    <phoneticPr fontId="4" type="noConversion"/>
  </si>
  <si>
    <t xml:space="preserve">Function IR_Lac+Pyr+FFA </t>
    <phoneticPr fontId="4" type="noConversion"/>
  </si>
  <si>
    <t xml:space="preserve">Metabolomics_Lac+Pyr+FFA </t>
    <phoneticPr fontId="4" type="noConversion"/>
  </si>
  <si>
    <t>4B, C</t>
    <phoneticPr fontId="4" type="noConversion"/>
  </si>
  <si>
    <t>Fig 4B</t>
    <phoneticPr fontId="4" type="noConversion"/>
  </si>
  <si>
    <t>Fig 4C</t>
    <phoneticPr fontId="4" type="noConversion"/>
  </si>
  <si>
    <r>
      <t>Metabolomics measusements in isolated mice hearts perfused with</t>
    </r>
    <r>
      <rPr>
        <b/>
        <sz val="8"/>
        <color rgb="FFFF0000"/>
        <rFont val="Calibri"/>
        <family val="3"/>
        <charset val="134"/>
        <scheme val="minor"/>
      </rPr>
      <t xml:space="preserve"> Glucose + FFA +Insulin</t>
    </r>
    <phoneticPr fontId="4" type="noConversion"/>
  </si>
  <si>
    <r>
      <t>EDP</t>
    </r>
    <r>
      <rPr>
        <sz val="8"/>
        <color theme="1"/>
        <rFont val="等线"/>
        <family val="3"/>
        <charset val="134"/>
      </rPr>
      <t>≥3.0 mmHg</t>
    </r>
    <phoneticPr fontId="4" type="noConversion"/>
  </si>
  <si>
    <t xml:space="preserve">EDP≥3.0 </t>
    <phoneticPr fontId="4" type="noConversion"/>
  </si>
  <si>
    <r>
      <t>EDP</t>
    </r>
    <r>
      <rPr>
        <sz val="8"/>
        <color theme="1"/>
        <rFont val="等线"/>
        <family val="3"/>
        <charset val="134"/>
      </rPr>
      <t>≥3.0 mmHg</t>
    </r>
    <phoneticPr fontId="4" type="noConversion"/>
  </si>
  <si>
    <t>EDP≥3.0</t>
    <phoneticPr fontId="4" type="noConversion"/>
  </si>
  <si>
    <r>
      <t>EDP</t>
    </r>
    <r>
      <rPr>
        <sz val="8"/>
        <color theme="1"/>
        <rFont val="等线"/>
        <family val="3"/>
        <charset val="134"/>
      </rPr>
      <t>≥3.0 mmHg</t>
    </r>
    <phoneticPr fontId="4" type="noConversion"/>
  </si>
  <si>
    <t>EDP≥3.0</t>
    <phoneticPr fontId="4" type="noConversion"/>
  </si>
  <si>
    <t>Pdia &amp;TOC_G+FFA+Ins</t>
    <phoneticPr fontId="4" type="noConversion"/>
  </si>
  <si>
    <t>4D, E, F,G</t>
    <phoneticPr fontId="4" type="noConversion"/>
  </si>
  <si>
    <t>Diastolic pressure measurements during 35min Ischemia in isolated mice hearts perfused with Glucose + FFA+ Insulin</t>
    <phoneticPr fontId="4" type="noConversion"/>
  </si>
  <si>
    <r>
      <t xml:space="preserve">Diastolic pressure data during 35min Ischemia in isolated mice hearts perfused with </t>
    </r>
    <r>
      <rPr>
        <b/>
        <sz val="8"/>
        <color rgb="FFFF0000"/>
        <rFont val="Calibri"/>
        <family val="2"/>
        <scheme val="minor"/>
      </rPr>
      <t>Glucose + FFA +Insulin</t>
    </r>
    <phoneticPr fontId="4" type="noConversion"/>
  </si>
  <si>
    <t>Fig 4D</t>
    <phoneticPr fontId="4" type="noConversion"/>
  </si>
  <si>
    <t>Fig 4E</t>
    <phoneticPr fontId="4" type="noConversion"/>
  </si>
  <si>
    <t>Fig 4F</t>
    <phoneticPr fontId="4" type="noConversion"/>
  </si>
  <si>
    <t>Fig 4G</t>
    <phoneticPr fontId="4" type="noConversion"/>
  </si>
  <si>
    <t xml:space="preserve"> </t>
    <phoneticPr fontId="4" type="noConversion"/>
  </si>
  <si>
    <t>S3</t>
    <phoneticPr fontId="4" type="noConversion"/>
  </si>
  <si>
    <t>Cell death and functinal recovery measurements during IRI perfused  in isolated mice hearts with Glucose + FFA+ Insulin</t>
    <phoneticPr fontId="4" type="noConversion"/>
  </si>
  <si>
    <t>IR injury_G+FFA+Ins</t>
    <phoneticPr fontId="4" type="noConversion"/>
  </si>
  <si>
    <t xml:space="preserve">Function IR_G+FFA+Ins </t>
    <phoneticPr fontId="4" type="noConversion"/>
  </si>
  <si>
    <r>
      <t xml:space="preserve">Cell death measurements in isolated mice hearts during IRI perfused with </t>
    </r>
    <r>
      <rPr>
        <b/>
        <sz val="8"/>
        <color rgb="FFFF0000"/>
        <rFont val="Calibri"/>
        <family val="2"/>
        <scheme val="minor"/>
      </rPr>
      <t>Glucose + FFA +Insulin</t>
    </r>
    <phoneticPr fontId="4" type="noConversion"/>
  </si>
  <si>
    <r>
      <t xml:space="preserve">Cardiac performance throughout langendorff perfusion with </t>
    </r>
    <r>
      <rPr>
        <sz val="8"/>
        <color rgb="FFFF0000"/>
        <rFont val="Calibri"/>
        <family val="2"/>
        <scheme val="minor"/>
      </rPr>
      <t>Glucose + FFA +Insulin</t>
    </r>
    <phoneticPr fontId="4" type="noConversion"/>
  </si>
  <si>
    <t>supplementary Fig3A</t>
    <phoneticPr fontId="4" type="noConversion"/>
  </si>
  <si>
    <t>supplementary Fig3B</t>
    <phoneticPr fontId="4" type="noConversion"/>
  </si>
  <si>
    <t>supplementary Fig3C</t>
    <phoneticPr fontId="4" type="noConversion"/>
  </si>
  <si>
    <t>supplementary Fig2C</t>
    <phoneticPr fontId="4" type="noConversion"/>
  </si>
  <si>
    <t>Time relative to perfusion</t>
    <phoneticPr fontId="4" type="noConversion"/>
  </si>
  <si>
    <t>Baseline</t>
    <phoneticPr fontId="4" type="noConversion"/>
  </si>
  <si>
    <t>reprfusion</t>
    <phoneticPr fontId="4" type="noConversion"/>
  </si>
  <si>
    <t>Time relative to perfusion</t>
    <phoneticPr fontId="4" type="noConversion"/>
  </si>
  <si>
    <t>Baseline</t>
    <phoneticPr fontId="4" type="noConversion"/>
  </si>
  <si>
    <t>Baseline performance_metab</t>
    <phoneticPr fontId="4" type="noConversion"/>
  </si>
  <si>
    <t xml:space="preserve">Metabolomics_G+FFA+Ins </t>
    <phoneticPr fontId="4" type="noConversion"/>
  </si>
  <si>
    <t xml:space="preserve">Fluxomics_G+FFA+Ins </t>
    <phoneticPr fontId="4" type="noConversion"/>
  </si>
  <si>
    <t>5B,C,D,E</t>
    <phoneticPr fontId="4" type="noConversion"/>
  </si>
  <si>
    <t>5F,G,H</t>
    <phoneticPr fontId="4" type="noConversion"/>
  </si>
  <si>
    <t>Cardiac performance throughout langendorff perfusion with Glucose + FFA+ Insulin</t>
    <phoneticPr fontId="4" type="noConversion"/>
  </si>
  <si>
    <t>Metabolomics measusements in isolated mice hearts perfused with Glucose + FFA+ Insulin</t>
    <phoneticPr fontId="4" type="noConversion"/>
  </si>
  <si>
    <t>Fluxomics measusements in isolated mice hearts perfused with Glucose + FFA+ Insulin</t>
    <phoneticPr fontId="4" type="noConversion"/>
  </si>
  <si>
    <t xml:space="preserve">Cardiac performance at basleine in isolated mice hearts subjected to metabolomic analysis </t>
    <phoneticPr fontId="4" type="noConversion"/>
  </si>
  <si>
    <t>Table 2</t>
    <phoneticPr fontId="4" type="noConversion"/>
  </si>
  <si>
    <t>Cardiac performance at basleine in isolated mice hearts subjected to metabolomic analysis</t>
    <phoneticPr fontId="4" type="noConversion"/>
  </si>
  <si>
    <t>Original data set for Yang et al. 2023 "Glycolytic dependence of cardioprotection by Nicotinamide Riboside"</t>
    <phoneticPr fontId="4" type="noConversion"/>
  </si>
  <si>
    <t xml:space="preserve"> Diastolic Pressure(mmHg) (35min ischemia)</t>
    <phoneticPr fontId="4" type="noConversion"/>
  </si>
  <si>
    <r>
      <rPr>
        <b/>
        <sz val="11"/>
        <color theme="1"/>
        <rFont val="Calibri"/>
        <family val="2"/>
      </rPr>
      <t>˗</t>
    </r>
    <r>
      <rPr>
        <b/>
        <sz val="11"/>
        <color theme="1"/>
        <rFont val="Calibri"/>
        <family val="3"/>
        <charset val="134"/>
        <scheme val="minor"/>
      </rPr>
      <t>dp/dt (mmHg/s)</t>
    </r>
    <phoneticPr fontId="4" type="noConversion"/>
  </si>
  <si>
    <t>dp/dt (mmHg/s)</t>
    <phoneticPr fontId="4" type="noConversion"/>
  </si>
  <si>
    <r>
      <rPr>
        <b/>
        <sz val="11"/>
        <color theme="1"/>
        <rFont val="Calibri"/>
        <family val="2"/>
      </rPr>
      <t>˗</t>
    </r>
    <r>
      <rPr>
        <b/>
        <sz val="11"/>
        <color theme="1"/>
        <rFont val="Calibri"/>
        <family val="3"/>
        <charset val="134"/>
        <scheme val="minor"/>
      </rPr>
      <t>dp/dt (mmHg/s)</t>
    </r>
    <phoneticPr fontId="4" type="noConversion"/>
  </si>
  <si>
    <r>
      <rPr>
        <b/>
        <sz val="11"/>
        <color theme="1"/>
        <rFont val="Calibri"/>
        <family val="2"/>
      </rPr>
      <t>˗</t>
    </r>
    <r>
      <rPr>
        <b/>
        <sz val="11"/>
        <color theme="1"/>
        <rFont val="Calibri"/>
        <family val="3"/>
        <charset val="134"/>
        <scheme val="minor"/>
      </rPr>
      <t>dp/dt (mmHg/s)</t>
    </r>
    <phoneticPr fontId="4" type="noConversion"/>
  </si>
  <si>
    <t>dp/dt (mmHg/s)</t>
    <phoneticPr fontId="4" type="noConversion"/>
  </si>
  <si>
    <t>Cardiac performance throughout langendorff perfusion with Lac+Pyr+FFA</t>
    <phoneticPr fontId="4" type="noConversion"/>
  </si>
  <si>
    <t>Metabolomics measusements in isolated mice hearts perfused with Lac+Pyr+FFA</t>
    <phoneticPr fontId="4" type="noConversion"/>
  </si>
  <si>
    <t>3I,J</t>
    <phoneticPr fontId="4" type="noConversion"/>
  </si>
  <si>
    <r>
      <t xml:space="preserve">Metabolomics measusements in isolated mice hearts perfused with </t>
    </r>
    <r>
      <rPr>
        <b/>
        <sz val="8"/>
        <color rgb="FFFF0000"/>
        <rFont val="Calibri"/>
        <family val="2"/>
        <scheme val="minor"/>
      </rPr>
      <t>Lactate + Pyruvate + FFA</t>
    </r>
    <phoneticPr fontId="4" type="noConversion"/>
  </si>
  <si>
    <t>Control_09</t>
  </si>
  <si>
    <t>Fig3I</t>
    <phoneticPr fontId="4" type="noConversion"/>
  </si>
  <si>
    <t>Fig3J</t>
    <phoneticPr fontId="4" type="noConversion"/>
  </si>
  <si>
    <t>FDR</t>
  </si>
  <si>
    <t>FDR</t>
    <phoneticPr fontId="4" type="noConversion"/>
  </si>
  <si>
    <t>FDR</t>
    <phoneticPr fontId="4" type="noConversion"/>
  </si>
  <si>
    <t>Perfused with Lactate + Pyruvate + FFA                  baseline T0</t>
    <phoneticPr fontId="4" type="noConversion"/>
  </si>
  <si>
    <t>VIP_score</t>
  </si>
  <si>
    <t>Fold_change</t>
  </si>
  <si>
    <t>Log2_fold_change</t>
  </si>
  <si>
    <t>一Log 10 (P value)</t>
    <phoneticPr fontId="4" type="noConversion"/>
  </si>
  <si>
    <t>VIP_score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</si>
</sst>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"/>
    <numFmt numFmtId="166" formatCode="0.0000"/>
    <numFmt numFmtId="167" formatCode="0.00_ "/>
    <numFmt numFmtId="168" formatCode="0.0_ "/>
    <numFmt numFmtId="169" formatCode="0.000_ "/>
    <numFmt numFmtId="170" formatCode="0.000_);[Red]\(0.000\)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  <font>
      <b/>
      <sz val="8"/>
      <color rgb="FFFF0000"/>
      <name val="Calibri"/>
      <family val="3"/>
      <charset val="134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7"/>
      <name val="Arial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3"/>
      <charset val="134"/>
      <scheme val="minor"/>
    </font>
    <font>
      <sz val="8"/>
      <color theme="1"/>
      <name val="Calibri"/>
      <family val="3"/>
      <charset val="134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4" tint="-0.249977111117893"/>
      <name val="Calibri"/>
      <family val="2"/>
      <scheme val="minor"/>
    </font>
    <font>
      <sz val="8"/>
      <name val="Arial"/>
      <family val="2"/>
    </font>
    <font>
      <b/>
      <sz val="8"/>
      <color rgb="FF00B050"/>
      <name val="Calibri"/>
      <family val="2"/>
      <scheme val="minor"/>
    </font>
    <font>
      <b/>
      <sz val="8"/>
      <color theme="1"/>
      <name val="Calibri"/>
      <family val="3"/>
      <charset val="134"/>
      <scheme val="minor"/>
    </font>
    <font>
      <sz val="8"/>
      <color theme="1"/>
      <name val="等线"/>
      <family val="3"/>
      <charset val="134"/>
    </font>
    <font>
      <sz val="8"/>
      <color rgb="FFFF0000"/>
      <name val="Calibri"/>
      <family val="3"/>
      <charset val="134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color theme="1"/>
      <name val="宋体"/>
      <family val="3"/>
      <charset val="134"/>
    </font>
    <font>
      <sz val="1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1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0" fillId="0" borderId="6" xfId="0" applyBorder="1"/>
    <xf numFmtId="0" fontId="7" fillId="0" borderId="6" xfId="0" applyFont="1" applyBorder="1"/>
    <xf numFmtId="0" fontId="2" fillId="0" borderId="0" xfId="0" applyFont="1"/>
    <xf numFmtId="0" fontId="11" fillId="0" borderId="0" xfId="0" applyFont="1" applyAlignment="1">
      <alignment wrapText="1"/>
    </xf>
    <xf numFmtId="0" fontId="10" fillId="0" borderId="0" xfId="0" applyFont="1"/>
    <xf numFmtId="164" fontId="9" fillId="0" borderId="0" xfId="0" applyNumberFormat="1" applyFont="1"/>
    <xf numFmtId="0" fontId="1" fillId="0" borderId="6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/>
    <xf numFmtId="2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2" fillId="0" borderId="0" xfId="0" applyFont="1"/>
    <xf numFmtId="0" fontId="16" fillId="0" borderId="0" xfId="0" applyFont="1"/>
    <xf numFmtId="1" fontId="13" fillId="0" borderId="0" xfId="0" applyNumberFormat="1" applyFont="1" applyAlignment="1">
      <alignment horizontal="center"/>
    </xf>
    <xf numFmtId="0" fontId="15" fillId="0" borderId="6" xfId="0" applyFont="1" applyBorder="1"/>
    <xf numFmtId="0" fontId="18" fillId="0" borderId="0" xfId="0" applyFont="1"/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22" fillId="0" borderId="0" xfId="0" applyFont="1"/>
    <xf numFmtId="0" fontId="15" fillId="0" borderId="6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5" fontId="15" fillId="3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6" xfId="0" applyFont="1" applyBorder="1"/>
    <xf numFmtId="1" fontId="24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" fontId="13" fillId="0" borderId="0" xfId="0" applyNumberFormat="1" applyFont="1" applyAlignment="1">
      <alignment vertical="center"/>
    </xf>
    <xf numFmtId="168" fontId="15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 horizontal="center"/>
    </xf>
    <xf numFmtId="0" fontId="3" fillId="0" borderId="0" xfId="0" applyFont="1"/>
    <xf numFmtId="0" fontId="17" fillId="0" borderId="0" xfId="0" applyFont="1"/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6" xfId="0" applyFont="1" applyBorder="1" applyAlignment="1">
      <alignment horizontal="center"/>
    </xf>
    <xf numFmtId="49" fontId="7" fillId="0" borderId="0" xfId="0" applyNumberFormat="1" applyFont="1"/>
    <xf numFmtId="0" fontId="3" fillId="0" borderId="0" xfId="0" applyFont="1" applyAlignment="1">
      <alignment horizontal="left"/>
    </xf>
    <xf numFmtId="164" fontId="15" fillId="0" borderId="0" xfId="0" applyNumberFormat="1" applyFont="1"/>
    <xf numFmtId="0" fontId="16" fillId="0" borderId="0" xfId="0" applyFont="1" applyAlignment="1">
      <alignment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horizontal="center"/>
    </xf>
    <xf numFmtId="164" fontId="15" fillId="0" borderId="6" xfId="0" applyNumberFormat="1" applyFont="1" applyBorder="1"/>
    <xf numFmtId="164" fontId="18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29" fillId="0" borderId="0" xfId="0" applyFont="1"/>
    <xf numFmtId="0" fontId="24" fillId="0" borderId="0" xfId="0" applyFont="1"/>
    <xf numFmtId="0" fontId="8" fillId="0" borderId="0" xfId="0" applyFont="1"/>
    <xf numFmtId="169" fontId="18" fillId="0" borderId="0" xfId="0" applyNumberFormat="1" applyFont="1"/>
    <xf numFmtId="169" fontId="0" fillId="0" borderId="0" xfId="0" applyNumberForma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8" fontId="15" fillId="0" borderId="6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167" fontId="18" fillId="0" borderId="0" xfId="0" applyNumberFormat="1" applyFont="1" applyAlignment="1">
      <alignment horizontal="center"/>
    </xf>
    <xf numFmtId="0" fontId="32" fillId="0" borderId="0" xfId="0" applyFont="1"/>
    <xf numFmtId="1" fontId="13" fillId="0" borderId="0" xfId="0" applyNumberFormat="1" applyFont="1" applyAlignment="1">
      <alignment horizontal="center" vertical="center" wrapText="1"/>
    </xf>
    <xf numFmtId="0" fontId="33" fillId="0" borderId="0" xfId="0" applyFont="1"/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13" fillId="0" borderId="0" xfId="0" applyNumberFormat="1" applyFont="1" applyAlignment="1">
      <alignment horizont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169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9" fontId="15" fillId="0" borderId="0" xfId="0" applyNumberFormat="1" applyFont="1" applyAlignment="1">
      <alignment horizontal="center"/>
    </xf>
    <xf numFmtId="169" fontId="15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9" fontId="14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png"/><Relationship Id="rId1" Type="http://schemas.openxmlformats.org/officeDocument/2006/relationships/image" Target="../media/image2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png"/><Relationship Id="rId2" Type="http://schemas.openxmlformats.org/officeDocument/2006/relationships/image" Target="../media/image32.png"/><Relationship Id="rId1" Type="http://schemas.openxmlformats.org/officeDocument/2006/relationships/image" Target="../media/image31.png"/><Relationship Id="rId4" Type="http://schemas.openxmlformats.org/officeDocument/2006/relationships/image" Target="../media/image3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png"/><Relationship Id="rId2" Type="http://schemas.openxmlformats.org/officeDocument/2006/relationships/image" Target="../media/image36.png"/><Relationship Id="rId1" Type="http://schemas.openxmlformats.org/officeDocument/2006/relationships/image" Target="../media/image3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png"/><Relationship Id="rId2" Type="http://schemas.openxmlformats.org/officeDocument/2006/relationships/image" Target="../media/image39.png"/><Relationship Id="rId1" Type="http://schemas.openxmlformats.org/officeDocument/2006/relationships/image" Target="../media/image38.png"/><Relationship Id="rId6" Type="http://schemas.openxmlformats.org/officeDocument/2006/relationships/image" Target="../media/image42.png"/><Relationship Id="rId5" Type="http://schemas.openxmlformats.org/officeDocument/2006/relationships/image" Target="../media/image41.png"/><Relationship Id="rId4" Type="http://schemas.openxmlformats.org/officeDocument/2006/relationships/image" Target="../media/image14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5.png"/><Relationship Id="rId2" Type="http://schemas.openxmlformats.org/officeDocument/2006/relationships/image" Target="../media/image44.png"/><Relationship Id="rId1" Type="http://schemas.openxmlformats.org/officeDocument/2006/relationships/image" Target="../media/image4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emf"/><Relationship Id="rId4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4" Type="http://schemas.openxmlformats.org/officeDocument/2006/relationships/image" Target="../media/image2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38</xdr:row>
      <xdr:rowOff>38100</xdr:rowOff>
    </xdr:from>
    <xdr:to>
      <xdr:col>9</xdr:col>
      <xdr:colOff>227999</xdr:colOff>
      <xdr:row>53</xdr:row>
      <xdr:rowOff>180618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7277100"/>
          <a:ext cx="4809524" cy="28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352425</xdr:colOff>
      <xdr:row>38</xdr:row>
      <xdr:rowOff>76200</xdr:rowOff>
    </xdr:from>
    <xdr:to>
      <xdr:col>17</xdr:col>
      <xdr:colOff>247406</xdr:colOff>
      <xdr:row>51</xdr:row>
      <xdr:rowOff>66382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3625" y="7677150"/>
          <a:ext cx="1952381" cy="23428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39</xdr:row>
      <xdr:rowOff>38100</xdr:rowOff>
    </xdr:from>
    <xdr:to>
      <xdr:col>8</xdr:col>
      <xdr:colOff>447675</xdr:colOff>
      <xdr:row>53</xdr:row>
      <xdr:rowOff>35169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" y="7458075"/>
          <a:ext cx="4086225" cy="2530719"/>
        </a:xfrm>
        <a:prstGeom prst="rect">
          <a:avLst/>
        </a:prstGeom>
      </xdr:spPr>
    </xdr:pic>
    <xdr:clientData/>
  </xdr:twoCellAnchor>
  <xdr:twoCellAnchor editAs="oneCell">
    <xdr:from>
      <xdr:col>14</xdr:col>
      <xdr:colOff>438151</xdr:colOff>
      <xdr:row>40</xdr:row>
      <xdr:rowOff>9525</xdr:rowOff>
    </xdr:from>
    <xdr:to>
      <xdr:col>17</xdr:col>
      <xdr:colOff>457201</xdr:colOff>
      <xdr:row>53</xdr:row>
      <xdr:rowOff>150292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9351" y="7610475"/>
          <a:ext cx="2076450" cy="24934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35</xdr:row>
      <xdr:rowOff>38100</xdr:rowOff>
    </xdr:from>
    <xdr:to>
      <xdr:col>3</xdr:col>
      <xdr:colOff>647700</xdr:colOff>
      <xdr:row>47</xdr:row>
      <xdr:rowOff>118659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6591300"/>
          <a:ext cx="2286000" cy="2252259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609601</xdr:colOff>
      <xdr:row>36</xdr:row>
      <xdr:rowOff>76200</xdr:rowOff>
    </xdr:from>
    <xdr:to>
      <xdr:col>10</xdr:col>
      <xdr:colOff>647701</xdr:colOff>
      <xdr:row>48</xdr:row>
      <xdr:rowOff>135380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53051" y="6810375"/>
          <a:ext cx="3467100" cy="2230880"/>
        </a:xfrm>
        <a:prstGeom prst="rect">
          <a:avLst/>
        </a:prstGeom>
      </xdr:spPr>
    </xdr:pic>
    <xdr:clientData/>
  </xdr:twoCellAnchor>
  <xdr:twoCellAnchor editAs="oneCell">
    <xdr:from>
      <xdr:col>13</xdr:col>
      <xdr:colOff>323850</xdr:colOff>
      <xdr:row>36</xdr:row>
      <xdr:rowOff>76200</xdr:rowOff>
    </xdr:from>
    <xdr:to>
      <xdr:col>16</xdr:col>
      <xdr:colOff>333375</xdr:colOff>
      <xdr:row>49</xdr:row>
      <xdr:rowOff>145961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53700" y="6810375"/>
          <a:ext cx="2066925" cy="2422436"/>
        </a:xfrm>
        <a:prstGeom prst="rect">
          <a:avLst/>
        </a:prstGeom>
      </xdr:spPr>
    </xdr:pic>
    <xdr:clientData/>
  </xdr:twoCellAnchor>
  <xdr:twoCellAnchor editAs="oneCell">
    <xdr:from>
      <xdr:col>23</xdr:col>
      <xdr:colOff>209550</xdr:colOff>
      <xdr:row>31</xdr:row>
      <xdr:rowOff>154320</xdr:rowOff>
    </xdr:from>
    <xdr:to>
      <xdr:col>25</xdr:col>
      <xdr:colOff>733425</xdr:colOff>
      <xdr:row>45</xdr:row>
      <xdr:rowOff>37752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49825" y="5983620"/>
          <a:ext cx="2085975" cy="24170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571501</xdr:colOff>
      <xdr:row>34</xdr:row>
      <xdr:rowOff>66675</xdr:rowOff>
    </xdr:from>
    <xdr:to>
      <xdr:col>8</xdr:col>
      <xdr:colOff>600075</xdr:colOff>
      <xdr:row>47</xdr:row>
      <xdr:rowOff>93758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1" y="6248400"/>
          <a:ext cx="4438649" cy="2379758"/>
        </a:xfrm>
        <a:prstGeom prst="rect">
          <a:avLst/>
        </a:prstGeom>
      </xdr:spPr>
    </xdr:pic>
    <xdr:clientData/>
  </xdr:twoCellAnchor>
  <xdr:twoCellAnchor editAs="oneCell">
    <xdr:from>
      <xdr:col>15</xdr:col>
      <xdr:colOff>723900</xdr:colOff>
      <xdr:row>34</xdr:row>
      <xdr:rowOff>95250</xdr:rowOff>
    </xdr:from>
    <xdr:to>
      <xdr:col>23</xdr:col>
      <xdr:colOff>485775</xdr:colOff>
      <xdr:row>49</xdr:row>
      <xdr:rowOff>16873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6276975"/>
          <a:ext cx="4991100" cy="2636248"/>
        </a:xfrm>
        <a:prstGeom prst="rect">
          <a:avLst/>
        </a:prstGeom>
      </xdr:spPr>
    </xdr:pic>
    <xdr:clientData/>
  </xdr:twoCellAnchor>
  <xdr:twoCellAnchor editAs="oneCell">
    <xdr:from>
      <xdr:col>30</xdr:col>
      <xdr:colOff>666749</xdr:colOff>
      <xdr:row>34</xdr:row>
      <xdr:rowOff>4819</xdr:rowOff>
    </xdr:from>
    <xdr:to>
      <xdr:col>38</xdr:col>
      <xdr:colOff>313522</xdr:colOff>
      <xdr:row>49</xdr:row>
      <xdr:rowOff>9100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26399" y="6186544"/>
          <a:ext cx="5133173" cy="27189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21</xdr:row>
      <xdr:rowOff>133349</xdr:rowOff>
    </xdr:from>
    <xdr:to>
      <xdr:col>8</xdr:col>
      <xdr:colOff>590241</xdr:colOff>
      <xdr:row>32</xdr:row>
      <xdr:rowOff>137711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0" y="3933824"/>
          <a:ext cx="1714191" cy="1995087"/>
        </a:xfrm>
        <a:prstGeom prst="rect">
          <a:avLst/>
        </a:prstGeom>
      </xdr:spPr>
    </xdr:pic>
    <xdr:clientData/>
  </xdr:twoCellAnchor>
  <xdr:twoCellAnchor editAs="oneCell">
    <xdr:from>
      <xdr:col>6</xdr:col>
      <xdr:colOff>47626</xdr:colOff>
      <xdr:row>35</xdr:row>
      <xdr:rowOff>85726</xdr:rowOff>
    </xdr:from>
    <xdr:to>
      <xdr:col>8</xdr:col>
      <xdr:colOff>466725</xdr:colOff>
      <xdr:row>47</xdr:row>
      <xdr:rowOff>6952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2426" y="6419851"/>
          <a:ext cx="1790699" cy="2092926"/>
        </a:xfrm>
        <a:prstGeom prst="rect">
          <a:avLst/>
        </a:prstGeom>
      </xdr:spPr>
    </xdr:pic>
    <xdr:clientData/>
  </xdr:twoCellAnchor>
  <xdr:twoCellAnchor>
    <xdr:from>
      <xdr:col>17</xdr:col>
      <xdr:colOff>171451</xdr:colOff>
      <xdr:row>35</xdr:row>
      <xdr:rowOff>152400</xdr:rowOff>
    </xdr:from>
    <xdr:to>
      <xdr:col>24</xdr:col>
      <xdr:colOff>247651</xdr:colOff>
      <xdr:row>54</xdr:row>
      <xdr:rowOff>104187</xdr:rowOff>
    </xdr:to>
    <xdr:grpSp>
      <xdr:nvGrpSpPr>
        <xdr:cNvPr id="9" name="组合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pSpPr/>
      </xdr:nvGrpSpPr>
      <xdr:grpSpPr>
        <a:xfrm>
          <a:off x="10725151" y="6781800"/>
          <a:ext cx="4276725" cy="3571287"/>
          <a:chOff x="14401800" y="6877050"/>
          <a:chExt cx="6552381" cy="4704762"/>
        </a:xfrm>
      </xdr:grpSpPr>
      <xdr:pic>
        <xdr:nvPicPr>
          <xdr:cNvPr id="6" name="图片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4401800" y="6877050"/>
            <a:ext cx="6552381" cy="4704762"/>
          </a:xfrm>
          <a:prstGeom prst="rect">
            <a:avLst/>
          </a:prstGeom>
        </xdr:spPr>
      </xdr:pic>
      <xdr:pic>
        <xdr:nvPicPr>
          <xdr:cNvPr id="7" name="Picture 27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l="45305" t="37772" r="51935" b="57772"/>
          <a:stretch/>
        </xdr:blipFill>
        <xdr:spPr>
          <a:xfrm>
            <a:off x="18840450" y="9858375"/>
            <a:ext cx="216461" cy="252539"/>
          </a:xfrm>
          <a:prstGeom prst="rect">
            <a:avLst/>
          </a:prstGeom>
        </xdr:spPr>
      </xdr:pic>
      <xdr:pic>
        <xdr:nvPicPr>
          <xdr:cNvPr id="8" name="Picture 1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l="27531" t="51922" r="70168" b="43941"/>
          <a:stretch/>
        </xdr:blipFill>
        <xdr:spPr>
          <a:xfrm>
            <a:off x="18883100" y="10005639"/>
            <a:ext cx="173812" cy="225957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628651</xdr:colOff>
      <xdr:row>49</xdr:row>
      <xdr:rowOff>19050</xdr:rowOff>
    </xdr:from>
    <xdr:to>
      <xdr:col>14</xdr:col>
      <xdr:colOff>390525</xdr:colOff>
      <xdr:row>62</xdr:row>
      <xdr:rowOff>38976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1" y="8886825"/>
          <a:ext cx="1819274" cy="237260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600076</xdr:colOff>
      <xdr:row>35</xdr:row>
      <xdr:rowOff>66676</xdr:rowOff>
    </xdr:from>
    <xdr:to>
      <xdr:col>6</xdr:col>
      <xdr:colOff>333376</xdr:colOff>
      <xdr:row>50</xdr:row>
      <xdr:rowOff>162985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6" y="6219826"/>
          <a:ext cx="3162300" cy="2810934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35</xdr:row>
      <xdr:rowOff>123826</xdr:rowOff>
    </xdr:from>
    <xdr:to>
      <xdr:col>12</xdr:col>
      <xdr:colOff>371475</xdr:colOff>
      <xdr:row>48</xdr:row>
      <xdr:rowOff>154143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0625" y="6276976"/>
          <a:ext cx="3667125" cy="2382992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47626</xdr:colOff>
      <xdr:row>35</xdr:row>
      <xdr:rowOff>123826</xdr:rowOff>
    </xdr:from>
    <xdr:to>
      <xdr:col>16</xdr:col>
      <xdr:colOff>428626</xdr:colOff>
      <xdr:row>50</xdr:row>
      <xdr:rowOff>55616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63026" y="6276976"/>
          <a:ext cx="2438400" cy="26464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34</xdr:row>
      <xdr:rowOff>95250</xdr:rowOff>
    </xdr:from>
    <xdr:to>
      <xdr:col>9</xdr:col>
      <xdr:colOff>438150</xdr:colOff>
      <xdr:row>60</xdr:row>
      <xdr:rowOff>28575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267450"/>
          <a:ext cx="5762625" cy="463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33</xdr:row>
      <xdr:rowOff>133350</xdr:rowOff>
    </xdr:from>
    <xdr:to>
      <xdr:col>11</xdr:col>
      <xdr:colOff>390525</xdr:colOff>
      <xdr:row>56</xdr:row>
      <xdr:rowOff>133350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6124575"/>
          <a:ext cx="5762625" cy="416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34</xdr:row>
      <xdr:rowOff>47625</xdr:rowOff>
    </xdr:from>
    <xdr:to>
      <xdr:col>3</xdr:col>
      <xdr:colOff>409339</xdr:colOff>
      <xdr:row>44</xdr:row>
      <xdr:rowOff>133113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6419850"/>
          <a:ext cx="1885714" cy="1895238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34</xdr:row>
      <xdr:rowOff>142875</xdr:rowOff>
    </xdr:from>
    <xdr:to>
      <xdr:col>11</xdr:col>
      <xdr:colOff>151975</xdr:colOff>
      <xdr:row>46</xdr:row>
      <xdr:rowOff>114032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0225" y="6515100"/>
          <a:ext cx="3400000" cy="21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647700</xdr:colOff>
      <xdr:row>35</xdr:row>
      <xdr:rowOff>76200</xdr:rowOff>
    </xdr:from>
    <xdr:to>
      <xdr:col>16</xdr:col>
      <xdr:colOff>390300</xdr:colOff>
      <xdr:row>47</xdr:row>
      <xdr:rowOff>28310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77550" y="6629400"/>
          <a:ext cx="1800000" cy="2123810"/>
        </a:xfrm>
        <a:prstGeom prst="rect">
          <a:avLst/>
        </a:prstGeom>
      </xdr:spPr>
    </xdr:pic>
    <xdr:clientData/>
  </xdr:twoCellAnchor>
  <xdr:twoCellAnchor editAs="oneCell">
    <xdr:from>
      <xdr:col>23</xdr:col>
      <xdr:colOff>161925</xdr:colOff>
      <xdr:row>30</xdr:row>
      <xdr:rowOff>47625</xdr:rowOff>
    </xdr:from>
    <xdr:to>
      <xdr:col>25</xdr:col>
      <xdr:colOff>361730</xdr:colOff>
      <xdr:row>41</xdr:row>
      <xdr:rowOff>47376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02200" y="5695950"/>
          <a:ext cx="1761905" cy="1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200025</xdr:colOff>
      <xdr:row>32</xdr:row>
      <xdr:rowOff>85725</xdr:rowOff>
    </xdr:from>
    <xdr:to>
      <xdr:col>24</xdr:col>
      <xdr:colOff>94524</xdr:colOff>
      <xdr:row>49</xdr:row>
      <xdr:rowOff>94864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5905500"/>
          <a:ext cx="5809524" cy="30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32</xdr:row>
      <xdr:rowOff>85725</xdr:rowOff>
    </xdr:from>
    <xdr:to>
      <xdr:col>9</xdr:col>
      <xdr:colOff>637509</xdr:colOff>
      <xdr:row>48</xdr:row>
      <xdr:rowOff>56792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725" y="5543550"/>
          <a:ext cx="5323809" cy="2866667"/>
        </a:xfrm>
        <a:prstGeom prst="rect">
          <a:avLst/>
        </a:prstGeom>
      </xdr:spPr>
    </xdr:pic>
    <xdr:clientData/>
  </xdr:twoCellAnchor>
  <xdr:twoCellAnchor editAs="oneCell">
    <xdr:from>
      <xdr:col>30</xdr:col>
      <xdr:colOff>66675</xdr:colOff>
      <xdr:row>32</xdr:row>
      <xdr:rowOff>142875</xdr:rowOff>
    </xdr:from>
    <xdr:to>
      <xdr:col>38</xdr:col>
      <xdr:colOff>514350</xdr:colOff>
      <xdr:row>50</xdr:row>
      <xdr:rowOff>33118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126325" y="5600700"/>
          <a:ext cx="5934075" cy="31477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21</xdr:row>
      <xdr:rowOff>76201</xdr:rowOff>
    </xdr:from>
    <xdr:to>
      <xdr:col>8</xdr:col>
      <xdr:colOff>590550</xdr:colOff>
      <xdr:row>33</xdr:row>
      <xdr:rowOff>1415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3876676"/>
          <a:ext cx="1733550" cy="2096914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36</xdr:row>
      <xdr:rowOff>0</xdr:rowOff>
    </xdr:from>
    <xdr:to>
      <xdr:col>8</xdr:col>
      <xdr:colOff>442999</xdr:colOff>
      <xdr:row>47</xdr:row>
      <xdr:rowOff>152400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0" y="6515100"/>
          <a:ext cx="1833649" cy="2143125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38101</xdr:colOff>
      <xdr:row>47</xdr:row>
      <xdr:rowOff>114300</xdr:rowOff>
    </xdr:from>
    <xdr:to>
      <xdr:col>15</xdr:col>
      <xdr:colOff>412067</xdr:colOff>
      <xdr:row>60</xdr:row>
      <xdr:rowOff>38100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15526" y="8620125"/>
          <a:ext cx="1745566" cy="2276475"/>
        </a:xfrm>
        <a:prstGeom prst="rect">
          <a:avLst/>
        </a:prstGeom>
      </xdr:spPr>
    </xdr:pic>
    <xdr:clientData/>
  </xdr:twoCellAnchor>
  <xdr:twoCellAnchor>
    <xdr:from>
      <xdr:col>18</xdr:col>
      <xdr:colOff>9525</xdr:colOff>
      <xdr:row>35</xdr:row>
      <xdr:rowOff>76200</xdr:rowOff>
    </xdr:from>
    <xdr:to>
      <xdr:col>26</xdr:col>
      <xdr:colOff>476250</xdr:colOff>
      <xdr:row>54</xdr:row>
      <xdr:rowOff>104775</xdr:rowOff>
    </xdr:to>
    <xdr:grpSp>
      <xdr:nvGrpSpPr>
        <xdr:cNvPr id="10" name="组合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pSpPr/>
      </xdr:nvGrpSpPr>
      <xdr:grpSpPr>
        <a:xfrm>
          <a:off x="11801475" y="6705600"/>
          <a:ext cx="5343525" cy="3648075"/>
          <a:chOff x="10067925" y="6315075"/>
          <a:chExt cx="6895238" cy="4780952"/>
        </a:xfrm>
      </xdr:grpSpPr>
      <xdr:pic>
        <xdr:nvPicPr>
          <xdr:cNvPr id="8" name="图片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0067925" y="6315075"/>
            <a:ext cx="6895238" cy="4780952"/>
          </a:xfrm>
          <a:prstGeom prst="rect">
            <a:avLst/>
          </a:prstGeom>
        </xdr:spPr>
      </xdr:pic>
      <xdr:pic>
        <xdr:nvPicPr>
          <xdr:cNvPr id="9" name="Picture 39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l="45305" t="37772" r="51935" b="57772"/>
          <a:stretch/>
        </xdr:blipFill>
        <xdr:spPr>
          <a:xfrm>
            <a:off x="14582775" y="9334500"/>
            <a:ext cx="220070" cy="256749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35</xdr:row>
      <xdr:rowOff>28576</xdr:rowOff>
    </xdr:from>
    <xdr:to>
      <xdr:col>6</xdr:col>
      <xdr:colOff>133350</xdr:colOff>
      <xdr:row>48</xdr:row>
      <xdr:rowOff>145106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6" y="6362701"/>
          <a:ext cx="2790824" cy="2469205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514351</xdr:colOff>
      <xdr:row>35</xdr:row>
      <xdr:rowOff>123825</xdr:rowOff>
    </xdr:from>
    <xdr:to>
      <xdr:col>11</xdr:col>
      <xdr:colOff>457201</xdr:colOff>
      <xdr:row>48</xdr:row>
      <xdr:rowOff>7281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9151" y="6457950"/>
          <a:ext cx="3371850" cy="2236131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257176</xdr:colOff>
      <xdr:row>34</xdr:row>
      <xdr:rowOff>85726</xdr:rowOff>
    </xdr:from>
    <xdr:to>
      <xdr:col>16</xdr:col>
      <xdr:colOff>152442</xdr:colOff>
      <xdr:row>51</xdr:row>
      <xdr:rowOff>76201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86776" y="6238876"/>
          <a:ext cx="2638466" cy="3067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38</xdr:row>
      <xdr:rowOff>104775</xdr:rowOff>
    </xdr:from>
    <xdr:to>
      <xdr:col>9</xdr:col>
      <xdr:colOff>208946</xdr:colOff>
      <xdr:row>55</xdr:row>
      <xdr:rowOff>18676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" y="7705725"/>
          <a:ext cx="4828571" cy="2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39</xdr:row>
      <xdr:rowOff>19050</xdr:rowOff>
    </xdr:from>
    <xdr:to>
      <xdr:col>17</xdr:col>
      <xdr:colOff>399762</xdr:colOff>
      <xdr:row>54</xdr:row>
      <xdr:rowOff>75854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7439025"/>
          <a:ext cx="2304762" cy="2771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35</xdr:row>
      <xdr:rowOff>19050</xdr:rowOff>
    </xdr:from>
    <xdr:to>
      <xdr:col>3</xdr:col>
      <xdr:colOff>571176</xdr:colOff>
      <xdr:row>49</xdr:row>
      <xdr:rowOff>28257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6572250"/>
          <a:ext cx="2590476" cy="2542857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35</xdr:row>
      <xdr:rowOff>85725</xdr:rowOff>
    </xdr:from>
    <xdr:to>
      <xdr:col>11</xdr:col>
      <xdr:colOff>161925</xdr:colOff>
      <xdr:row>49</xdr:row>
      <xdr:rowOff>95523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6638925"/>
          <a:ext cx="3952875" cy="2543448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35</xdr:row>
      <xdr:rowOff>76200</xdr:rowOff>
    </xdr:from>
    <xdr:to>
      <xdr:col>16</xdr:col>
      <xdr:colOff>219075</xdr:colOff>
      <xdr:row>48</xdr:row>
      <xdr:rowOff>47245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67975" y="6629400"/>
          <a:ext cx="2038350" cy="2323720"/>
        </a:xfrm>
        <a:prstGeom prst="rect">
          <a:avLst/>
        </a:prstGeom>
      </xdr:spPr>
    </xdr:pic>
    <xdr:clientData/>
  </xdr:twoCellAnchor>
  <xdr:twoCellAnchor editAs="oneCell">
    <xdr:from>
      <xdr:col>23</xdr:col>
      <xdr:colOff>142875</xdr:colOff>
      <xdr:row>30</xdr:row>
      <xdr:rowOff>38100</xdr:rowOff>
    </xdr:from>
    <xdr:to>
      <xdr:col>25</xdr:col>
      <xdr:colOff>704850</xdr:colOff>
      <xdr:row>43</xdr:row>
      <xdr:rowOff>88761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83150" y="5686425"/>
          <a:ext cx="2124075" cy="2403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32</xdr:row>
      <xdr:rowOff>133350</xdr:rowOff>
    </xdr:from>
    <xdr:to>
      <xdr:col>9</xdr:col>
      <xdr:colOff>200026</xdr:colOff>
      <xdr:row>47</xdr:row>
      <xdr:rowOff>132349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1" y="5953125"/>
          <a:ext cx="5048250" cy="2713624"/>
        </a:xfrm>
        <a:prstGeom prst="rect">
          <a:avLst/>
        </a:prstGeom>
      </xdr:spPr>
    </xdr:pic>
    <xdr:clientData/>
  </xdr:twoCellAnchor>
  <xdr:twoCellAnchor editAs="oneCell">
    <xdr:from>
      <xdr:col>15</xdr:col>
      <xdr:colOff>723900</xdr:colOff>
      <xdr:row>33</xdr:row>
      <xdr:rowOff>114300</xdr:rowOff>
    </xdr:from>
    <xdr:to>
      <xdr:col>24</xdr:col>
      <xdr:colOff>247650</xdr:colOff>
      <xdr:row>49</xdr:row>
      <xdr:rowOff>95674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6115050"/>
          <a:ext cx="5438775" cy="2876974"/>
        </a:xfrm>
        <a:prstGeom prst="rect">
          <a:avLst/>
        </a:prstGeom>
      </xdr:spPr>
    </xdr:pic>
    <xdr:clientData/>
  </xdr:twoCellAnchor>
  <xdr:twoCellAnchor editAs="oneCell">
    <xdr:from>
      <xdr:col>30</xdr:col>
      <xdr:colOff>381000</xdr:colOff>
      <xdr:row>33</xdr:row>
      <xdr:rowOff>28575</xdr:rowOff>
    </xdr:from>
    <xdr:to>
      <xdr:col>38</xdr:col>
      <xdr:colOff>571500</xdr:colOff>
      <xdr:row>49</xdr:row>
      <xdr:rowOff>135911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440650" y="6029325"/>
          <a:ext cx="5676900" cy="30029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49</xdr:row>
      <xdr:rowOff>66675</xdr:rowOff>
    </xdr:from>
    <xdr:to>
      <xdr:col>4</xdr:col>
      <xdr:colOff>638175</xdr:colOff>
      <xdr:row>63</xdr:row>
      <xdr:rowOff>9524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8934450"/>
          <a:ext cx="1857375" cy="2476499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36</xdr:row>
      <xdr:rowOff>0</xdr:rowOff>
    </xdr:from>
    <xdr:to>
      <xdr:col>16</xdr:col>
      <xdr:colOff>190500</xdr:colOff>
      <xdr:row>55</xdr:row>
      <xdr:rowOff>176042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4226" y="6515100"/>
          <a:ext cx="4991099" cy="3614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4"/>
  <sheetViews>
    <sheetView tabSelected="1" workbookViewId="0">
      <selection activeCell="B15" sqref="B15"/>
    </sheetView>
  </sheetViews>
  <sheetFormatPr defaultRowHeight="15"/>
  <cols>
    <col min="3" max="3" width="27.42578125" customWidth="1"/>
    <col min="4" max="4" width="14.28515625" customWidth="1"/>
  </cols>
  <sheetData>
    <row r="2" spans="2:5">
      <c r="B2" s="4" t="s">
        <v>296</v>
      </c>
    </row>
    <row r="4" spans="2:5">
      <c r="B4" s="3" t="s">
        <v>0</v>
      </c>
      <c r="C4" s="1" t="s">
        <v>1</v>
      </c>
      <c r="D4" s="4" t="s">
        <v>83</v>
      </c>
      <c r="E4" s="1" t="s">
        <v>2</v>
      </c>
    </row>
    <row r="5" spans="2:5">
      <c r="B5">
        <v>1</v>
      </c>
      <c r="C5" t="s">
        <v>3</v>
      </c>
      <c r="D5" t="s">
        <v>4</v>
      </c>
      <c r="E5" t="s">
        <v>98</v>
      </c>
    </row>
    <row r="6" spans="2:5">
      <c r="B6">
        <v>2</v>
      </c>
      <c r="C6" t="s">
        <v>72</v>
      </c>
      <c r="D6" t="s">
        <v>74</v>
      </c>
      <c r="E6" t="s">
        <v>73</v>
      </c>
    </row>
    <row r="7" spans="2:5">
      <c r="B7">
        <v>3</v>
      </c>
      <c r="C7" t="s">
        <v>117</v>
      </c>
      <c r="D7" t="s">
        <v>109</v>
      </c>
      <c r="E7" t="s">
        <v>107</v>
      </c>
    </row>
    <row r="8" spans="2:5">
      <c r="B8">
        <v>4</v>
      </c>
      <c r="C8" t="s">
        <v>118</v>
      </c>
      <c r="D8" t="s">
        <v>119</v>
      </c>
      <c r="E8" t="s">
        <v>123</v>
      </c>
    </row>
    <row r="9" spans="2:5">
      <c r="B9">
        <v>5</v>
      </c>
      <c r="C9" t="s">
        <v>208</v>
      </c>
      <c r="D9" t="s">
        <v>206</v>
      </c>
      <c r="E9" t="s">
        <v>207</v>
      </c>
    </row>
    <row r="10" spans="2:5">
      <c r="B10">
        <v>6</v>
      </c>
      <c r="C10" t="s">
        <v>231</v>
      </c>
      <c r="D10" t="s">
        <v>227</v>
      </c>
      <c r="E10" t="s">
        <v>233</v>
      </c>
    </row>
    <row r="11" spans="2:5">
      <c r="B11">
        <v>7</v>
      </c>
      <c r="C11" t="s">
        <v>240</v>
      </c>
      <c r="D11" t="s">
        <v>232</v>
      </c>
      <c r="E11" t="s">
        <v>234</v>
      </c>
    </row>
    <row r="12" spans="2:5">
      <c r="B12">
        <v>8</v>
      </c>
      <c r="C12" t="s">
        <v>249</v>
      </c>
      <c r="D12" t="s">
        <v>241</v>
      </c>
      <c r="E12" t="s">
        <v>303</v>
      </c>
    </row>
    <row r="13" spans="2:5">
      <c r="B13" s="88">
        <v>9</v>
      </c>
      <c r="C13" s="88" t="s">
        <v>250</v>
      </c>
      <c r="D13" t="s">
        <v>305</v>
      </c>
      <c r="E13" t="s">
        <v>304</v>
      </c>
    </row>
    <row r="14" spans="2:5">
      <c r="B14">
        <v>10</v>
      </c>
      <c r="C14" t="s">
        <v>261</v>
      </c>
      <c r="D14" t="s">
        <v>251</v>
      </c>
      <c r="E14" t="s">
        <v>263</v>
      </c>
    </row>
    <row r="15" spans="2:5">
      <c r="B15">
        <v>11</v>
      </c>
      <c r="C15" t="s">
        <v>272</v>
      </c>
      <c r="D15" t="s">
        <v>262</v>
      </c>
      <c r="E15" t="s">
        <v>271</v>
      </c>
    </row>
    <row r="16" spans="2:5">
      <c r="B16">
        <v>12</v>
      </c>
      <c r="C16" t="s">
        <v>273</v>
      </c>
      <c r="D16" t="s">
        <v>270</v>
      </c>
      <c r="E16" t="s">
        <v>290</v>
      </c>
    </row>
    <row r="17" spans="2:5">
      <c r="B17">
        <v>13</v>
      </c>
      <c r="C17" t="s">
        <v>286</v>
      </c>
      <c r="D17" t="s">
        <v>288</v>
      </c>
      <c r="E17" t="s">
        <v>291</v>
      </c>
    </row>
    <row r="18" spans="2:5">
      <c r="B18">
        <v>14</v>
      </c>
      <c r="C18" t="s">
        <v>287</v>
      </c>
      <c r="D18" t="s">
        <v>289</v>
      </c>
      <c r="E18" t="s">
        <v>292</v>
      </c>
    </row>
    <row r="19" spans="2:5">
      <c r="B19">
        <v>15</v>
      </c>
      <c r="C19" t="s">
        <v>99</v>
      </c>
      <c r="D19" t="s">
        <v>100</v>
      </c>
      <c r="E19" t="s">
        <v>102</v>
      </c>
    </row>
    <row r="20" spans="2:5">
      <c r="B20" s="88">
        <v>16</v>
      </c>
      <c r="C20" s="88" t="s">
        <v>285</v>
      </c>
      <c r="D20" s="92" t="s">
        <v>101</v>
      </c>
      <c r="E20" t="s">
        <v>293</v>
      </c>
    </row>
    <row r="34" spans="3:3">
      <c r="C34" t="s">
        <v>269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9"/>
  <sheetViews>
    <sheetView topLeftCell="A28" workbookViewId="0">
      <selection activeCell="T38" sqref="T38"/>
    </sheetView>
  </sheetViews>
  <sheetFormatPr defaultColWidth="9" defaultRowHeight="15"/>
  <cols>
    <col min="2" max="2" width="21.5703125" customWidth="1"/>
    <col min="23" max="23" width="12.5703125" customWidth="1"/>
    <col min="24" max="24" width="13.42578125" customWidth="1"/>
  </cols>
  <sheetData>
    <row r="1" spans="1:26">
      <c r="A1" s="24" t="s">
        <v>306</v>
      </c>
    </row>
    <row r="2" spans="1:26">
      <c r="A2" s="24" t="s">
        <v>124</v>
      </c>
    </row>
    <row r="4" spans="1:26" ht="14.25" customHeight="1">
      <c r="A4" s="112" t="s">
        <v>184</v>
      </c>
      <c r="B4" s="112"/>
      <c r="C4" s="112"/>
      <c r="D4" s="112"/>
      <c r="E4" s="112"/>
      <c r="F4" s="112"/>
    </row>
    <row r="5" spans="1:26" ht="14.25" customHeight="1"/>
    <row r="6" spans="1:26" ht="14.25" customHeight="1">
      <c r="B6" s="30" t="s">
        <v>137</v>
      </c>
      <c r="C6" s="79" t="s">
        <v>162</v>
      </c>
      <c r="D6" s="79" t="s">
        <v>163</v>
      </c>
      <c r="E6" s="79" t="s">
        <v>164</v>
      </c>
      <c r="F6" s="79" t="s">
        <v>165</v>
      </c>
      <c r="G6" s="79" t="s">
        <v>166</v>
      </c>
      <c r="H6" s="79" t="s">
        <v>167</v>
      </c>
      <c r="I6" s="79" t="s">
        <v>168</v>
      </c>
      <c r="J6" s="79" t="s">
        <v>169</v>
      </c>
      <c r="K6" s="79" t="s">
        <v>307</v>
      </c>
      <c r="L6" s="79" t="s">
        <v>170</v>
      </c>
      <c r="M6" s="79" t="s">
        <v>171</v>
      </c>
      <c r="N6" s="79" t="s">
        <v>172</v>
      </c>
      <c r="O6" s="79" t="s">
        <v>173</v>
      </c>
      <c r="P6" s="79" t="s">
        <v>174</v>
      </c>
      <c r="Q6" s="79" t="s">
        <v>175</v>
      </c>
      <c r="R6" s="79" t="s">
        <v>176</v>
      </c>
      <c r="S6" s="79" t="s">
        <v>177</v>
      </c>
      <c r="T6" s="79" t="s">
        <v>178</v>
      </c>
      <c r="U6" s="79" t="s">
        <v>311</v>
      </c>
      <c r="V6" s="79" t="s">
        <v>318</v>
      </c>
      <c r="W6" s="79" t="s">
        <v>315</v>
      </c>
      <c r="X6" s="79" t="s">
        <v>316</v>
      </c>
      <c r="Y6" s="79" t="s">
        <v>317</v>
      </c>
    </row>
    <row r="7" spans="1:26">
      <c r="B7" s="33" t="s">
        <v>138</v>
      </c>
      <c r="C7" s="33">
        <v>2.4973882000000001</v>
      </c>
      <c r="D7" s="33">
        <v>3.2973826829999999</v>
      </c>
      <c r="E7" s="33">
        <v>3.587248727</v>
      </c>
      <c r="F7" s="33">
        <v>4.0098876560000001</v>
      </c>
      <c r="G7" s="33">
        <v>2.1503806600000002</v>
      </c>
      <c r="H7" s="33">
        <v>3.6934019039999999</v>
      </c>
      <c r="I7" s="33">
        <v>2.3466282810000001</v>
      </c>
      <c r="J7" s="33">
        <v>2.5586514130000002</v>
      </c>
      <c r="K7" s="33">
        <v>2.271140226</v>
      </c>
      <c r="L7" s="33">
        <v>2.820894193</v>
      </c>
      <c r="M7" s="33">
        <v>3.5461962740000001</v>
      </c>
      <c r="N7" s="33">
        <v>3.1533217819999999</v>
      </c>
      <c r="O7" s="33">
        <v>3.6884095879999999</v>
      </c>
      <c r="P7" s="33">
        <v>3.6507938790000001</v>
      </c>
      <c r="Q7" s="33">
        <v>2.9517661670000002</v>
      </c>
      <c r="R7" s="33">
        <v>2.8945756820000001</v>
      </c>
      <c r="S7" s="33">
        <v>2.9939932460000001</v>
      </c>
      <c r="T7" s="33">
        <v>0.32073451586035201</v>
      </c>
      <c r="U7" s="33">
        <v>0.49013621137330798</v>
      </c>
      <c r="V7" s="33">
        <v>0.62832331777675898</v>
      </c>
      <c r="W7" s="33">
        <v>1.0946662321200999</v>
      </c>
      <c r="X7" s="33">
        <v>0.13049105369209099</v>
      </c>
      <c r="Y7" s="33">
        <f>-LOG10(T7)</f>
        <v>0.49385430093503713</v>
      </c>
      <c r="Z7" s="33"/>
    </row>
    <row r="8" spans="1:26">
      <c r="B8" s="33" t="s">
        <v>139</v>
      </c>
      <c r="C8" s="33">
        <v>6.4832111999999997E-2</v>
      </c>
      <c r="D8" s="33">
        <v>0.114517459</v>
      </c>
      <c r="E8" s="33">
        <v>7.1184629999999999E-2</v>
      </c>
      <c r="F8" s="33">
        <v>0.172981463</v>
      </c>
      <c r="G8" s="33">
        <v>6.3707189999999997E-2</v>
      </c>
      <c r="H8" s="33">
        <v>0.112925441</v>
      </c>
      <c r="I8" s="33">
        <v>0.13903020299999999</v>
      </c>
      <c r="J8" s="33">
        <v>8.4428112E-2</v>
      </c>
      <c r="K8" s="33">
        <v>8.5547034999999993E-2</v>
      </c>
      <c r="L8" s="33">
        <v>7.9946306999999994E-2</v>
      </c>
      <c r="M8" s="33">
        <v>2.9604353E-2</v>
      </c>
      <c r="N8" s="33">
        <v>4.5793975000000001E-2</v>
      </c>
      <c r="O8" s="33">
        <v>7.0099072999999998E-2</v>
      </c>
      <c r="P8" s="33">
        <v>0.12146981699999999</v>
      </c>
      <c r="Q8" s="33">
        <v>5.9163839000000003E-2</v>
      </c>
      <c r="R8" s="33">
        <v>3.9348214999999999E-2</v>
      </c>
      <c r="S8" s="33">
        <v>9.8762787000000005E-2</v>
      </c>
      <c r="T8" s="33">
        <v>6.5360579619446496E-2</v>
      </c>
      <c r="U8" s="33">
        <v>0.211909275723799</v>
      </c>
      <c r="V8" s="33">
        <v>1.3286913433246199</v>
      </c>
      <c r="W8" s="33">
        <v>0.67338663285015998</v>
      </c>
      <c r="X8" s="33">
        <v>-0.57049301184504397</v>
      </c>
      <c r="Y8" s="33">
        <f t="shared" ref="Y8:Y31" si="0">-LOG10(T8)</f>
        <v>1.1846841051229626</v>
      </c>
      <c r="Z8" s="33"/>
    </row>
    <row r="9" spans="1:26">
      <c r="B9" s="33" t="s">
        <v>140</v>
      </c>
      <c r="C9" s="33">
        <v>0.84289726099999995</v>
      </c>
      <c r="D9" s="33">
        <v>1.795461859</v>
      </c>
      <c r="E9" s="33">
        <v>0.57177639400000002</v>
      </c>
      <c r="F9" s="33">
        <v>1.306728664</v>
      </c>
      <c r="G9" s="33">
        <v>1.0046486489999999</v>
      </c>
      <c r="H9" s="33">
        <v>1.120236845</v>
      </c>
      <c r="I9" s="33">
        <v>0.88480211099999995</v>
      </c>
      <c r="J9" s="33">
        <v>0.83300213599999995</v>
      </c>
      <c r="K9" s="33">
        <v>1.0769829980000001</v>
      </c>
      <c r="L9" s="33">
        <v>1.5341697030000001</v>
      </c>
      <c r="M9" s="33">
        <v>1.876437363</v>
      </c>
      <c r="N9" s="33">
        <v>1.843761226</v>
      </c>
      <c r="O9" s="33">
        <v>2.6094873779999999</v>
      </c>
      <c r="P9" s="33">
        <v>0.731687957</v>
      </c>
      <c r="Q9" s="33">
        <v>2.3454341869999999</v>
      </c>
      <c r="R9" s="33">
        <v>2.211229039</v>
      </c>
      <c r="S9" s="33">
        <v>1.9143464160000001</v>
      </c>
      <c r="T9" s="80">
        <v>4.1959598051865997E-3</v>
      </c>
      <c r="U9" s="33">
        <v>5.2449497564832401E-2</v>
      </c>
      <c r="V9" s="33">
        <v>1.63247720126471</v>
      </c>
      <c r="W9" s="33">
        <v>1.7961962716523301</v>
      </c>
      <c r="X9" s="33">
        <v>0.84494500301245001</v>
      </c>
      <c r="Y9" s="33">
        <f t="shared" si="0"/>
        <v>2.3771686807428436</v>
      </c>
      <c r="Z9" s="33"/>
    </row>
    <row r="10" spans="1:26">
      <c r="B10" s="33" t="s">
        <v>141</v>
      </c>
      <c r="C10" s="33">
        <v>0.32589783100000003</v>
      </c>
      <c r="D10" s="33">
        <v>0.31583373399999998</v>
      </c>
      <c r="E10" s="33">
        <v>0.292843403</v>
      </c>
      <c r="F10" s="33">
        <v>0.36341286499999997</v>
      </c>
      <c r="G10" s="33">
        <v>0.43856356200000002</v>
      </c>
      <c r="H10" s="33">
        <v>0.29544239999999999</v>
      </c>
      <c r="I10" s="33">
        <v>0.28597034300000002</v>
      </c>
      <c r="J10" s="33">
        <v>0.346955387</v>
      </c>
      <c r="K10" s="33">
        <v>0.248103929</v>
      </c>
      <c r="L10" s="33">
        <v>0.34393865800000001</v>
      </c>
      <c r="M10" s="33">
        <v>0.32728247599999999</v>
      </c>
      <c r="N10" s="33">
        <v>0.334694718</v>
      </c>
      <c r="O10" s="33">
        <v>0.38326632500000002</v>
      </c>
      <c r="P10" s="33">
        <v>0.32404445100000001</v>
      </c>
      <c r="Q10" s="33">
        <v>0.25164847000000001</v>
      </c>
      <c r="R10" s="33">
        <v>0.32632983399999999</v>
      </c>
      <c r="S10" s="33">
        <v>0.32539316600000001</v>
      </c>
      <c r="T10" s="33">
        <v>0.88129713477251204</v>
      </c>
      <c r="U10" s="33">
        <v>0.91801784872136705</v>
      </c>
      <c r="V10" s="33">
        <v>0.12115493812273299</v>
      </c>
      <c r="W10" s="33">
        <v>1.0105215102912799</v>
      </c>
      <c r="X10" s="33">
        <v>1.5100031722861401E-2</v>
      </c>
      <c r="Y10" s="33">
        <f t="shared" si="0"/>
        <v>5.4877641831256499E-2</v>
      </c>
      <c r="Z10" s="33"/>
    </row>
    <row r="11" spans="1:26">
      <c r="B11" s="33" t="s">
        <v>142</v>
      </c>
      <c r="C11" s="33">
        <v>0.149215706</v>
      </c>
      <c r="D11" s="33">
        <v>0.14744909</v>
      </c>
      <c r="E11" s="33">
        <v>0.24727162499999999</v>
      </c>
      <c r="F11" s="33">
        <v>0.217192886</v>
      </c>
      <c r="G11" s="33">
        <v>9.7876422000000005E-2</v>
      </c>
      <c r="H11" s="33">
        <v>0.14885747099999999</v>
      </c>
      <c r="I11" s="33">
        <v>0.11661487500000001</v>
      </c>
      <c r="J11" s="33">
        <v>0.12474213300000001</v>
      </c>
      <c r="K11" s="33">
        <v>0.151323666</v>
      </c>
      <c r="L11" s="33">
        <v>0.187829892</v>
      </c>
      <c r="M11" s="33">
        <v>8.507634E-2</v>
      </c>
      <c r="N11" s="33">
        <v>0.120980094</v>
      </c>
      <c r="O11" s="33">
        <v>0.121582781</v>
      </c>
      <c r="P11" s="33">
        <v>0.21854274900000001</v>
      </c>
      <c r="Q11" s="33">
        <v>0.11896311599999999</v>
      </c>
      <c r="R11" s="33">
        <v>8.5294083000000007E-2</v>
      </c>
      <c r="S11" s="33">
        <v>0.18987558800000001</v>
      </c>
      <c r="T11" s="33">
        <v>0.55224567050842699</v>
      </c>
      <c r="U11" s="33">
        <v>0.627551898305031</v>
      </c>
      <c r="V11" s="33">
        <v>0.39814102459810602</v>
      </c>
      <c r="W11" s="33">
        <v>0.90619276335144605</v>
      </c>
      <c r="X11" s="33">
        <v>-0.14211012502333401</v>
      </c>
      <c r="Y11" s="33">
        <f t="shared" si="0"/>
        <v>0.2578676802218875</v>
      </c>
      <c r="Z11" s="33"/>
    </row>
    <row r="12" spans="1:26">
      <c r="B12" s="33" t="s">
        <v>143</v>
      </c>
      <c r="C12" s="33">
        <v>4.3717633999999998E-2</v>
      </c>
      <c r="D12" s="33">
        <v>3.4747924999999999E-2</v>
      </c>
      <c r="E12" s="33">
        <v>4.1569366000000003E-2</v>
      </c>
      <c r="F12" s="33">
        <v>5.2890125000000003E-2</v>
      </c>
      <c r="G12" s="33">
        <v>4.2365169000000001E-2</v>
      </c>
      <c r="H12" s="33">
        <v>2.99641E-2</v>
      </c>
      <c r="I12" s="33">
        <v>6.0532244999999998E-2</v>
      </c>
      <c r="J12" s="33">
        <v>4.4891387999999997E-2</v>
      </c>
      <c r="K12" s="33">
        <v>5.2279559000000003E-2</v>
      </c>
      <c r="L12" s="33">
        <v>5.7853676999999999E-2</v>
      </c>
      <c r="M12" s="33">
        <v>3.5236760999999998E-2</v>
      </c>
      <c r="N12" s="33">
        <v>4.0766797E-2</v>
      </c>
      <c r="O12" s="33">
        <v>3.6392727999999999E-2</v>
      </c>
      <c r="P12" s="33">
        <v>4.3264150000000001E-2</v>
      </c>
      <c r="Q12" s="33">
        <v>5.6445627999999998E-2</v>
      </c>
      <c r="R12" s="33">
        <v>5.4120453999999998E-2</v>
      </c>
      <c r="S12" s="33">
        <v>6.5326414999999999E-2</v>
      </c>
      <c r="T12" s="33">
        <v>0.452197405055484</v>
      </c>
      <c r="U12" s="33">
        <v>0.56524675631935495</v>
      </c>
      <c r="V12" s="33">
        <v>0.63235967632537704</v>
      </c>
      <c r="W12" s="33">
        <v>1.0871678137053</v>
      </c>
      <c r="X12" s="33">
        <v>0.120574649945767</v>
      </c>
      <c r="Y12" s="33">
        <f t="shared" si="0"/>
        <v>0.34467193419171549</v>
      </c>
      <c r="Z12" s="33"/>
    </row>
    <row r="13" spans="1:26">
      <c r="B13" s="33" t="s">
        <v>185</v>
      </c>
      <c r="C13" s="33">
        <v>0.151322132</v>
      </c>
      <c r="D13" s="33">
        <v>0.245701434</v>
      </c>
      <c r="E13" s="33">
        <v>0.15810463999999999</v>
      </c>
      <c r="F13" s="33">
        <v>0.24335768199999999</v>
      </c>
      <c r="G13" s="33">
        <v>0.233598678</v>
      </c>
      <c r="H13" s="33">
        <v>0.397447092</v>
      </c>
      <c r="I13" s="33">
        <v>8.7977999000000001E-2</v>
      </c>
      <c r="J13" s="33">
        <v>0.287384158</v>
      </c>
      <c r="K13" s="33">
        <v>0.13253171799999999</v>
      </c>
      <c r="L13" s="33">
        <v>0.165311289</v>
      </c>
      <c r="M13" s="33">
        <v>0.237520433</v>
      </c>
      <c r="N13" s="33">
        <v>0.13174143299999999</v>
      </c>
      <c r="O13" s="33">
        <v>0.70650151000000005</v>
      </c>
      <c r="P13" s="33">
        <v>0.45679716100000001</v>
      </c>
      <c r="Q13" s="33">
        <v>0.39512138299999999</v>
      </c>
      <c r="R13" s="33">
        <v>0.139141551</v>
      </c>
      <c r="S13" s="33">
        <v>0.19413176800000001</v>
      </c>
      <c r="T13" s="33">
        <v>0.28686994801041699</v>
      </c>
      <c r="U13" s="33">
        <v>0.49013621137330798</v>
      </c>
      <c r="V13" s="33">
        <v>0.90398897192056704</v>
      </c>
      <c r="W13" s="33">
        <v>1.4088540681991699</v>
      </c>
      <c r="X13" s="33">
        <v>0.49452218227295802</v>
      </c>
      <c r="Y13" s="33">
        <f t="shared" si="0"/>
        <v>0.54231494529476065</v>
      </c>
      <c r="Z13" s="33"/>
    </row>
    <row r="14" spans="1:26">
      <c r="B14" s="33" t="s">
        <v>145</v>
      </c>
      <c r="C14" s="33">
        <v>0.24067735100000001</v>
      </c>
      <c r="D14" s="33">
        <v>0.52533090500000001</v>
      </c>
      <c r="E14" s="33">
        <v>0.27567921899999998</v>
      </c>
      <c r="F14" s="33">
        <v>0.46379700000000001</v>
      </c>
      <c r="G14" s="33">
        <v>0.46767636600000001</v>
      </c>
      <c r="H14" s="33">
        <v>0.92343022399999997</v>
      </c>
      <c r="I14" s="33">
        <v>9.8680425000000002E-2</v>
      </c>
      <c r="J14" s="33">
        <v>0.623077357</v>
      </c>
      <c r="K14" s="33">
        <v>0.22914358400000001</v>
      </c>
      <c r="L14" s="33">
        <v>0.291333695</v>
      </c>
      <c r="M14" s="33">
        <v>0.43763139499999998</v>
      </c>
      <c r="N14" s="33">
        <v>0.23450263700000001</v>
      </c>
      <c r="O14" s="33">
        <v>1.8610876489999999</v>
      </c>
      <c r="P14" s="33">
        <v>1.08860074</v>
      </c>
      <c r="Q14" s="33">
        <v>0.92075541000000005</v>
      </c>
      <c r="R14" s="33">
        <v>0.25344589200000001</v>
      </c>
      <c r="S14" s="33">
        <v>0.34179002200000003</v>
      </c>
      <c r="T14" s="33">
        <v>0.28250148892705501</v>
      </c>
      <c r="U14" s="33">
        <v>0.49013621137330798</v>
      </c>
      <c r="V14" s="33">
        <v>0.91661733049851002</v>
      </c>
      <c r="W14" s="33">
        <v>1.5874731346547499</v>
      </c>
      <c r="X14" s="33">
        <v>0.66673217687483699</v>
      </c>
      <c r="Y14" s="33">
        <f t="shared" si="0"/>
        <v>0.54897925888489696</v>
      </c>
      <c r="Z14" s="33"/>
    </row>
    <row r="15" spans="1:26">
      <c r="B15" s="33" t="s">
        <v>146</v>
      </c>
      <c r="C15" s="33">
        <v>6.4024707E-2</v>
      </c>
      <c r="D15" s="33">
        <v>2.3890626000000002E-2</v>
      </c>
      <c r="E15" s="33">
        <v>9.5358116000000007E-2</v>
      </c>
      <c r="F15" s="33">
        <v>4.1565370999999997E-2</v>
      </c>
      <c r="G15" s="33">
        <v>3.2811443000000003E-2</v>
      </c>
      <c r="H15" s="33">
        <v>7.0433960000000004E-2</v>
      </c>
      <c r="I15" s="33">
        <v>2.9796917999999999E-2</v>
      </c>
      <c r="J15" s="33">
        <v>4.3139917E-2</v>
      </c>
      <c r="K15" s="33">
        <v>1.9131782E-2</v>
      </c>
      <c r="L15" s="33">
        <v>1.6483406999999999E-2</v>
      </c>
      <c r="M15" s="33">
        <v>2.7428233E-2</v>
      </c>
      <c r="N15" s="33">
        <v>2.4143830000000002E-2</v>
      </c>
      <c r="O15" s="33">
        <v>2.7344382E-2</v>
      </c>
      <c r="P15" s="33">
        <v>8.1999363000000006E-2</v>
      </c>
      <c r="Q15" s="33">
        <v>2.0070369000000001E-2</v>
      </c>
      <c r="R15" s="33">
        <v>1.2050128E-2</v>
      </c>
      <c r="S15" s="33">
        <v>1.9634585999999999E-2</v>
      </c>
      <c r="T15" s="33">
        <v>0.13643618972840901</v>
      </c>
      <c r="U15" s="33">
        <v>0.34109047432102302</v>
      </c>
      <c r="V15" s="33">
        <v>0.90271490174899705</v>
      </c>
      <c r="W15" s="33">
        <v>0.61358286962906206</v>
      </c>
      <c r="X15" s="33">
        <v>-0.70466988950118803</v>
      </c>
      <c r="Y15" s="33">
        <f t="shared" si="0"/>
        <v>0.86507041769496096</v>
      </c>
      <c r="Z15" s="33"/>
    </row>
    <row r="16" spans="1:26">
      <c r="B16" s="33" t="s">
        <v>147</v>
      </c>
      <c r="C16" s="33">
        <v>5.8537784070000001</v>
      </c>
      <c r="D16" s="33">
        <v>1.914408651</v>
      </c>
      <c r="E16" s="33">
        <v>8.9234287860000006</v>
      </c>
      <c r="F16" s="33">
        <v>4.6849243359999999</v>
      </c>
      <c r="G16" s="33">
        <v>3.6372470830000001</v>
      </c>
      <c r="H16" s="33">
        <v>8.1594513890000009</v>
      </c>
      <c r="I16" s="33">
        <v>2.9099159120000002</v>
      </c>
      <c r="J16" s="33">
        <v>3.782669077</v>
      </c>
      <c r="K16" s="33">
        <v>2.9299912539999999</v>
      </c>
      <c r="L16" s="33">
        <v>1.2496330019999999</v>
      </c>
      <c r="M16" s="33">
        <v>4.2108133199999997</v>
      </c>
      <c r="N16" s="33">
        <v>3.5382547390000001</v>
      </c>
      <c r="O16" s="33">
        <v>4.6518497910000001</v>
      </c>
      <c r="P16" s="33">
        <v>4.2746203380000001</v>
      </c>
      <c r="Q16" s="33">
        <v>2.6473616400000002</v>
      </c>
      <c r="R16" s="33">
        <v>0.39847685300000002</v>
      </c>
      <c r="S16" s="33">
        <v>2.1535284940000001</v>
      </c>
      <c r="T16" s="33">
        <v>7.73387516254814E-2</v>
      </c>
      <c r="U16" s="33">
        <v>0.21482986562633699</v>
      </c>
      <c r="V16" s="33">
        <v>1.02366858003235</v>
      </c>
      <c r="W16" s="33">
        <v>0.60788900767407605</v>
      </c>
      <c r="X16" s="33">
        <v>-0.71812016381045896</v>
      </c>
      <c r="Y16" s="33">
        <f t="shared" si="0"/>
        <v>1.1116028424328583</v>
      </c>
      <c r="Z16" s="33"/>
    </row>
    <row r="17" spans="2:26">
      <c r="B17" s="33" t="s">
        <v>148</v>
      </c>
      <c r="C17" s="33">
        <v>2.270657317</v>
      </c>
      <c r="D17" s="33">
        <v>2.7321829819999999</v>
      </c>
      <c r="E17" s="33">
        <v>2.9072007160000002</v>
      </c>
      <c r="F17" s="33">
        <v>2.9650573900000001</v>
      </c>
      <c r="G17" s="33">
        <v>1.894494519</v>
      </c>
      <c r="H17" s="33">
        <v>3.3854883290000002</v>
      </c>
      <c r="I17" s="33">
        <v>2.270695468</v>
      </c>
      <c r="J17" s="33">
        <v>2.7185111019999999</v>
      </c>
      <c r="K17" s="33">
        <v>2.0038186499999999</v>
      </c>
      <c r="L17" s="33">
        <v>2.1925539430000001</v>
      </c>
      <c r="M17" s="33">
        <v>2.7593589220000001</v>
      </c>
      <c r="N17" s="33">
        <v>2.5323191</v>
      </c>
      <c r="O17" s="33">
        <v>3.119699808</v>
      </c>
      <c r="P17" s="33">
        <v>3.0206573309999998</v>
      </c>
      <c r="Q17" s="33">
        <v>2.3963219320000002</v>
      </c>
      <c r="R17" s="33">
        <v>2.3088941360000002</v>
      </c>
      <c r="S17" s="33">
        <v>2.3861766700000002</v>
      </c>
      <c r="T17" s="33">
        <v>0.93276986026655795</v>
      </c>
      <c r="U17" s="33">
        <v>0.93276986026655795</v>
      </c>
      <c r="V17" s="33">
        <v>0.47299648362805002</v>
      </c>
      <c r="W17" s="33">
        <v>1.00679853012745</v>
      </c>
      <c r="X17" s="33">
        <v>9.7750153546829893E-3</v>
      </c>
      <c r="Y17" s="33">
        <f t="shared" si="0"/>
        <v>3.0225495315970696E-2</v>
      </c>
      <c r="Z17" s="33"/>
    </row>
    <row r="18" spans="2:26">
      <c r="B18" s="33" t="s">
        <v>149</v>
      </c>
      <c r="C18" s="33">
        <v>0.50079965599999998</v>
      </c>
      <c r="D18" s="33">
        <v>0.69445190199999995</v>
      </c>
      <c r="E18" s="33">
        <v>0.97664391500000003</v>
      </c>
      <c r="F18" s="33">
        <v>1.005897955</v>
      </c>
      <c r="G18" s="33">
        <v>0.39410749299999998</v>
      </c>
      <c r="H18" s="33">
        <v>0.758020209</v>
      </c>
      <c r="I18" s="33">
        <v>0.53315728600000001</v>
      </c>
      <c r="J18" s="33">
        <v>0.66938538299999994</v>
      </c>
      <c r="K18" s="33">
        <v>0.55365490399999995</v>
      </c>
      <c r="L18" s="33">
        <v>0.48046446599999998</v>
      </c>
      <c r="M18" s="33">
        <v>0.55836549899999999</v>
      </c>
      <c r="N18" s="33">
        <v>0.56397236399999995</v>
      </c>
      <c r="O18" s="33">
        <v>0.68237576300000002</v>
      </c>
      <c r="P18" s="33">
        <v>0.72860107299999999</v>
      </c>
      <c r="Q18" s="33">
        <v>0.71945378400000004</v>
      </c>
      <c r="R18" s="33">
        <v>0.50388646699999995</v>
      </c>
      <c r="S18" s="33">
        <v>0.57046231800000002</v>
      </c>
      <c r="T18" s="33">
        <v>0.352898072188782</v>
      </c>
      <c r="U18" s="33">
        <v>0.49013621137330798</v>
      </c>
      <c r="V18" s="33">
        <v>0.68628575325240504</v>
      </c>
      <c r="W18" s="33">
        <v>0.88866644156710295</v>
      </c>
      <c r="X18" s="33">
        <v>-0.170286085729453</v>
      </c>
      <c r="Y18" s="33">
        <f t="shared" si="0"/>
        <v>0.45235071409699018</v>
      </c>
      <c r="Z18" s="33"/>
    </row>
    <row r="19" spans="2:26">
      <c r="B19" s="33" t="s">
        <v>150</v>
      </c>
      <c r="C19" s="33">
        <v>2.1657837299999998</v>
      </c>
      <c r="D19" s="33">
        <v>2.2727393469999999</v>
      </c>
      <c r="E19" s="33">
        <v>3.1155377280000001</v>
      </c>
      <c r="F19" s="33">
        <v>3.3356003959999998</v>
      </c>
      <c r="G19" s="33">
        <v>1.5134513919999999</v>
      </c>
      <c r="H19" s="33">
        <v>3.1511483779999998</v>
      </c>
      <c r="I19" s="33">
        <v>1.881524612</v>
      </c>
      <c r="J19" s="33">
        <v>2.354621877</v>
      </c>
      <c r="K19" s="33">
        <v>1.501038087</v>
      </c>
      <c r="L19" s="33">
        <v>2.0330901670000001</v>
      </c>
      <c r="M19" s="33">
        <v>2.518391491</v>
      </c>
      <c r="N19" s="33">
        <v>2.0097306690000001</v>
      </c>
      <c r="O19" s="33">
        <v>2.1268696569999999</v>
      </c>
      <c r="P19" s="33">
        <v>3.3050341150000002</v>
      </c>
      <c r="Q19" s="33">
        <v>1.349285928</v>
      </c>
      <c r="R19" s="33">
        <v>1.2669168289999999</v>
      </c>
      <c r="S19" s="33">
        <v>1.937479921</v>
      </c>
      <c r="T19" s="33">
        <v>0.37538172487238303</v>
      </c>
      <c r="U19" s="33">
        <v>0.493923322200504</v>
      </c>
      <c r="V19" s="33">
        <v>0.57634730969729697</v>
      </c>
      <c r="W19" s="33">
        <v>0.87430177453347702</v>
      </c>
      <c r="X19" s="33">
        <v>-0.19379676770357299</v>
      </c>
      <c r="Y19" s="33">
        <f t="shared" si="0"/>
        <v>0.4255268744431614</v>
      </c>
      <c r="Z19" s="33"/>
    </row>
    <row r="20" spans="2:26">
      <c r="B20" s="33" t="s">
        <v>151</v>
      </c>
      <c r="C20" s="33">
        <v>0.52188495700000004</v>
      </c>
      <c r="D20" s="33">
        <v>0.38449887999999999</v>
      </c>
      <c r="E20" s="33">
        <v>0.71208541199999997</v>
      </c>
      <c r="F20" s="33">
        <v>0.49226290700000003</v>
      </c>
      <c r="G20" s="33">
        <v>0.41815457700000003</v>
      </c>
      <c r="H20" s="33">
        <v>0.76076924599999995</v>
      </c>
      <c r="I20" s="33">
        <v>0.43563796599999999</v>
      </c>
      <c r="J20" s="33">
        <v>0.50336621199999998</v>
      </c>
      <c r="K20" s="33">
        <v>0.33246486400000003</v>
      </c>
      <c r="L20" s="33">
        <v>0.385876259</v>
      </c>
      <c r="M20" s="33">
        <v>0.43242402000000002</v>
      </c>
      <c r="N20" s="33">
        <v>0.41914267500000002</v>
      </c>
      <c r="O20" s="33">
        <v>0.49855795000000003</v>
      </c>
      <c r="P20" s="33">
        <v>0.71735486699999995</v>
      </c>
      <c r="Q20" s="33">
        <v>0.38364334100000003</v>
      </c>
      <c r="R20" s="33">
        <v>0.25715988099999998</v>
      </c>
      <c r="S20" s="33">
        <v>0.38728785700000001</v>
      </c>
      <c r="T20" s="33">
        <v>0.302277713853359</v>
      </c>
      <c r="U20" s="33">
        <v>0.49013621137330798</v>
      </c>
      <c r="V20" s="33">
        <v>0.626033110886422</v>
      </c>
      <c r="W20" s="33">
        <v>0.85869773098026203</v>
      </c>
      <c r="X20" s="33">
        <v>-0.21977771528043899</v>
      </c>
      <c r="Y20" s="33">
        <f t="shared" si="0"/>
        <v>0.51959387104016108</v>
      </c>
      <c r="Z20" s="33"/>
    </row>
    <row r="21" spans="2:26" ht="14.25" customHeight="1">
      <c r="B21" s="33" t="s">
        <v>152</v>
      </c>
      <c r="C21" s="33">
        <v>0.202696135</v>
      </c>
      <c r="D21" s="33">
        <v>0.17680726799999999</v>
      </c>
      <c r="E21" s="33">
        <v>0.23162427399999999</v>
      </c>
      <c r="F21" s="33">
        <v>0.29701036800000002</v>
      </c>
      <c r="G21" s="33">
        <v>0.208141308</v>
      </c>
      <c r="H21" s="33">
        <v>0.22030450400000001</v>
      </c>
      <c r="I21" s="33">
        <v>0.173611662</v>
      </c>
      <c r="J21" s="33">
        <v>0.187326241</v>
      </c>
      <c r="K21" s="33">
        <v>0.13912063599999999</v>
      </c>
      <c r="L21" s="33">
        <v>0.16605509399999999</v>
      </c>
      <c r="M21" s="33">
        <v>0.236225149</v>
      </c>
      <c r="N21" s="33">
        <v>0.15972302899999999</v>
      </c>
      <c r="O21" s="33">
        <v>0.19092342700000001</v>
      </c>
      <c r="P21" s="33">
        <v>0.25555244199999999</v>
      </c>
      <c r="Q21" s="33">
        <v>0.14197720799999999</v>
      </c>
      <c r="R21" s="33">
        <v>0.15424122600000001</v>
      </c>
      <c r="S21" s="33">
        <v>0.16394695400000001</v>
      </c>
      <c r="T21" s="33">
        <v>0.33980933682650699</v>
      </c>
      <c r="U21" s="33">
        <v>0.49013621137330798</v>
      </c>
      <c r="V21" s="33">
        <v>0.60359934261722703</v>
      </c>
      <c r="W21" s="33">
        <v>0.89958997936852603</v>
      </c>
      <c r="X21" s="33">
        <v>-0.15266050402046699</v>
      </c>
      <c r="Y21" s="33">
        <f t="shared" si="0"/>
        <v>0.46876469234006923</v>
      </c>
      <c r="Z21" s="33"/>
    </row>
    <row r="22" spans="2:26">
      <c r="B22" s="33" t="s">
        <v>153</v>
      </c>
      <c r="C22" s="33">
        <v>0.11492514099999999</v>
      </c>
      <c r="D22" s="33">
        <v>0.22579661500000001</v>
      </c>
      <c r="E22" s="33">
        <v>0.16368269699999999</v>
      </c>
      <c r="F22" s="33">
        <v>0.240119574</v>
      </c>
      <c r="G22" s="33">
        <v>9.0409591999999997E-2</v>
      </c>
      <c r="H22" s="33">
        <v>0.20343418599999999</v>
      </c>
      <c r="I22" s="33">
        <v>0.13160661800000001</v>
      </c>
      <c r="J22" s="33">
        <v>0.15091748699999999</v>
      </c>
      <c r="K22" s="33">
        <v>0.115826547</v>
      </c>
      <c r="L22" s="33">
        <v>0.285494515</v>
      </c>
      <c r="M22" s="33">
        <v>0.31875601199999998</v>
      </c>
      <c r="N22" s="33">
        <v>0.32108616000000001</v>
      </c>
      <c r="O22" s="33">
        <v>0.38666525899999998</v>
      </c>
      <c r="P22" s="33">
        <v>0.42128832100000002</v>
      </c>
      <c r="Q22" s="33">
        <v>0.28968876500000001</v>
      </c>
      <c r="R22" s="33">
        <v>0.25395790800000001</v>
      </c>
      <c r="S22" s="33">
        <v>0.29587198199999998</v>
      </c>
      <c r="T22" s="80">
        <v>2.2199048312545901E-5</v>
      </c>
      <c r="U22" s="33">
        <v>5.5497620781364801E-4</v>
      </c>
      <c r="V22" s="33">
        <v>2.00701780483138</v>
      </c>
      <c r="W22" s="33">
        <v>2.0145979354186001</v>
      </c>
      <c r="X22" s="33">
        <v>1.0104919407599799</v>
      </c>
      <c r="Y22" s="33">
        <f t="shared" si="0"/>
        <v>4.6536656436335582</v>
      </c>
      <c r="Z22" s="33"/>
    </row>
    <row r="23" spans="2:26">
      <c r="B23" s="33" t="s">
        <v>154</v>
      </c>
      <c r="C23" s="33">
        <v>1.5922163E-2</v>
      </c>
      <c r="D23" s="33">
        <v>2.5118523E-2</v>
      </c>
      <c r="E23" s="33">
        <v>2.4732942000000001E-2</v>
      </c>
      <c r="F23" s="33">
        <v>2.8626428999999998E-2</v>
      </c>
      <c r="G23" s="33">
        <v>6.4870769999999999E-3</v>
      </c>
      <c r="H23" s="33">
        <v>2.3726865E-2</v>
      </c>
      <c r="I23" s="33">
        <v>2.1827869E-2</v>
      </c>
      <c r="J23" s="33">
        <v>1.4139967999999999E-2</v>
      </c>
      <c r="K23" s="33">
        <v>2.0640213000000001E-2</v>
      </c>
      <c r="L23" s="33">
        <v>2.9530711000000001E-2</v>
      </c>
      <c r="M23" s="33">
        <v>3.5304097E-2</v>
      </c>
      <c r="N23" s="33">
        <v>3.7170271999999997E-2</v>
      </c>
      <c r="O23" s="33">
        <v>2.6975471000000001E-2</v>
      </c>
      <c r="P23" s="33">
        <v>6.3475358999999995E-2</v>
      </c>
      <c r="Q23" s="33">
        <v>1.9582008000000001E-2</v>
      </c>
      <c r="R23" s="33">
        <v>3.4018218000000003E-2</v>
      </c>
      <c r="S23" s="33">
        <v>2.5641791000000001E-2</v>
      </c>
      <c r="T23" s="80">
        <v>2.3706586088672502E-2</v>
      </c>
      <c r="U23" s="33">
        <v>0.11853293044336199</v>
      </c>
      <c r="V23" s="33">
        <v>1.40797407203672</v>
      </c>
      <c r="W23" s="33">
        <v>1.68666103027563</v>
      </c>
      <c r="X23" s="33">
        <v>0.75417006308756596</v>
      </c>
      <c r="Y23" s="33">
        <f t="shared" si="0"/>
        <v>1.6251309829092642</v>
      </c>
      <c r="Z23" s="33"/>
    </row>
    <row r="24" spans="2:26">
      <c r="B24" s="33" t="s">
        <v>155</v>
      </c>
      <c r="C24" s="33">
        <v>1.2055952999999999E-2</v>
      </c>
      <c r="D24" s="33">
        <v>2.1781757999999998E-2</v>
      </c>
      <c r="E24" s="33">
        <v>1.3528294E-2</v>
      </c>
      <c r="F24" s="33">
        <v>2.0106898000000002E-2</v>
      </c>
      <c r="G24" s="33">
        <v>1.0833705000000001E-2</v>
      </c>
      <c r="H24" s="33">
        <v>2.0396701E-2</v>
      </c>
      <c r="I24" s="33">
        <v>1.3986602000000001E-2</v>
      </c>
      <c r="J24" s="33">
        <v>1.6893103999999999E-2</v>
      </c>
      <c r="K24" s="33">
        <v>1.1076208000000001E-2</v>
      </c>
      <c r="L24" s="33">
        <v>1.9447687000000002E-2</v>
      </c>
      <c r="M24" s="33">
        <v>2.0824622000000001E-2</v>
      </c>
      <c r="N24" s="33">
        <v>1.9670278999999999E-2</v>
      </c>
      <c r="O24" s="33">
        <v>2.50067E-2</v>
      </c>
      <c r="P24" s="33">
        <v>2.2407910999999999E-2</v>
      </c>
      <c r="Q24" s="33">
        <v>2.0216843000000002E-2</v>
      </c>
      <c r="R24" s="33">
        <v>1.5807017999999999E-2</v>
      </c>
      <c r="S24" s="33">
        <v>2.1408050000000001E-2</v>
      </c>
      <c r="T24" s="80">
        <v>1.15308592383664E-2</v>
      </c>
      <c r="U24" s="33">
        <v>9.5695732707691702E-2</v>
      </c>
      <c r="V24" s="33">
        <v>1.4418245690273901</v>
      </c>
      <c r="W24" s="33">
        <v>1.3179921287493499</v>
      </c>
      <c r="X24" s="33">
        <v>0.39834175437617497</v>
      </c>
      <c r="Y24" s="33">
        <f t="shared" si="0"/>
        <v>1.9381383294288521</v>
      </c>
      <c r="Z24" s="33"/>
    </row>
    <row r="25" spans="2:26">
      <c r="B25" s="33" t="s">
        <v>156</v>
      </c>
      <c r="C25" s="33">
        <v>1.09995854</v>
      </c>
      <c r="D25" s="33">
        <v>0.37421247000000002</v>
      </c>
      <c r="E25" s="33">
        <v>1.6232132589999999</v>
      </c>
      <c r="F25" s="33">
        <v>0.55557163200000004</v>
      </c>
      <c r="G25" s="33">
        <v>0.95363576999999999</v>
      </c>
      <c r="H25" s="33">
        <v>1.212773104</v>
      </c>
      <c r="I25" s="33">
        <v>0.42953941899999998</v>
      </c>
      <c r="J25" s="33">
        <v>0.79921491200000006</v>
      </c>
      <c r="K25" s="33">
        <v>0.44996479099999998</v>
      </c>
      <c r="L25" s="33">
        <v>0.61018201100000002</v>
      </c>
      <c r="M25" s="33">
        <v>0.633666426</v>
      </c>
      <c r="N25" s="33">
        <v>0.59827077799999995</v>
      </c>
      <c r="O25" s="33">
        <v>0.59189929799999996</v>
      </c>
      <c r="P25" s="33">
        <v>0.441048471</v>
      </c>
      <c r="Q25" s="33">
        <v>0.36041361300000002</v>
      </c>
      <c r="R25" s="33">
        <v>0.18414913699999999</v>
      </c>
      <c r="S25" s="33">
        <v>0.71709150099999996</v>
      </c>
      <c r="T25" s="87">
        <v>6.6481792183780794E-2</v>
      </c>
      <c r="U25" s="33">
        <v>0.211909275723799</v>
      </c>
      <c r="V25" s="33">
        <v>1.1240699340832001</v>
      </c>
      <c r="W25" s="33">
        <v>0.62066675344043598</v>
      </c>
      <c r="X25" s="33">
        <v>-0.68810922612507697</v>
      </c>
      <c r="Y25" s="33">
        <f t="shared" si="0"/>
        <v>1.177297281566974</v>
      </c>
      <c r="Z25" s="33"/>
    </row>
    <row r="26" spans="2:26">
      <c r="B26" s="33" t="s">
        <v>157</v>
      </c>
      <c r="C26" s="33">
        <v>9.0091205999999993E-2</v>
      </c>
      <c r="D26" s="33">
        <v>7.8761958000000007E-2</v>
      </c>
      <c r="E26" s="33">
        <v>0.100708004</v>
      </c>
      <c r="F26" s="33">
        <v>0.107675571</v>
      </c>
      <c r="G26" s="33">
        <v>0.103825388</v>
      </c>
      <c r="H26" s="33">
        <v>0.36279334499999999</v>
      </c>
      <c r="I26" s="33">
        <v>7.9043558999999999E-2</v>
      </c>
      <c r="J26" s="33">
        <v>0.115908632</v>
      </c>
      <c r="K26" s="33">
        <v>7.2616820999999998E-2</v>
      </c>
      <c r="L26" s="33">
        <v>8.7135790000000005E-2</v>
      </c>
      <c r="M26" s="33">
        <v>0.100736034</v>
      </c>
      <c r="N26" s="33">
        <v>8.1568975000000002E-2</v>
      </c>
      <c r="O26" s="33">
        <v>0.19658795800000001</v>
      </c>
      <c r="P26" s="33">
        <v>0.139855328</v>
      </c>
      <c r="Q26" s="33">
        <v>0.13342103299999999</v>
      </c>
      <c r="R26" s="33">
        <v>7.4864292999999998E-2</v>
      </c>
      <c r="S26" s="33">
        <v>9.5463201999999997E-2</v>
      </c>
      <c r="T26" s="33">
        <v>0.77593986463361697</v>
      </c>
      <c r="U26" s="33">
        <v>0.84341289634088801</v>
      </c>
      <c r="V26" s="33">
        <v>0.41519264433634401</v>
      </c>
      <c r="W26" s="33">
        <v>0.92074333826264698</v>
      </c>
      <c r="X26" s="33">
        <v>-0.11912904087281399</v>
      </c>
      <c r="Y26" s="33">
        <f t="shared" si="0"/>
        <v>0.11017193527502603</v>
      </c>
      <c r="Z26" s="33"/>
    </row>
    <row r="27" spans="2:26">
      <c r="B27" s="33" t="s">
        <v>158</v>
      </c>
      <c r="C27" s="33">
        <v>0.45428215799999999</v>
      </c>
      <c r="D27" s="33">
        <v>0.21665278199999999</v>
      </c>
      <c r="E27" s="33">
        <v>0.749190931</v>
      </c>
      <c r="F27" s="33">
        <v>0.54749220099999996</v>
      </c>
      <c r="G27" s="33">
        <v>0.416249009</v>
      </c>
      <c r="H27" s="33">
        <v>1.2245192789999999</v>
      </c>
      <c r="I27" s="33">
        <v>0.313671694</v>
      </c>
      <c r="J27" s="33">
        <v>0.55465965399999995</v>
      </c>
      <c r="K27" s="33">
        <v>0.258278699</v>
      </c>
      <c r="L27" s="33">
        <v>0.37696939499999998</v>
      </c>
      <c r="M27" s="33">
        <v>0.83731049300000004</v>
      </c>
      <c r="N27" s="33">
        <v>0.66655358499999995</v>
      </c>
      <c r="O27" s="33">
        <v>1.3868478070000001</v>
      </c>
      <c r="P27" s="33">
        <v>1.4118144829999999</v>
      </c>
      <c r="Q27" s="33">
        <v>0.76689970500000004</v>
      </c>
      <c r="R27" s="33">
        <v>0.32886605099999999</v>
      </c>
      <c r="S27" s="33">
        <v>0.51589273700000005</v>
      </c>
      <c r="T27" s="87">
        <v>0.17241332179822</v>
      </c>
      <c r="U27" s="33">
        <v>0.39184845863231899</v>
      </c>
      <c r="V27" s="33">
        <v>0.84130657974054801</v>
      </c>
      <c r="W27" s="33">
        <v>1.4947315540803501</v>
      </c>
      <c r="X27" s="33">
        <v>0.57988640725136298</v>
      </c>
      <c r="Y27" s="33">
        <f t="shared" si="0"/>
        <v>0.76342918073906751</v>
      </c>
      <c r="Z27" s="33"/>
    </row>
    <row r="28" spans="2:26">
      <c r="B28" s="33" t="s">
        <v>159</v>
      </c>
      <c r="C28" s="33">
        <v>0.106146039</v>
      </c>
      <c r="D28" s="33">
        <v>3.0912548000000001E-2</v>
      </c>
      <c r="E28" s="33">
        <v>0.100619902</v>
      </c>
      <c r="F28" s="33">
        <v>8.4668190000000004E-2</v>
      </c>
      <c r="G28" s="33">
        <v>9.8082625000000007E-2</v>
      </c>
      <c r="H28" s="33">
        <v>0.199837819</v>
      </c>
      <c r="I28" s="33">
        <v>6.1678536999999999E-2</v>
      </c>
      <c r="J28" s="33">
        <v>0.100713963</v>
      </c>
      <c r="K28" s="33">
        <v>6.4420890999999994E-2</v>
      </c>
      <c r="L28" s="33">
        <v>8.1555767000000001E-2</v>
      </c>
      <c r="M28" s="33">
        <v>0.21135389700000001</v>
      </c>
      <c r="N28" s="33">
        <v>0.182220193</v>
      </c>
      <c r="O28" s="33">
        <v>0.31040292899999999</v>
      </c>
      <c r="P28" s="33">
        <v>0.387555753</v>
      </c>
      <c r="Q28" s="33">
        <v>0.23901915200000001</v>
      </c>
      <c r="R28" s="33">
        <v>9.7046381000000001E-2</v>
      </c>
      <c r="S28" s="33">
        <v>0.174965017</v>
      </c>
      <c r="T28" s="80">
        <v>1.53113172332307E-2</v>
      </c>
      <c r="U28" s="33">
        <v>9.5695732707691702E-2</v>
      </c>
      <c r="V28" s="33">
        <v>1.4784536940603701</v>
      </c>
      <c r="W28" s="33">
        <v>2.2366633912735701</v>
      </c>
      <c r="X28" s="33">
        <v>1.1613481530082499</v>
      </c>
      <c r="Y28" s="33">
        <f t="shared" si="0"/>
        <v>1.8149874453229482</v>
      </c>
      <c r="Z28" s="33"/>
    </row>
    <row r="29" spans="2:26">
      <c r="B29" s="33" t="s">
        <v>160</v>
      </c>
      <c r="C29" s="33">
        <v>0.26106390499999999</v>
      </c>
      <c r="D29" s="33">
        <v>0.29618056300000001</v>
      </c>
      <c r="E29" s="33">
        <v>0.36971112499999997</v>
      </c>
      <c r="F29" s="33">
        <v>0.39183190699999998</v>
      </c>
      <c r="G29" s="33">
        <v>0.207874693</v>
      </c>
      <c r="H29" s="33">
        <v>0.38783719</v>
      </c>
      <c r="I29" s="33">
        <v>0.26240440199999998</v>
      </c>
      <c r="J29" s="33">
        <v>0.25394045300000001</v>
      </c>
      <c r="K29" s="33">
        <v>0.22746079499999999</v>
      </c>
      <c r="L29" s="33">
        <v>0.29592539099999998</v>
      </c>
      <c r="M29" s="33">
        <v>0.36099611500000001</v>
      </c>
      <c r="N29" s="33">
        <v>0.318221421</v>
      </c>
      <c r="O29" s="33">
        <v>0.373121009</v>
      </c>
      <c r="P29" s="33">
        <v>0.40140543000000001</v>
      </c>
      <c r="Q29" s="33">
        <v>0.293112555</v>
      </c>
      <c r="R29" s="33">
        <v>0.28028778199999999</v>
      </c>
      <c r="S29" s="33">
        <v>0.29419815900000001</v>
      </c>
      <c r="T29" s="87">
        <v>0.28174448341255398</v>
      </c>
      <c r="U29" s="33">
        <v>0.49013621137330798</v>
      </c>
      <c r="V29" s="33">
        <v>0.644427386428297</v>
      </c>
      <c r="W29" s="33">
        <v>1.1076329872599699</v>
      </c>
      <c r="X29" s="33">
        <v>0.14747992545498301</v>
      </c>
      <c r="Y29" s="33">
        <f t="shared" si="0"/>
        <v>0.55014457873151634</v>
      </c>
      <c r="Z29" s="33"/>
    </row>
    <row r="30" spans="2:26">
      <c r="B30" s="33" t="s">
        <v>187</v>
      </c>
      <c r="C30" s="33">
        <v>0.39492710800000003</v>
      </c>
      <c r="D30" s="33">
        <v>0.48212173000000003</v>
      </c>
      <c r="E30" s="33">
        <v>0.36876233200000003</v>
      </c>
      <c r="F30" s="33">
        <v>0.70666971099999998</v>
      </c>
      <c r="G30" s="33">
        <v>0.36633922499999999</v>
      </c>
      <c r="H30" s="33">
        <v>0.50619357600000003</v>
      </c>
      <c r="I30" s="33">
        <v>0.50618337899999999</v>
      </c>
      <c r="J30" s="33">
        <v>0.47562660499999998</v>
      </c>
      <c r="K30" s="33">
        <v>0.41695546700000002</v>
      </c>
      <c r="L30" s="33">
        <v>0.67439209600000005</v>
      </c>
      <c r="M30" s="33">
        <v>0.33157118600000002</v>
      </c>
      <c r="N30" s="33">
        <v>0.43574643200000002</v>
      </c>
      <c r="O30" s="33">
        <v>0.41953902799999998</v>
      </c>
      <c r="P30" s="33">
        <v>0.74028727699999997</v>
      </c>
      <c r="Q30" s="33">
        <v>0.410583278</v>
      </c>
      <c r="R30" s="33">
        <v>0.40968023399999998</v>
      </c>
      <c r="S30" s="33">
        <v>0.71745941000000002</v>
      </c>
      <c r="T30" s="33">
        <v>0.491452964495041</v>
      </c>
      <c r="U30" s="33">
        <v>0.58506305297028705</v>
      </c>
      <c r="V30" s="33">
        <v>0.44136324911603297</v>
      </c>
      <c r="W30" s="33">
        <v>1.1024881183400199</v>
      </c>
      <c r="X30" s="33">
        <v>0.14076310775168199</v>
      </c>
      <c r="Y30" s="33">
        <f t="shared" si="0"/>
        <v>0.30851804087913404</v>
      </c>
      <c r="Z30" s="33"/>
    </row>
    <row r="31" spans="2:26">
      <c r="B31" s="33" t="s">
        <v>161</v>
      </c>
      <c r="C31" s="33">
        <v>0.111046065</v>
      </c>
      <c r="D31" s="33">
        <v>0.15014169999999999</v>
      </c>
      <c r="E31" s="33">
        <v>0.115872401</v>
      </c>
      <c r="F31" s="33">
        <v>0.178869588</v>
      </c>
      <c r="G31" s="33">
        <v>0.111440944</v>
      </c>
      <c r="H31" s="33">
        <v>9.1272836999999996E-2</v>
      </c>
      <c r="I31" s="33">
        <v>0.14890621200000001</v>
      </c>
      <c r="J31" s="33">
        <v>0.185258689</v>
      </c>
      <c r="K31" s="33">
        <v>0.17035558100000001</v>
      </c>
      <c r="L31" s="33">
        <v>0.225285714</v>
      </c>
      <c r="M31" s="33">
        <v>0.180792596</v>
      </c>
      <c r="N31" s="33">
        <v>0.194633106</v>
      </c>
      <c r="O31" s="33">
        <v>0.24633614700000001</v>
      </c>
      <c r="P31" s="33">
        <v>0.11561658800000001</v>
      </c>
      <c r="Q31" s="33">
        <v>0.18442882899999999</v>
      </c>
      <c r="R31" s="33">
        <v>9.7707651000000006E-2</v>
      </c>
      <c r="S31" s="33">
        <v>0.23905399899999999</v>
      </c>
      <c r="T31" s="33">
        <v>6.7810968231615601E-2</v>
      </c>
      <c r="U31" s="33">
        <v>0.211909275723799</v>
      </c>
      <c r="V31" s="33">
        <v>1.12668593746729</v>
      </c>
      <c r="W31" s="33">
        <v>1.3215516245583501</v>
      </c>
      <c r="X31" s="33">
        <v>0.40223278293604697</v>
      </c>
      <c r="Y31" s="33">
        <f t="shared" si="0"/>
        <v>1.1687000545516759</v>
      </c>
      <c r="Z31" s="33"/>
    </row>
    <row r="32" spans="2:26">
      <c r="U32" s="33"/>
    </row>
    <row r="33" spans="2:21">
      <c r="O33" s="82"/>
      <c r="P33" s="82"/>
      <c r="U33" s="33"/>
    </row>
    <row r="34" spans="2:21">
      <c r="C34" s="114" t="s">
        <v>179</v>
      </c>
      <c r="D34" s="114"/>
      <c r="F34" s="114" t="s">
        <v>181</v>
      </c>
      <c r="G34" s="114"/>
      <c r="O34" s="82"/>
      <c r="P34" s="82"/>
    </row>
    <row r="35" spans="2:21">
      <c r="C35" s="22" t="s">
        <v>121</v>
      </c>
      <c r="D35" s="22" t="s">
        <v>12</v>
      </c>
      <c r="F35" s="22" t="s">
        <v>121</v>
      </c>
      <c r="G35" s="22" t="s">
        <v>12</v>
      </c>
      <c r="J35" t="s">
        <v>309</v>
      </c>
    </row>
    <row r="36" spans="2:21">
      <c r="C36" s="81">
        <v>0.11492514099999999</v>
      </c>
      <c r="D36" s="81">
        <v>0.285494515</v>
      </c>
      <c r="F36" s="81">
        <f>C36/$C$45</f>
        <v>0.7199227266556929</v>
      </c>
      <c r="G36" s="81">
        <f>D36/$C$45</f>
        <v>1.7884162498790812</v>
      </c>
    </row>
    <row r="37" spans="2:21">
      <c r="C37" s="81">
        <v>0.22579661500000001</v>
      </c>
      <c r="D37" s="81">
        <v>0.31875601199999998</v>
      </c>
      <c r="F37" s="81">
        <f t="shared" ref="F37:G44" si="1">C37/$C$45</f>
        <v>1.4144521670887118</v>
      </c>
      <c r="G37" s="81">
        <f t="shared" si="1"/>
        <v>1.9967754252912753</v>
      </c>
    </row>
    <row r="38" spans="2:21">
      <c r="C38" s="81">
        <v>0.16368269699999999</v>
      </c>
      <c r="D38" s="81">
        <v>0.32108616000000001</v>
      </c>
      <c r="F38" s="81">
        <f t="shared" si="1"/>
        <v>1.0253534823211363</v>
      </c>
      <c r="G38" s="81">
        <f t="shared" si="1"/>
        <v>2.0113721139450775</v>
      </c>
    </row>
    <row r="39" spans="2:21">
      <c r="C39" s="81">
        <v>0.240119574</v>
      </c>
      <c r="D39" s="81">
        <v>0.38666525899999998</v>
      </c>
      <c r="F39" s="81">
        <f t="shared" si="1"/>
        <v>1.5041751259411851</v>
      </c>
      <c r="G39" s="81">
        <f t="shared" si="1"/>
        <v>2.4221776465978815</v>
      </c>
    </row>
    <row r="40" spans="2:21">
      <c r="C40" s="81">
        <v>9.0409591999999997E-2</v>
      </c>
      <c r="D40" s="81">
        <v>0.42128832100000002</v>
      </c>
      <c r="F40" s="81">
        <f t="shared" si="1"/>
        <v>0.56635057762051144</v>
      </c>
      <c r="G40" s="81">
        <f t="shared" si="1"/>
        <v>2.6390660400627124</v>
      </c>
    </row>
    <row r="41" spans="2:21">
      <c r="C41" s="81">
        <v>0.20343418599999999</v>
      </c>
      <c r="D41" s="81">
        <v>0.28968876500000001</v>
      </c>
      <c r="F41" s="81">
        <f t="shared" si="1"/>
        <v>1.2743677545725298</v>
      </c>
      <c r="G41" s="81">
        <f t="shared" si="1"/>
        <v>1.8146901867218095</v>
      </c>
    </row>
    <row r="42" spans="2:21">
      <c r="C42" s="81">
        <v>0.13160661800000001</v>
      </c>
      <c r="D42" s="81">
        <v>0.25395790800000001</v>
      </c>
      <c r="F42" s="81">
        <f t="shared" si="1"/>
        <v>0.82442009165335028</v>
      </c>
      <c r="G42" s="81">
        <f t="shared" si="1"/>
        <v>1.5908622603572498</v>
      </c>
    </row>
    <row r="43" spans="2:21">
      <c r="C43" s="81">
        <v>0.15091748699999999</v>
      </c>
      <c r="D43" s="81">
        <v>0.29587198199999998</v>
      </c>
      <c r="F43" s="81">
        <f t="shared" si="1"/>
        <v>0.94538869211450516</v>
      </c>
      <c r="G43" s="81">
        <f t="shared" si="1"/>
        <v>1.8534235604937312</v>
      </c>
    </row>
    <row r="44" spans="2:21">
      <c r="C44" s="81">
        <v>0.115826547</v>
      </c>
      <c r="F44" s="81">
        <f t="shared" si="1"/>
        <v>0.72556938203237686</v>
      </c>
    </row>
    <row r="45" spans="2:21">
      <c r="B45" s="33" t="s">
        <v>13</v>
      </c>
      <c r="C45" s="43">
        <f>AVERAGE(C36:C44)</f>
        <v>0.15963538411111111</v>
      </c>
      <c r="D45" s="43">
        <f>AVERAGE(D36:D43)</f>
        <v>0.32160111525000001</v>
      </c>
      <c r="F45" s="89">
        <f>AVERAGE(F36:F44)</f>
        <v>1</v>
      </c>
      <c r="G45" s="89">
        <f>AVERAGE(G36:G43)</f>
        <v>2.0145979354186023</v>
      </c>
    </row>
    <row r="46" spans="2:21">
      <c r="B46" s="33" t="s">
        <v>10</v>
      </c>
      <c r="C46" s="27">
        <f>STDEV(C36:C44)</f>
        <v>5.2869855405243554E-2</v>
      </c>
      <c r="D46" s="27">
        <f>STDEV(D36:D43)</f>
        <v>5.5727549032939569E-2</v>
      </c>
      <c r="F46" s="59">
        <f>STDEV(F36:F44)</f>
        <v>0.33119133141838064</v>
      </c>
      <c r="G46" s="59">
        <f>STDEV(G36:G43)</f>
        <v>0.34909271113822526</v>
      </c>
    </row>
    <row r="47" spans="2:21">
      <c r="B47" s="33" t="s">
        <v>24</v>
      </c>
      <c r="C47" s="121">
        <v>2.2199048312545901E-5</v>
      </c>
      <c r="D47" s="121"/>
      <c r="F47" s="121">
        <v>2.2199048312545901E-5</v>
      </c>
      <c r="G47" s="121"/>
    </row>
    <row r="49" spans="3:4">
      <c r="C49" s="82"/>
      <c r="D49" t="s">
        <v>308</v>
      </c>
    </row>
  </sheetData>
  <mergeCells count="5">
    <mergeCell ref="C47:D47"/>
    <mergeCell ref="F47:G47"/>
    <mergeCell ref="C34:D34"/>
    <mergeCell ref="F34:G34"/>
    <mergeCell ref="A4:F4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255"/>
  <sheetViews>
    <sheetView zoomScaleNormal="100" workbookViewId="0">
      <selection activeCell="AM41" sqref="AM41"/>
    </sheetView>
  </sheetViews>
  <sheetFormatPr defaultColWidth="9" defaultRowHeight="15"/>
  <sheetData>
    <row r="1" spans="1:41">
      <c r="A1" s="10" t="s">
        <v>264</v>
      </c>
    </row>
    <row r="2" spans="1:41">
      <c r="A2" s="10" t="s">
        <v>23</v>
      </c>
    </row>
    <row r="3" spans="1:41">
      <c r="A3" s="10" t="s">
        <v>15</v>
      </c>
    </row>
    <row r="6" spans="1:41">
      <c r="A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 s="2"/>
    </row>
    <row r="7" spans="1:41" ht="25.5" customHeight="1">
      <c r="A7" s="93" t="s">
        <v>27</v>
      </c>
      <c r="B7" s="94"/>
      <c r="C7" s="95" t="s">
        <v>17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24"/>
      <c r="AM7" s="24"/>
      <c r="AN7" s="24"/>
      <c r="AO7" s="24"/>
    </row>
    <row r="8" spans="1:41" ht="15.75" thickBot="1">
      <c r="A8" s="49"/>
      <c r="B8" s="24"/>
      <c r="C8" s="97" t="s">
        <v>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1" t="s">
        <v>8</v>
      </c>
      <c r="AN8" s="24"/>
      <c r="AO8" s="24"/>
    </row>
    <row r="9" spans="1:41" ht="15.75" thickBot="1">
      <c r="A9" s="24"/>
      <c r="B9" s="49" t="s">
        <v>6</v>
      </c>
      <c r="C9" s="50">
        <v>1</v>
      </c>
      <c r="D9" s="51">
        <v>2</v>
      </c>
      <c r="E9" s="51">
        <v>3</v>
      </c>
      <c r="F9" s="51">
        <v>4</v>
      </c>
      <c r="G9" s="51">
        <v>5</v>
      </c>
      <c r="H9" s="51">
        <v>6</v>
      </c>
      <c r="I9" s="51">
        <v>7</v>
      </c>
      <c r="J9" s="51">
        <v>8</v>
      </c>
      <c r="K9" s="51">
        <v>9</v>
      </c>
      <c r="L9" s="51">
        <v>10</v>
      </c>
      <c r="M9" s="51">
        <v>11</v>
      </c>
      <c r="N9" s="51">
        <v>12</v>
      </c>
      <c r="O9" s="51">
        <v>13</v>
      </c>
      <c r="P9" s="51">
        <v>14</v>
      </c>
      <c r="Q9" s="51">
        <v>15</v>
      </c>
      <c r="R9" s="51">
        <v>16</v>
      </c>
      <c r="S9" s="51">
        <v>17</v>
      </c>
      <c r="T9" s="51">
        <v>18</v>
      </c>
      <c r="U9" s="51">
        <v>19</v>
      </c>
      <c r="V9" s="51">
        <v>20</v>
      </c>
      <c r="W9" s="51">
        <v>21</v>
      </c>
      <c r="X9" s="51">
        <v>22</v>
      </c>
      <c r="Y9" s="51">
        <v>23</v>
      </c>
      <c r="Z9" s="51">
        <v>24</v>
      </c>
      <c r="AA9" s="51">
        <v>25</v>
      </c>
      <c r="AB9" s="51">
        <v>26</v>
      </c>
      <c r="AC9" s="51">
        <v>27</v>
      </c>
      <c r="AD9" s="51">
        <v>28</v>
      </c>
      <c r="AE9" s="51">
        <v>29</v>
      </c>
      <c r="AF9" s="51">
        <v>30</v>
      </c>
      <c r="AG9" s="51">
        <v>31</v>
      </c>
      <c r="AH9" s="51">
        <v>32</v>
      </c>
      <c r="AI9" s="51">
        <v>33</v>
      </c>
      <c r="AJ9" s="51">
        <v>34</v>
      </c>
      <c r="AK9" s="51">
        <v>35</v>
      </c>
      <c r="AL9" s="24"/>
      <c r="AM9" s="24" t="s">
        <v>260</v>
      </c>
      <c r="AN9" s="21"/>
      <c r="AO9" s="21"/>
    </row>
    <row r="10" spans="1:41" s="8" customFormat="1" ht="15.75">
      <c r="A10" s="24"/>
      <c r="B10" s="41" t="s">
        <v>35</v>
      </c>
      <c r="C10" s="26">
        <v>0.7</v>
      </c>
      <c r="D10" s="26">
        <v>0.5</v>
      </c>
      <c r="E10" s="26">
        <v>0.30000000000000004</v>
      </c>
      <c r="F10" s="26">
        <v>0.5</v>
      </c>
      <c r="G10" s="26">
        <v>0.60000000000000009</v>
      </c>
      <c r="H10" s="26">
        <v>0.5</v>
      </c>
      <c r="I10" s="26">
        <v>0.60000000000000009</v>
      </c>
      <c r="J10" s="26">
        <v>0.60000000000000009</v>
      </c>
      <c r="K10" s="26">
        <v>0.7</v>
      </c>
      <c r="L10" s="26">
        <v>0.7</v>
      </c>
      <c r="M10" s="26">
        <v>0.90000000000000013</v>
      </c>
      <c r="N10" s="26">
        <v>0.7</v>
      </c>
      <c r="O10" s="26">
        <v>0.8</v>
      </c>
      <c r="P10" s="26">
        <v>1</v>
      </c>
      <c r="Q10" s="26">
        <v>1.2</v>
      </c>
      <c r="R10" s="26">
        <v>1.3</v>
      </c>
      <c r="S10" s="26">
        <v>2.0999999999999996</v>
      </c>
      <c r="T10" s="52">
        <v>3.3</v>
      </c>
      <c r="U10" s="26">
        <v>10</v>
      </c>
      <c r="V10" s="26">
        <v>22.2</v>
      </c>
      <c r="W10" s="26">
        <v>33.299999999999997</v>
      </c>
      <c r="X10" s="26">
        <v>42.099999999999994</v>
      </c>
      <c r="Y10" s="26">
        <v>48.8</v>
      </c>
      <c r="Z10" s="26">
        <v>53.9</v>
      </c>
      <c r="AA10" s="26">
        <v>57</v>
      </c>
      <c r="AB10" s="26">
        <v>60</v>
      </c>
      <c r="AC10" s="26">
        <v>63</v>
      </c>
      <c r="AD10" s="26">
        <v>64.099999999999994</v>
      </c>
      <c r="AE10" s="26">
        <v>65.3</v>
      </c>
      <c r="AF10" s="26">
        <v>64.599999999999994</v>
      </c>
      <c r="AG10" s="26">
        <v>63.599999999999994</v>
      </c>
      <c r="AH10" s="26">
        <v>62.199999999999996</v>
      </c>
      <c r="AI10" s="26">
        <v>61.4</v>
      </c>
      <c r="AJ10" s="26">
        <v>60.5</v>
      </c>
      <c r="AK10" s="26">
        <v>59</v>
      </c>
      <c r="AL10" s="24"/>
      <c r="AM10" s="21">
        <v>18</v>
      </c>
      <c r="AN10" s="21"/>
      <c r="AO10" s="21"/>
    </row>
    <row r="11" spans="1:41">
      <c r="A11" s="24"/>
      <c r="B11" s="41" t="s">
        <v>36</v>
      </c>
      <c r="C11" s="26">
        <v>0.40000000000000013</v>
      </c>
      <c r="D11" s="26">
        <v>0.5</v>
      </c>
      <c r="E11" s="26">
        <v>0.30000000000000004</v>
      </c>
      <c r="F11" s="26">
        <v>0.40000000000000013</v>
      </c>
      <c r="G11" s="26">
        <v>0.30000000000000004</v>
      </c>
      <c r="H11" s="26">
        <v>0.30000000000000004</v>
      </c>
      <c r="I11" s="26">
        <v>0.10000000000000009</v>
      </c>
      <c r="J11" s="26">
        <v>1.0000000000000002</v>
      </c>
      <c r="K11" s="26">
        <v>0.5</v>
      </c>
      <c r="L11" s="26">
        <v>0.8</v>
      </c>
      <c r="M11" s="26">
        <v>0.8</v>
      </c>
      <c r="N11" s="26">
        <v>1.0000000000000002</v>
      </c>
      <c r="O11" s="26">
        <v>1.8</v>
      </c>
      <c r="P11" s="52">
        <v>3</v>
      </c>
      <c r="Q11" s="26">
        <v>4.2</v>
      </c>
      <c r="R11" s="26">
        <v>5.3999999999999995</v>
      </c>
      <c r="S11" s="26">
        <v>6.9999999999999991</v>
      </c>
      <c r="T11" s="26">
        <v>12.8</v>
      </c>
      <c r="U11" s="26">
        <v>25.1</v>
      </c>
      <c r="V11" s="26">
        <v>34.799999999999997</v>
      </c>
      <c r="W11" s="26">
        <v>39.299999999999997</v>
      </c>
      <c r="X11" s="26">
        <v>45.4</v>
      </c>
      <c r="Y11" s="26">
        <v>48.8</v>
      </c>
      <c r="Z11" s="26">
        <v>51.4</v>
      </c>
      <c r="AA11" s="26">
        <v>53.099999999999994</v>
      </c>
      <c r="AB11" s="26">
        <v>55</v>
      </c>
      <c r="AC11" s="26">
        <v>57</v>
      </c>
      <c r="AD11" s="26">
        <v>58.699999999999996</v>
      </c>
      <c r="AE11" s="26">
        <v>59</v>
      </c>
      <c r="AF11" s="26">
        <v>59.699999999999996</v>
      </c>
      <c r="AG11" s="26">
        <v>58.699999999999996</v>
      </c>
      <c r="AH11" s="26">
        <v>58</v>
      </c>
      <c r="AI11" s="26">
        <v>58</v>
      </c>
      <c r="AJ11" s="26">
        <v>56.9</v>
      </c>
      <c r="AK11" s="26">
        <v>55.599999999999994</v>
      </c>
      <c r="AL11" s="24"/>
      <c r="AM11" s="21">
        <v>14</v>
      </c>
      <c r="AN11" s="21"/>
      <c r="AO11" s="21"/>
    </row>
    <row r="12" spans="1:41">
      <c r="A12" s="24"/>
      <c r="B12" s="41" t="s">
        <v>37</v>
      </c>
      <c r="C12" s="26">
        <v>0.7</v>
      </c>
      <c r="D12" s="26">
        <v>0.5</v>
      </c>
      <c r="E12" s="26">
        <v>0.30000000000000004</v>
      </c>
      <c r="F12" s="26">
        <v>0.30000000000000004</v>
      </c>
      <c r="G12" s="26">
        <v>0.40000000000000013</v>
      </c>
      <c r="H12" s="26">
        <v>0.60000000000000009</v>
      </c>
      <c r="I12" s="26">
        <v>0.10000000000000009</v>
      </c>
      <c r="J12" s="26">
        <v>0.20000000000000007</v>
      </c>
      <c r="K12" s="26">
        <v>0.20000000000000007</v>
      </c>
      <c r="L12" s="26">
        <v>0.30000000000000004</v>
      </c>
      <c r="M12" s="26">
        <v>0.10000000000000009</v>
      </c>
      <c r="N12" s="26">
        <v>0.10000000000000009</v>
      </c>
      <c r="O12" s="26">
        <v>0.30000000000000004</v>
      </c>
      <c r="P12" s="26">
        <v>1.1000000000000001</v>
      </c>
      <c r="Q12" s="52">
        <v>3.5</v>
      </c>
      <c r="R12" s="26">
        <v>7.3</v>
      </c>
      <c r="S12" s="26">
        <v>11.3</v>
      </c>
      <c r="T12" s="26">
        <v>15.3</v>
      </c>
      <c r="U12" s="26">
        <v>24.900000000000002</v>
      </c>
      <c r="V12" s="26">
        <v>36.5</v>
      </c>
      <c r="W12" s="26">
        <v>46.4</v>
      </c>
      <c r="X12" s="26">
        <v>53.699999999999996</v>
      </c>
      <c r="Y12" s="26">
        <v>56.599999999999994</v>
      </c>
      <c r="Z12" s="26">
        <v>58.9</v>
      </c>
      <c r="AA12" s="26">
        <v>59</v>
      </c>
      <c r="AB12" s="26">
        <v>59.3</v>
      </c>
      <c r="AC12" s="26">
        <v>60</v>
      </c>
      <c r="AD12" s="26">
        <v>59</v>
      </c>
      <c r="AE12" s="26">
        <v>58.9</v>
      </c>
      <c r="AF12" s="26">
        <v>58</v>
      </c>
      <c r="AG12" s="26">
        <v>57.5</v>
      </c>
      <c r="AH12" s="26">
        <v>56.4</v>
      </c>
      <c r="AI12" s="26">
        <v>56.3</v>
      </c>
      <c r="AJ12" s="26">
        <v>55.099999999999994</v>
      </c>
      <c r="AK12" s="26">
        <v>54</v>
      </c>
      <c r="AL12" s="24"/>
      <c r="AM12" s="21">
        <v>15</v>
      </c>
      <c r="AN12" s="21"/>
      <c r="AO12" s="21"/>
    </row>
    <row r="13" spans="1:41" s="2" customFormat="1">
      <c r="A13" s="21"/>
      <c r="B13" s="41" t="s">
        <v>38</v>
      </c>
      <c r="C13" s="26">
        <v>2.5</v>
      </c>
      <c r="D13" s="26">
        <v>2.1</v>
      </c>
      <c r="E13" s="26">
        <v>2.5</v>
      </c>
      <c r="F13" s="26">
        <v>2</v>
      </c>
      <c r="G13" s="26">
        <v>1.5</v>
      </c>
      <c r="H13" s="26">
        <v>1.1000000000000001</v>
      </c>
      <c r="I13" s="26">
        <v>0.5</v>
      </c>
      <c r="J13" s="26">
        <v>0.60000000000000009</v>
      </c>
      <c r="K13" s="26">
        <v>0.60000000000000009</v>
      </c>
      <c r="L13" s="26">
        <v>0.70000000000000018</v>
      </c>
      <c r="M13" s="26">
        <v>0.70000000000000018</v>
      </c>
      <c r="N13" s="26">
        <v>0.79999999999999982</v>
      </c>
      <c r="O13" s="26">
        <v>1</v>
      </c>
      <c r="P13" s="26">
        <v>1.6</v>
      </c>
      <c r="Q13" s="52">
        <v>3.5</v>
      </c>
      <c r="R13" s="26">
        <v>6.4</v>
      </c>
      <c r="S13" s="26">
        <v>9.6999999999999993</v>
      </c>
      <c r="T13" s="26">
        <v>14.600000000000001</v>
      </c>
      <c r="U13" s="26">
        <v>23.5</v>
      </c>
      <c r="V13" s="26">
        <v>36</v>
      </c>
      <c r="W13" s="26">
        <v>47.1</v>
      </c>
      <c r="X13" s="26">
        <v>50.3</v>
      </c>
      <c r="Y13" s="26">
        <v>51.9</v>
      </c>
      <c r="Z13" s="26">
        <v>53.5</v>
      </c>
      <c r="AA13" s="26">
        <v>54.9</v>
      </c>
      <c r="AB13" s="26">
        <v>55.8</v>
      </c>
      <c r="AC13" s="26">
        <v>57.6</v>
      </c>
      <c r="AD13" s="26">
        <v>58.7</v>
      </c>
      <c r="AE13" s="26">
        <v>59.5</v>
      </c>
      <c r="AF13" s="26">
        <v>60.3</v>
      </c>
      <c r="AG13" s="26">
        <v>60.2</v>
      </c>
      <c r="AH13" s="26">
        <v>60</v>
      </c>
      <c r="AI13" s="26">
        <v>59.8</v>
      </c>
      <c r="AJ13" s="26">
        <v>60</v>
      </c>
      <c r="AK13" s="26">
        <v>59.5</v>
      </c>
      <c r="AL13" s="21"/>
      <c r="AM13" s="21">
        <v>15</v>
      </c>
      <c r="AN13" s="21"/>
      <c r="AO13" s="21"/>
    </row>
    <row r="14" spans="1:41">
      <c r="A14" s="24"/>
      <c r="B14" s="41" t="s">
        <v>39</v>
      </c>
      <c r="C14" s="26">
        <v>1</v>
      </c>
      <c r="D14" s="26">
        <v>0.8</v>
      </c>
      <c r="E14" s="26">
        <v>0.89999999999999991</v>
      </c>
      <c r="F14" s="26">
        <v>1.4</v>
      </c>
      <c r="G14" s="26">
        <v>0.8</v>
      </c>
      <c r="H14" s="26">
        <v>1</v>
      </c>
      <c r="I14" s="26">
        <v>0.89999999999999991</v>
      </c>
      <c r="J14" s="26">
        <v>0.60000000000000009</v>
      </c>
      <c r="K14" s="26">
        <v>1.2</v>
      </c>
      <c r="L14" s="26">
        <v>1.3</v>
      </c>
      <c r="M14" s="26">
        <v>1.2</v>
      </c>
      <c r="N14" s="26">
        <v>1</v>
      </c>
      <c r="O14" s="26">
        <v>1.3</v>
      </c>
      <c r="P14" s="26">
        <v>1.5</v>
      </c>
      <c r="Q14" s="26">
        <v>2</v>
      </c>
      <c r="R14" s="52">
        <v>3</v>
      </c>
      <c r="S14" s="26">
        <v>4.7</v>
      </c>
      <c r="T14" s="26">
        <v>7.1</v>
      </c>
      <c r="U14" s="26">
        <v>10.5</v>
      </c>
      <c r="V14" s="26">
        <v>15.1</v>
      </c>
      <c r="W14" s="26">
        <v>22.2</v>
      </c>
      <c r="X14" s="26">
        <v>34.5</v>
      </c>
      <c r="Y14" s="26">
        <v>45.6</v>
      </c>
      <c r="Z14" s="26">
        <v>51.8</v>
      </c>
      <c r="AA14" s="26">
        <v>59.5</v>
      </c>
      <c r="AB14" s="26">
        <v>61.6</v>
      </c>
      <c r="AC14" s="26">
        <v>63.3</v>
      </c>
      <c r="AD14" s="26">
        <v>64.8</v>
      </c>
      <c r="AE14" s="26">
        <v>65.099999999999994</v>
      </c>
      <c r="AF14" s="26">
        <v>64.7</v>
      </c>
      <c r="AG14" s="26">
        <v>64.099999999999994</v>
      </c>
      <c r="AH14" s="26">
        <v>63.2</v>
      </c>
      <c r="AI14" s="26">
        <v>61.1</v>
      </c>
      <c r="AJ14" s="26">
        <v>58.4</v>
      </c>
      <c r="AK14" s="26">
        <v>57.1</v>
      </c>
      <c r="AL14" s="24"/>
      <c r="AM14" s="21">
        <v>16</v>
      </c>
      <c r="AN14" s="21"/>
      <c r="AO14" s="21"/>
    </row>
    <row r="15" spans="1:41">
      <c r="A15" s="24"/>
      <c r="B15" s="41" t="s">
        <v>40</v>
      </c>
      <c r="C15" s="26">
        <v>1.9</v>
      </c>
      <c r="D15" s="26">
        <v>1.9</v>
      </c>
      <c r="E15" s="26">
        <v>1.7999999999999998</v>
      </c>
      <c r="F15" s="26">
        <v>1.5</v>
      </c>
      <c r="G15" s="26">
        <v>1.7000000000000002</v>
      </c>
      <c r="H15" s="26">
        <v>2.2000000000000002</v>
      </c>
      <c r="I15" s="26">
        <v>2.5</v>
      </c>
      <c r="J15" s="26">
        <v>2.6</v>
      </c>
      <c r="K15" s="52">
        <v>3</v>
      </c>
      <c r="L15" s="26">
        <v>3.3</v>
      </c>
      <c r="M15" s="26">
        <v>3.5</v>
      </c>
      <c r="N15" s="26">
        <v>4</v>
      </c>
      <c r="O15" s="26">
        <v>4.5</v>
      </c>
      <c r="P15" s="26">
        <v>6.3</v>
      </c>
      <c r="Q15" s="26">
        <v>9.6999999999999993</v>
      </c>
      <c r="R15" s="26">
        <v>23.3</v>
      </c>
      <c r="S15" s="26">
        <v>39.5</v>
      </c>
      <c r="T15" s="26">
        <v>51.7</v>
      </c>
      <c r="U15" s="26">
        <v>55.3</v>
      </c>
      <c r="V15" s="26">
        <v>57.8</v>
      </c>
      <c r="W15" s="26">
        <v>59.5</v>
      </c>
      <c r="X15" s="26">
        <v>60.8</v>
      </c>
      <c r="Y15" s="26">
        <v>61</v>
      </c>
      <c r="Z15" s="26">
        <v>61.2</v>
      </c>
      <c r="AA15" s="26">
        <v>61.2</v>
      </c>
      <c r="AB15" s="26">
        <v>61</v>
      </c>
      <c r="AC15" s="26">
        <v>61.4</v>
      </c>
      <c r="AD15" s="26">
        <v>61.3</v>
      </c>
      <c r="AE15" s="26">
        <v>61</v>
      </c>
      <c r="AF15" s="26">
        <v>60.8</v>
      </c>
      <c r="AG15" s="26">
        <v>60.5</v>
      </c>
      <c r="AH15" s="26">
        <v>59.4</v>
      </c>
      <c r="AI15" s="26">
        <v>59.5</v>
      </c>
      <c r="AJ15" s="26">
        <v>59.8</v>
      </c>
      <c r="AK15" s="26">
        <v>60.1</v>
      </c>
      <c r="AL15" s="24"/>
      <c r="AM15" s="21">
        <v>9</v>
      </c>
      <c r="AN15" s="21"/>
      <c r="AO15" s="21"/>
    </row>
    <row r="16" spans="1:41">
      <c r="A16" s="24"/>
      <c r="B16" s="41" t="s">
        <v>50</v>
      </c>
      <c r="C16" s="26">
        <v>1.5</v>
      </c>
      <c r="D16" s="26">
        <v>1.9</v>
      </c>
      <c r="E16" s="26">
        <v>1.4</v>
      </c>
      <c r="F16" s="26">
        <v>1.4</v>
      </c>
      <c r="G16" s="26">
        <v>1.6</v>
      </c>
      <c r="H16" s="26">
        <v>1.6</v>
      </c>
      <c r="I16" s="26">
        <v>1.6</v>
      </c>
      <c r="J16" s="26">
        <v>1.6</v>
      </c>
      <c r="K16" s="26">
        <v>1.7999999999999998</v>
      </c>
      <c r="L16" s="26">
        <v>1.6999999999999997</v>
      </c>
      <c r="M16" s="26">
        <v>1.6999999999999997</v>
      </c>
      <c r="N16" s="26">
        <v>1.9</v>
      </c>
      <c r="O16" s="26">
        <v>1.7999999999999998</v>
      </c>
      <c r="P16" s="26">
        <v>2.1999999999999997</v>
      </c>
      <c r="Q16" s="26">
        <v>2.4</v>
      </c>
      <c r="R16" s="52">
        <v>8.2000000000000011</v>
      </c>
      <c r="S16" s="26">
        <v>16.299999999999997</v>
      </c>
      <c r="T16" s="26">
        <v>37.199999999999996</v>
      </c>
      <c r="U16" s="26">
        <v>51.9</v>
      </c>
      <c r="V16" s="26">
        <v>54.6</v>
      </c>
      <c r="W16" s="26">
        <v>57</v>
      </c>
      <c r="X16" s="26">
        <v>57.8</v>
      </c>
      <c r="Y16" s="26">
        <v>58.9</v>
      </c>
      <c r="Z16" s="26">
        <v>60.3</v>
      </c>
      <c r="AA16" s="26">
        <v>60.4</v>
      </c>
      <c r="AB16" s="26">
        <v>60.8</v>
      </c>
      <c r="AC16" s="26">
        <v>61.6</v>
      </c>
      <c r="AD16" s="26">
        <v>61.4</v>
      </c>
      <c r="AE16" s="26">
        <v>61.199999999999996</v>
      </c>
      <c r="AF16" s="26">
        <v>60</v>
      </c>
      <c r="AG16" s="26">
        <v>59.5</v>
      </c>
      <c r="AH16" s="26">
        <v>58.9</v>
      </c>
      <c r="AI16" s="26">
        <v>58.199999999999996</v>
      </c>
      <c r="AJ16" s="26">
        <v>58.199999999999996</v>
      </c>
      <c r="AK16" s="26">
        <v>58</v>
      </c>
      <c r="AL16" s="24"/>
      <c r="AM16" s="21">
        <v>16</v>
      </c>
      <c r="AN16" s="21"/>
      <c r="AO16" s="21"/>
    </row>
    <row r="17" spans="1:41">
      <c r="A17" s="24"/>
      <c r="B17" s="41" t="s">
        <v>41</v>
      </c>
      <c r="C17" s="26">
        <v>1.6</v>
      </c>
      <c r="D17" s="26">
        <v>1.7000000000000002</v>
      </c>
      <c r="E17" s="26">
        <v>1.6</v>
      </c>
      <c r="F17" s="26">
        <v>1.5</v>
      </c>
      <c r="G17" s="26">
        <v>1.9</v>
      </c>
      <c r="H17" s="26">
        <v>1.6</v>
      </c>
      <c r="I17" s="26">
        <v>1.5</v>
      </c>
      <c r="J17" s="26">
        <v>1.6</v>
      </c>
      <c r="K17" s="26">
        <v>1.7000000000000002</v>
      </c>
      <c r="L17" s="26">
        <v>1.7000000000000002</v>
      </c>
      <c r="M17" s="26">
        <v>1.8000000000000003</v>
      </c>
      <c r="N17" s="26">
        <v>1.6</v>
      </c>
      <c r="O17" s="26">
        <v>1.7000000000000002</v>
      </c>
      <c r="P17" s="26">
        <v>2</v>
      </c>
      <c r="Q17" s="26">
        <v>2.3000000000000003</v>
      </c>
      <c r="R17" s="26">
        <v>2</v>
      </c>
      <c r="S17" s="26">
        <v>2.2000000000000002</v>
      </c>
      <c r="T17" s="26">
        <v>2.1</v>
      </c>
      <c r="U17" s="26">
        <v>2.4</v>
      </c>
      <c r="V17" s="52">
        <v>4.8000000000000007</v>
      </c>
      <c r="W17" s="26">
        <v>14</v>
      </c>
      <c r="X17" s="26">
        <v>25.1</v>
      </c>
      <c r="Y17" s="26">
        <v>38.800000000000004</v>
      </c>
      <c r="Z17" s="26">
        <v>46.4</v>
      </c>
      <c r="AA17" s="26">
        <v>50.7</v>
      </c>
      <c r="AB17" s="26">
        <v>53.9</v>
      </c>
      <c r="AC17" s="26">
        <v>56.1</v>
      </c>
      <c r="AD17" s="26">
        <v>57.6</v>
      </c>
      <c r="AE17" s="26">
        <v>58</v>
      </c>
      <c r="AF17" s="26">
        <v>58.300000000000004</v>
      </c>
      <c r="AG17" s="26">
        <v>59</v>
      </c>
      <c r="AH17" s="26">
        <v>58.7</v>
      </c>
      <c r="AI17" s="26">
        <v>59.300000000000004</v>
      </c>
      <c r="AJ17" s="26">
        <v>59.4</v>
      </c>
      <c r="AK17" s="26">
        <v>59.1</v>
      </c>
      <c r="AL17" s="24"/>
      <c r="AM17" s="21">
        <v>20</v>
      </c>
      <c r="AN17" s="21"/>
      <c r="AO17" s="21"/>
    </row>
    <row r="18" spans="1:41" s="2" customFormat="1">
      <c r="A18" s="41"/>
      <c r="B18" s="41" t="s">
        <v>106</v>
      </c>
      <c r="C18" s="21">
        <v>2.0999999999999996</v>
      </c>
      <c r="D18" s="21">
        <v>2</v>
      </c>
      <c r="E18" s="21">
        <v>2.0999999999999996</v>
      </c>
      <c r="F18" s="21">
        <v>2.4000000000000004</v>
      </c>
      <c r="G18" s="21">
        <v>2.2999999999999998</v>
      </c>
      <c r="H18" s="21">
        <v>2.5999999999999996</v>
      </c>
      <c r="I18" s="21">
        <v>2.7</v>
      </c>
      <c r="J18" s="21">
        <v>2.4000000000000004</v>
      </c>
      <c r="K18" s="21">
        <v>2.7</v>
      </c>
      <c r="L18" s="21">
        <v>2.5</v>
      </c>
      <c r="M18" s="21">
        <v>2.7</v>
      </c>
      <c r="N18" s="21">
        <v>2.5</v>
      </c>
      <c r="O18" s="21">
        <v>2.5999999999999996</v>
      </c>
      <c r="P18" s="21">
        <v>2.8</v>
      </c>
      <c r="Q18" s="52">
        <v>3.0999999999999996</v>
      </c>
      <c r="R18" s="21">
        <v>3.7</v>
      </c>
      <c r="S18" s="21">
        <v>4.3</v>
      </c>
      <c r="T18" s="21">
        <v>6.2</v>
      </c>
      <c r="U18" s="21">
        <v>7.8</v>
      </c>
      <c r="V18" s="21">
        <v>11.9</v>
      </c>
      <c r="W18" s="21">
        <v>16.2</v>
      </c>
      <c r="X18" s="21">
        <v>22.8</v>
      </c>
      <c r="Y18" s="21">
        <v>30.7</v>
      </c>
      <c r="Z18" s="21">
        <v>36.699999999999996</v>
      </c>
      <c r="AA18" s="21">
        <v>41.5</v>
      </c>
      <c r="AB18" s="21">
        <v>43.5</v>
      </c>
      <c r="AC18" s="21">
        <v>44.5</v>
      </c>
      <c r="AD18" s="21">
        <v>45.199999999999996</v>
      </c>
      <c r="AE18" s="21">
        <v>46</v>
      </c>
      <c r="AF18" s="21">
        <v>45.199999999999996</v>
      </c>
      <c r="AG18" s="21">
        <v>44.599999999999994</v>
      </c>
      <c r="AH18" s="21">
        <v>44.599999999999994</v>
      </c>
      <c r="AI18" s="21">
        <v>44.199999999999996</v>
      </c>
      <c r="AJ18" s="21">
        <v>44.099999999999994</v>
      </c>
      <c r="AK18" s="21">
        <v>43.9</v>
      </c>
      <c r="AL18" s="21"/>
      <c r="AM18" s="21">
        <v>15</v>
      </c>
      <c r="AN18" s="21"/>
      <c r="AO18" s="21"/>
    </row>
    <row r="19" spans="1:41">
      <c r="A19" s="41"/>
      <c r="B19" s="4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s="2" customFormat="1">
      <c r="A20" s="21"/>
      <c r="B20" s="22" t="s">
        <v>9</v>
      </c>
      <c r="C20" s="26">
        <f>AVERAGE(C10:C18)</f>
        <v>1.3777777777777775</v>
      </c>
      <c r="D20" s="26">
        <f t="shared" ref="D20:AK20" si="0">AVERAGE(D10:D18)</f>
        <v>1.3222222222222224</v>
      </c>
      <c r="E20" s="26">
        <f t="shared" si="0"/>
        <v>1.2444444444444445</v>
      </c>
      <c r="F20" s="26">
        <f t="shared" si="0"/>
        <v>1.2666666666666666</v>
      </c>
      <c r="G20" s="26">
        <f t="shared" si="0"/>
        <v>1.2333333333333334</v>
      </c>
      <c r="H20" s="26">
        <f t="shared" si="0"/>
        <v>1.2777777777777777</v>
      </c>
      <c r="I20" s="26">
        <f t="shared" si="0"/>
        <v>1.1666666666666667</v>
      </c>
      <c r="J20" s="26">
        <f t="shared" si="0"/>
        <v>1.2444444444444445</v>
      </c>
      <c r="K20" s="26">
        <f t="shared" si="0"/>
        <v>1.3777777777777775</v>
      </c>
      <c r="L20" s="26">
        <f t="shared" si="0"/>
        <v>1.4444444444444444</v>
      </c>
      <c r="M20" s="26">
        <f t="shared" si="0"/>
        <v>1.4888888888888892</v>
      </c>
      <c r="N20" s="26">
        <f t="shared" si="0"/>
        <v>1.5111111111111111</v>
      </c>
      <c r="O20" s="26">
        <f t="shared" si="0"/>
        <v>1.7555555555555555</v>
      </c>
      <c r="P20" s="26">
        <f t="shared" si="0"/>
        <v>2.3888888888888888</v>
      </c>
      <c r="Q20" s="26">
        <f t="shared" si="0"/>
        <v>3.5444444444444443</v>
      </c>
      <c r="R20" s="26">
        <f t="shared" si="0"/>
        <v>6.7333333333333343</v>
      </c>
      <c r="S20" s="26">
        <f t="shared" si="0"/>
        <v>10.788888888888888</v>
      </c>
      <c r="T20" s="26">
        <f t="shared" si="0"/>
        <v>16.7</v>
      </c>
      <c r="U20" s="26">
        <f t="shared" si="0"/>
        <v>23.488888888888894</v>
      </c>
      <c r="V20" s="26">
        <f t="shared" si="0"/>
        <v>30.411111111111111</v>
      </c>
      <c r="W20" s="26">
        <f t="shared" si="0"/>
        <v>37.222222222222214</v>
      </c>
      <c r="X20" s="26">
        <f t="shared" si="0"/>
        <v>43.611111111111114</v>
      </c>
      <c r="Y20" s="26">
        <f t="shared" si="0"/>
        <v>49.011111111111106</v>
      </c>
      <c r="Z20" s="26">
        <f t="shared" si="0"/>
        <v>52.677777777777777</v>
      </c>
      <c r="AA20" s="26">
        <f t="shared" si="0"/>
        <v>55.255555555555553</v>
      </c>
      <c r="AB20" s="26">
        <f t="shared" si="0"/>
        <v>56.766666666666673</v>
      </c>
      <c r="AC20" s="26">
        <f t="shared" si="0"/>
        <v>58.277777777777779</v>
      </c>
      <c r="AD20" s="26">
        <f t="shared" si="0"/>
        <v>58.977777777777789</v>
      </c>
      <c r="AE20" s="26">
        <f t="shared" si="0"/>
        <v>59.333333333333336</v>
      </c>
      <c r="AF20" s="26">
        <f t="shared" si="0"/>
        <v>59.06666666666667</v>
      </c>
      <c r="AG20" s="26">
        <f t="shared" si="0"/>
        <v>58.63333333333334</v>
      </c>
      <c r="AH20" s="26">
        <f t="shared" si="0"/>
        <v>57.93333333333333</v>
      </c>
      <c r="AI20" s="26">
        <f t="shared" si="0"/>
        <v>57.533333333333339</v>
      </c>
      <c r="AJ20" s="26">
        <f t="shared" si="0"/>
        <v>56.93333333333333</v>
      </c>
      <c r="AK20" s="26">
        <f t="shared" si="0"/>
        <v>56.25555555555556</v>
      </c>
      <c r="AL20" s="21"/>
      <c r="AM20" s="53">
        <f t="shared" ref="AM20" si="1">AVERAGE(AM10:AM18)</f>
        <v>15.333333333333334</v>
      </c>
      <c r="AN20" s="54" t="s">
        <v>13</v>
      </c>
      <c r="AO20" s="26"/>
    </row>
    <row r="21" spans="1:41" s="2" customFormat="1">
      <c r="A21" s="21"/>
      <c r="B21" s="22" t="s">
        <v>10</v>
      </c>
      <c r="C21" s="26">
        <f>STDEV(C10:C18)</f>
        <v>0.71898848700410001</v>
      </c>
      <c r="D21" s="26">
        <f t="shared" ref="D21:AK21" si="2">STDEV(D10:D18)</f>
        <v>0.72245722672310775</v>
      </c>
      <c r="E21" s="26">
        <f t="shared" si="2"/>
        <v>0.83383318342326607</v>
      </c>
      <c r="F21" s="26">
        <f t="shared" si="2"/>
        <v>0.72801098892805172</v>
      </c>
      <c r="G21" s="26">
        <f t="shared" si="2"/>
        <v>0.72111025509279758</v>
      </c>
      <c r="H21" s="26">
        <f t="shared" si="2"/>
        <v>0.78545811119654541</v>
      </c>
      <c r="I21" s="26">
        <f t="shared" si="2"/>
        <v>0.97082439194737991</v>
      </c>
      <c r="J21" s="26">
        <f t="shared" si="2"/>
        <v>0.85309892613798199</v>
      </c>
      <c r="K21" s="26">
        <f t="shared" si="2"/>
        <v>0.99470822075845189</v>
      </c>
      <c r="L21" s="26">
        <f t="shared" si="2"/>
        <v>0.97096744424196724</v>
      </c>
      <c r="M21" s="26">
        <f t="shared" si="2"/>
        <v>1.0670572201672741</v>
      </c>
      <c r="N21" s="26">
        <f t="shared" si="2"/>
        <v>1.1730776236511853</v>
      </c>
      <c r="O21" s="26">
        <f t="shared" si="2"/>
        <v>1.2279160304262577</v>
      </c>
      <c r="P21" s="26">
        <f t="shared" si="2"/>
        <v>1.6212992046846599</v>
      </c>
      <c r="Q21" s="26">
        <f t="shared" si="2"/>
        <v>2.4814870093912993</v>
      </c>
      <c r="R21" s="26">
        <f t="shared" si="2"/>
        <v>6.6509397832186083</v>
      </c>
      <c r="S21" s="26">
        <f t="shared" si="2"/>
        <v>11.720435619511379</v>
      </c>
      <c r="T21" s="26">
        <f t="shared" si="2"/>
        <v>16.815023044884597</v>
      </c>
      <c r="U21" s="26">
        <f t="shared" si="2"/>
        <v>18.925078893127786</v>
      </c>
      <c r="V21" s="26">
        <f t="shared" si="2"/>
        <v>18.450165612023959</v>
      </c>
      <c r="W21" s="26">
        <f t="shared" si="2"/>
        <v>16.940467657194269</v>
      </c>
      <c r="X21" s="26">
        <f t="shared" si="2"/>
        <v>13.727567559881466</v>
      </c>
      <c r="Y21" s="26">
        <f t="shared" si="2"/>
        <v>9.7387684596724746</v>
      </c>
      <c r="Z21" s="26">
        <f t="shared" si="2"/>
        <v>7.6543742033196143</v>
      </c>
      <c r="AA21" s="26">
        <f t="shared" si="2"/>
        <v>6.2412160495995064</v>
      </c>
      <c r="AB21" s="26">
        <f t="shared" si="2"/>
        <v>5.7304013821023041</v>
      </c>
      <c r="AC21" s="26">
        <f t="shared" si="2"/>
        <v>5.7872225155461612</v>
      </c>
      <c r="AD21" s="26">
        <f t="shared" si="2"/>
        <v>5.7366753825229164</v>
      </c>
      <c r="AE21" s="26">
        <f t="shared" si="2"/>
        <v>5.6457948953181063</v>
      </c>
      <c r="AF21" s="26">
        <f t="shared" si="2"/>
        <v>5.7245087125446856</v>
      </c>
      <c r="AG21" s="26">
        <f t="shared" si="2"/>
        <v>5.6964901474504455</v>
      </c>
      <c r="AH21" s="26">
        <f t="shared" si="2"/>
        <v>5.4085580333393866</v>
      </c>
      <c r="AI21" s="26">
        <f t="shared" si="2"/>
        <v>5.2411830725514648</v>
      </c>
      <c r="AJ21" s="26">
        <f t="shared" si="2"/>
        <v>5.1019604075296403</v>
      </c>
      <c r="AK21" s="26">
        <f t="shared" si="2"/>
        <v>5.0356506806745234</v>
      </c>
      <c r="AL21" s="21"/>
      <c r="AM21" s="26">
        <f t="shared" ref="AM21" si="3">STDEV(AM10:AM18)</f>
        <v>3</v>
      </c>
      <c r="AN21" s="54" t="s">
        <v>14</v>
      </c>
      <c r="AO21" s="26"/>
    </row>
    <row r="22" spans="1:4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ht="25.5" customHeight="1">
      <c r="A23" s="102" t="s">
        <v>19</v>
      </c>
      <c r="B23" s="103"/>
      <c r="C23" s="95" t="s">
        <v>17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4"/>
      <c r="AM23" s="24"/>
      <c r="AN23" s="24"/>
      <c r="AO23" s="24"/>
    </row>
    <row r="24" spans="1:41" ht="15.75" thickBot="1">
      <c r="A24" s="49"/>
      <c r="B24" s="24"/>
      <c r="C24" s="97" t="s">
        <v>5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ht="15.75" thickBot="1">
      <c r="A25" s="24"/>
      <c r="B25" s="49" t="s">
        <v>6</v>
      </c>
      <c r="C25" s="50">
        <v>1</v>
      </c>
      <c r="D25" s="51">
        <v>2</v>
      </c>
      <c r="E25" s="51">
        <v>3</v>
      </c>
      <c r="F25" s="51">
        <v>4</v>
      </c>
      <c r="G25" s="51">
        <v>5</v>
      </c>
      <c r="H25" s="51">
        <v>6</v>
      </c>
      <c r="I25" s="51">
        <v>7</v>
      </c>
      <c r="J25" s="51">
        <v>8</v>
      </c>
      <c r="K25" s="51">
        <v>9</v>
      </c>
      <c r="L25" s="51">
        <v>10</v>
      </c>
      <c r="M25" s="51">
        <v>11</v>
      </c>
      <c r="N25" s="51">
        <v>12</v>
      </c>
      <c r="O25" s="51">
        <v>13</v>
      </c>
      <c r="P25" s="51">
        <v>14</v>
      </c>
      <c r="Q25" s="51">
        <v>15</v>
      </c>
      <c r="R25" s="51">
        <v>16</v>
      </c>
      <c r="S25" s="51">
        <v>17</v>
      </c>
      <c r="T25" s="51">
        <v>18</v>
      </c>
      <c r="U25" s="51">
        <v>19</v>
      </c>
      <c r="V25" s="51">
        <v>20</v>
      </c>
      <c r="W25" s="51">
        <v>21</v>
      </c>
      <c r="X25" s="51">
        <v>22</v>
      </c>
      <c r="Y25" s="51">
        <v>23</v>
      </c>
      <c r="Z25" s="51">
        <v>24</v>
      </c>
      <c r="AA25" s="51">
        <v>25</v>
      </c>
      <c r="AB25" s="51">
        <v>26</v>
      </c>
      <c r="AC25" s="51">
        <v>27</v>
      </c>
      <c r="AD25" s="51">
        <v>28</v>
      </c>
      <c r="AE25" s="51">
        <v>29</v>
      </c>
      <c r="AF25" s="51">
        <v>30</v>
      </c>
      <c r="AG25" s="51">
        <v>31</v>
      </c>
      <c r="AH25" s="51">
        <v>32</v>
      </c>
      <c r="AI25" s="51">
        <v>33</v>
      </c>
      <c r="AJ25" s="51">
        <v>34</v>
      </c>
      <c r="AK25" s="51">
        <v>35</v>
      </c>
      <c r="AL25" s="24"/>
      <c r="AM25" s="21" t="s">
        <v>7</v>
      </c>
      <c r="AN25" s="21"/>
      <c r="AO25" s="21"/>
    </row>
    <row r="26" spans="1:41" s="9" customFormat="1" ht="15.75">
      <c r="A26" s="21"/>
      <c r="B26" s="41" t="s">
        <v>42</v>
      </c>
      <c r="C26" s="26">
        <v>0.5</v>
      </c>
      <c r="D26" s="26">
        <v>0.30000000000000004</v>
      </c>
      <c r="E26" s="26">
        <v>0.30000000000000004</v>
      </c>
      <c r="F26" s="26">
        <v>0.60000000000000009</v>
      </c>
      <c r="G26" s="26">
        <v>0.70000000000000018</v>
      </c>
      <c r="H26" s="26">
        <v>0.70000000000000018</v>
      </c>
      <c r="I26" s="26">
        <v>0.89999999999999991</v>
      </c>
      <c r="J26" s="26">
        <v>1</v>
      </c>
      <c r="K26" s="26">
        <v>1</v>
      </c>
      <c r="L26" s="26">
        <v>1.2999999999999998</v>
      </c>
      <c r="M26" s="26">
        <v>1.5</v>
      </c>
      <c r="N26" s="52">
        <v>3.7</v>
      </c>
      <c r="O26" s="26">
        <v>6.5</v>
      </c>
      <c r="P26" s="26">
        <v>11.9</v>
      </c>
      <c r="Q26" s="26">
        <v>34.299999999999997</v>
      </c>
      <c r="R26" s="26">
        <v>48.8</v>
      </c>
      <c r="S26" s="26">
        <v>59.2</v>
      </c>
      <c r="T26" s="26">
        <v>63.5</v>
      </c>
      <c r="U26" s="26">
        <v>65.7</v>
      </c>
      <c r="V26" s="26">
        <v>68</v>
      </c>
      <c r="W26" s="26">
        <v>68.8</v>
      </c>
      <c r="X26" s="26">
        <v>69.5</v>
      </c>
      <c r="Y26" s="26">
        <v>70.099999999999994</v>
      </c>
      <c r="Z26" s="26">
        <v>68.2</v>
      </c>
      <c r="AA26" s="26">
        <v>67.599999999999994</v>
      </c>
      <c r="AB26" s="26">
        <v>66.5</v>
      </c>
      <c r="AC26" s="26">
        <v>64.3</v>
      </c>
      <c r="AD26" s="26">
        <v>62.8</v>
      </c>
      <c r="AE26" s="26">
        <v>61.6</v>
      </c>
      <c r="AF26" s="26">
        <v>61</v>
      </c>
      <c r="AG26" s="26">
        <v>60.1</v>
      </c>
      <c r="AH26" s="26">
        <v>58.9</v>
      </c>
      <c r="AI26" s="26">
        <v>57.9</v>
      </c>
      <c r="AJ26" s="26">
        <v>57.1</v>
      </c>
      <c r="AK26" s="26">
        <v>55.7</v>
      </c>
      <c r="AL26" s="21"/>
      <c r="AM26" s="21">
        <v>12</v>
      </c>
      <c r="AN26" s="21"/>
      <c r="AO26" s="21"/>
    </row>
    <row r="27" spans="1:41">
      <c r="A27" s="24"/>
      <c r="B27" s="41" t="s">
        <v>43</v>
      </c>
      <c r="C27" s="26">
        <v>2.3999999999999995</v>
      </c>
      <c r="D27" s="26">
        <v>1.7999999999999998</v>
      </c>
      <c r="E27" s="26">
        <v>1.2999999999999998</v>
      </c>
      <c r="F27" s="26">
        <v>0.5</v>
      </c>
      <c r="G27" s="26">
        <v>0.59999999999999964</v>
      </c>
      <c r="H27" s="26">
        <v>0.29999999999999982</v>
      </c>
      <c r="I27" s="26">
        <v>0.59999999999999964</v>
      </c>
      <c r="J27" s="26">
        <v>0.69999999999999973</v>
      </c>
      <c r="K27" s="26">
        <v>1.0999999999999996</v>
      </c>
      <c r="L27" s="26">
        <v>0.79999999999999982</v>
      </c>
      <c r="M27" s="26">
        <v>1</v>
      </c>
      <c r="N27" s="26">
        <v>0.89999999999999991</v>
      </c>
      <c r="O27" s="26">
        <v>0.89999999999999991</v>
      </c>
      <c r="P27" s="26">
        <v>1.0999999999999996</v>
      </c>
      <c r="Q27" s="26">
        <v>1.5999999999999996</v>
      </c>
      <c r="R27" s="52">
        <v>3</v>
      </c>
      <c r="S27" s="26">
        <v>7.6000000000000005</v>
      </c>
      <c r="T27" s="26">
        <v>12.3</v>
      </c>
      <c r="U27" s="26">
        <v>18.5</v>
      </c>
      <c r="V27" s="26">
        <v>25.7</v>
      </c>
      <c r="W27" s="26">
        <v>37.299999999999997</v>
      </c>
      <c r="X27" s="26">
        <v>45.199999999999996</v>
      </c>
      <c r="Y27" s="26">
        <v>50.699999999999996</v>
      </c>
      <c r="Z27" s="26">
        <v>52.599999999999994</v>
      </c>
      <c r="AA27" s="26">
        <v>55.099999999999994</v>
      </c>
      <c r="AB27" s="26">
        <v>54.3</v>
      </c>
      <c r="AC27" s="26">
        <v>54.599999999999994</v>
      </c>
      <c r="AD27" s="26">
        <v>53.8</v>
      </c>
      <c r="AE27" s="26">
        <v>53.099999999999994</v>
      </c>
      <c r="AF27" s="26">
        <v>52.8</v>
      </c>
      <c r="AG27" s="26">
        <v>51.599999999999994</v>
      </c>
      <c r="AH27" s="26">
        <v>51.199999999999996</v>
      </c>
      <c r="AI27" s="26">
        <v>50.4</v>
      </c>
      <c r="AJ27" s="26">
        <v>50.199999999999996</v>
      </c>
      <c r="AK27" s="26">
        <v>49.8</v>
      </c>
      <c r="AL27" s="24"/>
      <c r="AM27" s="21">
        <v>16</v>
      </c>
      <c r="AN27" s="21"/>
      <c r="AO27" s="21"/>
    </row>
    <row r="28" spans="1:41">
      <c r="A28" s="24"/>
      <c r="B28" s="41" t="s">
        <v>44</v>
      </c>
      <c r="C28" s="26">
        <v>1.0000000000000002</v>
      </c>
      <c r="D28" s="26">
        <v>0.8</v>
      </c>
      <c r="E28" s="26">
        <v>0.8</v>
      </c>
      <c r="F28" s="26">
        <v>1.0000000000000002</v>
      </c>
      <c r="G28" s="26">
        <v>1.2</v>
      </c>
      <c r="H28" s="26">
        <v>1.0000000000000002</v>
      </c>
      <c r="I28" s="26">
        <v>0.8</v>
      </c>
      <c r="J28" s="26">
        <v>1.0000000000000002</v>
      </c>
      <c r="K28" s="26">
        <v>1.0999999999999999</v>
      </c>
      <c r="L28" s="26">
        <v>1.0999999999999999</v>
      </c>
      <c r="M28" s="26">
        <v>1.0999999999999999</v>
      </c>
      <c r="N28" s="26">
        <v>0.90000000000000013</v>
      </c>
      <c r="O28" s="26">
        <v>1.2</v>
      </c>
      <c r="P28" s="26">
        <v>1.5999999999999999</v>
      </c>
      <c r="Q28" s="26">
        <v>1.8</v>
      </c>
      <c r="R28" s="52">
        <v>3.2</v>
      </c>
      <c r="S28" s="26">
        <v>15.3</v>
      </c>
      <c r="T28" s="26">
        <v>45.599999999999994</v>
      </c>
      <c r="U28" s="26">
        <v>67.3</v>
      </c>
      <c r="V28" s="26">
        <v>70.8</v>
      </c>
      <c r="W28" s="26">
        <v>71.8</v>
      </c>
      <c r="X28" s="26">
        <v>72.7</v>
      </c>
      <c r="Y28" s="26">
        <v>72.399999999999991</v>
      </c>
      <c r="Z28" s="26">
        <v>70.5</v>
      </c>
      <c r="AA28" s="26">
        <v>69.599999999999994</v>
      </c>
      <c r="AB28" s="26">
        <v>68.5</v>
      </c>
      <c r="AC28" s="26">
        <v>66.7</v>
      </c>
      <c r="AD28" s="26">
        <v>66</v>
      </c>
      <c r="AE28" s="26">
        <v>65.2</v>
      </c>
      <c r="AF28" s="26">
        <v>64.8</v>
      </c>
      <c r="AG28" s="26">
        <v>64.3</v>
      </c>
      <c r="AH28" s="26">
        <v>63.3</v>
      </c>
      <c r="AI28" s="26">
        <v>62.8</v>
      </c>
      <c r="AJ28" s="26">
        <v>62</v>
      </c>
      <c r="AK28" s="26">
        <v>60.599999999999994</v>
      </c>
      <c r="AL28" s="24"/>
      <c r="AM28" s="21">
        <v>16</v>
      </c>
      <c r="AN28" s="21"/>
      <c r="AO28" s="21"/>
    </row>
    <row r="29" spans="1:41">
      <c r="A29" s="24"/>
      <c r="B29" s="41" t="s">
        <v>45</v>
      </c>
      <c r="C29" s="26">
        <v>1.7999999999999998</v>
      </c>
      <c r="D29" s="26">
        <v>1</v>
      </c>
      <c r="E29" s="26">
        <v>0.9</v>
      </c>
      <c r="F29" s="26">
        <v>1.4</v>
      </c>
      <c r="G29" s="26">
        <v>1.2000000000000002</v>
      </c>
      <c r="H29" s="26">
        <v>1.4</v>
      </c>
      <c r="I29" s="26">
        <v>1.1000000000000001</v>
      </c>
      <c r="J29" s="26">
        <v>1.6</v>
      </c>
      <c r="K29" s="26">
        <v>1.4</v>
      </c>
      <c r="L29" s="26">
        <v>1.4</v>
      </c>
      <c r="M29" s="26">
        <v>1.2999999999999998</v>
      </c>
      <c r="N29" s="26">
        <v>1.4</v>
      </c>
      <c r="O29" s="26">
        <v>2.1999999999999997</v>
      </c>
      <c r="P29" s="52">
        <v>5.2</v>
      </c>
      <c r="Q29" s="26">
        <v>9.5</v>
      </c>
      <c r="R29" s="26">
        <v>29.9</v>
      </c>
      <c r="S29" s="26">
        <v>50.699999999999996</v>
      </c>
      <c r="T29" s="26">
        <v>68.300000000000011</v>
      </c>
      <c r="U29" s="26">
        <v>74</v>
      </c>
      <c r="V29" s="26">
        <v>70.900000000000006</v>
      </c>
      <c r="W29" s="26">
        <v>69.800000000000011</v>
      </c>
      <c r="X29" s="26">
        <v>70</v>
      </c>
      <c r="Y29" s="26">
        <v>70.2</v>
      </c>
      <c r="Z29" s="26">
        <v>70.600000000000009</v>
      </c>
      <c r="AA29" s="26">
        <v>71.400000000000006</v>
      </c>
      <c r="AB29" s="26">
        <v>71.100000000000009</v>
      </c>
      <c r="AC29" s="26">
        <v>70.2</v>
      </c>
      <c r="AD29" s="26">
        <v>68.800000000000011</v>
      </c>
      <c r="AE29" s="26">
        <v>68</v>
      </c>
      <c r="AF29" s="26">
        <v>67.7</v>
      </c>
      <c r="AG29" s="26">
        <v>67.800000000000011</v>
      </c>
      <c r="AH29" s="26">
        <v>67.2</v>
      </c>
      <c r="AI29" s="26">
        <v>66.600000000000009</v>
      </c>
      <c r="AJ29" s="26">
        <v>66.5</v>
      </c>
      <c r="AK29" s="26">
        <v>66.2</v>
      </c>
      <c r="AL29" s="24"/>
      <c r="AM29" s="21">
        <v>14</v>
      </c>
      <c r="AN29" s="21"/>
      <c r="AO29" s="21"/>
    </row>
    <row r="30" spans="1:41">
      <c r="A30" s="24"/>
      <c r="B30" s="41" t="s">
        <v>46</v>
      </c>
      <c r="C30" s="26">
        <v>1</v>
      </c>
      <c r="D30" s="26">
        <v>0.89999999999999991</v>
      </c>
      <c r="E30" s="26">
        <v>0.8</v>
      </c>
      <c r="F30" s="26">
        <v>0.89999999999999991</v>
      </c>
      <c r="G30" s="26">
        <v>0.7</v>
      </c>
      <c r="H30" s="26">
        <v>0.7</v>
      </c>
      <c r="I30" s="26">
        <v>0.8</v>
      </c>
      <c r="J30" s="26">
        <v>0.60000000000000009</v>
      </c>
      <c r="K30" s="26">
        <v>0.89999999999999991</v>
      </c>
      <c r="L30" s="26">
        <v>1.2</v>
      </c>
      <c r="M30" s="26">
        <v>1</v>
      </c>
      <c r="N30" s="26">
        <v>0.8</v>
      </c>
      <c r="O30" s="26">
        <v>2</v>
      </c>
      <c r="P30" s="52">
        <v>3.5</v>
      </c>
      <c r="Q30" s="26">
        <v>10.3</v>
      </c>
      <c r="R30" s="26">
        <v>18.7</v>
      </c>
      <c r="S30" s="26">
        <v>51.8</v>
      </c>
      <c r="T30" s="26">
        <v>71.3</v>
      </c>
      <c r="U30" s="26">
        <v>76.400000000000006</v>
      </c>
      <c r="V30" s="26">
        <v>79.7</v>
      </c>
      <c r="W30" s="26">
        <v>79</v>
      </c>
      <c r="X30" s="26">
        <v>78.599999999999994</v>
      </c>
      <c r="Y30" s="26">
        <v>78.5</v>
      </c>
      <c r="Z30" s="26">
        <v>77.3</v>
      </c>
      <c r="AA30" s="26">
        <v>75.7</v>
      </c>
      <c r="AB30" s="26">
        <v>75.3</v>
      </c>
      <c r="AC30" s="26">
        <v>73.5</v>
      </c>
      <c r="AD30" s="26">
        <v>71.900000000000006</v>
      </c>
      <c r="AE30" s="26">
        <v>70.5</v>
      </c>
      <c r="AF30" s="26">
        <v>68.2</v>
      </c>
      <c r="AG30" s="26">
        <v>66.7</v>
      </c>
      <c r="AH30" s="26">
        <v>65.2</v>
      </c>
      <c r="AI30" s="26">
        <v>63.5</v>
      </c>
      <c r="AJ30" s="26">
        <v>62.3</v>
      </c>
      <c r="AK30" s="26">
        <v>60.7</v>
      </c>
      <c r="AL30" s="24"/>
      <c r="AM30" s="21">
        <v>14</v>
      </c>
      <c r="AN30" s="21"/>
      <c r="AO30" s="21"/>
    </row>
    <row r="31" spans="1:41">
      <c r="A31" s="24"/>
      <c r="B31" s="41" t="s">
        <v>47</v>
      </c>
      <c r="C31" s="26">
        <v>0.8</v>
      </c>
      <c r="D31" s="26">
        <v>0.5</v>
      </c>
      <c r="E31" s="26">
        <v>0.7</v>
      </c>
      <c r="F31" s="26">
        <v>0.90000000000000013</v>
      </c>
      <c r="G31" s="26">
        <v>0.90000000000000013</v>
      </c>
      <c r="H31" s="26">
        <v>0.7</v>
      </c>
      <c r="I31" s="26">
        <v>0.8</v>
      </c>
      <c r="J31" s="26">
        <v>0.7</v>
      </c>
      <c r="K31" s="26">
        <v>0.90000000000000013</v>
      </c>
      <c r="L31" s="26">
        <v>1.0999999999999999</v>
      </c>
      <c r="M31" s="26">
        <v>0.99999999999999978</v>
      </c>
      <c r="N31" s="26">
        <v>1.5999999999999999</v>
      </c>
      <c r="O31" s="26">
        <v>1.7</v>
      </c>
      <c r="P31" s="26">
        <v>2.9000000000000004</v>
      </c>
      <c r="Q31" s="52">
        <v>5</v>
      </c>
      <c r="R31" s="26">
        <v>7.8999999999999995</v>
      </c>
      <c r="S31" s="26">
        <v>14.1</v>
      </c>
      <c r="T31" s="26">
        <v>20.7</v>
      </c>
      <c r="U31" s="26">
        <v>29</v>
      </c>
      <c r="V31" s="26">
        <v>44.7</v>
      </c>
      <c r="W31" s="26">
        <v>55.300000000000004</v>
      </c>
      <c r="X31" s="26">
        <v>57</v>
      </c>
      <c r="Y31" s="26">
        <v>59.7</v>
      </c>
      <c r="Z31" s="26">
        <v>58.2</v>
      </c>
      <c r="AA31" s="26">
        <v>58.300000000000004</v>
      </c>
      <c r="AB31" s="26">
        <v>57.800000000000004</v>
      </c>
      <c r="AC31" s="26">
        <v>57.800000000000004</v>
      </c>
      <c r="AD31" s="26">
        <v>57.6</v>
      </c>
      <c r="AE31" s="26">
        <v>57.1</v>
      </c>
      <c r="AF31" s="26">
        <v>56.1</v>
      </c>
      <c r="AG31" s="26">
        <v>55.7</v>
      </c>
      <c r="AH31" s="26">
        <v>55</v>
      </c>
      <c r="AI31" s="26">
        <v>54.2</v>
      </c>
      <c r="AJ31" s="26">
        <v>53.800000000000004</v>
      </c>
      <c r="AK31" s="26">
        <v>52.7</v>
      </c>
      <c r="AL31" s="24"/>
      <c r="AM31" s="21">
        <v>15</v>
      </c>
      <c r="AN31" s="21"/>
      <c r="AO31" s="21"/>
    </row>
    <row r="32" spans="1:41">
      <c r="A32" s="24"/>
      <c r="B32" s="41" t="s">
        <v>48</v>
      </c>
      <c r="C32" s="26">
        <v>2.1</v>
      </c>
      <c r="D32" s="26">
        <v>2.1</v>
      </c>
      <c r="E32" s="26">
        <v>2.2999999999999998</v>
      </c>
      <c r="F32" s="26">
        <v>2.6</v>
      </c>
      <c r="G32" s="26">
        <v>2.2999999999999998</v>
      </c>
      <c r="H32" s="26">
        <v>2.6</v>
      </c>
      <c r="I32" s="26">
        <v>2.5</v>
      </c>
      <c r="J32" s="26">
        <v>2.6</v>
      </c>
      <c r="K32" s="26">
        <v>2.4</v>
      </c>
      <c r="L32" s="26">
        <v>2.6999999999999997</v>
      </c>
      <c r="M32" s="26">
        <v>2.9</v>
      </c>
      <c r="N32" s="26">
        <v>2.9</v>
      </c>
      <c r="O32" s="26">
        <v>2.8</v>
      </c>
      <c r="P32" s="52">
        <v>2.9999999999999996</v>
      </c>
      <c r="Q32" s="26">
        <v>2.9999999999999996</v>
      </c>
      <c r="R32" s="26">
        <v>3.1999999999999997</v>
      </c>
      <c r="S32" s="26">
        <v>3.3000000000000003</v>
      </c>
      <c r="T32" s="26">
        <v>3.4</v>
      </c>
      <c r="U32" s="26">
        <v>3.4999999999999996</v>
      </c>
      <c r="V32" s="26">
        <v>7.1</v>
      </c>
      <c r="W32" s="26">
        <v>11.4</v>
      </c>
      <c r="X32" s="26">
        <v>16.399999999999999</v>
      </c>
      <c r="Y32" s="26">
        <v>22.9</v>
      </c>
      <c r="Z32" s="26">
        <v>39.1</v>
      </c>
      <c r="AA32" s="26">
        <v>49.199999999999996</v>
      </c>
      <c r="AB32" s="26">
        <v>54.699999999999996</v>
      </c>
      <c r="AC32" s="26">
        <v>59.3</v>
      </c>
      <c r="AD32" s="26">
        <v>61.4</v>
      </c>
      <c r="AE32" s="26">
        <v>63.699999999999996</v>
      </c>
      <c r="AF32" s="26">
        <v>65.5</v>
      </c>
      <c r="AG32" s="26">
        <v>66.2</v>
      </c>
      <c r="AH32" s="26">
        <v>67.300000000000011</v>
      </c>
      <c r="AI32" s="26">
        <v>66</v>
      </c>
      <c r="AJ32" s="26">
        <v>65.300000000000011</v>
      </c>
      <c r="AK32" s="26">
        <v>64.400000000000006</v>
      </c>
      <c r="AL32" s="24"/>
      <c r="AM32" s="21">
        <v>14</v>
      </c>
      <c r="AN32" s="21"/>
      <c r="AO32" s="21"/>
    </row>
    <row r="33" spans="1:41">
      <c r="A33" s="24"/>
      <c r="B33" s="41" t="s">
        <v>49</v>
      </c>
      <c r="C33" s="26">
        <v>2.1</v>
      </c>
      <c r="D33" s="26">
        <v>2.3000000000000003</v>
      </c>
      <c r="E33" s="26">
        <v>2.1</v>
      </c>
      <c r="F33" s="26">
        <v>2.6</v>
      </c>
      <c r="G33" s="26">
        <v>2.3000000000000003</v>
      </c>
      <c r="H33" s="26">
        <v>2.5</v>
      </c>
      <c r="I33" s="26">
        <v>2.3000000000000003</v>
      </c>
      <c r="J33" s="26">
        <v>2.4</v>
      </c>
      <c r="K33" s="26">
        <v>2.7</v>
      </c>
      <c r="L33" s="26">
        <v>2.7</v>
      </c>
      <c r="M33" s="26">
        <v>2.7</v>
      </c>
      <c r="N33" s="26">
        <v>2.9</v>
      </c>
      <c r="O33" s="52">
        <v>3.3000000000000003</v>
      </c>
      <c r="P33" s="26">
        <v>3.9</v>
      </c>
      <c r="Q33" s="26">
        <v>4.8</v>
      </c>
      <c r="R33" s="26">
        <v>6.5</v>
      </c>
      <c r="S33" s="26">
        <v>8.6999999999999993</v>
      </c>
      <c r="T33" s="26">
        <v>12.6</v>
      </c>
      <c r="U33" s="26">
        <v>16.700000000000003</v>
      </c>
      <c r="V33" s="26">
        <v>23.3</v>
      </c>
      <c r="W33" s="26">
        <v>28</v>
      </c>
      <c r="X33" s="26">
        <v>44.2</v>
      </c>
      <c r="Y33" s="26">
        <v>54.7</v>
      </c>
      <c r="Z33" s="26">
        <v>58.9</v>
      </c>
      <c r="AA33" s="26">
        <v>61</v>
      </c>
      <c r="AB33" s="26">
        <v>63.300000000000004</v>
      </c>
      <c r="AC33" s="26">
        <v>63.6</v>
      </c>
      <c r="AD33" s="26">
        <v>62.4</v>
      </c>
      <c r="AE33" s="26">
        <v>61.5</v>
      </c>
      <c r="AF33" s="26">
        <v>60.6</v>
      </c>
      <c r="AG33" s="26">
        <v>60.300000000000004</v>
      </c>
      <c r="AH33" s="26">
        <v>58</v>
      </c>
      <c r="AI33" s="26">
        <v>57.4</v>
      </c>
      <c r="AJ33" s="26">
        <v>56.7</v>
      </c>
      <c r="AK33" s="26">
        <v>56.5</v>
      </c>
      <c r="AL33" s="24"/>
      <c r="AM33" s="21">
        <v>13</v>
      </c>
      <c r="AN33" s="21"/>
      <c r="AO33" s="21"/>
    </row>
    <row r="34" spans="1:41">
      <c r="A34" s="4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2" customFormat="1">
      <c r="A35" s="21"/>
      <c r="B35" s="22" t="s">
        <v>9</v>
      </c>
      <c r="C35" s="26">
        <f>AVERAGE(C26:C33)</f>
        <v>1.4624999999999999</v>
      </c>
      <c r="D35" s="26">
        <f t="shared" ref="D35:AK35" si="4">AVERAGE(D26:D33)</f>
        <v>1.2124999999999999</v>
      </c>
      <c r="E35" s="26">
        <f t="shared" si="4"/>
        <v>1.1499999999999999</v>
      </c>
      <c r="F35" s="26">
        <f t="shared" si="4"/>
        <v>1.3125</v>
      </c>
      <c r="G35" s="26">
        <f t="shared" si="4"/>
        <v>1.2375</v>
      </c>
      <c r="H35" s="26">
        <f t="shared" si="4"/>
        <v>1.2375</v>
      </c>
      <c r="I35" s="26">
        <f t="shared" si="4"/>
        <v>1.2250000000000001</v>
      </c>
      <c r="J35" s="26">
        <f t="shared" si="4"/>
        <v>1.3250000000000002</v>
      </c>
      <c r="K35" s="26">
        <f t="shared" si="4"/>
        <v>1.4375</v>
      </c>
      <c r="L35" s="26">
        <f t="shared" si="4"/>
        <v>1.5375000000000001</v>
      </c>
      <c r="M35" s="26">
        <f t="shared" si="4"/>
        <v>1.5625</v>
      </c>
      <c r="N35" s="26">
        <f t="shared" si="4"/>
        <v>1.8875000000000002</v>
      </c>
      <c r="O35" s="26">
        <f t="shared" si="4"/>
        <v>2.5749999999999997</v>
      </c>
      <c r="P35" s="26">
        <f t="shared" si="4"/>
        <v>4.1375000000000002</v>
      </c>
      <c r="Q35" s="26">
        <f t="shared" si="4"/>
        <v>8.7874999999999996</v>
      </c>
      <c r="R35" s="26">
        <f t="shared" si="4"/>
        <v>15.150000000000002</v>
      </c>
      <c r="S35" s="26">
        <f t="shared" si="4"/>
        <v>26.337499999999995</v>
      </c>
      <c r="T35" s="26">
        <f t="shared" si="4"/>
        <v>37.212499999999999</v>
      </c>
      <c r="U35" s="26">
        <f t="shared" si="4"/>
        <v>43.887499999999996</v>
      </c>
      <c r="V35" s="26">
        <f t="shared" si="4"/>
        <v>48.775000000000006</v>
      </c>
      <c r="W35" s="26">
        <f t="shared" si="4"/>
        <v>52.674999999999997</v>
      </c>
      <c r="X35" s="26">
        <f t="shared" si="4"/>
        <v>56.699999999999996</v>
      </c>
      <c r="Y35" s="26">
        <f t="shared" si="4"/>
        <v>59.899999999999991</v>
      </c>
      <c r="Z35" s="26">
        <f t="shared" si="4"/>
        <v>61.925000000000004</v>
      </c>
      <c r="AA35" s="26">
        <f t="shared" si="4"/>
        <v>63.487499999999997</v>
      </c>
      <c r="AB35" s="26">
        <f t="shared" si="4"/>
        <v>63.937500000000007</v>
      </c>
      <c r="AC35" s="26">
        <f t="shared" si="4"/>
        <v>63.750000000000007</v>
      </c>
      <c r="AD35" s="26">
        <f t="shared" si="4"/>
        <v>63.087499999999999</v>
      </c>
      <c r="AE35" s="26">
        <f t="shared" si="4"/>
        <v>62.587499999999999</v>
      </c>
      <c r="AF35" s="26">
        <f t="shared" si="4"/>
        <v>62.087500000000006</v>
      </c>
      <c r="AG35" s="26">
        <f t="shared" si="4"/>
        <v>61.587499999999999</v>
      </c>
      <c r="AH35" s="26">
        <f t="shared" si="4"/>
        <v>60.762499999999996</v>
      </c>
      <c r="AI35" s="26">
        <f t="shared" si="4"/>
        <v>59.849999999999994</v>
      </c>
      <c r="AJ35" s="26">
        <f t="shared" si="4"/>
        <v>59.237500000000004</v>
      </c>
      <c r="AK35" s="26">
        <f t="shared" si="4"/>
        <v>58.325000000000003</v>
      </c>
      <c r="AL35" s="21"/>
      <c r="AM35" s="53">
        <f>AVERAGE(AM26:AM33)</f>
        <v>14.25</v>
      </c>
      <c r="AN35" s="54" t="s">
        <v>13</v>
      </c>
      <c r="AO35" s="26"/>
    </row>
    <row r="36" spans="1:41" s="2" customFormat="1">
      <c r="A36" s="21"/>
      <c r="B36" s="22" t="s">
        <v>10</v>
      </c>
      <c r="C36" s="26">
        <f>STDEV(C26:C33)</f>
        <v>0.71701265181106999</v>
      </c>
      <c r="D36" s="26">
        <f t="shared" ref="D36:AK36" si="5">STDEV(D26:D33)</f>
        <v>0.75297030865385772</v>
      </c>
      <c r="E36" s="26">
        <f t="shared" si="5"/>
        <v>0.70508358167160379</v>
      </c>
      <c r="F36" s="26">
        <f t="shared" si="5"/>
        <v>0.83911092404827081</v>
      </c>
      <c r="G36" s="26">
        <f t="shared" si="5"/>
        <v>0.69269143821143675</v>
      </c>
      <c r="H36" s="26">
        <f t="shared" si="5"/>
        <v>0.86839342630926386</v>
      </c>
      <c r="I36" s="26">
        <f t="shared" si="5"/>
        <v>0.74017372478165067</v>
      </c>
      <c r="J36" s="26">
        <f t="shared" si="5"/>
        <v>0.79056941504209466</v>
      </c>
      <c r="K36" s="26">
        <f t="shared" si="5"/>
        <v>0.70899828732414505</v>
      </c>
      <c r="L36" s="26">
        <f t="shared" si="5"/>
        <v>0.73860389539029203</v>
      </c>
      <c r="M36" s="26">
        <f t="shared" si="5"/>
        <v>0.78547074147563634</v>
      </c>
      <c r="N36" s="26">
        <f t="shared" si="5"/>
        <v>1.1205069005970978</v>
      </c>
      <c r="O36" s="26">
        <f t="shared" si="5"/>
        <v>1.769382458857973</v>
      </c>
      <c r="P36" s="26">
        <f t="shared" si="5"/>
        <v>3.3877668582289258</v>
      </c>
      <c r="Q36" s="26">
        <f t="shared" si="5"/>
        <v>10.809445274520664</v>
      </c>
      <c r="R36" s="26">
        <f t="shared" si="5"/>
        <v>16.574938052028163</v>
      </c>
      <c r="S36" s="26">
        <f t="shared" si="5"/>
        <v>23.25725309292935</v>
      </c>
      <c r="T36" s="26">
        <f t="shared" si="5"/>
        <v>28.112347947883283</v>
      </c>
      <c r="U36" s="26">
        <f t="shared" si="5"/>
        <v>29.819046525908341</v>
      </c>
      <c r="V36" s="26">
        <f t="shared" si="5"/>
        <v>27.348060782648332</v>
      </c>
      <c r="W36" s="26">
        <f t="shared" si="5"/>
        <v>24.40086356785643</v>
      </c>
      <c r="X36" s="26">
        <f t="shared" si="5"/>
        <v>20.664047453073106</v>
      </c>
      <c r="Y36" s="26">
        <f t="shared" si="5"/>
        <v>17.700121064961305</v>
      </c>
      <c r="Z36" s="26">
        <f t="shared" si="5"/>
        <v>12.279570723069153</v>
      </c>
      <c r="AA36" s="26">
        <f t="shared" si="5"/>
        <v>9.0522984453042703</v>
      </c>
      <c r="AB36" s="26">
        <f t="shared" si="5"/>
        <v>7.7834875583781606</v>
      </c>
      <c r="AC36" s="26">
        <f t="shared" si="5"/>
        <v>6.3765194267719449</v>
      </c>
      <c r="AD36" s="26">
        <f t="shared" si="5"/>
        <v>5.8376701565901179</v>
      </c>
      <c r="AE36" s="26">
        <f t="shared" si="5"/>
        <v>5.6346979891180897</v>
      </c>
      <c r="AF36" s="26">
        <f t="shared" si="5"/>
        <v>5.5209827023818878</v>
      </c>
      <c r="AG36" s="26">
        <f t="shared" si="5"/>
        <v>5.7526236250452376</v>
      </c>
      <c r="AH36" s="26">
        <f t="shared" si="5"/>
        <v>5.9288489608017541</v>
      </c>
      <c r="AI36" s="26">
        <f t="shared" si="5"/>
        <v>5.8118106350037655</v>
      </c>
      <c r="AJ36" s="26">
        <f t="shared" si="5"/>
        <v>5.7166267526025738</v>
      </c>
      <c r="AK36" s="26">
        <f t="shared" si="5"/>
        <v>5.6603255837704003</v>
      </c>
      <c r="AL36" s="21"/>
      <c r="AM36" s="26">
        <f>STDEV(AM26:AM33)</f>
        <v>1.3887301496588271</v>
      </c>
      <c r="AN36" s="54" t="s">
        <v>14</v>
      </c>
      <c r="AO36" s="26"/>
    </row>
    <row r="37" spans="1:41" s="2" customFormat="1">
      <c r="A37" s="21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38" t="s">
        <v>11</v>
      </c>
      <c r="AM37" s="43">
        <v>0.36499999999999999</v>
      </c>
      <c r="AN37" s="47"/>
      <c r="AO37" s="47"/>
    </row>
    <row r="38" spans="1:41" s="2" customFormat="1">
      <c r="A38" s="21"/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1"/>
      <c r="AM38" s="26"/>
      <c r="AN38" s="26"/>
      <c r="AO38" s="26"/>
    </row>
    <row r="39" spans="1:41" s="2" customFormat="1">
      <c r="A39" s="21"/>
      <c r="B39" s="22"/>
      <c r="C39" s="54" t="s">
        <v>252</v>
      </c>
      <c r="D39" s="26"/>
      <c r="E39" s="26"/>
      <c r="F39" s="26"/>
      <c r="G39" s="26"/>
      <c r="H39" s="26"/>
      <c r="I39" s="26"/>
      <c r="J39" s="26"/>
      <c r="K39" s="26"/>
      <c r="L39" s="26"/>
      <c r="M39" s="21"/>
      <c r="N39" s="21"/>
      <c r="O39" s="54" t="s">
        <v>253</v>
      </c>
      <c r="P39" s="21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1"/>
      <c r="AM39" s="26"/>
      <c r="AN39" s="26"/>
      <c r="AO39" s="26"/>
    </row>
    <row r="40" spans="1:41" s="2" customFormat="1">
      <c r="A40" s="21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1"/>
      <c r="N40" s="21"/>
      <c r="O40" s="26"/>
      <c r="P40" s="21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1"/>
      <c r="AM40" s="26"/>
      <c r="AN40" s="26"/>
      <c r="AO40" s="26"/>
    </row>
    <row r="41" spans="1:41" s="2" customFormat="1">
      <c r="A41" s="21"/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01" t="s">
        <v>259</v>
      </c>
      <c r="N41" s="101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1"/>
      <c r="AM41" s="26"/>
      <c r="AN41" s="26"/>
      <c r="AO41" s="26"/>
    </row>
    <row r="42" spans="1:41" s="2" customFormat="1">
      <c r="A42" s="21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104" t="s">
        <v>8</v>
      </c>
      <c r="N42" s="104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1"/>
      <c r="AM42" s="26"/>
      <c r="AN42" s="26"/>
      <c r="AO42" s="26"/>
    </row>
    <row r="43" spans="1:41" s="2" customFormat="1">
      <c r="A43" s="21"/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5" t="s">
        <v>21</v>
      </c>
      <c r="N43" s="55" t="s">
        <v>12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1"/>
      <c r="AM43" s="26"/>
      <c r="AN43" s="26"/>
      <c r="AO43" s="26"/>
    </row>
    <row r="44" spans="1:41" s="2" customFormat="1">
      <c r="A44" s="21"/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>
        <v>18</v>
      </c>
      <c r="N44" s="21">
        <v>12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1"/>
      <c r="AM44" s="26"/>
      <c r="AN44" s="26"/>
      <c r="AO44" s="26"/>
    </row>
    <row r="45" spans="1:41" s="2" customFormat="1">
      <c r="A45" s="21"/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1">
        <v>14</v>
      </c>
      <c r="N45" s="21">
        <v>16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1"/>
      <c r="AM45" s="26"/>
      <c r="AN45" s="26"/>
      <c r="AO45" s="26"/>
    </row>
    <row r="46" spans="1:41" s="2" customFormat="1">
      <c r="A46" s="21"/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1">
        <v>15</v>
      </c>
      <c r="N46" s="21">
        <v>16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1"/>
      <c r="AM46" s="26"/>
      <c r="AN46" s="26"/>
      <c r="AO46" s="26"/>
    </row>
    <row r="47" spans="1:41" s="2" customFormat="1">
      <c r="A47" s="21"/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1">
        <v>15</v>
      </c>
      <c r="N47" s="21">
        <v>14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1"/>
      <c r="AM47" s="26"/>
      <c r="AN47" s="26"/>
      <c r="AO47" s="26"/>
    </row>
    <row r="48" spans="1:41" s="2" customFormat="1">
      <c r="A48" s="21"/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1">
        <v>16</v>
      </c>
      <c r="N48" s="21">
        <v>14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1"/>
      <c r="AM48" s="26"/>
      <c r="AN48" s="26"/>
      <c r="AO48" s="26"/>
    </row>
    <row r="49" spans="1:41" s="2" customFormat="1">
      <c r="A49" s="21"/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1">
        <v>9</v>
      </c>
      <c r="N49" s="21">
        <v>15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1"/>
      <c r="AM49" s="26"/>
      <c r="AN49" s="26"/>
      <c r="AO49" s="26"/>
    </row>
    <row r="50" spans="1:41" s="2" customFormat="1">
      <c r="A50" s="21"/>
      <c r="B50" s="2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1">
        <v>16</v>
      </c>
      <c r="N50" s="21">
        <v>14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1"/>
      <c r="AM50" s="26"/>
      <c r="AN50" s="26"/>
      <c r="AO50" s="26"/>
    </row>
    <row r="51" spans="1:41" s="2" customFormat="1">
      <c r="A51" s="21"/>
      <c r="B51" s="2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1">
        <v>20</v>
      </c>
      <c r="N51" s="21">
        <v>13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1"/>
      <c r="AM51" s="26"/>
      <c r="AN51" s="26"/>
      <c r="AO51" s="26"/>
    </row>
    <row r="52" spans="1:41" s="2" customFormat="1">
      <c r="A52" s="21"/>
      <c r="B52" s="22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1">
        <v>15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1"/>
      <c r="AM52" s="26"/>
      <c r="AN52" s="26"/>
      <c r="AO52" s="26"/>
    </row>
    <row r="53" spans="1:41" s="2" customFormat="1">
      <c r="A53" s="21"/>
      <c r="B53" s="2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1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1"/>
      <c r="AM53" s="26"/>
      <c r="AN53" s="26"/>
      <c r="AO53" s="26"/>
    </row>
    <row r="54" spans="1:4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 t="s">
        <v>13</v>
      </c>
      <c r="M54" s="53">
        <f>AVERAGE(M44:M52)</f>
        <v>15.333333333333334</v>
      </c>
      <c r="N54" s="53">
        <f>AVERAGE(N44:N51)</f>
        <v>14.25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4" t="s">
        <v>14</v>
      </c>
      <c r="M55" s="26">
        <f>STDEV(M44:M52)</f>
        <v>3</v>
      </c>
      <c r="N55" s="26">
        <f>STDEV(N44:N51)</f>
        <v>1.3887301496588271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8" t="s">
        <v>11</v>
      </c>
      <c r="M56" s="99">
        <v>0.36499999999999999</v>
      </c>
      <c r="N56" s="99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3"/>
      <c r="M57" s="100"/>
      <c r="N57" s="100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1:4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1:4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1:4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1:4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1:4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</row>
    <row r="101" spans="1:4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</row>
    <row r="102" spans="1:4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</row>
    <row r="103" spans="1:4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1:4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</row>
    <row r="105" spans="1:4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</row>
    <row r="106" spans="1:4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</row>
    <row r="107" spans="1:4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1:4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1:4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1:4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4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</row>
    <row r="112" spans="1:4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1:4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1:4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1:4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</row>
    <row r="116" spans="1:4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1:4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</row>
    <row r="118" spans="1:4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</row>
    <row r="119" spans="1:4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1:4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</row>
    <row r="121" spans="1:4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1:4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</row>
    <row r="123" spans="1:4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</row>
    <row r="124" spans="1:4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</row>
    <row r="125" spans="1:4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</row>
    <row r="126" spans="1:4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</row>
    <row r="127" spans="1:4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</row>
    <row r="128" spans="1:4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</row>
    <row r="129" spans="1:4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</row>
    <row r="130" spans="1:4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</row>
    <row r="131" spans="1:4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</row>
    <row r="132" spans="1:4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</row>
    <row r="133" spans="1:4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</row>
    <row r="134" spans="1:4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</row>
    <row r="135" spans="1:4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</row>
    <row r="136" spans="1:4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</row>
    <row r="137" spans="1:4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</row>
    <row r="138" spans="1:4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</row>
    <row r="139" spans="1:4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</row>
    <row r="140" spans="1:4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</row>
    <row r="141" spans="1: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1:4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</row>
    <row r="143" spans="1:4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</row>
    <row r="144" spans="1:4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</row>
    <row r="145" spans="1:4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1:4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1:4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1:4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</row>
    <row r="149" spans="1:4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</row>
    <row r="150" spans="1:4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</row>
    <row r="151" spans="1:4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1:4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1:4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</row>
    <row r="154" spans="1:4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</row>
    <row r="155" spans="1:4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</row>
    <row r="156" spans="1:4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</row>
    <row r="157" spans="1:4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1:4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1:4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</row>
    <row r="160" spans="1:4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</row>
    <row r="161" spans="1:4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</row>
    <row r="162" spans="1:4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</row>
    <row r="163" spans="1:4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</row>
    <row r="164" spans="1:4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</row>
    <row r="165" spans="1:4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</row>
    <row r="166" spans="1:4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</row>
    <row r="167" spans="1:4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</row>
    <row r="168" spans="1:4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1:4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</row>
    <row r="170" spans="1:4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</row>
    <row r="171" spans="1:4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</row>
    <row r="172" spans="1:4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</row>
    <row r="173" spans="1:4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</row>
    <row r="174" spans="1:4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</row>
    <row r="175" spans="1:4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</row>
    <row r="176" spans="1:4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</row>
    <row r="177" spans="1:4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</row>
    <row r="178" spans="1:4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</row>
    <row r="179" spans="1:4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</row>
    <row r="180" spans="1:4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</row>
    <row r="181" spans="1:4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</row>
    <row r="182" spans="1:4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</row>
    <row r="183" spans="1:4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</row>
    <row r="184" spans="1:4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</row>
    <row r="185" spans="1:4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</row>
    <row r="186" spans="1:4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</row>
    <row r="187" spans="1:4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</row>
    <row r="188" spans="1:4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1:4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</row>
    <row r="190" spans="1:4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</row>
    <row r="191" spans="1:4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</row>
    <row r="192" spans="1:4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</row>
    <row r="193" spans="1:4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</row>
    <row r="194" spans="1:4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</row>
    <row r="195" spans="1:4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1:4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1:4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 spans="1:4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 spans="1:4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  <row r="254" spans="1:4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</row>
    <row r="255" spans="1:4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</row>
  </sheetData>
  <mergeCells count="10">
    <mergeCell ref="M41:N41"/>
    <mergeCell ref="M42:N42"/>
    <mergeCell ref="M56:N56"/>
    <mergeCell ref="M57:N57"/>
    <mergeCell ref="A7:B7"/>
    <mergeCell ref="C7:AK7"/>
    <mergeCell ref="C8:AA8"/>
    <mergeCell ref="A23:B23"/>
    <mergeCell ref="C23:AA23"/>
    <mergeCell ref="C24:AA24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17"/>
  <sheetViews>
    <sheetView topLeftCell="A13" workbookViewId="0">
      <selection activeCell="M38" sqref="M38"/>
    </sheetView>
  </sheetViews>
  <sheetFormatPr defaultColWidth="9" defaultRowHeight="15"/>
  <cols>
    <col min="1" max="1" width="16.7109375" customWidth="1"/>
    <col min="2" max="2" width="10.42578125" customWidth="1"/>
    <col min="3" max="3" width="10" customWidth="1"/>
    <col min="4" max="4" width="16" customWidth="1"/>
    <col min="5" max="5" width="9" style="14"/>
    <col min="20" max="20" width="10.42578125" customWidth="1"/>
    <col min="21" max="21" width="11.28515625" customWidth="1"/>
    <col min="23" max="23" width="10" customWidth="1"/>
    <col min="24" max="24" width="11.42578125" customWidth="1"/>
    <col min="26" max="26" width="10.85546875" customWidth="1"/>
    <col min="27" max="27" width="11.42578125" customWidth="1"/>
  </cols>
  <sheetData>
    <row r="1" spans="1:29">
      <c r="A1" s="10" t="s">
        <v>274</v>
      </c>
      <c r="E1"/>
    </row>
    <row r="2" spans="1:29">
      <c r="A2" s="10"/>
      <c r="E2"/>
    </row>
    <row r="3" spans="1:29">
      <c r="Q3" s="14"/>
    </row>
    <row r="4" spans="1:29">
      <c r="Q4" s="14"/>
    </row>
    <row r="5" spans="1:29">
      <c r="A5" s="13" t="s">
        <v>31</v>
      </c>
      <c r="F5" s="13" t="s">
        <v>51</v>
      </c>
      <c r="Q5" s="14"/>
      <c r="R5" s="13" t="s">
        <v>71</v>
      </c>
      <c r="S5" s="13"/>
    </row>
    <row r="6" spans="1:29" ht="19.5" customHeight="1">
      <c r="B6" s="13"/>
      <c r="C6" s="13"/>
      <c r="D6" s="13"/>
      <c r="E6" s="15"/>
      <c r="O6" s="1"/>
      <c r="P6" s="1"/>
      <c r="Q6" s="20"/>
      <c r="R6" s="1"/>
      <c r="S6" s="1"/>
      <c r="T6" s="106" t="s">
        <v>79</v>
      </c>
      <c r="U6" s="106"/>
      <c r="AC6" s="105" t="s">
        <v>116</v>
      </c>
    </row>
    <row r="7" spans="1:29" ht="14.25" customHeight="1">
      <c r="A7" s="102" t="s">
        <v>26</v>
      </c>
      <c r="B7" s="103"/>
      <c r="C7" s="24"/>
      <c r="D7" s="24"/>
      <c r="E7" s="32"/>
      <c r="F7" s="24"/>
      <c r="G7" s="33"/>
      <c r="H7" s="100" t="s">
        <v>59</v>
      </c>
      <c r="I7" s="100"/>
      <c r="J7" s="100"/>
      <c r="K7" s="100"/>
      <c r="L7" s="100"/>
      <c r="M7" s="100"/>
      <c r="N7" s="34"/>
      <c r="O7" s="35"/>
      <c r="P7" s="35"/>
      <c r="Q7" s="36"/>
      <c r="R7" s="35"/>
      <c r="S7" s="35"/>
      <c r="T7" s="106"/>
      <c r="U7" s="106"/>
      <c r="W7" s="107" t="s">
        <v>80</v>
      </c>
      <c r="X7" s="107"/>
      <c r="Z7" s="107" t="s">
        <v>75</v>
      </c>
      <c r="AA7" s="107"/>
      <c r="AC7" s="105"/>
    </row>
    <row r="8" spans="1:29" ht="15.75" thickBot="1">
      <c r="A8" s="24" t="s">
        <v>25</v>
      </c>
      <c r="B8" s="24" t="s">
        <v>28</v>
      </c>
      <c r="C8" s="24" t="s">
        <v>29</v>
      </c>
      <c r="D8" s="24" t="s">
        <v>62</v>
      </c>
      <c r="E8" s="32"/>
      <c r="F8" s="24"/>
      <c r="G8" s="37" t="s">
        <v>6</v>
      </c>
      <c r="H8" s="38" t="s">
        <v>53</v>
      </c>
      <c r="I8" s="38" t="s">
        <v>54</v>
      </c>
      <c r="J8" s="38" t="s">
        <v>55</v>
      </c>
      <c r="K8" s="38" t="s">
        <v>56</v>
      </c>
      <c r="L8" s="38" t="s">
        <v>57</v>
      </c>
      <c r="M8" s="38" t="s">
        <v>58</v>
      </c>
      <c r="N8" s="39"/>
      <c r="O8" s="24"/>
      <c r="P8" s="40" t="s">
        <v>52</v>
      </c>
      <c r="Q8" s="32"/>
      <c r="R8" s="24"/>
      <c r="S8" s="37" t="s">
        <v>6</v>
      </c>
      <c r="T8" s="58" t="s">
        <v>77</v>
      </c>
      <c r="U8" s="58" t="s">
        <v>78</v>
      </c>
      <c r="W8" s="58" t="s">
        <v>77</v>
      </c>
      <c r="X8" s="58" t="s">
        <v>78</v>
      </c>
      <c r="Z8" s="58" t="s">
        <v>77</v>
      </c>
      <c r="AA8" s="58" t="s">
        <v>78</v>
      </c>
      <c r="AC8" s="105"/>
    </row>
    <row r="9" spans="1:29" ht="19.5" customHeight="1">
      <c r="A9" s="41" t="s">
        <v>35</v>
      </c>
      <c r="B9" s="21">
        <v>134410</v>
      </c>
      <c r="C9" s="21">
        <v>215031</v>
      </c>
      <c r="D9" s="26">
        <f>B9/C9*100</f>
        <v>62.50726639414782</v>
      </c>
      <c r="E9" s="42"/>
      <c r="F9" s="26"/>
      <c r="G9" s="41" t="s">
        <v>35</v>
      </c>
      <c r="H9" s="27">
        <v>0.55971070911366916</v>
      </c>
      <c r="I9" s="27">
        <v>0.83323698485555087</v>
      </c>
      <c r="J9" s="27">
        <v>0.68023838393755676</v>
      </c>
      <c r="K9" s="27">
        <v>0.35938160575341799</v>
      </c>
      <c r="L9" s="27">
        <v>0.64446532976608328</v>
      </c>
      <c r="M9" s="27">
        <v>0.40726246287523626</v>
      </c>
      <c r="N9" s="27"/>
      <c r="O9" s="21"/>
      <c r="P9" s="43">
        <v>31.86</v>
      </c>
      <c r="Q9" s="32"/>
      <c r="R9" s="24"/>
      <c r="S9" s="41" t="s">
        <v>35</v>
      </c>
      <c r="T9" s="61">
        <v>110.2</v>
      </c>
      <c r="U9" s="61">
        <v>22</v>
      </c>
      <c r="V9" s="31"/>
      <c r="W9" s="23">
        <v>296</v>
      </c>
      <c r="X9" s="23">
        <v>299</v>
      </c>
      <c r="Y9" s="23"/>
      <c r="Z9" s="23">
        <f t="shared" ref="Z9:AA16" si="0">T9*W9</f>
        <v>32619.200000000001</v>
      </c>
      <c r="AA9" s="23">
        <f t="shared" si="0"/>
        <v>6578</v>
      </c>
      <c r="AC9" s="59">
        <f>AA9/Z9*100</f>
        <v>20.166037180556238</v>
      </c>
    </row>
    <row r="10" spans="1:29">
      <c r="A10" s="41" t="s">
        <v>36</v>
      </c>
      <c r="B10" s="21">
        <v>108586</v>
      </c>
      <c r="C10" s="21">
        <v>194734</v>
      </c>
      <c r="D10" s="26">
        <f t="shared" ref="D10:D16" si="1">B10/C10*100</f>
        <v>55.761192190372512</v>
      </c>
      <c r="E10" s="42"/>
      <c r="F10" s="26"/>
      <c r="G10" s="41" t="s">
        <v>36</v>
      </c>
      <c r="H10" s="27">
        <v>0.51361422829581982</v>
      </c>
      <c r="I10" s="27">
        <v>0.84564766881028941</v>
      </c>
      <c r="J10" s="27">
        <v>1.0220404340836013</v>
      </c>
      <c r="K10" s="27">
        <v>0.56491800643086809</v>
      </c>
      <c r="L10" s="27">
        <v>0.39890128617363335</v>
      </c>
      <c r="M10" s="27">
        <v>0.25133086816720257</v>
      </c>
      <c r="N10" s="27"/>
      <c r="O10" s="21"/>
      <c r="P10" s="43">
        <v>33.36</v>
      </c>
      <c r="Q10" s="45"/>
      <c r="R10" s="21"/>
      <c r="S10" s="41" t="s">
        <v>36</v>
      </c>
      <c r="T10" s="61">
        <v>93.600000000000009</v>
      </c>
      <c r="U10" s="61">
        <v>28.6</v>
      </c>
      <c r="V10" s="23"/>
      <c r="W10" s="23">
        <v>300</v>
      </c>
      <c r="X10" s="23">
        <v>342</v>
      </c>
      <c r="Y10" s="23"/>
      <c r="Z10" s="23">
        <f t="shared" si="0"/>
        <v>28080.000000000004</v>
      </c>
      <c r="AA10" s="23">
        <f t="shared" si="0"/>
        <v>9781.2000000000007</v>
      </c>
      <c r="AC10" s="59">
        <f t="shared" ref="AC10:AC15" si="2">AA10/Z10*100</f>
        <v>34.833333333333336</v>
      </c>
    </row>
    <row r="11" spans="1:29">
      <c r="A11" s="41" t="s">
        <v>37</v>
      </c>
      <c r="B11" s="21">
        <v>116634</v>
      </c>
      <c r="C11" s="21">
        <v>192054</v>
      </c>
      <c r="D11" s="26">
        <f t="shared" si="1"/>
        <v>60.729794745227906</v>
      </c>
      <c r="E11" s="42"/>
      <c r="F11" s="26"/>
      <c r="G11" s="41" t="s">
        <v>37</v>
      </c>
      <c r="H11" s="27">
        <v>0.2899011473253435</v>
      </c>
      <c r="I11" s="27">
        <v>0.67015389505992395</v>
      </c>
      <c r="J11" s="27">
        <v>0.93012261034785138</v>
      </c>
      <c r="K11" s="27">
        <v>0.56261886144402229</v>
      </c>
      <c r="L11" s="27">
        <v>0.34200575124232685</v>
      </c>
      <c r="M11" s="27">
        <v>0.30098723326512716</v>
      </c>
      <c r="N11" s="21"/>
      <c r="O11" s="21"/>
      <c r="P11" s="43">
        <v>29.93</v>
      </c>
      <c r="Q11" s="45"/>
      <c r="R11" s="21"/>
      <c r="S11" s="41" t="s">
        <v>37</v>
      </c>
      <c r="T11" s="61">
        <v>95.3</v>
      </c>
      <c r="U11" s="61">
        <v>23.5</v>
      </c>
      <c r="V11" s="23"/>
      <c r="W11" s="23">
        <v>364</v>
      </c>
      <c r="X11" s="23">
        <v>354</v>
      </c>
      <c r="Y11" s="23"/>
      <c r="Z11" s="23">
        <f t="shared" si="0"/>
        <v>34689.199999999997</v>
      </c>
      <c r="AA11" s="23">
        <f t="shared" si="0"/>
        <v>8319</v>
      </c>
      <c r="AC11" s="59">
        <f t="shared" si="2"/>
        <v>23.981527391810708</v>
      </c>
    </row>
    <row r="12" spans="1:29">
      <c r="A12" s="41" t="s">
        <v>38</v>
      </c>
      <c r="B12" s="21">
        <v>127617</v>
      </c>
      <c r="C12" s="21">
        <v>200329</v>
      </c>
      <c r="D12" s="26">
        <f t="shared" si="1"/>
        <v>63.703707401324813</v>
      </c>
      <c r="E12" s="42"/>
      <c r="F12" s="26"/>
      <c r="G12" s="41" t="s">
        <v>38</v>
      </c>
      <c r="H12" s="27">
        <v>0.69540094270681085</v>
      </c>
      <c r="I12" s="27">
        <v>1.9934362028646593</v>
      </c>
      <c r="J12" s="27">
        <v>1.5184431818181818</v>
      </c>
      <c r="K12" s="27">
        <v>1.104829581993569</v>
      </c>
      <c r="L12" s="27">
        <v>0.55032231072785731</v>
      </c>
      <c r="M12" s="27">
        <v>0.34107428383513583</v>
      </c>
      <c r="N12" s="24"/>
      <c r="O12" s="24"/>
      <c r="P12" s="43">
        <v>56</v>
      </c>
      <c r="Q12" s="32"/>
      <c r="R12" s="24"/>
      <c r="S12" s="41" t="s">
        <v>38</v>
      </c>
      <c r="T12" s="61">
        <v>82.2</v>
      </c>
      <c r="U12" s="61">
        <v>18.899999999999999</v>
      </c>
      <c r="V12" s="23"/>
      <c r="W12" s="23">
        <v>436</v>
      </c>
      <c r="X12" s="23">
        <v>345</v>
      </c>
      <c r="Y12" s="23"/>
      <c r="Z12" s="23">
        <f t="shared" si="0"/>
        <v>35839.200000000004</v>
      </c>
      <c r="AA12" s="23">
        <f t="shared" si="0"/>
        <v>6520.4999999999991</v>
      </c>
      <c r="AC12" s="59">
        <f t="shared" si="2"/>
        <v>18.193765485836732</v>
      </c>
    </row>
    <row r="13" spans="1:29">
      <c r="A13" s="41" t="s">
        <v>39</v>
      </c>
      <c r="B13" s="21">
        <v>113336</v>
      </c>
      <c r="C13" s="21">
        <v>184691</v>
      </c>
      <c r="D13" s="26">
        <f t="shared" si="1"/>
        <v>61.365199170506415</v>
      </c>
      <c r="E13" s="42"/>
      <c r="F13" s="26"/>
      <c r="G13" s="41" t="s">
        <v>39</v>
      </c>
      <c r="H13" s="27">
        <v>0.38707854200160774</v>
      </c>
      <c r="I13" s="27">
        <v>0.9159462871784565</v>
      </c>
      <c r="J13" s="27">
        <v>1.5315627009646302</v>
      </c>
      <c r="K13" s="27">
        <v>1.0086776225884244</v>
      </c>
      <c r="L13" s="27">
        <v>0.65211068127009653</v>
      </c>
      <c r="M13" s="27">
        <v>0.57493427954180076</v>
      </c>
      <c r="N13" s="24"/>
      <c r="O13" s="24"/>
      <c r="P13" s="43">
        <v>51.06</v>
      </c>
      <c r="Q13" s="32"/>
      <c r="R13" s="24"/>
      <c r="S13" s="41" t="s">
        <v>39</v>
      </c>
      <c r="T13" s="61">
        <v>128.4</v>
      </c>
      <c r="U13" s="61">
        <v>34.300000000000004</v>
      </c>
      <c r="V13" s="23"/>
      <c r="W13" s="23">
        <v>346</v>
      </c>
      <c r="X13" s="23">
        <v>339</v>
      </c>
      <c r="Y13" s="23"/>
      <c r="Z13" s="23">
        <f t="shared" si="0"/>
        <v>44426.400000000001</v>
      </c>
      <c r="AA13" s="23">
        <f t="shared" si="0"/>
        <v>11627.7</v>
      </c>
      <c r="AC13" s="59">
        <f t="shared" si="2"/>
        <v>26.172951218194591</v>
      </c>
    </row>
    <row r="14" spans="1:29">
      <c r="A14" s="41" t="s">
        <v>40</v>
      </c>
      <c r="B14" s="21">
        <v>121245</v>
      </c>
      <c r="C14" s="21">
        <v>194812</v>
      </c>
      <c r="D14" s="26">
        <f t="shared" si="1"/>
        <v>62.236925856723403</v>
      </c>
      <c r="E14" s="42"/>
      <c r="F14" s="26"/>
      <c r="G14" s="41" t="s">
        <v>40</v>
      </c>
      <c r="H14" s="27">
        <v>0.91922990353697764</v>
      </c>
      <c r="I14" s="27">
        <v>1.2430307073954985</v>
      </c>
      <c r="J14" s="27">
        <v>0.79749405144694541</v>
      </c>
      <c r="K14" s="27">
        <v>0.75774356913183272</v>
      </c>
      <c r="L14" s="27">
        <v>0.35278553054662382</v>
      </c>
      <c r="M14" s="27">
        <v>0.19543987138263666</v>
      </c>
      <c r="N14" s="24"/>
      <c r="O14" s="24"/>
      <c r="P14" s="43">
        <v>36.909999999999997</v>
      </c>
      <c r="Q14" s="32"/>
      <c r="R14" s="24"/>
      <c r="S14" s="41" t="s">
        <v>40</v>
      </c>
      <c r="T14" s="61">
        <v>135.80000000000001</v>
      </c>
      <c r="U14" s="61">
        <v>26.800000000000004</v>
      </c>
      <c r="W14" s="23">
        <v>320</v>
      </c>
      <c r="X14" s="23">
        <v>281</v>
      </c>
      <c r="Y14" s="23"/>
      <c r="Z14" s="23">
        <f t="shared" si="0"/>
        <v>43456</v>
      </c>
      <c r="AA14" s="23">
        <f t="shared" si="0"/>
        <v>7530.8000000000011</v>
      </c>
      <c r="AC14" s="59">
        <f t="shared" si="2"/>
        <v>17.329712812960238</v>
      </c>
    </row>
    <row r="15" spans="1:29">
      <c r="A15" s="41" t="s">
        <v>50</v>
      </c>
      <c r="B15" s="21">
        <v>151108</v>
      </c>
      <c r="C15" s="21">
        <v>219005</v>
      </c>
      <c r="D15" s="26">
        <f t="shared" si="1"/>
        <v>68.997511472340818</v>
      </c>
      <c r="E15" s="42"/>
      <c r="F15" s="26"/>
      <c r="G15" s="41" t="s">
        <v>50</v>
      </c>
      <c r="H15" s="27">
        <v>1.4107666345905605</v>
      </c>
      <c r="I15" s="27">
        <v>2.1044301875278713</v>
      </c>
      <c r="J15" s="27">
        <v>2.3908319290257474</v>
      </c>
      <c r="K15" s="27">
        <v>1.0533138216724951</v>
      </c>
      <c r="L15" s="27">
        <v>0.62187999624474877</v>
      </c>
      <c r="M15" s="27">
        <v>0.40579684089468876</v>
      </c>
      <c r="N15" s="24"/>
      <c r="O15" s="24"/>
      <c r="P15" s="43">
        <v>69.66</v>
      </c>
      <c r="Q15" s="32"/>
      <c r="R15" s="24"/>
      <c r="S15" s="41" t="s">
        <v>50</v>
      </c>
      <c r="T15" s="61">
        <v>122.60000000000001</v>
      </c>
      <c r="U15" s="61">
        <v>18.699999999999996</v>
      </c>
      <c r="W15" s="23">
        <v>290</v>
      </c>
      <c r="X15" s="23">
        <v>297</v>
      </c>
      <c r="Y15" s="23"/>
      <c r="Z15" s="23">
        <f t="shared" si="0"/>
        <v>35554</v>
      </c>
      <c r="AA15" s="23">
        <f t="shared" si="0"/>
        <v>5553.8999999999987</v>
      </c>
      <c r="AC15" s="59">
        <f t="shared" si="2"/>
        <v>15.621027169938682</v>
      </c>
    </row>
    <row r="16" spans="1:29">
      <c r="A16" s="41" t="s">
        <v>41</v>
      </c>
      <c r="B16" s="21">
        <v>115949</v>
      </c>
      <c r="C16" s="21">
        <v>203286</v>
      </c>
      <c r="D16" s="26">
        <f t="shared" si="1"/>
        <v>57.0373759137373</v>
      </c>
      <c r="E16" s="42"/>
      <c r="F16" s="26"/>
      <c r="G16" s="41" t="s">
        <v>41</v>
      </c>
      <c r="H16" s="27">
        <v>0.21237957500349508</v>
      </c>
      <c r="I16" s="27">
        <v>0.40482460506081369</v>
      </c>
      <c r="J16" s="27">
        <v>0.6218044596672726</v>
      </c>
      <c r="K16" s="27">
        <v>0.47689565217391311</v>
      </c>
      <c r="L16" s="27">
        <v>0.3726226478400671</v>
      </c>
      <c r="M16" s="27">
        <v>0.99136025443869713</v>
      </c>
      <c r="N16" s="24"/>
      <c r="O16" s="24"/>
      <c r="P16" s="43">
        <v>29.49</v>
      </c>
      <c r="Q16" s="32"/>
      <c r="R16" s="24"/>
      <c r="S16" s="41" t="s">
        <v>41</v>
      </c>
      <c r="T16" s="61">
        <v>105.8</v>
      </c>
      <c r="U16" s="61">
        <v>27.29999999999999</v>
      </c>
      <c r="V16" s="23"/>
      <c r="W16" s="23">
        <v>364</v>
      </c>
      <c r="X16" s="23">
        <v>362</v>
      </c>
      <c r="Z16" s="23">
        <f t="shared" si="0"/>
        <v>38511.199999999997</v>
      </c>
      <c r="AA16" s="23">
        <f t="shared" si="0"/>
        <v>9882.5999999999967</v>
      </c>
      <c r="AC16" s="59">
        <f>AA16/Z16*100</f>
        <v>25.661625708884685</v>
      </c>
    </row>
    <row r="17" spans="1:29">
      <c r="A17" s="41" t="s">
        <v>106</v>
      </c>
      <c r="B17" s="21">
        <v>87217</v>
      </c>
      <c r="C17" s="21">
        <v>191185</v>
      </c>
      <c r="D17" s="26">
        <f>B17/C17*100</f>
        <v>45.619164683421815</v>
      </c>
      <c r="E17" s="42"/>
      <c r="F17" s="26"/>
      <c r="G17" s="41" t="s">
        <v>106</v>
      </c>
      <c r="H17" s="27">
        <v>0.65292574238698697</v>
      </c>
      <c r="I17" s="27">
        <v>1.6796134345699694</v>
      </c>
      <c r="J17" s="27">
        <v>0.87387528439028339</v>
      </c>
      <c r="K17" s="27">
        <v>0.50408248804344902</v>
      </c>
      <c r="L17" s="27">
        <v>0.42999162365910998</v>
      </c>
      <c r="M17" s="27">
        <v>0.43792993055743196</v>
      </c>
      <c r="N17" s="24"/>
      <c r="O17" s="24"/>
      <c r="P17" s="43">
        <v>37.700000000000003</v>
      </c>
      <c r="Q17" s="32"/>
      <c r="R17" s="24"/>
      <c r="S17" s="41" t="s">
        <v>106</v>
      </c>
      <c r="T17" s="61">
        <v>115.1</v>
      </c>
      <c r="U17" s="61">
        <v>30.6</v>
      </c>
      <c r="V17" s="23"/>
      <c r="W17" s="23">
        <v>315</v>
      </c>
      <c r="X17" s="23">
        <v>335</v>
      </c>
      <c r="Z17" s="23">
        <f t="shared" ref="Z17" si="3">T17*W17</f>
        <v>36256.5</v>
      </c>
      <c r="AA17" s="23">
        <f t="shared" ref="AA17" si="4">U17*X17</f>
        <v>10251</v>
      </c>
      <c r="AC17" s="59">
        <f>AA17/Z17*100</f>
        <v>28.273550949484921</v>
      </c>
    </row>
    <row r="18" spans="1:29">
      <c r="E18" s="32"/>
      <c r="F18" s="24"/>
      <c r="H18" s="24"/>
      <c r="I18" s="24"/>
      <c r="J18" s="24"/>
      <c r="K18" s="24"/>
      <c r="L18" s="24"/>
      <c r="M18" s="24"/>
      <c r="N18" s="24"/>
      <c r="O18" s="24"/>
      <c r="P18" s="24"/>
      <c r="Q18" s="32"/>
      <c r="R18" s="24"/>
      <c r="S18" s="24"/>
      <c r="T18" s="106" t="s">
        <v>79</v>
      </c>
      <c r="U18" s="106"/>
    </row>
    <row r="19" spans="1:29">
      <c r="A19" s="102" t="s">
        <v>34</v>
      </c>
      <c r="B19" s="103"/>
      <c r="C19" s="21"/>
      <c r="D19" s="24"/>
      <c r="E19" s="32"/>
      <c r="F19" s="24"/>
      <c r="G19" s="33"/>
      <c r="H19" s="100" t="s">
        <v>59</v>
      </c>
      <c r="I19" s="100"/>
      <c r="J19" s="100"/>
      <c r="K19" s="100"/>
      <c r="L19" s="100"/>
      <c r="M19" s="100"/>
      <c r="N19" s="34"/>
      <c r="O19" s="35"/>
      <c r="P19" s="35"/>
      <c r="Q19" s="36"/>
      <c r="R19" s="35"/>
      <c r="S19" s="35"/>
      <c r="T19" s="106"/>
      <c r="U19" s="106"/>
      <c r="W19" s="107" t="s">
        <v>80</v>
      </c>
      <c r="X19" s="107"/>
      <c r="Z19" s="107" t="s">
        <v>75</v>
      </c>
      <c r="AA19" s="107"/>
    </row>
    <row r="20" spans="1:29" ht="15.75" thickBot="1">
      <c r="A20" s="24" t="s">
        <v>25</v>
      </c>
      <c r="B20" s="24" t="s">
        <v>28</v>
      </c>
      <c r="C20" s="24" t="s">
        <v>29</v>
      </c>
      <c r="D20" s="24" t="s">
        <v>62</v>
      </c>
      <c r="E20" s="32"/>
      <c r="F20" s="24"/>
      <c r="G20" s="37" t="s">
        <v>6</v>
      </c>
      <c r="H20" s="38" t="s">
        <v>53</v>
      </c>
      <c r="I20" s="38" t="s">
        <v>54</v>
      </c>
      <c r="J20" s="38" t="s">
        <v>55</v>
      </c>
      <c r="K20" s="38" t="s">
        <v>56</v>
      </c>
      <c r="L20" s="38" t="s">
        <v>57</v>
      </c>
      <c r="M20" s="38" t="s">
        <v>58</v>
      </c>
      <c r="N20" s="39"/>
      <c r="O20" s="24"/>
      <c r="P20" s="40" t="s">
        <v>52</v>
      </c>
      <c r="Q20" s="32"/>
      <c r="R20" s="24"/>
      <c r="S20" s="37" t="s">
        <v>6</v>
      </c>
      <c r="T20" s="58" t="s">
        <v>77</v>
      </c>
      <c r="U20" s="58" t="s">
        <v>78</v>
      </c>
      <c r="W20" s="58" t="s">
        <v>77</v>
      </c>
      <c r="X20" s="58" t="s">
        <v>78</v>
      </c>
      <c r="Z20" s="58" t="s">
        <v>77</v>
      </c>
      <c r="AA20" s="58" t="s">
        <v>78</v>
      </c>
    </row>
    <row r="21" spans="1:29" ht="19.5" customHeight="1">
      <c r="A21" s="41" t="s">
        <v>42</v>
      </c>
      <c r="B21" s="21">
        <v>125519</v>
      </c>
      <c r="C21" s="21">
        <v>202950</v>
      </c>
      <c r="D21" s="26">
        <f>B21/C21*100</f>
        <v>61.847253017984727</v>
      </c>
      <c r="E21" s="42"/>
      <c r="F21" s="26"/>
      <c r="G21" s="41" t="s">
        <v>42</v>
      </c>
      <c r="H21" s="27">
        <v>0.26073371918542337</v>
      </c>
      <c r="I21" s="27">
        <v>0.55547618435155421</v>
      </c>
      <c r="J21" s="27">
        <v>0.97167845659164009</v>
      </c>
      <c r="K21" s="27">
        <v>0.60298046445158993</v>
      </c>
      <c r="L21" s="27">
        <v>0.43401637727759917</v>
      </c>
      <c r="M21" s="27">
        <v>0.29204335834226514</v>
      </c>
      <c r="N21" s="27"/>
      <c r="O21" s="21"/>
      <c r="P21" s="43">
        <v>31.55</v>
      </c>
      <c r="Q21" s="45"/>
      <c r="R21" s="21"/>
      <c r="S21" s="41" t="s">
        <v>42</v>
      </c>
      <c r="T21" s="61">
        <v>109.7</v>
      </c>
      <c r="U21" s="61">
        <v>13.200000000000003</v>
      </c>
      <c r="V21" s="31"/>
      <c r="W21" s="23">
        <v>324</v>
      </c>
      <c r="X21" s="23">
        <v>309</v>
      </c>
      <c r="Z21" s="23">
        <f t="shared" ref="Z21:AA28" si="5">T21*W21</f>
        <v>35542.800000000003</v>
      </c>
      <c r="AA21" s="23">
        <f t="shared" si="5"/>
        <v>4078.8000000000011</v>
      </c>
      <c r="AC21" s="59">
        <f>AA21/Z21*100</f>
        <v>11.475741922414668</v>
      </c>
    </row>
    <row r="22" spans="1:29">
      <c r="A22" s="41" t="s">
        <v>43</v>
      </c>
      <c r="B22" s="21">
        <v>106000</v>
      </c>
      <c r="C22" s="21">
        <v>197772</v>
      </c>
      <c r="D22" s="26">
        <f t="shared" ref="D22:D28" si="6">B22/C22*100</f>
        <v>53.597071375118823</v>
      </c>
      <c r="E22" s="42"/>
      <c r="F22" s="26"/>
      <c r="G22" s="41" t="s">
        <v>43</v>
      </c>
      <c r="H22" s="27">
        <v>0.34769965602333064</v>
      </c>
      <c r="I22" s="27">
        <v>0.85638151499289616</v>
      </c>
      <c r="J22" s="27">
        <v>0.89909107903985663</v>
      </c>
      <c r="K22" s="27">
        <v>0.79505496148956856</v>
      </c>
      <c r="L22" s="27">
        <v>0.39040922007029089</v>
      </c>
      <c r="M22" s="27">
        <v>0.28801577806027073</v>
      </c>
      <c r="N22" s="27"/>
      <c r="O22" s="21"/>
      <c r="P22" s="43">
        <v>34.950000000000003</v>
      </c>
      <c r="Q22" s="45"/>
      <c r="R22" s="21"/>
      <c r="S22" s="41" t="s">
        <v>43</v>
      </c>
      <c r="T22" s="61">
        <v>84.899999999999991</v>
      </c>
      <c r="U22" s="61">
        <v>21.099999999999994</v>
      </c>
      <c r="V22" s="23"/>
      <c r="W22" s="23">
        <v>340</v>
      </c>
      <c r="X22" s="23">
        <v>341</v>
      </c>
      <c r="Z22" s="23">
        <f t="shared" si="5"/>
        <v>28865.999999999996</v>
      </c>
      <c r="AA22" s="23">
        <f t="shared" si="5"/>
        <v>7195.0999999999976</v>
      </c>
      <c r="AC22" s="59">
        <f t="shared" ref="AC22:AC27" si="7">AA22/Z22*100</f>
        <v>24.925864338668326</v>
      </c>
    </row>
    <row r="23" spans="1:29">
      <c r="A23" s="41" t="s">
        <v>44</v>
      </c>
      <c r="B23" s="21">
        <v>114131</v>
      </c>
      <c r="C23" s="21">
        <v>182128</v>
      </c>
      <c r="D23" s="26">
        <f t="shared" si="6"/>
        <v>62.665268382675919</v>
      </c>
      <c r="E23" s="42"/>
      <c r="F23" s="26"/>
      <c r="G23" s="41" t="s">
        <v>44</v>
      </c>
      <c r="H23" s="27">
        <v>1.6542280128617366</v>
      </c>
      <c r="I23" s="27">
        <v>1.9721851061093252</v>
      </c>
      <c r="J23" s="27">
        <v>1.6524041672025724</v>
      </c>
      <c r="K23" s="27">
        <v>1.0055469067524117</v>
      </c>
      <c r="L23" s="27">
        <v>0.62497111254019289</v>
      </c>
      <c r="M23" s="27">
        <v>0.35990554340836012</v>
      </c>
      <c r="N23" s="27"/>
      <c r="O23" s="21"/>
      <c r="P23" s="43">
        <v>61.82</v>
      </c>
      <c r="Q23" s="45"/>
      <c r="R23" s="21"/>
      <c r="S23" s="41" t="s">
        <v>44</v>
      </c>
      <c r="T23" s="61">
        <v>109.3</v>
      </c>
      <c r="U23" s="61">
        <v>19.100000000000001</v>
      </c>
      <c r="V23" s="23"/>
      <c r="W23" s="23">
        <v>332</v>
      </c>
      <c r="X23" s="23">
        <v>321</v>
      </c>
      <c r="Z23" s="23">
        <f t="shared" si="5"/>
        <v>36287.599999999999</v>
      </c>
      <c r="AA23" s="23">
        <f t="shared" si="5"/>
        <v>6131.1</v>
      </c>
      <c r="AC23" s="59">
        <f t="shared" si="7"/>
        <v>16.895854231197436</v>
      </c>
    </row>
    <row r="24" spans="1:29">
      <c r="A24" s="41" t="s">
        <v>45</v>
      </c>
      <c r="B24" s="21">
        <v>104659</v>
      </c>
      <c r="C24" s="21">
        <v>179802</v>
      </c>
      <c r="D24" s="26">
        <f t="shared" si="6"/>
        <v>58.207917598246958</v>
      </c>
      <c r="E24" s="42"/>
      <c r="F24" s="26"/>
      <c r="G24" s="41" t="s">
        <v>45</v>
      </c>
      <c r="H24" s="27">
        <v>1.556539608301666</v>
      </c>
      <c r="I24" s="27">
        <v>1.7119367144109909</v>
      </c>
      <c r="J24" s="27">
        <v>1.3118854866997953</v>
      </c>
      <c r="K24" s="27">
        <v>0.73653091201403098</v>
      </c>
      <c r="L24" s="27">
        <v>0.44243225665010233</v>
      </c>
      <c r="M24" s="27">
        <v>0.30950993861444026</v>
      </c>
      <c r="N24" s="27"/>
      <c r="O24" s="21"/>
      <c r="P24" s="43">
        <v>49.48</v>
      </c>
      <c r="Q24" s="45"/>
      <c r="R24" s="21"/>
      <c r="S24" s="41" t="s">
        <v>45</v>
      </c>
      <c r="T24" s="61">
        <v>140.50000000000003</v>
      </c>
      <c r="U24" s="61">
        <v>19.900000000000006</v>
      </c>
      <c r="V24" s="23"/>
      <c r="W24" s="23">
        <v>293</v>
      </c>
      <c r="X24" s="23">
        <v>336</v>
      </c>
      <c r="Z24" s="23">
        <f t="shared" si="5"/>
        <v>41166.500000000007</v>
      </c>
      <c r="AA24" s="23">
        <f t="shared" si="5"/>
        <v>6686.4000000000015</v>
      </c>
      <c r="AC24" s="59">
        <f t="shared" si="7"/>
        <v>16.242332964910791</v>
      </c>
    </row>
    <row r="25" spans="1:29">
      <c r="A25" s="41" t="s">
        <v>46</v>
      </c>
      <c r="B25" s="21">
        <v>105392</v>
      </c>
      <c r="C25" s="21">
        <v>224695</v>
      </c>
      <c r="D25" s="26">
        <f t="shared" si="6"/>
        <v>46.904470504461607</v>
      </c>
      <c r="E25" s="42"/>
      <c r="F25" s="26"/>
      <c r="G25" s="41" t="s">
        <v>46</v>
      </c>
      <c r="H25" s="27">
        <v>0.3630978225684629</v>
      </c>
      <c r="I25" s="27">
        <v>0.79269492220375937</v>
      </c>
      <c r="J25" s="27">
        <v>1.2181725975959774</v>
      </c>
      <c r="K25" s="27">
        <v>0.9721841213664516</v>
      </c>
      <c r="L25" s="27">
        <v>0.63615680096678817</v>
      </c>
      <c r="M25" s="27">
        <v>0.4884460173935562</v>
      </c>
      <c r="N25" s="27"/>
      <c r="O25" s="24"/>
      <c r="P25" s="43">
        <v>45.74</v>
      </c>
      <c r="Q25" s="32"/>
      <c r="R25" s="24"/>
      <c r="S25" s="41" t="s">
        <v>46</v>
      </c>
      <c r="T25" s="61">
        <v>114.2</v>
      </c>
      <c r="U25" s="61">
        <v>28.099999999999994</v>
      </c>
      <c r="V25" s="23"/>
      <c r="W25" s="23">
        <v>341</v>
      </c>
      <c r="X25" s="23">
        <v>304</v>
      </c>
      <c r="Z25" s="23">
        <f t="shared" si="5"/>
        <v>38942.200000000004</v>
      </c>
      <c r="AA25" s="23">
        <f t="shared" si="5"/>
        <v>8542.3999999999978</v>
      </c>
      <c r="AC25" s="59">
        <f t="shared" si="7"/>
        <v>21.936100168968363</v>
      </c>
    </row>
    <row r="26" spans="1:29">
      <c r="A26" s="41" t="s">
        <v>47</v>
      </c>
      <c r="B26" s="21">
        <v>117823</v>
      </c>
      <c r="C26" s="21">
        <v>224509</v>
      </c>
      <c r="D26" s="26">
        <f t="shared" si="6"/>
        <v>52.480301457848014</v>
      </c>
      <c r="E26" s="42"/>
      <c r="F26" s="26"/>
      <c r="G26" s="41" t="s">
        <v>47</v>
      </c>
      <c r="H26" s="27">
        <v>0.52721891747052518</v>
      </c>
      <c r="I26" s="27">
        <v>1.1338630225080384</v>
      </c>
      <c r="J26" s="27">
        <v>1.2331445069667739</v>
      </c>
      <c r="K26" s="27">
        <v>0.92366015541264723</v>
      </c>
      <c r="L26" s="27">
        <v>0.58267960878885328</v>
      </c>
      <c r="M26" s="27">
        <v>0.42040573419078237</v>
      </c>
      <c r="N26" s="27"/>
      <c r="O26" s="24"/>
      <c r="P26" s="43">
        <v>46.39</v>
      </c>
      <c r="Q26" s="32"/>
      <c r="R26" s="24"/>
      <c r="S26" s="41" t="s">
        <v>47</v>
      </c>
      <c r="T26" s="61">
        <v>117.9</v>
      </c>
      <c r="U26" s="61">
        <v>23</v>
      </c>
      <c r="W26" s="23">
        <v>317</v>
      </c>
      <c r="X26" s="23">
        <v>300</v>
      </c>
      <c r="Z26" s="23">
        <f t="shared" si="5"/>
        <v>37374.300000000003</v>
      </c>
      <c r="AA26" s="23">
        <f t="shared" si="5"/>
        <v>6900</v>
      </c>
      <c r="AC26" s="59">
        <f t="shared" si="7"/>
        <v>18.461884235958934</v>
      </c>
    </row>
    <row r="27" spans="1:29">
      <c r="A27" s="41" t="s">
        <v>48</v>
      </c>
      <c r="B27" s="21">
        <v>115278</v>
      </c>
      <c r="C27" s="21">
        <v>180999</v>
      </c>
      <c r="D27" s="26">
        <f t="shared" si="6"/>
        <v>63.689854640080888</v>
      </c>
      <c r="E27" s="42"/>
      <c r="F27" s="26"/>
      <c r="G27" s="41" t="s">
        <v>48</v>
      </c>
      <c r="H27" s="27">
        <v>0.88753448812363867</v>
      </c>
      <c r="I27" s="27">
        <v>0.87244891608754271</v>
      </c>
      <c r="J27" s="27">
        <v>1.6600414894720465</v>
      </c>
      <c r="K27" s="27">
        <v>1.0679327870552846</v>
      </c>
      <c r="L27" s="27">
        <v>0.72159319572658442</v>
      </c>
      <c r="M27" s="27">
        <v>0.43685302354527533</v>
      </c>
      <c r="N27" s="27"/>
      <c r="O27" s="24"/>
      <c r="P27" s="43">
        <v>55.53</v>
      </c>
      <c r="Q27" s="32"/>
      <c r="R27" s="24"/>
      <c r="S27" s="41" t="s">
        <v>48</v>
      </c>
      <c r="T27" s="61">
        <v>137.70000000000002</v>
      </c>
      <c r="U27" s="61">
        <v>27.700000000000003</v>
      </c>
      <c r="W27" s="23">
        <v>344</v>
      </c>
      <c r="X27" s="23">
        <v>353</v>
      </c>
      <c r="Z27" s="23">
        <f t="shared" si="5"/>
        <v>47368.800000000003</v>
      </c>
      <c r="AA27" s="23">
        <f t="shared" si="5"/>
        <v>9778.1</v>
      </c>
      <c r="AC27" s="59">
        <f t="shared" si="7"/>
        <v>20.642490415632231</v>
      </c>
    </row>
    <row r="28" spans="1:29">
      <c r="A28" s="41" t="s">
        <v>49</v>
      </c>
      <c r="B28" s="21">
        <v>111048</v>
      </c>
      <c r="C28" s="21">
        <v>189437</v>
      </c>
      <c r="D28" s="26">
        <f t="shared" si="6"/>
        <v>58.62001615312743</v>
      </c>
      <c r="E28" s="42"/>
      <c r="F28" s="26"/>
      <c r="G28" s="41" t="s">
        <v>49</v>
      </c>
      <c r="H28" s="27">
        <v>0.5643785764891821</v>
      </c>
      <c r="I28" s="27">
        <v>1.676498719276255</v>
      </c>
      <c r="J28" s="27">
        <v>2.2031240803313534</v>
      </c>
      <c r="K28" s="27">
        <v>1.223460134067252</v>
      </c>
      <c r="L28" s="27">
        <v>0.84144878467491435</v>
      </c>
      <c r="M28" s="27">
        <v>0.60021213690119357</v>
      </c>
      <c r="N28" s="27"/>
      <c r="O28" s="24"/>
      <c r="P28" s="43">
        <v>68.69</v>
      </c>
      <c r="Q28" s="32"/>
      <c r="R28" s="24"/>
      <c r="S28" s="41" t="s">
        <v>49</v>
      </c>
      <c r="T28" s="61">
        <v>122.6</v>
      </c>
      <c r="U28" s="61">
        <v>27.699999999999989</v>
      </c>
      <c r="V28" s="23"/>
      <c r="W28" s="23">
        <v>323</v>
      </c>
      <c r="X28" s="23">
        <v>344</v>
      </c>
      <c r="Z28" s="23">
        <f t="shared" si="5"/>
        <v>39599.799999999996</v>
      </c>
      <c r="AA28" s="23">
        <f t="shared" si="5"/>
        <v>9528.7999999999956</v>
      </c>
      <c r="AC28" s="59">
        <f>AA28/Z28*100</f>
        <v>24.062747791655507</v>
      </c>
    </row>
    <row r="29" spans="1:29">
      <c r="A29" s="41"/>
      <c r="B29" s="21"/>
      <c r="C29" s="21"/>
      <c r="D29" s="26"/>
      <c r="E29" s="42"/>
      <c r="F29" s="26"/>
      <c r="G29" s="41"/>
      <c r="H29" s="43"/>
      <c r="I29" s="43"/>
      <c r="J29" s="43"/>
      <c r="K29" s="43"/>
      <c r="L29" s="43"/>
      <c r="M29" s="43"/>
      <c r="N29" s="27"/>
      <c r="O29" s="24"/>
      <c r="P29" s="44"/>
      <c r="Q29" s="32"/>
      <c r="R29" s="24"/>
      <c r="S29" s="41"/>
      <c r="T29" s="23"/>
      <c r="U29" s="23"/>
      <c r="V29" s="23"/>
      <c r="W29" s="23"/>
      <c r="X29" s="23"/>
      <c r="Z29" s="23"/>
      <c r="AA29" s="23"/>
      <c r="AC29" s="59"/>
    </row>
    <row r="30" spans="1:29">
      <c r="A30" s="41"/>
      <c r="B30" s="21"/>
      <c r="C30" s="33" t="s">
        <v>81</v>
      </c>
      <c r="D30" s="56">
        <f>AVERAGE(D9:D17)</f>
        <v>59.773126425311425</v>
      </c>
      <c r="E30" s="42"/>
      <c r="F30" s="26"/>
      <c r="G30" s="33" t="s">
        <v>81</v>
      </c>
      <c r="H30" s="43">
        <f>AVERAGE(H9:H18)</f>
        <v>0.62677860277347464</v>
      </c>
      <c r="I30" s="43">
        <f t="shared" ref="I30:M30" si="8">AVERAGE(I9:I18)</f>
        <v>1.1878133303692258</v>
      </c>
      <c r="J30" s="43">
        <f t="shared" si="8"/>
        <v>1.1518236706313412</v>
      </c>
      <c r="K30" s="43">
        <f t="shared" si="8"/>
        <v>0.71027346769244337</v>
      </c>
      <c r="L30" s="43">
        <f t="shared" si="8"/>
        <v>0.48500946194117195</v>
      </c>
      <c r="M30" s="43">
        <f t="shared" si="8"/>
        <v>0.43401289166199519</v>
      </c>
      <c r="N30" s="27"/>
      <c r="O30" s="33" t="s">
        <v>81</v>
      </c>
      <c r="P30" s="43">
        <f>AVERAGE(P9:P18)</f>
        <v>41.774444444444441</v>
      </c>
      <c r="Q30" s="32"/>
      <c r="R30" s="24"/>
      <c r="S30" s="41"/>
      <c r="T30" s="23"/>
      <c r="U30" s="23"/>
      <c r="V30" s="23"/>
      <c r="W30" s="23"/>
      <c r="X30" s="23"/>
      <c r="Z30" s="23"/>
      <c r="AA30" s="23"/>
      <c r="AB30" s="33" t="s">
        <v>81</v>
      </c>
      <c r="AC30" s="43">
        <f>AVERAGE(AC9:AC18)</f>
        <v>23.359281250111128</v>
      </c>
    </row>
    <row r="31" spans="1:29">
      <c r="A31" s="24"/>
      <c r="B31" s="24"/>
      <c r="C31" s="33" t="s">
        <v>10</v>
      </c>
      <c r="D31" s="26">
        <f>STDEV(D9:D17)</f>
        <v>6.5330799146584981</v>
      </c>
      <c r="E31" s="32"/>
      <c r="F31" s="24"/>
      <c r="G31" s="33" t="s">
        <v>10</v>
      </c>
      <c r="H31" s="27">
        <f>STDEV(H9:H18)</f>
        <v>0.3649539469490326</v>
      </c>
      <c r="I31" s="27">
        <f t="shared" ref="I31:M31" si="9">STDEV(I9:I18)</f>
        <v>0.60538077124842871</v>
      </c>
      <c r="J31" s="27">
        <f t="shared" si="9"/>
        <v>0.56853605219819969</v>
      </c>
      <c r="K31" s="27">
        <f t="shared" si="9"/>
        <v>0.2801081885820651</v>
      </c>
      <c r="L31" s="27">
        <f t="shared" si="9"/>
        <v>0.1310314410820442</v>
      </c>
      <c r="M31" s="27">
        <f t="shared" si="9"/>
        <v>0.23681353763063381</v>
      </c>
      <c r="N31" s="27"/>
      <c r="O31" s="33" t="s">
        <v>10</v>
      </c>
      <c r="P31" s="27">
        <f>STDEV(P9:P18)</f>
        <v>13.994434707331967</v>
      </c>
      <c r="Q31" s="32"/>
      <c r="R31" s="24"/>
      <c r="U31" s="23"/>
      <c r="X31" s="24" t="s">
        <v>268</v>
      </c>
      <c r="AB31" s="33" t="s">
        <v>10</v>
      </c>
      <c r="AC31" s="27">
        <f>STDEV(AC9:AC18)</f>
        <v>6.1494336059305548</v>
      </c>
    </row>
    <row r="32" spans="1:29">
      <c r="A32" s="24"/>
      <c r="B32" s="24"/>
      <c r="C32" s="33" t="s">
        <v>76</v>
      </c>
      <c r="D32" s="56">
        <f t="shared" ref="D32" si="10">AVERAGE(D21:D28)</f>
        <v>57.251519141193043</v>
      </c>
      <c r="E32" s="57"/>
      <c r="F32" s="33"/>
      <c r="G32" s="33" t="s">
        <v>76</v>
      </c>
      <c r="H32" s="43">
        <f t="shared" ref="H32:M32" si="11">AVERAGE(H21:H28)</f>
        <v>0.7701788501279957</v>
      </c>
      <c r="I32" s="43">
        <f t="shared" si="11"/>
        <v>1.1964356374925451</v>
      </c>
      <c r="J32" s="43">
        <f t="shared" si="11"/>
        <v>1.393692732987502</v>
      </c>
      <c r="K32" s="43">
        <f t="shared" si="11"/>
        <v>0.91591880532615455</v>
      </c>
      <c r="L32" s="43">
        <f t="shared" si="11"/>
        <v>0.58421341958691564</v>
      </c>
      <c r="M32" s="43">
        <f t="shared" si="11"/>
        <v>0.39942394130701797</v>
      </c>
      <c r="N32" s="27"/>
      <c r="O32" s="33" t="s">
        <v>76</v>
      </c>
      <c r="P32" s="43">
        <f t="shared" ref="P32" si="12">AVERAGE(P21:P28)</f>
        <v>49.268750000000004</v>
      </c>
      <c r="Q32" s="32"/>
      <c r="R32" s="24"/>
      <c r="S32" s="24"/>
      <c r="U32" s="23"/>
      <c r="AB32" s="33" t="s">
        <v>76</v>
      </c>
      <c r="AC32" s="43">
        <f t="shared" ref="AC32" si="13">AVERAGE(AC21:AC28)</f>
        <v>19.330377008675782</v>
      </c>
    </row>
    <row r="33" spans="1:29">
      <c r="A33" s="24"/>
      <c r="B33" s="24"/>
      <c r="C33" s="33" t="s">
        <v>10</v>
      </c>
      <c r="D33" s="26">
        <f t="shared" ref="D33" si="14">STDEV(D21:D28)</f>
        <v>5.8291143524825948</v>
      </c>
      <c r="E33" s="32"/>
      <c r="F33" s="24"/>
      <c r="G33" s="33" t="s">
        <v>10</v>
      </c>
      <c r="H33" s="27">
        <f t="shared" ref="H33:M33" si="15">STDEV(H21:H28)</f>
        <v>0.55016877479202986</v>
      </c>
      <c r="I33" s="27">
        <f t="shared" si="15"/>
        <v>0.5204866240396625</v>
      </c>
      <c r="J33" s="27">
        <f t="shared" si="15"/>
        <v>0.42746005565407119</v>
      </c>
      <c r="K33" s="27">
        <f t="shared" si="15"/>
        <v>0.19772539420106902</v>
      </c>
      <c r="L33" s="27">
        <f t="shared" si="15"/>
        <v>0.15566723224155171</v>
      </c>
      <c r="M33" s="27">
        <f t="shared" si="15"/>
        <v>0.10932951597224598</v>
      </c>
      <c r="N33" s="27"/>
      <c r="O33" s="33" t="s">
        <v>10</v>
      </c>
      <c r="P33" s="27">
        <f t="shared" ref="P33" si="16">STDEV(P21:P28)</f>
        <v>12.613409460343599</v>
      </c>
      <c r="Q33" s="32"/>
      <c r="R33" s="24"/>
      <c r="S33" s="24"/>
      <c r="U33" s="23"/>
      <c r="AB33" s="33" t="s">
        <v>10</v>
      </c>
      <c r="AC33" s="27">
        <f t="shared" ref="AC33" si="17">STDEV(AC21:AC28)</f>
        <v>4.4741916376574347</v>
      </c>
    </row>
    <row r="34" spans="1:29">
      <c r="A34" s="47"/>
      <c r="B34" s="47"/>
      <c r="C34" s="33" t="s">
        <v>24</v>
      </c>
      <c r="D34" s="27">
        <v>0.41799999999999998</v>
      </c>
      <c r="E34" s="32"/>
      <c r="F34" s="24"/>
      <c r="G34" s="33" t="s">
        <v>24</v>
      </c>
      <c r="H34" s="27">
        <v>0.53200000000000003</v>
      </c>
      <c r="I34" s="27">
        <v>0.97499999999999998</v>
      </c>
      <c r="J34" s="27">
        <v>0.34200000000000003</v>
      </c>
      <c r="K34" s="27">
        <v>0.105</v>
      </c>
      <c r="L34" s="27">
        <v>0.17399999999999999</v>
      </c>
      <c r="M34" s="27">
        <v>0.71099999999999997</v>
      </c>
      <c r="N34" s="47"/>
      <c r="O34" s="33" t="s">
        <v>24</v>
      </c>
      <c r="P34" s="27">
        <v>0.26700000000000002</v>
      </c>
      <c r="Q34" s="48"/>
      <c r="R34" s="47"/>
      <c r="S34" s="47"/>
      <c r="T34" s="23"/>
      <c r="U34" s="23"/>
      <c r="V34" s="23"/>
      <c r="AB34" s="33" t="s">
        <v>24</v>
      </c>
      <c r="AC34" s="27">
        <v>0.14799999999999999</v>
      </c>
    </row>
    <row r="35" spans="1:29">
      <c r="A35" s="54" t="s">
        <v>265</v>
      </c>
      <c r="Q35" s="14"/>
    </row>
    <row r="36" spans="1:29">
      <c r="B36" s="12"/>
      <c r="F36" s="54" t="s">
        <v>266</v>
      </c>
      <c r="N36" s="54" t="s">
        <v>267</v>
      </c>
      <c r="Q36" s="14"/>
      <c r="T36" s="23"/>
      <c r="U36" s="23"/>
    </row>
    <row r="37" spans="1:29">
      <c r="A37" s="5"/>
      <c r="B37" s="5"/>
      <c r="G37" s="17"/>
      <c r="H37" s="12"/>
      <c r="I37" s="18"/>
      <c r="J37" s="18"/>
      <c r="K37" s="18"/>
      <c r="Q37" s="14"/>
      <c r="T37" s="23"/>
      <c r="U37" s="23"/>
    </row>
    <row r="38" spans="1:29">
      <c r="A38" s="5"/>
      <c r="B38" s="5"/>
      <c r="G38" s="16"/>
      <c r="H38" s="16"/>
      <c r="I38" s="16"/>
      <c r="J38" s="16"/>
      <c r="K38" s="16"/>
      <c r="Q38" s="14"/>
      <c r="T38" s="23"/>
      <c r="U38" s="23"/>
    </row>
    <row r="39" spans="1:29">
      <c r="A39" s="5"/>
      <c r="B39" s="5"/>
      <c r="Q39" s="14"/>
      <c r="T39" s="23"/>
      <c r="U39" s="23"/>
    </row>
    <row r="40" spans="1:29">
      <c r="A40" s="5"/>
      <c r="B40" s="5"/>
      <c r="G40" s="16"/>
      <c r="H40" s="16"/>
      <c r="I40" s="16"/>
      <c r="J40" s="16"/>
      <c r="K40" s="16"/>
      <c r="Q40" s="14"/>
      <c r="T40" s="23"/>
      <c r="U40" s="23"/>
    </row>
    <row r="41" spans="1:29">
      <c r="A41" s="5"/>
      <c r="B41" s="5"/>
      <c r="G41" s="16"/>
      <c r="H41" s="16"/>
      <c r="I41" s="16"/>
      <c r="J41" s="16"/>
      <c r="K41" s="16"/>
      <c r="Q41" s="14"/>
      <c r="T41" s="23"/>
      <c r="U41" s="23"/>
    </row>
    <row r="42" spans="1:29">
      <c r="A42" s="5"/>
      <c r="B42" s="5"/>
      <c r="G42" s="16"/>
      <c r="H42" s="16"/>
      <c r="I42" s="16"/>
      <c r="J42" s="16"/>
      <c r="K42" s="16"/>
      <c r="Q42" s="14"/>
      <c r="T42" s="23"/>
      <c r="U42" s="23"/>
    </row>
    <row r="43" spans="1:29">
      <c r="A43" s="5"/>
      <c r="B43" s="5"/>
      <c r="G43" s="16"/>
      <c r="H43" s="16"/>
      <c r="I43" s="16"/>
      <c r="J43" s="16"/>
      <c r="K43" s="16"/>
      <c r="Q43" s="14"/>
      <c r="T43" s="23"/>
      <c r="U43" s="23"/>
    </row>
    <row r="44" spans="1:29">
      <c r="A44" s="5"/>
      <c r="B44" s="5"/>
      <c r="G44" s="16"/>
      <c r="H44" s="16"/>
      <c r="I44" s="16"/>
      <c r="J44" s="16"/>
      <c r="K44" s="16"/>
      <c r="Q44" s="14"/>
      <c r="T44" s="23"/>
      <c r="U44" s="23"/>
    </row>
    <row r="45" spans="1:29">
      <c r="A45" s="11"/>
      <c r="B45" s="11"/>
      <c r="Q45" s="14"/>
    </row>
    <row r="46" spans="1:29">
      <c r="A46" s="5"/>
      <c r="B46" s="5"/>
      <c r="Q46" s="14"/>
      <c r="T46" s="23"/>
      <c r="U46" s="23"/>
    </row>
    <row r="47" spans="1:29">
      <c r="A47" s="5"/>
      <c r="B47" s="5"/>
      <c r="Q47" s="14"/>
      <c r="T47" s="23"/>
      <c r="U47" s="23"/>
      <c r="V47" s="25"/>
    </row>
    <row r="48" spans="1:29">
      <c r="A48" s="19"/>
      <c r="B48" s="19"/>
      <c r="Q48" s="14"/>
      <c r="T48" s="23"/>
      <c r="U48" s="23"/>
      <c r="V48" s="28"/>
    </row>
    <row r="49" spans="17:21">
      <c r="Q49" s="14"/>
      <c r="T49" s="23"/>
      <c r="U49" s="23"/>
    </row>
    <row r="50" spans="17:21">
      <c r="Q50" s="14"/>
    </row>
    <row r="51" spans="17:21">
      <c r="Q51" s="14"/>
    </row>
    <row r="52" spans="17:21">
      <c r="Q52" s="14"/>
    </row>
    <row r="53" spans="17:21">
      <c r="Q53" s="14"/>
    </row>
    <row r="54" spans="17:21">
      <c r="Q54" s="14"/>
    </row>
    <row r="55" spans="17:21">
      <c r="Q55" s="14"/>
    </row>
    <row r="56" spans="17:21">
      <c r="Q56" s="14"/>
    </row>
    <row r="57" spans="17:21">
      <c r="Q57" s="14"/>
    </row>
    <row r="58" spans="17:21">
      <c r="Q58" s="14"/>
    </row>
    <row r="59" spans="17:21">
      <c r="Q59" s="14"/>
    </row>
    <row r="60" spans="17:21">
      <c r="Q60" s="14"/>
    </row>
    <row r="61" spans="17:21">
      <c r="Q61" s="14"/>
    </row>
    <row r="62" spans="17:21">
      <c r="Q62" s="14"/>
    </row>
    <row r="63" spans="17:21">
      <c r="Q63" s="14"/>
    </row>
    <row r="64" spans="17:21">
      <c r="Q64" s="14"/>
    </row>
    <row r="65" spans="17:17">
      <c r="Q65" s="14"/>
    </row>
    <row r="66" spans="17:17">
      <c r="Q66" s="14"/>
    </row>
    <row r="67" spans="17:17">
      <c r="Q67" s="14"/>
    </row>
    <row r="68" spans="17:17">
      <c r="Q68" s="14"/>
    </row>
    <row r="69" spans="17:17">
      <c r="Q69" s="14"/>
    </row>
    <row r="70" spans="17:17">
      <c r="Q70" s="14"/>
    </row>
    <row r="71" spans="17:17">
      <c r="Q71" s="14"/>
    </row>
    <row r="72" spans="17:17">
      <c r="Q72" s="14"/>
    </row>
    <row r="73" spans="17:17">
      <c r="Q73" s="14"/>
    </row>
    <row r="74" spans="17:17">
      <c r="Q74" s="14"/>
    </row>
    <row r="75" spans="17:17">
      <c r="Q75" s="14"/>
    </row>
    <row r="76" spans="17:17">
      <c r="Q76" s="14"/>
    </row>
    <row r="77" spans="17:17">
      <c r="Q77" s="14"/>
    </row>
    <row r="78" spans="17:17">
      <c r="Q78" s="14"/>
    </row>
    <row r="79" spans="17:17">
      <c r="Q79" s="14"/>
    </row>
    <row r="80" spans="17:17">
      <c r="Q80" s="14"/>
    </row>
    <row r="81" spans="17:17">
      <c r="Q81" s="14"/>
    </row>
    <row r="82" spans="17:17">
      <c r="Q82" s="14"/>
    </row>
    <row r="83" spans="17:17">
      <c r="Q83" s="14"/>
    </row>
    <row r="84" spans="17:17">
      <c r="Q84" s="14"/>
    </row>
    <row r="85" spans="17:17">
      <c r="Q85" s="14"/>
    </row>
    <row r="86" spans="17:17">
      <c r="Q86" s="14"/>
    </row>
    <row r="87" spans="17:17">
      <c r="Q87" s="14"/>
    </row>
    <row r="88" spans="17:17">
      <c r="Q88" s="14"/>
    </row>
    <row r="89" spans="17:17">
      <c r="Q89" s="14"/>
    </row>
    <row r="90" spans="17:17">
      <c r="Q90" s="14"/>
    </row>
    <row r="91" spans="17:17">
      <c r="Q91" s="14"/>
    </row>
    <row r="92" spans="17:17">
      <c r="Q92" s="14"/>
    </row>
    <row r="93" spans="17:17">
      <c r="Q93" s="14"/>
    </row>
    <row r="94" spans="17:17">
      <c r="Q94" s="14"/>
    </row>
    <row r="95" spans="17:17">
      <c r="Q95" s="14"/>
    </row>
    <row r="96" spans="17:17">
      <c r="Q96" s="14"/>
    </row>
    <row r="97" spans="17:17">
      <c r="Q97" s="14"/>
    </row>
    <row r="98" spans="17:17">
      <c r="Q98" s="14"/>
    </row>
    <row r="99" spans="17:17">
      <c r="Q99" s="14"/>
    </row>
    <row r="100" spans="17:17">
      <c r="Q100" s="14"/>
    </row>
    <row r="101" spans="17:17">
      <c r="Q101" s="14"/>
    </row>
    <row r="102" spans="17:17">
      <c r="Q102" s="14"/>
    </row>
    <row r="103" spans="17:17">
      <c r="Q103" s="14"/>
    </row>
    <row r="104" spans="17:17">
      <c r="Q104" s="14"/>
    </row>
    <row r="105" spans="17:17">
      <c r="Q105" s="14"/>
    </row>
    <row r="106" spans="17:17">
      <c r="Q106" s="14"/>
    </row>
    <row r="107" spans="17:17">
      <c r="Q107" s="14"/>
    </row>
    <row r="108" spans="17:17">
      <c r="Q108" s="14"/>
    </row>
    <row r="109" spans="17:17">
      <c r="Q109" s="14"/>
    </row>
    <row r="110" spans="17:17">
      <c r="Q110" s="14"/>
    </row>
    <row r="111" spans="17:17">
      <c r="Q111" s="14"/>
    </row>
    <row r="112" spans="17:17">
      <c r="Q112" s="14"/>
    </row>
    <row r="113" spans="17:17">
      <c r="Q113" s="14"/>
    </row>
    <row r="114" spans="17:17">
      <c r="Q114" s="14"/>
    </row>
    <row r="115" spans="17:17">
      <c r="Q115" s="14"/>
    </row>
    <row r="116" spans="17:17">
      <c r="Q116" s="14"/>
    </row>
    <row r="117" spans="17:17">
      <c r="Q117" s="14"/>
    </row>
    <row r="118" spans="17:17">
      <c r="Q118" s="14"/>
    </row>
    <row r="119" spans="17:17">
      <c r="Q119" s="14"/>
    </row>
    <row r="120" spans="17:17">
      <c r="Q120" s="14"/>
    </row>
    <row r="121" spans="17:17">
      <c r="Q121" s="14"/>
    </row>
    <row r="122" spans="17:17">
      <c r="Q122" s="14"/>
    </row>
    <row r="123" spans="17:17">
      <c r="Q123" s="14"/>
    </row>
    <row r="124" spans="17:17">
      <c r="Q124" s="14"/>
    </row>
    <row r="125" spans="17:17">
      <c r="Q125" s="14"/>
    </row>
    <row r="126" spans="17:17">
      <c r="Q126" s="14"/>
    </row>
    <row r="127" spans="17:17">
      <c r="Q127" s="14"/>
    </row>
    <row r="128" spans="17:17">
      <c r="Q128" s="14"/>
    </row>
    <row r="129" spans="17:17">
      <c r="Q129" s="14"/>
    </row>
    <row r="130" spans="17:17">
      <c r="Q130" s="14"/>
    </row>
    <row r="131" spans="17:17">
      <c r="Q131" s="14"/>
    </row>
    <row r="132" spans="17:17">
      <c r="Q132" s="14"/>
    </row>
    <row r="133" spans="17:17">
      <c r="Q133" s="14"/>
    </row>
    <row r="134" spans="17:17">
      <c r="Q134" s="14"/>
    </row>
    <row r="135" spans="17:17">
      <c r="Q135" s="14"/>
    </row>
    <row r="136" spans="17:17">
      <c r="Q136" s="14"/>
    </row>
    <row r="137" spans="17:17">
      <c r="Q137" s="14"/>
    </row>
    <row r="138" spans="17:17">
      <c r="Q138" s="14"/>
    </row>
    <row r="139" spans="17:17">
      <c r="Q139" s="14"/>
    </row>
    <row r="140" spans="17:17">
      <c r="Q140" s="14"/>
    </row>
    <row r="141" spans="17:17">
      <c r="Q141" s="14"/>
    </row>
    <row r="142" spans="17:17">
      <c r="Q142" s="14"/>
    </row>
    <row r="143" spans="17:17">
      <c r="Q143" s="14"/>
    </row>
    <row r="144" spans="17:17">
      <c r="Q144" s="14"/>
    </row>
    <row r="145" spans="17:17">
      <c r="Q145" s="14"/>
    </row>
    <row r="146" spans="17:17">
      <c r="Q146" s="14"/>
    </row>
    <row r="147" spans="17:17">
      <c r="Q147" s="14"/>
    </row>
    <row r="148" spans="17:17">
      <c r="Q148" s="14"/>
    </row>
    <row r="149" spans="17:17">
      <c r="Q149" s="14"/>
    </row>
    <row r="150" spans="17:17">
      <c r="Q150" s="14"/>
    </row>
    <row r="151" spans="17:17">
      <c r="Q151" s="14"/>
    </row>
    <row r="152" spans="17:17">
      <c r="Q152" s="14"/>
    </row>
    <row r="153" spans="17:17">
      <c r="Q153" s="14"/>
    </row>
    <row r="154" spans="17:17">
      <c r="Q154" s="14"/>
    </row>
    <row r="155" spans="17:17">
      <c r="Q155" s="14"/>
    </row>
    <row r="156" spans="17:17">
      <c r="Q156" s="14"/>
    </row>
    <row r="157" spans="17:17">
      <c r="Q157" s="14"/>
    </row>
    <row r="158" spans="17:17">
      <c r="Q158" s="14"/>
    </row>
    <row r="159" spans="17:17">
      <c r="Q159" s="14"/>
    </row>
    <row r="160" spans="17:17">
      <c r="Q160" s="14"/>
    </row>
    <row r="161" spans="17:17">
      <c r="Q161" s="14"/>
    </row>
    <row r="162" spans="17:17">
      <c r="Q162" s="14"/>
    </row>
    <row r="163" spans="17:17">
      <c r="Q163" s="14"/>
    </row>
    <row r="164" spans="17:17">
      <c r="Q164" s="14"/>
    </row>
    <row r="165" spans="17:17">
      <c r="Q165" s="14"/>
    </row>
    <row r="166" spans="17:17">
      <c r="Q166" s="14"/>
    </row>
    <row r="167" spans="17:17">
      <c r="Q167" s="14"/>
    </row>
    <row r="168" spans="17:17">
      <c r="Q168" s="14"/>
    </row>
    <row r="169" spans="17:17">
      <c r="Q169" s="14"/>
    </row>
    <row r="170" spans="17:17">
      <c r="Q170" s="14"/>
    </row>
    <row r="171" spans="17:17">
      <c r="Q171" s="14"/>
    </row>
    <row r="172" spans="17:17">
      <c r="Q172" s="14"/>
    </row>
    <row r="173" spans="17:17">
      <c r="Q173" s="14"/>
    </row>
    <row r="174" spans="17:17">
      <c r="Q174" s="14"/>
    </row>
    <row r="175" spans="17:17">
      <c r="Q175" s="14"/>
    </row>
    <row r="176" spans="17:17">
      <c r="Q176" s="14"/>
    </row>
    <row r="177" spans="17:17">
      <c r="Q177" s="14"/>
    </row>
    <row r="178" spans="17:17">
      <c r="Q178" s="14"/>
    </row>
    <row r="179" spans="17:17">
      <c r="Q179" s="14"/>
    </row>
    <row r="180" spans="17:17">
      <c r="Q180" s="14"/>
    </row>
    <row r="181" spans="17:17">
      <c r="Q181" s="14"/>
    </row>
    <row r="182" spans="17:17">
      <c r="Q182" s="14"/>
    </row>
    <row r="183" spans="17:17">
      <c r="Q183" s="14"/>
    </row>
    <row r="184" spans="17:17">
      <c r="Q184" s="14"/>
    </row>
    <row r="185" spans="17:17">
      <c r="Q185" s="14"/>
    </row>
    <row r="186" spans="17:17">
      <c r="Q186" s="14"/>
    </row>
    <row r="187" spans="17:17">
      <c r="Q187" s="14"/>
    </row>
    <row r="188" spans="17:17">
      <c r="Q188" s="14"/>
    </row>
    <row r="189" spans="17:17">
      <c r="Q189" s="14"/>
    </row>
    <row r="190" spans="17:17">
      <c r="Q190" s="14"/>
    </row>
    <row r="191" spans="17:17">
      <c r="Q191" s="14"/>
    </row>
    <row r="192" spans="17:17">
      <c r="Q192" s="14"/>
    </row>
    <row r="193" spans="17:17">
      <c r="Q193" s="14"/>
    </row>
    <row r="194" spans="17:17">
      <c r="Q194" s="14"/>
    </row>
    <row r="195" spans="17:17">
      <c r="Q195" s="14"/>
    </row>
    <row r="196" spans="17:17">
      <c r="Q196" s="14"/>
    </row>
    <row r="197" spans="17:17">
      <c r="Q197" s="14"/>
    </row>
    <row r="198" spans="17:17">
      <c r="Q198" s="14"/>
    </row>
    <row r="199" spans="17:17">
      <c r="Q199" s="14"/>
    </row>
    <row r="200" spans="17:17">
      <c r="Q200" s="14"/>
    </row>
    <row r="201" spans="17:17">
      <c r="Q201" s="14"/>
    </row>
    <row r="202" spans="17:17">
      <c r="Q202" s="14"/>
    </row>
    <row r="203" spans="17:17">
      <c r="Q203" s="14"/>
    </row>
    <row r="204" spans="17:17">
      <c r="Q204" s="14"/>
    </row>
    <row r="205" spans="17:17">
      <c r="Q205" s="14"/>
    </row>
    <row r="206" spans="17:17">
      <c r="Q206" s="14"/>
    </row>
    <row r="207" spans="17:17">
      <c r="Q207" s="14"/>
    </row>
    <row r="208" spans="17:17">
      <c r="Q208" s="14"/>
    </row>
    <row r="209" spans="17:17">
      <c r="Q209" s="14"/>
    </row>
    <row r="210" spans="17:17">
      <c r="Q210" s="14"/>
    </row>
    <row r="211" spans="17:17">
      <c r="Q211" s="14"/>
    </row>
    <row r="212" spans="17:17">
      <c r="Q212" s="14"/>
    </row>
    <row r="213" spans="17:17">
      <c r="Q213" s="14"/>
    </row>
    <row r="214" spans="17:17">
      <c r="Q214" s="14"/>
    </row>
    <row r="215" spans="17:17">
      <c r="Q215" s="14"/>
    </row>
    <row r="216" spans="17:17">
      <c r="Q216" s="14"/>
    </row>
    <row r="217" spans="17:17">
      <c r="Q217" s="14"/>
    </row>
  </sheetData>
  <mergeCells count="11">
    <mergeCell ref="T6:U7"/>
    <mergeCell ref="AC6:AC8"/>
    <mergeCell ref="A7:B7"/>
    <mergeCell ref="H7:M7"/>
    <mergeCell ref="W7:X7"/>
    <mergeCell ref="Z7:AA7"/>
    <mergeCell ref="T18:U19"/>
    <mergeCell ref="A19:B19"/>
    <mergeCell ref="H19:M19"/>
    <mergeCell ref="W19:X19"/>
    <mergeCell ref="Z19:AA19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33"/>
  <sheetViews>
    <sheetView topLeftCell="A16" workbookViewId="0">
      <selection activeCell="L39" sqref="L39"/>
    </sheetView>
  </sheetViews>
  <sheetFormatPr defaultColWidth="9" defaultRowHeight="15"/>
  <cols>
    <col min="1" max="1" width="10.7109375" customWidth="1"/>
    <col min="6" max="6" width="3.85546875" customWidth="1"/>
    <col min="14" max="14" width="9" style="14"/>
    <col min="16" max="16" width="10.7109375" customWidth="1"/>
    <col min="21" max="21" width="3.85546875" customWidth="1"/>
    <col min="29" max="29" width="9" style="14"/>
    <col min="44" max="44" width="9" style="14"/>
  </cols>
  <sheetData>
    <row r="1" spans="1:44">
      <c r="A1" s="24" t="s">
        <v>275</v>
      </c>
    </row>
    <row r="3" spans="1:44">
      <c r="A3" s="13" t="s">
        <v>113</v>
      </c>
      <c r="P3" s="69" t="s">
        <v>302</v>
      </c>
      <c r="AE3" s="69" t="s">
        <v>301</v>
      </c>
    </row>
    <row r="4" spans="1:44">
      <c r="B4" s="64" t="s">
        <v>110</v>
      </c>
      <c r="C4" s="13"/>
      <c r="D4" s="13"/>
      <c r="E4" s="13"/>
      <c r="Q4" s="64" t="s">
        <v>110</v>
      </c>
      <c r="R4" s="13"/>
      <c r="S4" s="13"/>
      <c r="T4" s="13"/>
      <c r="AF4" s="64" t="s">
        <v>110</v>
      </c>
      <c r="AG4" s="13"/>
      <c r="AH4" s="13"/>
      <c r="AI4" s="13"/>
    </row>
    <row r="5" spans="1:44" ht="15.75" thickBot="1">
      <c r="A5" s="63" t="s">
        <v>26</v>
      </c>
      <c r="B5" s="108" t="s">
        <v>111</v>
      </c>
      <c r="C5" s="108"/>
      <c r="D5" s="108"/>
      <c r="E5" s="108"/>
      <c r="G5" s="108" t="s">
        <v>112</v>
      </c>
      <c r="H5" s="108"/>
      <c r="I5" s="108"/>
      <c r="J5" s="108"/>
      <c r="K5" s="108"/>
      <c r="L5" s="108"/>
      <c r="M5" s="108"/>
      <c r="N5" s="109"/>
      <c r="P5" s="63" t="s">
        <v>26</v>
      </c>
      <c r="Q5" s="108" t="s">
        <v>111</v>
      </c>
      <c r="R5" s="108"/>
      <c r="S5" s="108"/>
      <c r="T5" s="108"/>
      <c r="V5" s="108" t="s">
        <v>112</v>
      </c>
      <c r="W5" s="108"/>
      <c r="X5" s="108"/>
      <c r="Y5" s="108"/>
      <c r="Z5" s="108"/>
      <c r="AA5" s="108"/>
      <c r="AB5" s="108"/>
      <c r="AC5" s="109"/>
      <c r="AE5" s="63" t="s">
        <v>26</v>
      </c>
      <c r="AF5" s="108" t="s">
        <v>111</v>
      </c>
      <c r="AG5" s="108"/>
      <c r="AH5" s="108"/>
      <c r="AI5" s="108"/>
      <c r="AK5" s="108" t="s">
        <v>112</v>
      </c>
      <c r="AL5" s="108"/>
      <c r="AM5" s="108"/>
      <c r="AN5" s="108"/>
      <c r="AO5" s="108"/>
      <c r="AP5" s="108"/>
      <c r="AQ5" s="108"/>
      <c r="AR5" s="109"/>
    </row>
    <row r="6" spans="1:44">
      <c r="A6" s="24" t="s">
        <v>25</v>
      </c>
      <c r="B6" s="67">
        <v>0</v>
      </c>
      <c r="C6" s="67">
        <v>10</v>
      </c>
      <c r="D6" s="67">
        <v>20</v>
      </c>
      <c r="E6" s="67">
        <v>25</v>
      </c>
      <c r="G6" s="67">
        <v>5</v>
      </c>
      <c r="H6" s="67">
        <v>10</v>
      </c>
      <c r="I6" s="67">
        <v>15</v>
      </c>
      <c r="J6" s="67">
        <v>30</v>
      </c>
      <c r="K6" s="67">
        <v>45</v>
      </c>
      <c r="L6" s="67">
        <v>60</v>
      </c>
      <c r="M6" s="67">
        <v>75</v>
      </c>
      <c r="N6" s="68">
        <v>90</v>
      </c>
      <c r="P6" s="24" t="s">
        <v>25</v>
      </c>
      <c r="Q6" s="67">
        <v>0</v>
      </c>
      <c r="R6" s="67">
        <v>10</v>
      </c>
      <c r="S6" s="67">
        <v>20</v>
      </c>
      <c r="T6" s="67">
        <v>25</v>
      </c>
      <c r="V6" s="67">
        <v>5</v>
      </c>
      <c r="W6" s="67">
        <v>10</v>
      </c>
      <c r="X6" s="67">
        <v>15</v>
      </c>
      <c r="Y6" s="67">
        <v>30</v>
      </c>
      <c r="Z6" s="67">
        <v>45</v>
      </c>
      <c r="AA6" s="67">
        <v>60</v>
      </c>
      <c r="AB6" s="67">
        <v>75</v>
      </c>
      <c r="AC6" s="68">
        <v>90</v>
      </c>
      <c r="AE6" s="24" t="s">
        <v>25</v>
      </c>
      <c r="AF6" s="67">
        <v>0</v>
      </c>
      <c r="AG6" s="67">
        <v>10</v>
      </c>
      <c r="AH6" s="67">
        <v>20</v>
      </c>
      <c r="AI6" s="67">
        <v>25</v>
      </c>
      <c r="AK6" s="67">
        <v>5</v>
      </c>
      <c r="AL6" s="67">
        <v>10</v>
      </c>
      <c r="AM6" s="67">
        <v>15</v>
      </c>
      <c r="AN6" s="67">
        <v>30</v>
      </c>
      <c r="AO6" s="67">
        <v>45</v>
      </c>
      <c r="AP6" s="67">
        <v>60</v>
      </c>
      <c r="AQ6" s="67">
        <v>75</v>
      </c>
      <c r="AR6" s="68">
        <v>90</v>
      </c>
    </row>
    <row r="7" spans="1:44">
      <c r="A7" s="41" t="s">
        <v>35</v>
      </c>
      <c r="B7" s="21">
        <v>90.1</v>
      </c>
      <c r="C7" s="21">
        <v>101</v>
      </c>
      <c r="D7" s="21">
        <v>102.69999999999999</v>
      </c>
      <c r="E7" s="21">
        <v>110.2</v>
      </c>
      <c r="F7" s="21"/>
      <c r="G7" s="21">
        <v>7.0000000000000142</v>
      </c>
      <c r="H7" s="21">
        <v>7.5</v>
      </c>
      <c r="I7" s="21">
        <v>16.599999999999994</v>
      </c>
      <c r="J7" s="21">
        <v>21.799999999999997</v>
      </c>
      <c r="K7" s="21">
        <v>20</v>
      </c>
      <c r="L7" s="21">
        <v>20.099999999999994</v>
      </c>
      <c r="M7" s="21">
        <v>21.700000000000003</v>
      </c>
      <c r="N7" s="45">
        <v>22</v>
      </c>
      <c r="P7" s="41" t="s">
        <v>35</v>
      </c>
      <c r="Q7" s="21">
        <v>3541</v>
      </c>
      <c r="R7" s="21">
        <v>3845</v>
      </c>
      <c r="S7" s="21">
        <v>4014</v>
      </c>
      <c r="T7" s="21">
        <v>4401</v>
      </c>
      <c r="U7" s="21"/>
      <c r="V7" s="21">
        <v>847</v>
      </c>
      <c r="W7" s="21">
        <v>936</v>
      </c>
      <c r="X7" s="21">
        <v>1062</v>
      </c>
      <c r="Y7" s="21">
        <v>1391</v>
      </c>
      <c r="Z7" s="21">
        <v>1315</v>
      </c>
      <c r="AA7" s="21">
        <v>1277</v>
      </c>
      <c r="AB7" s="21">
        <v>1163</v>
      </c>
      <c r="AC7" s="45">
        <v>1454</v>
      </c>
      <c r="AE7" s="41" t="s">
        <v>35</v>
      </c>
      <c r="AF7" s="21">
        <v>3162</v>
      </c>
      <c r="AG7" s="21">
        <v>3566</v>
      </c>
      <c r="AH7" s="21">
        <v>3655</v>
      </c>
      <c r="AI7" s="21">
        <v>4022</v>
      </c>
      <c r="AJ7" s="21"/>
      <c r="AK7" s="21">
        <v>822</v>
      </c>
      <c r="AL7" s="21">
        <v>898</v>
      </c>
      <c r="AM7" s="21">
        <v>898</v>
      </c>
      <c r="AN7" s="21">
        <v>1265</v>
      </c>
      <c r="AO7" s="21">
        <v>1024</v>
      </c>
      <c r="AP7" s="21">
        <v>1075</v>
      </c>
      <c r="AQ7" s="21">
        <v>1100</v>
      </c>
      <c r="AR7" s="45">
        <v>1277</v>
      </c>
    </row>
    <row r="8" spans="1:44">
      <c r="A8" s="41" t="s">
        <v>36</v>
      </c>
      <c r="B8" s="21">
        <v>77.3</v>
      </c>
      <c r="C8" s="21">
        <v>88.999999999999986</v>
      </c>
      <c r="D8" s="21">
        <v>92.699999999999989</v>
      </c>
      <c r="E8" s="21">
        <v>93.600000000000009</v>
      </c>
      <c r="F8" s="21"/>
      <c r="G8" s="21">
        <v>4.5999999999999943</v>
      </c>
      <c r="H8" s="21">
        <v>7.5</v>
      </c>
      <c r="I8" s="21">
        <v>10.700000000000003</v>
      </c>
      <c r="J8" s="21">
        <v>24.099999999999994</v>
      </c>
      <c r="K8" s="21">
        <v>26.799999999999997</v>
      </c>
      <c r="L8" s="21">
        <v>28.800000000000004</v>
      </c>
      <c r="M8" s="21">
        <v>28.699999999999996</v>
      </c>
      <c r="N8" s="45">
        <v>28.6</v>
      </c>
      <c r="P8" s="41" t="s">
        <v>36</v>
      </c>
      <c r="Q8" s="21">
        <v>3162</v>
      </c>
      <c r="R8" s="21">
        <v>3781</v>
      </c>
      <c r="S8" s="21">
        <v>3845</v>
      </c>
      <c r="T8" s="21">
        <v>4085</v>
      </c>
      <c r="U8" s="21"/>
      <c r="V8" s="21">
        <v>784</v>
      </c>
      <c r="W8" s="21">
        <v>822</v>
      </c>
      <c r="X8" s="21">
        <v>923</v>
      </c>
      <c r="Y8" s="21">
        <v>1312</v>
      </c>
      <c r="Z8" s="21">
        <v>1644</v>
      </c>
      <c r="AA8" s="21">
        <v>1796</v>
      </c>
      <c r="AB8" s="21">
        <v>1619</v>
      </c>
      <c r="AC8" s="45">
        <v>1846</v>
      </c>
      <c r="AE8" s="41" t="s">
        <v>36</v>
      </c>
      <c r="AF8" s="21">
        <v>2694</v>
      </c>
      <c r="AG8" s="21">
        <v>3174</v>
      </c>
      <c r="AH8" s="21">
        <v>3427</v>
      </c>
      <c r="AI8" s="21">
        <v>3377</v>
      </c>
      <c r="AJ8" s="21"/>
      <c r="AK8" s="21">
        <v>860</v>
      </c>
      <c r="AL8" s="21">
        <v>847</v>
      </c>
      <c r="AM8" s="21">
        <v>1050</v>
      </c>
      <c r="AN8" s="21">
        <v>1227</v>
      </c>
      <c r="AO8" s="21">
        <v>1391</v>
      </c>
      <c r="AP8" s="21">
        <v>1556</v>
      </c>
      <c r="AQ8" s="21">
        <v>1492</v>
      </c>
      <c r="AR8" s="45">
        <v>1505</v>
      </c>
    </row>
    <row r="9" spans="1:44">
      <c r="A9" s="41" t="s">
        <v>37</v>
      </c>
      <c r="B9" s="21">
        <v>83.600000000000009</v>
      </c>
      <c r="C9" s="21">
        <v>92.399999999999991</v>
      </c>
      <c r="D9" s="21">
        <v>94.1</v>
      </c>
      <c r="E9" s="21">
        <v>95.3</v>
      </c>
      <c r="F9" s="21"/>
      <c r="G9" s="21">
        <v>7.7999999999999972</v>
      </c>
      <c r="H9" s="21">
        <v>8.2000000000000028</v>
      </c>
      <c r="I9" s="21">
        <v>14</v>
      </c>
      <c r="J9" s="21">
        <v>19.199999999999996</v>
      </c>
      <c r="K9" s="21">
        <v>23.099999999999994</v>
      </c>
      <c r="L9" s="21">
        <v>23.200000000000003</v>
      </c>
      <c r="M9" s="21">
        <v>24.499999999999993</v>
      </c>
      <c r="N9" s="45">
        <v>23.5</v>
      </c>
      <c r="P9" s="41" t="s">
        <v>37</v>
      </c>
      <c r="Q9" s="21">
        <v>3731</v>
      </c>
      <c r="R9" s="21">
        <v>4123</v>
      </c>
      <c r="S9" s="21">
        <v>4147</v>
      </c>
      <c r="T9" s="21">
        <v>4186</v>
      </c>
      <c r="U9" s="21"/>
      <c r="V9" s="21">
        <v>885</v>
      </c>
      <c r="W9" s="21">
        <v>860</v>
      </c>
      <c r="X9" s="21">
        <v>1113</v>
      </c>
      <c r="Y9" s="21">
        <v>1265</v>
      </c>
      <c r="Z9" s="21">
        <v>1454</v>
      </c>
      <c r="AA9" s="21">
        <v>1480</v>
      </c>
      <c r="AB9" s="21">
        <v>1493</v>
      </c>
      <c r="AC9" s="45">
        <v>1467</v>
      </c>
      <c r="AE9" s="41" t="s">
        <v>37</v>
      </c>
      <c r="AF9" s="21">
        <v>3035</v>
      </c>
      <c r="AG9" s="21">
        <v>3231</v>
      </c>
      <c r="AH9" s="21">
        <v>3633</v>
      </c>
      <c r="AI9" s="21">
        <v>3667</v>
      </c>
      <c r="AJ9" s="21"/>
      <c r="AK9" s="21">
        <v>860</v>
      </c>
      <c r="AL9" s="21">
        <v>873</v>
      </c>
      <c r="AM9" s="21">
        <v>1062</v>
      </c>
      <c r="AN9" s="21">
        <v>1138</v>
      </c>
      <c r="AO9" s="21">
        <v>1315</v>
      </c>
      <c r="AP9" s="21">
        <v>1341</v>
      </c>
      <c r="AQ9" s="21">
        <v>1391</v>
      </c>
      <c r="AR9" s="45">
        <v>1402</v>
      </c>
    </row>
    <row r="10" spans="1:44">
      <c r="A10" s="41" t="s">
        <v>38</v>
      </c>
      <c r="B10" s="21">
        <v>72.8</v>
      </c>
      <c r="C10" s="21">
        <v>70</v>
      </c>
      <c r="D10" s="21">
        <v>80.300000000000011</v>
      </c>
      <c r="E10" s="21">
        <v>82.2</v>
      </c>
      <c r="F10" s="21"/>
      <c r="G10" s="21">
        <v>6.1000000000000085</v>
      </c>
      <c r="H10" s="21">
        <v>8</v>
      </c>
      <c r="I10" s="21">
        <v>7.7999999999999972</v>
      </c>
      <c r="J10" s="21">
        <v>12.799999999999997</v>
      </c>
      <c r="K10" s="21">
        <v>16.400000000000006</v>
      </c>
      <c r="L10" s="21">
        <v>16.200000000000003</v>
      </c>
      <c r="M10" s="21">
        <v>17.600000000000009</v>
      </c>
      <c r="N10" s="45">
        <v>18.899999999999999</v>
      </c>
      <c r="P10" s="41" t="s">
        <v>38</v>
      </c>
      <c r="Q10" s="21">
        <v>3313</v>
      </c>
      <c r="R10" s="21">
        <v>3617</v>
      </c>
      <c r="S10" s="21">
        <v>3857</v>
      </c>
      <c r="T10" s="21">
        <v>3946</v>
      </c>
      <c r="U10" s="21"/>
      <c r="V10" s="21">
        <v>822</v>
      </c>
      <c r="W10" s="21">
        <v>860</v>
      </c>
      <c r="X10" s="21">
        <v>847</v>
      </c>
      <c r="Y10" s="21">
        <v>1062</v>
      </c>
      <c r="Z10" s="21">
        <v>1062</v>
      </c>
      <c r="AA10" s="21">
        <v>1201</v>
      </c>
      <c r="AB10" s="21">
        <v>1277</v>
      </c>
      <c r="AC10" s="45">
        <v>1277</v>
      </c>
      <c r="AE10" s="41" t="s">
        <v>38</v>
      </c>
      <c r="AF10" s="21">
        <v>2845</v>
      </c>
      <c r="AG10" s="21">
        <v>3035</v>
      </c>
      <c r="AH10" s="21">
        <v>3351</v>
      </c>
      <c r="AI10" s="21">
        <v>3349</v>
      </c>
      <c r="AJ10" s="21"/>
      <c r="AK10" s="21">
        <v>847</v>
      </c>
      <c r="AL10" s="21">
        <v>961</v>
      </c>
      <c r="AM10" s="21">
        <v>974</v>
      </c>
      <c r="AN10" s="21">
        <v>1126</v>
      </c>
      <c r="AO10" s="21">
        <v>1012</v>
      </c>
      <c r="AP10" s="21">
        <v>1113</v>
      </c>
      <c r="AQ10" s="21">
        <v>1201</v>
      </c>
      <c r="AR10" s="45">
        <v>1211</v>
      </c>
    </row>
    <row r="11" spans="1:44">
      <c r="A11" s="41" t="s">
        <v>39</v>
      </c>
      <c r="B11" s="21">
        <v>112.80000000000001</v>
      </c>
      <c r="C11" s="21">
        <v>124.60000000000001</v>
      </c>
      <c r="D11" s="21">
        <v>128.70000000000002</v>
      </c>
      <c r="E11" s="21">
        <v>128.4</v>
      </c>
      <c r="F11" s="21"/>
      <c r="G11" s="21">
        <v>4.7999999999999972</v>
      </c>
      <c r="H11" s="21">
        <v>6.7000000000000028</v>
      </c>
      <c r="I11" s="21">
        <v>12.100000000000009</v>
      </c>
      <c r="J11" s="21">
        <v>21</v>
      </c>
      <c r="K11" s="21">
        <v>22.700000000000003</v>
      </c>
      <c r="L11" s="21">
        <v>26.5</v>
      </c>
      <c r="M11" s="21">
        <v>30.799999999999997</v>
      </c>
      <c r="N11" s="45">
        <v>34.300000000000004</v>
      </c>
      <c r="P11" s="41" t="s">
        <v>39</v>
      </c>
      <c r="Q11" s="21">
        <v>4452</v>
      </c>
      <c r="R11" s="21">
        <v>5261</v>
      </c>
      <c r="S11" s="21">
        <v>5476</v>
      </c>
      <c r="T11" s="21">
        <v>5500</v>
      </c>
      <c r="U11" s="21"/>
      <c r="V11" s="21">
        <v>885</v>
      </c>
      <c r="W11" s="21">
        <v>999</v>
      </c>
      <c r="X11" s="21">
        <v>948</v>
      </c>
      <c r="Y11" s="21">
        <v>1189</v>
      </c>
      <c r="Z11" s="21">
        <v>1252</v>
      </c>
      <c r="AA11" s="21">
        <v>1492</v>
      </c>
      <c r="AB11" s="21">
        <v>1581</v>
      </c>
      <c r="AC11" s="45">
        <v>1758</v>
      </c>
      <c r="AE11" s="41" t="s">
        <v>39</v>
      </c>
      <c r="AF11" s="21">
        <v>3996</v>
      </c>
      <c r="AG11" s="21">
        <v>4426</v>
      </c>
      <c r="AH11" s="21">
        <v>4730</v>
      </c>
      <c r="AI11" s="21">
        <v>4768</v>
      </c>
      <c r="AJ11" s="21"/>
      <c r="AK11" s="21">
        <v>860</v>
      </c>
      <c r="AL11" s="21">
        <v>936</v>
      </c>
      <c r="AM11" s="21">
        <v>948</v>
      </c>
      <c r="AN11" s="21">
        <v>1052</v>
      </c>
      <c r="AO11" s="21">
        <v>1214</v>
      </c>
      <c r="AP11" s="21">
        <v>1290</v>
      </c>
      <c r="AQ11" s="21">
        <v>1341</v>
      </c>
      <c r="AR11" s="45">
        <v>1480</v>
      </c>
    </row>
    <row r="12" spans="1:44">
      <c r="A12" s="41" t="s">
        <v>40</v>
      </c>
      <c r="B12" s="21">
        <v>124.1</v>
      </c>
      <c r="C12" s="21">
        <v>129.9</v>
      </c>
      <c r="D12" s="21">
        <v>134.19999999999999</v>
      </c>
      <c r="E12" s="21">
        <v>135.80000000000001</v>
      </c>
      <c r="F12" s="21"/>
      <c r="G12" s="21">
        <v>9.5</v>
      </c>
      <c r="H12" s="21">
        <v>11.100000000000009</v>
      </c>
      <c r="I12" s="21">
        <v>10.599999999999994</v>
      </c>
      <c r="J12" s="21">
        <v>20.800000000000004</v>
      </c>
      <c r="K12" s="21">
        <v>24.400000000000006</v>
      </c>
      <c r="L12" s="21">
        <v>27.1</v>
      </c>
      <c r="M12" s="21">
        <v>27.400000000000006</v>
      </c>
      <c r="N12" s="45">
        <v>26.800000000000004</v>
      </c>
      <c r="P12" s="41" t="s">
        <v>40</v>
      </c>
      <c r="Q12" s="21">
        <v>5134</v>
      </c>
      <c r="R12" s="21">
        <v>5514</v>
      </c>
      <c r="S12" s="21">
        <v>5686</v>
      </c>
      <c r="T12" s="21">
        <v>5779</v>
      </c>
      <c r="U12" s="21"/>
      <c r="V12" s="21">
        <v>936</v>
      </c>
      <c r="W12" s="21">
        <v>1088</v>
      </c>
      <c r="X12" s="21">
        <v>1050</v>
      </c>
      <c r="Y12" s="21">
        <v>1410</v>
      </c>
      <c r="Z12" s="21">
        <v>1419</v>
      </c>
      <c r="AA12" s="21">
        <v>1530</v>
      </c>
      <c r="AB12" s="21">
        <v>1669</v>
      </c>
      <c r="AC12" s="45">
        <v>1695</v>
      </c>
      <c r="AE12" s="41" t="s">
        <v>40</v>
      </c>
      <c r="AF12" s="21">
        <v>4211</v>
      </c>
      <c r="AG12" s="21">
        <v>4654</v>
      </c>
      <c r="AH12" s="21">
        <v>4844</v>
      </c>
      <c r="AI12" s="21">
        <v>4932</v>
      </c>
      <c r="AJ12" s="21"/>
      <c r="AK12" s="21">
        <v>974</v>
      </c>
      <c r="AL12" s="21">
        <v>898</v>
      </c>
      <c r="AM12" s="21">
        <v>911</v>
      </c>
      <c r="AN12" s="21">
        <v>1100</v>
      </c>
      <c r="AO12" s="21">
        <v>1192</v>
      </c>
      <c r="AP12" s="21">
        <v>1239</v>
      </c>
      <c r="AQ12" s="21">
        <v>1442</v>
      </c>
      <c r="AR12" s="45">
        <v>1543</v>
      </c>
    </row>
    <row r="13" spans="1:44">
      <c r="A13" s="41" t="s">
        <v>50</v>
      </c>
      <c r="B13" s="21">
        <v>97.000000000000014</v>
      </c>
      <c r="C13" s="21">
        <v>111.2</v>
      </c>
      <c r="D13" s="21">
        <v>119.30000000000001</v>
      </c>
      <c r="E13" s="21">
        <v>122.60000000000001</v>
      </c>
      <c r="F13" s="21"/>
      <c r="G13" s="21">
        <v>5</v>
      </c>
      <c r="H13" s="21">
        <v>4.4000000000000057</v>
      </c>
      <c r="I13" s="21">
        <v>12</v>
      </c>
      <c r="J13" s="21">
        <v>13.099999999999994</v>
      </c>
      <c r="K13" s="21">
        <v>14.800000000000011</v>
      </c>
      <c r="L13" s="21">
        <v>14.700000000000003</v>
      </c>
      <c r="M13" s="21">
        <v>17.400000000000013</v>
      </c>
      <c r="N13" s="45">
        <v>18.699999999999996</v>
      </c>
      <c r="P13" s="41" t="s">
        <v>50</v>
      </c>
      <c r="Q13" s="21">
        <v>3516</v>
      </c>
      <c r="R13" s="21">
        <v>4148</v>
      </c>
      <c r="S13" s="21">
        <v>4603</v>
      </c>
      <c r="T13" s="21">
        <v>4638</v>
      </c>
      <c r="U13" s="21"/>
      <c r="V13" s="21">
        <v>885</v>
      </c>
      <c r="W13" s="21">
        <v>847</v>
      </c>
      <c r="X13" s="21">
        <v>936</v>
      </c>
      <c r="Y13" s="21">
        <v>1113</v>
      </c>
      <c r="Z13" s="21">
        <v>1163</v>
      </c>
      <c r="AA13" s="21">
        <v>1151</v>
      </c>
      <c r="AB13" s="21">
        <v>1227</v>
      </c>
      <c r="AC13" s="45">
        <v>1454</v>
      </c>
      <c r="AE13" s="41" t="s">
        <v>50</v>
      </c>
      <c r="AF13" s="21">
        <v>3086</v>
      </c>
      <c r="AG13" s="21">
        <v>3718</v>
      </c>
      <c r="AH13" s="21">
        <v>4034</v>
      </c>
      <c r="AI13" s="21">
        <v>4157</v>
      </c>
      <c r="AJ13" s="21"/>
      <c r="AK13" s="21">
        <v>936</v>
      </c>
      <c r="AL13" s="21">
        <v>974</v>
      </c>
      <c r="AM13" s="21">
        <v>923</v>
      </c>
      <c r="AN13" s="21">
        <v>1026</v>
      </c>
      <c r="AO13" s="21">
        <v>1037</v>
      </c>
      <c r="AP13" s="21">
        <v>1050</v>
      </c>
      <c r="AQ13" s="21">
        <v>1126</v>
      </c>
      <c r="AR13" s="45">
        <v>1429</v>
      </c>
    </row>
    <row r="14" spans="1:44">
      <c r="A14" s="41" t="s">
        <v>41</v>
      </c>
      <c r="B14" s="21">
        <v>83.499999999999986</v>
      </c>
      <c r="C14" s="21">
        <v>96.399999999999991</v>
      </c>
      <c r="D14" s="21">
        <v>103.6</v>
      </c>
      <c r="E14" s="21">
        <v>105.8</v>
      </c>
      <c r="F14" s="21"/>
      <c r="G14" s="21">
        <v>11.700000000000003</v>
      </c>
      <c r="H14" s="21">
        <v>12.799999999999997</v>
      </c>
      <c r="I14" s="21">
        <v>13.199999999999989</v>
      </c>
      <c r="J14" s="21">
        <v>27.400000000000006</v>
      </c>
      <c r="K14" s="21">
        <v>39.899999999999991</v>
      </c>
      <c r="L14" s="21">
        <v>32.099999999999994</v>
      </c>
      <c r="M14" s="21">
        <v>20.999999999999993</v>
      </c>
      <c r="N14" s="45">
        <v>27.29999999999999</v>
      </c>
      <c r="P14" s="41" t="s">
        <v>41</v>
      </c>
      <c r="Q14" s="21">
        <v>3364</v>
      </c>
      <c r="R14" s="21">
        <v>4237</v>
      </c>
      <c r="S14" s="21">
        <v>4641</v>
      </c>
      <c r="T14" s="21">
        <v>4818</v>
      </c>
      <c r="U14" s="21"/>
      <c r="V14" s="21">
        <v>1024</v>
      </c>
      <c r="W14" s="21">
        <v>986</v>
      </c>
      <c r="X14" s="21">
        <v>1062</v>
      </c>
      <c r="Y14" s="21">
        <v>1633</v>
      </c>
      <c r="Z14" s="21">
        <v>2178</v>
      </c>
      <c r="AA14" s="21">
        <v>1467</v>
      </c>
      <c r="AB14" s="21">
        <v>1353</v>
      </c>
      <c r="AC14" s="45">
        <v>1530</v>
      </c>
      <c r="AE14" s="41" t="s">
        <v>41</v>
      </c>
      <c r="AF14" s="21">
        <v>2833</v>
      </c>
      <c r="AG14" s="21">
        <v>3490</v>
      </c>
      <c r="AH14" s="21">
        <v>3781</v>
      </c>
      <c r="AI14" s="21">
        <v>3946</v>
      </c>
      <c r="AJ14" s="21"/>
      <c r="AK14" s="21">
        <v>999</v>
      </c>
      <c r="AL14" s="21">
        <v>873</v>
      </c>
      <c r="AM14" s="21">
        <v>986</v>
      </c>
      <c r="AN14" s="21">
        <v>1408</v>
      </c>
      <c r="AO14" s="21">
        <v>2025</v>
      </c>
      <c r="AP14" s="21">
        <v>1126</v>
      </c>
      <c r="AQ14" s="21">
        <v>1189</v>
      </c>
      <c r="AR14" s="45">
        <v>1290</v>
      </c>
    </row>
    <row r="15" spans="1:44">
      <c r="A15" s="41" t="s">
        <v>106</v>
      </c>
      <c r="B15" s="21">
        <v>129</v>
      </c>
      <c r="C15" s="21">
        <v>131.4</v>
      </c>
      <c r="D15" s="21">
        <v>115.4</v>
      </c>
      <c r="E15" s="21">
        <v>115.1</v>
      </c>
      <c r="F15" s="21"/>
      <c r="G15" s="21">
        <v>6.7999999999999972</v>
      </c>
      <c r="H15" s="21">
        <v>6.5</v>
      </c>
      <c r="I15" s="21">
        <v>14.099999999999994</v>
      </c>
      <c r="J15" s="21">
        <v>32.400000000000006</v>
      </c>
      <c r="K15" s="21">
        <v>33.5</v>
      </c>
      <c r="L15" s="21">
        <v>38.400000000000006</v>
      </c>
      <c r="M15" s="21">
        <v>32.799999999999997</v>
      </c>
      <c r="N15" s="45">
        <v>30.6</v>
      </c>
      <c r="P15" s="41" t="s">
        <v>106</v>
      </c>
      <c r="Q15" s="21">
        <v>5109</v>
      </c>
      <c r="R15" s="21">
        <v>5476</v>
      </c>
      <c r="S15" s="21">
        <v>4717</v>
      </c>
      <c r="T15" s="21">
        <v>4703</v>
      </c>
      <c r="U15" s="21"/>
      <c r="V15" s="21">
        <v>1012</v>
      </c>
      <c r="W15" s="21">
        <v>835</v>
      </c>
      <c r="X15" s="21">
        <v>1151</v>
      </c>
      <c r="Y15" s="21">
        <v>1619</v>
      </c>
      <c r="Z15" s="21">
        <v>1884</v>
      </c>
      <c r="AA15" s="21">
        <v>1998</v>
      </c>
      <c r="AB15" s="21">
        <v>1884</v>
      </c>
      <c r="AC15" s="45">
        <v>1935</v>
      </c>
      <c r="AE15" s="41" t="s">
        <v>106</v>
      </c>
      <c r="AF15" s="21">
        <v>4439</v>
      </c>
      <c r="AG15" s="21">
        <v>4452</v>
      </c>
      <c r="AH15" s="21">
        <v>4110</v>
      </c>
      <c r="AI15" s="21">
        <v>4073</v>
      </c>
      <c r="AJ15" s="21"/>
      <c r="AK15" s="21">
        <v>847</v>
      </c>
      <c r="AL15" s="21">
        <v>822</v>
      </c>
      <c r="AM15" s="21">
        <v>1050</v>
      </c>
      <c r="AN15" s="21">
        <v>1520</v>
      </c>
      <c r="AO15" s="21">
        <v>1669</v>
      </c>
      <c r="AP15" s="21">
        <v>1872</v>
      </c>
      <c r="AQ15" s="21">
        <v>1720</v>
      </c>
      <c r="AR15" s="45">
        <v>1530</v>
      </c>
    </row>
    <row r="16" spans="1:44">
      <c r="A16" s="38" t="s">
        <v>248</v>
      </c>
      <c r="B16" s="61">
        <f>AVERAGE(B7:B15)</f>
        <v>96.688888888888897</v>
      </c>
      <c r="C16" s="61">
        <f t="shared" ref="C16:N16" si="0">AVERAGE(C7:C15)</f>
        <v>105.1</v>
      </c>
      <c r="D16" s="61">
        <f t="shared" si="0"/>
        <v>107.88888888888889</v>
      </c>
      <c r="E16" s="61">
        <f t="shared" si="0"/>
        <v>109.88888888888889</v>
      </c>
      <c r="F16" s="61"/>
      <c r="G16" s="61">
        <f t="shared" si="0"/>
        <v>7.033333333333335</v>
      </c>
      <c r="H16" s="61">
        <f t="shared" si="0"/>
        <v>8.0777777777777793</v>
      </c>
      <c r="I16" s="61">
        <f t="shared" si="0"/>
        <v>12.344444444444441</v>
      </c>
      <c r="J16" s="61">
        <f t="shared" si="0"/>
        <v>21.4</v>
      </c>
      <c r="K16" s="61">
        <f t="shared" si="0"/>
        <v>24.622222222222224</v>
      </c>
      <c r="L16" s="61">
        <f t="shared" si="0"/>
        <v>25.233333333333334</v>
      </c>
      <c r="M16" s="61">
        <f t="shared" si="0"/>
        <v>24.655555555555551</v>
      </c>
      <c r="N16" s="86">
        <f t="shared" si="0"/>
        <v>25.633333333333333</v>
      </c>
      <c r="P16" s="38" t="s">
        <v>248</v>
      </c>
      <c r="Q16" s="61">
        <f>AVERAGE(Q7:Q15)</f>
        <v>3924.6666666666665</v>
      </c>
      <c r="R16" s="61">
        <f t="shared" ref="R16" si="1">AVERAGE(R7:R15)</f>
        <v>4444.666666666667</v>
      </c>
      <c r="S16" s="61">
        <f t="shared" ref="S16" si="2">AVERAGE(S7:S15)</f>
        <v>4554</v>
      </c>
      <c r="T16" s="61">
        <f t="shared" ref="T16" si="3">AVERAGE(T7:T15)</f>
        <v>4672.8888888888887</v>
      </c>
      <c r="U16" s="61"/>
      <c r="V16" s="61">
        <f t="shared" ref="V16" si="4">AVERAGE(V7:V15)</f>
        <v>897.77777777777783</v>
      </c>
      <c r="W16" s="61">
        <f t="shared" ref="W16" si="5">AVERAGE(W7:W15)</f>
        <v>914.77777777777783</v>
      </c>
      <c r="X16" s="61">
        <f t="shared" ref="X16" si="6">AVERAGE(X7:X15)</f>
        <v>1010.2222222222222</v>
      </c>
      <c r="Y16" s="61">
        <f t="shared" ref="Y16" si="7">AVERAGE(Y7:Y15)</f>
        <v>1332.6666666666667</v>
      </c>
      <c r="Z16" s="61">
        <f t="shared" ref="Z16" si="8">AVERAGE(Z7:Z15)</f>
        <v>1485.6666666666667</v>
      </c>
      <c r="AA16" s="61">
        <f t="shared" ref="AA16" si="9">AVERAGE(AA7:AA15)</f>
        <v>1488</v>
      </c>
      <c r="AB16" s="61">
        <f t="shared" ref="AB16" si="10">AVERAGE(AB7:AB15)</f>
        <v>1474</v>
      </c>
      <c r="AC16" s="86">
        <f t="shared" ref="AC16" si="11">AVERAGE(AC7:AC15)</f>
        <v>1601.7777777777778</v>
      </c>
      <c r="AE16" s="38" t="s">
        <v>248</v>
      </c>
      <c r="AF16" s="61">
        <f>AVERAGE(AF7:AF15)</f>
        <v>3366.7777777777778</v>
      </c>
      <c r="AG16" s="61">
        <f t="shared" ref="AG16" si="12">AVERAGE(AG7:AG15)</f>
        <v>3749.5555555555557</v>
      </c>
      <c r="AH16" s="61">
        <f t="shared" ref="AH16" si="13">AVERAGE(AH7:AH15)</f>
        <v>3951.6666666666665</v>
      </c>
      <c r="AI16" s="61">
        <f t="shared" ref="AI16" si="14">AVERAGE(AI7:AI15)</f>
        <v>4032.3333333333335</v>
      </c>
      <c r="AJ16" s="61"/>
      <c r="AK16" s="61">
        <f t="shared" ref="AK16" si="15">AVERAGE(AK7:AK15)</f>
        <v>889.44444444444446</v>
      </c>
      <c r="AL16" s="61">
        <f t="shared" ref="AL16" si="16">AVERAGE(AL7:AL15)</f>
        <v>898</v>
      </c>
      <c r="AM16" s="61">
        <f t="shared" ref="AM16" si="17">AVERAGE(AM7:AM15)</f>
        <v>978</v>
      </c>
      <c r="AN16" s="61">
        <f t="shared" ref="AN16" si="18">AVERAGE(AN7:AN15)</f>
        <v>1206.8888888888889</v>
      </c>
      <c r="AO16" s="61">
        <f t="shared" ref="AO16" si="19">AVERAGE(AO7:AO15)</f>
        <v>1319.8888888888889</v>
      </c>
      <c r="AP16" s="61">
        <f t="shared" ref="AP16" si="20">AVERAGE(AP7:AP15)</f>
        <v>1295.7777777777778</v>
      </c>
      <c r="AQ16" s="61">
        <f t="shared" ref="AQ16" si="21">AVERAGE(AQ7:AQ15)</f>
        <v>1333.5555555555557</v>
      </c>
      <c r="AR16" s="86">
        <f t="shared" ref="AR16" si="22">AVERAGE(AR7:AR15)</f>
        <v>1407.4444444444443</v>
      </c>
    </row>
    <row r="17" spans="1:44">
      <c r="A17" s="38" t="s">
        <v>14</v>
      </c>
      <c r="B17" s="61">
        <f>STDEV(B7:B15)</f>
        <v>20.586187386476151</v>
      </c>
      <c r="C17" s="61">
        <f t="shared" ref="C17:N17" si="23">STDEV(C7:C15)</f>
        <v>20.824264692900915</v>
      </c>
      <c r="D17" s="61">
        <f t="shared" si="23"/>
        <v>17.816105385608633</v>
      </c>
      <c r="E17" s="61">
        <f t="shared" si="23"/>
        <v>17.551456096606696</v>
      </c>
      <c r="F17" s="61"/>
      <c r="G17" s="61">
        <f t="shared" si="23"/>
        <v>2.3563743335896361</v>
      </c>
      <c r="H17" s="61">
        <f t="shared" si="23"/>
        <v>2.5008887309203591</v>
      </c>
      <c r="I17" s="61">
        <f t="shared" si="23"/>
        <v>2.5308650255945691</v>
      </c>
      <c r="J17" s="61">
        <f t="shared" si="23"/>
        <v>6.25159979525242</v>
      </c>
      <c r="K17" s="61">
        <f t="shared" si="23"/>
        <v>7.9724177289229115</v>
      </c>
      <c r="L17" s="61">
        <f t="shared" si="23"/>
        <v>7.5940766390654657</v>
      </c>
      <c r="M17" s="61">
        <f t="shared" si="23"/>
        <v>5.6182984770994366</v>
      </c>
      <c r="N17" s="86">
        <f t="shared" si="23"/>
        <v>5.2900850654786273</v>
      </c>
      <c r="P17" s="38" t="s">
        <v>14</v>
      </c>
      <c r="Q17" s="61">
        <f>STDEV(Q7:Q15)</f>
        <v>771.7732827715663</v>
      </c>
      <c r="R17" s="61">
        <f t="shared" ref="R17:T17" si="24">STDEV(R7:R15)</f>
        <v>757.72801848684469</v>
      </c>
      <c r="S17" s="61">
        <f t="shared" si="24"/>
        <v>672.10360064501958</v>
      </c>
      <c r="T17" s="61">
        <f t="shared" si="24"/>
        <v>624.073402021839</v>
      </c>
      <c r="U17" s="61"/>
      <c r="V17" s="61">
        <f t="shared" ref="V17:AC17" si="25">STDEV(V7:V15)</f>
        <v>80.774033231258443</v>
      </c>
      <c r="W17" s="61">
        <f t="shared" si="25"/>
        <v>92.323856312680334</v>
      </c>
      <c r="X17" s="61">
        <f t="shared" si="25"/>
        <v>100.59544942215052</v>
      </c>
      <c r="Y17" s="61">
        <f t="shared" si="25"/>
        <v>202.70976789488955</v>
      </c>
      <c r="Z17" s="61">
        <f t="shared" si="25"/>
        <v>359.83433688296066</v>
      </c>
      <c r="AA17" s="61">
        <f t="shared" si="25"/>
        <v>273.33770321710102</v>
      </c>
      <c r="AB17" s="61">
        <f t="shared" si="25"/>
        <v>237.20771488296919</v>
      </c>
      <c r="AC17" s="86">
        <f t="shared" si="25"/>
        <v>216.86734296441338</v>
      </c>
      <c r="AE17" s="38" t="s">
        <v>14</v>
      </c>
      <c r="AF17" s="61">
        <f>STDEV(AF7:AF15)</f>
        <v>661.33761759364938</v>
      </c>
      <c r="AG17" s="61">
        <f t="shared" ref="AG17:AI17" si="26">STDEV(AG7:AG15)</f>
        <v>610.51578831163567</v>
      </c>
      <c r="AH17" s="61">
        <f t="shared" si="26"/>
        <v>534.86820806624883</v>
      </c>
      <c r="AI17" s="61">
        <f t="shared" si="26"/>
        <v>548.31970601100966</v>
      </c>
      <c r="AJ17" s="61"/>
      <c r="AK17" s="61">
        <f t="shared" ref="AK17:AR17" si="27">STDEV(AK7:AK15)</f>
        <v>63.316883828705421</v>
      </c>
      <c r="AL17" s="61">
        <f t="shared" si="27"/>
        <v>51.009802979427398</v>
      </c>
      <c r="AM17" s="61">
        <f t="shared" si="27"/>
        <v>63.559027682934229</v>
      </c>
      <c r="AN17" s="61">
        <f t="shared" si="27"/>
        <v>166.46729742237966</v>
      </c>
      <c r="AO17" s="61">
        <f t="shared" si="27"/>
        <v>338.02383216440671</v>
      </c>
      <c r="AP17" s="61">
        <f t="shared" si="27"/>
        <v>268.42865801632377</v>
      </c>
      <c r="AQ17" s="61">
        <f t="shared" si="27"/>
        <v>201.75920741759904</v>
      </c>
      <c r="AR17" s="86">
        <f t="shared" si="27"/>
        <v>121.48571017933664</v>
      </c>
    </row>
    <row r="18" spans="1:44">
      <c r="A18" s="41"/>
      <c r="B18" s="21"/>
      <c r="C18" s="21"/>
      <c r="D18" s="21"/>
      <c r="E18" s="21"/>
      <c r="P18" s="41"/>
      <c r="Q18" s="21"/>
      <c r="R18" s="21"/>
      <c r="S18" s="21"/>
      <c r="T18" s="21"/>
      <c r="AE18" s="41"/>
      <c r="AF18" s="21"/>
      <c r="AG18" s="21"/>
      <c r="AH18" s="21"/>
      <c r="AI18" s="21"/>
    </row>
    <row r="19" spans="1:44">
      <c r="A19" s="24"/>
      <c r="B19" s="66" t="s">
        <v>110</v>
      </c>
      <c r="C19" s="65"/>
      <c r="D19" s="65"/>
      <c r="E19" s="65"/>
      <c r="P19" s="24"/>
      <c r="Q19" s="66" t="s">
        <v>280</v>
      </c>
      <c r="R19" s="65"/>
      <c r="S19" s="65"/>
      <c r="T19" s="65"/>
      <c r="AE19" s="24"/>
      <c r="AF19" s="66" t="s">
        <v>283</v>
      </c>
      <c r="AG19" s="65"/>
      <c r="AH19" s="65"/>
      <c r="AI19" s="65"/>
    </row>
    <row r="20" spans="1:44" ht="15.75" thickBot="1">
      <c r="A20" s="63" t="s">
        <v>34</v>
      </c>
      <c r="B20" s="108" t="s">
        <v>111</v>
      </c>
      <c r="C20" s="108"/>
      <c r="D20" s="108"/>
      <c r="E20" s="108"/>
      <c r="G20" s="108" t="s">
        <v>112</v>
      </c>
      <c r="H20" s="108"/>
      <c r="I20" s="108"/>
      <c r="J20" s="108"/>
      <c r="K20" s="108"/>
      <c r="L20" s="108"/>
      <c r="M20" s="108"/>
      <c r="N20" s="109"/>
      <c r="P20" s="63" t="s">
        <v>34</v>
      </c>
      <c r="Q20" s="108" t="s">
        <v>281</v>
      </c>
      <c r="R20" s="108"/>
      <c r="S20" s="108"/>
      <c r="T20" s="108"/>
      <c r="V20" s="108" t="s">
        <v>282</v>
      </c>
      <c r="W20" s="108"/>
      <c r="X20" s="108"/>
      <c r="Y20" s="108"/>
      <c r="Z20" s="108"/>
      <c r="AA20" s="108"/>
      <c r="AB20" s="108"/>
      <c r="AC20" s="109"/>
      <c r="AE20" s="63" t="s">
        <v>34</v>
      </c>
      <c r="AF20" s="108" t="s">
        <v>284</v>
      </c>
      <c r="AG20" s="108"/>
      <c r="AH20" s="108"/>
      <c r="AI20" s="108"/>
      <c r="AK20" s="108" t="s">
        <v>282</v>
      </c>
      <c r="AL20" s="108"/>
      <c r="AM20" s="108"/>
      <c r="AN20" s="108"/>
      <c r="AO20" s="108"/>
      <c r="AP20" s="108"/>
      <c r="AQ20" s="108"/>
      <c r="AR20" s="109"/>
    </row>
    <row r="21" spans="1:44">
      <c r="A21" s="24" t="s">
        <v>25</v>
      </c>
      <c r="B21" s="67">
        <v>0</v>
      </c>
      <c r="C21" s="67">
        <v>10</v>
      </c>
      <c r="D21" s="67">
        <v>20</v>
      </c>
      <c r="E21" s="67">
        <v>25</v>
      </c>
      <c r="G21" s="67">
        <v>5</v>
      </c>
      <c r="H21" s="67">
        <v>10</v>
      </c>
      <c r="I21" s="67">
        <v>15</v>
      </c>
      <c r="J21" s="67">
        <v>30</v>
      </c>
      <c r="K21" s="67">
        <v>45</v>
      </c>
      <c r="L21" s="67">
        <v>60</v>
      </c>
      <c r="M21" s="67">
        <v>75</v>
      </c>
      <c r="N21" s="68">
        <v>90</v>
      </c>
      <c r="P21" s="24" t="s">
        <v>25</v>
      </c>
      <c r="Q21" s="67">
        <v>0</v>
      </c>
      <c r="R21" s="67">
        <v>10</v>
      </c>
      <c r="S21" s="67">
        <v>20</v>
      </c>
      <c r="T21" s="67">
        <v>25</v>
      </c>
      <c r="V21" s="67">
        <v>5</v>
      </c>
      <c r="W21" s="67">
        <v>10</v>
      </c>
      <c r="X21" s="67">
        <v>15</v>
      </c>
      <c r="Y21" s="67">
        <v>30</v>
      </c>
      <c r="Z21" s="67">
        <v>45</v>
      </c>
      <c r="AA21" s="67">
        <v>60</v>
      </c>
      <c r="AB21" s="67">
        <v>75</v>
      </c>
      <c r="AC21" s="68">
        <v>90</v>
      </c>
      <c r="AE21" s="24" t="s">
        <v>25</v>
      </c>
      <c r="AF21" s="67">
        <v>0</v>
      </c>
      <c r="AG21" s="67">
        <v>10</v>
      </c>
      <c r="AH21" s="67">
        <v>20</v>
      </c>
      <c r="AI21" s="67">
        <v>25</v>
      </c>
      <c r="AK21" s="67">
        <v>5</v>
      </c>
      <c r="AL21" s="67">
        <v>10</v>
      </c>
      <c r="AM21" s="67">
        <v>15</v>
      </c>
      <c r="AN21" s="67">
        <v>30</v>
      </c>
      <c r="AO21" s="67">
        <v>45</v>
      </c>
      <c r="AP21" s="67">
        <v>60</v>
      </c>
      <c r="AQ21" s="67">
        <v>75</v>
      </c>
      <c r="AR21" s="68">
        <v>90</v>
      </c>
    </row>
    <row r="22" spans="1:44">
      <c r="A22" s="41" t="s">
        <v>42</v>
      </c>
      <c r="B22" s="21">
        <v>94.300000000000011</v>
      </c>
      <c r="C22" s="21">
        <v>98</v>
      </c>
      <c r="D22" s="21">
        <v>107.10000000000001</v>
      </c>
      <c r="E22" s="21">
        <v>109.7</v>
      </c>
      <c r="F22" s="21"/>
      <c r="G22" s="21">
        <v>6.3999999999999915</v>
      </c>
      <c r="H22" s="21">
        <v>4</v>
      </c>
      <c r="I22" s="21">
        <v>11.600000000000009</v>
      </c>
      <c r="J22" s="21">
        <v>13.599999999999994</v>
      </c>
      <c r="K22" s="21">
        <v>14.700000000000003</v>
      </c>
      <c r="L22" s="21">
        <v>15.799999999999997</v>
      </c>
      <c r="M22" s="21">
        <v>13.600000000000001</v>
      </c>
      <c r="N22" s="45">
        <v>13.200000000000003</v>
      </c>
      <c r="P22" s="41" t="s">
        <v>42</v>
      </c>
      <c r="Q22" s="21">
        <v>4325</v>
      </c>
      <c r="R22" s="21">
        <v>4097</v>
      </c>
      <c r="S22" s="21">
        <v>4515</v>
      </c>
      <c r="T22" s="21">
        <v>4679</v>
      </c>
      <c r="U22" s="21"/>
      <c r="V22" s="21">
        <v>847</v>
      </c>
      <c r="W22" s="21">
        <v>658</v>
      </c>
      <c r="X22" s="21">
        <v>923</v>
      </c>
      <c r="Y22" s="21">
        <v>1012</v>
      </c>
      <c r="Z22" s="21">
        <v>911</v>
      </c>
      <c r="AA22" s="21">
        <v>1037</v>
      </c>
      <c r="AB22" s="21">
        <v>961</v>
      </c>
      <c r="AC22" s="45">
        <v>898</v>
      </c>
      <c r="AE22" s="41" t="s">
        <v>42</v>
      </c>
      <c r="AF22" s="21">
        <v>3731</v>
      </c>
      <c r="AG22" s="21">
        <v>3718</v>
      </c>
      <c r="AH22" s="21">
        <v>3908</v>
      </c>
      <c r="AI22" s="21">
        <v>4135</v>
      </c>
      <c r="AJ22" s="21"/>
      <c r="AK22" s="21">
        <v>911</v>
      </c>
      <c r="AL22" s="21">
        <v>784</v>
      </c>
      <c r="AM22" s="21">
        <v>936</v>
      </c>
      <c r="AN22" s="21">
        <v>1277</v>
      </c>
      <c r="AO22" s="21">
        <v>809</v>
      </c>
      <c r="AP22" s="21">
        <v>936</v>
      </c>
      <c r="AQ22" s="21">
        <v>974</v>
      </c>
      <c r="AR22" s="45">
        <v>936</v>
      </c>
    </row>
    <row r="23" spans="1:44">
      <c r="A23" s="41" t="s">
        <v>43</v>
      </c>
      <c r="B23" s="21">
        <v>89</v>
      </c>
      <c r="C23" s="21">
        <v>85.7</v>
      </c>
      <c r="D23" s="21">
        <v>84.199999999999989</v>
      </c>
      <c r="E23" s="21">
        <v>84.899999999999991</v>
      </c>
      <c r="F23" s="21"/>
      <c r="G23" s="21">
        <v>4.4000000000000057</v>
      </c>
      <c r="H23" s="21">
        <v>4.5999999999999943</v>
      </c>
      <c r="I23" s="21">
        <v>6.5</v>
      </c>
      <c r="J23" s="21">
        <v>17.5</v>
      </c>
      <c r="K23" s="21">
        <v>20.299999999999997</v>
      </c>
      <c r="L23" s="21">
        <v>22.9</v>
      </c>
      <c r="M23" s="21">
        <v>22.5</v>
      </c>
      <c r="N23" s="45">
        <v>21.099999999999994</v>
      </c>
      <c r="P23" s="41" t="s">
        <v>43</v>
      </c>
      <c r="Q23" s="21">
        <v>3845</v>
      </c>
      <c r="R23" s="21">
        <v>3617</v>
      </c>
      <c r="S23" s="21">
        <v>3452</v>
      </c>
      <c r="T23" s="21">
        <v>3465</v>
      </c>
      <c r="U23" s="21"/>
      <c r="V23" s="21">
        <v>873</v>
      </c>
      <c r="W23" s="21">
        <v>923</v>
      </c>
      <c r="X23" s="21">
        <v>898</v>
      </c>
      <c r="Y23" s="21">
        <v>1088</v>
      </c>
      <c r="Z23" s="21">
        <v>1315</v>
      </c>
      <c r="AA23" s="21">
        <v>1505</v>
      </c>
      <c r="AB23" s="21">
        <v>1442</v>
      </c>
      <c r="AC23" s="45">
        <v>1505</v>
      </c>
      <c r="AE23" s="41" t="s">
        <v>43</v>
      </c>
      <c r="AF23" s="21">
        <v>3465</v>
      </c>
      <c r="AG23" s="21">
        <v>3351</v>
      </c>
      <c r="AH23" s="21">
        <v>3136</v>
      </c>
      <c r="AI23" s="21">
        <v>3251</v>
      </c>
      <c r="AJ23" s="21"/>
      <c r="AK23" s="21">
        <v>835</v>
      </c>
      <c r="AL23" s="21">
        <v>936</v>
      </c>
      <c r="AM23" s="21">
        <v>961</v>
      </c>
      <c r="AN23" s="21">
        <v>1062</v>
      </c>
      <c r="AO23" s="21">
        <v>1227</v>
      </c>
      <c r="AP23" s="21">
        <v>1303</v>
      </c>
      <c r="AQ23" s="21">
        <v>1176</v>
      </c>
      <c r="AR23" s="45">
        <v>1315</v>
      </c>
    </row>
    <row r="24" spans="1:44">
      <c r="A24" s="41" t="s">
        <v>44</v>
      </c>
      <c r="B24" s="21">
        <v>86.899999999999991</v>
      </c>
      <c r="C24" s="21">
        <v>104.1</v>
      </c>
      <c r="D24" s="21">
        <v>108</v>
      </c>
      <c r="E24" s="21">
        <v>109.3</v>
      </c>
      <c r="F24" s="21"/>
      <c r="G24" s="21">
        <v>7.8999999999999915</v>
      </c>
      <c r="H24" s="21">
        <v>10.099999999999994</v>
      </c>
      <c r="I24" s="21">
        <v>18.200000000000003</v>
      </c>
      <c r="J24" s="21">
        <v>13.100000000000009</v>
      </c>
      <c r="K24" s="21">
        <v>16.299999999999997</v>
      </c>
      <c r="L24" s="21">
        <v>19.400000000000006</v>
      </c>
      <c r="M24" s="21">
        <v>19.399999999999999</v>
      </c>
      <c r="N24" s="45">
        <v>19.100000000000001</v>
      </c>
      <c r="P24" s="41" t="s">
        <v>44</v>
      </c>
      <c r="Q24" s="21">
        <v>3958</v>
      </c>
      <c r="R24" s="21">
        <v>4654</v>
      </c>
      <c r="S24" s="21">
        <v>4755</v>
      </c>
      <c r="T24" s="21">
        <v>4565</v>
      </c>
      <c r="U24" s="21"/>
      <c r="V24" s="21">
        <v>797</v>
      </c>
      <c r="W24" s="21">
        <v>974</v>
      </c>
      <c r="X24" s="21">
        <v>986</v>
      </c>
      <c r="Y24" s="21">
        <v>1088</v>
      </c>
      <c r="Z24" s="21">
        <v>1290</v>
      </c>
      <c r="AA24" s="21">
        <v>1290</v>
      </c>
      <c r="AB24" s="21">
        <v>1315</v>
      </c>
      <c r="AC24" s="45">
        <v>1378</v>
      </c>
      <c r="AE24" s="41" t="s">
        <v>44</v>
      </c>
      <c r="AF24" s="21">
        <v>3604</v>
      </c>
      <c r="AG24" s="21">
        <v>4060</v>
      </c>
      <c r="AH24" s="21">
        <v>4186</v>
      </c>
      <c r="AI24" s="21">
        <v>3958</v>
      </c>
      <c r="AJ24" s="21"/>
      <c r="AK24" s="21">
        <v>911</v>
      </c>
      <c r="AL24" s="21">
        <v>1088</v>
      </c>
      <c r="AM24" s="21">
        <v>1138</v>
      </c>
      <c r="AN24" s="21">
        <v>1100</v>
      </c>
      <c r="AO24" s="21">
        <v>1113</v>
      </c>
      <c r="AP24" s="21">
        <v>1189</v>
      </c>
      <c r="AQ24" s="21">
        <v>1214</v>
      </c>
      <c r="AR24" s="45">
        <v>1305</v>
      </c>
    </row>
    <row r="25" spans="1:44">
      <c r="A25" s="41" t="s">
        <v>45</v>
      </c>
      <c r="B25" s="21">
        <v>128.1</v>
      </c>
      <c r="C25" s="21">
        <v>138.69999999999999</v>
      </c>
      <c r="D25" s="21">
        <v>139.4</v>
      </c>
      <c r="E25" s="21">
        <v>140.50000000000003</v>
      </c>
      <c r="F25" s="21"/>
      <c r="G25" s="21">
        <v>4.9000000000000057</v>
      </c>
      <c r="H25" s="21">
        <v>5.4000000000000057</v>
      </c>
      <c r="I25" s="21">
        <v>9.2000000000000028</v>
      </c>
      <c r="J25" s="21">
        <v>14.400000000000013</v>
      </c>
      <c r="K25" s="21">
        <v>16.900000000000006</v>
      </c>
      <c r="L25" s="21">
        <v>17.800000000000011</v>
      </c>
      <c r="M25" s="21">
        <v>19.400000000000013</v>
      </c>
      <c r="N25" s="45">
        <v>19.900000000000006</v>
      </c>
      <c r="P25" s="41" t="s">
        <v>45</v>
      </c>
      <c r="Q25" s="21">
        <v>4907</v>
      </c>
      <c r="R25" s="21">
        <v>5254</v>
      </c>
      <c r="S25" s="21">
        <v>5678</v>
      </c>
      <c r="T25" s="21">
        <v>5602</v>
      </c>
      <c r="U25" s="21"/>
      <c r="V25" s="21">
        <v>860</v>
      </c>
      <c r="W25" s="21">
        <v>885</v>
      </c>
      <c r="X25" s="21">
        <v>885</v>
      </c>
      <c r="Y25" s="21">
        <v>1012</v>
      </c>
      <c r="Z25" s="21">
        <v>1151</v>
      </c>
      <c r="AA25" s="21">
        <v>1201</v>
      </c>
      <c r="AB25" s="21">
        <v>1239</v>
      </c>
      <c r="AC25" s="45">
        <v>1315</v>
      </c>
      <c r="AE25" s="41" t="s">
        <v>45</v>
      </c>
      <c r="AF25" s="21">
        <v>3984</v>
      </c>
      <c r="AG25" s="21">
        <v>4262</v>
      </c>
      <c r="AH25" s="21">
        <v>4312</v>
      </c>
      <c r="AI25" s="21">
        <v>4224</v>
      </c>
      <c r="AJ25" s="21"/>
      <c r="AK25" s="21">
        <v>961</v>
      </c>
      <c r="AL25" s="21">
        <v>911</v>
      </c>
      <c r="AM25" s="21">
        <v>986</v>
      </c>
      <c r="AN25" s="21">
        <v>961</v>
      </c>
      <c r="AO25" s="21">
        <v>1126</v>
      </c>
      <c r="AP25" s="21">
        <v>1139</v>
      </c>
      <c r="AQ25" s="21">
        <v>1072</v>
      </c>
      <c r="AR25" s="45">
        <v>1303</v>
      </c>
    </row>
    <row r="26" spans="1:44">
      <c r="A26" s="41" t="s">
        <v>46</v>
      </c>
      <c r="B26" s="21">
        <v>94.6</v>
      </c>
      <c r="C26" s="21">
        <v>98.9</v>
      </c>
      <c r="D26" s="21">
        <v>113.1</v>
      </c>
      <c r="E26" s="21">
        <v>114.2</v>
      </c>
      <c r="F26" s="21"/>
      <c r="G26" s="21">
        <v>5.3999999999999915</v>
      </c>
      <c r="H26" s="21">
        <v>5.4000000000000057</v>
      </c>
      <c r="I26" s="21">
        <v>7.2000000000000028</v>
      </c>
      <c r="J26" s="21">
        <v>22.400000000000006</v>
      </c>
      <c r="K26" s="21">
        <v>26.5</v>
      </c>
      <c r="L26" s="21">
        <v>26.799999999999997</v>
      </c>
      <c r="M26" s="21">
        <v>28.800000000000004</v>
      </c>
      <c r="N26" s="45">
        <v>28.099999999999994</v>
      </c>
      <c r="P26" s="41" t="s">
        <v>46</v>
      </c>
      <c r="Q26" s="21">
        <v>3490</v>
      </c>
      <c r="R26" s="21">
        <v>3845</v>
      </c>
      <c r="S26" s="21">
        <v>5185</v>
      </c>
      <c r="T26" s="21">
        <v>4833</v>
      </c>
      <c r="U26" s="21"/>
      <c r="V26" s="21">
        <v>847</v>
      </c>
      <c r="W26" s="21">
        <v>860</v>
      </c>
      <c r="X26" s="21">
        <v>961</v>
      </c>
      <c r="Y26" s="21">
        <v>1176</v>
      </c>
      <c r="Z26" s="21">
        <v>1242</v>
      </c>
      <c r="AA26" s="21">
        <v>1468</v>
      </c>
      <c r="AB26" s="21">
        <v>1530</v>
      </c>
      <c r="AC26" s="45">
        <v>1543</v>
      </c>
      <c r="AE26" s="41" t="s">
        <v>46</v>
      </c>
      <c r="AF26" s="21">
        <v>3124</v>
      </c>
      <c r="AG26" s="21">
        <v>3364</v>
      </c>
      <c r="AH26" s="21">
        <v>4267</v>
      </c>
      <c r="AI26" s="21">
        <v>4401</v>
      </c>
      <c r="AJ26" s="21"/>
      <c r="AK26" s="21">
        <v>986</v>
      </c>
      <c r="AL26" s="21">
        <v>974</v>
      </c>
      <c r="AM26" s="21">
        <v>999</v>
      </c>
      <c r="AN26" s="21">
        <v>1138</v>
      </c>
      <c r="AO26" s="21">
        <v>1154</v>
      </c>
      <c r="AP26" s="21">
        <v>1303</v>
      </c>
      <c r="AQ26" s="21">
        <v>1492</v>
      </c>
      <c r="AR26" s="45">
        <v>1496</v>
      </c>
    </row>
    <row r="27" spans="1:44">
      <c r="A27" s="41" t="s">
        <v>47</v>
      </c>
      <c r="B27" s="21">
        <v>85.4</v>
      </c>
      <c r="C27" s="21">
        <v>117.2</v>
      </c>
      <c r="D27" s="21">
        <v>119.60000000000001</v>
      </c>
      <c r="E27" s="21">
        <v>117.9</v>
      </c>
      <c r="F27" s="21"/>
      <c r="G27" s="21">
        <v>4.8999999999999915</v>
      </c>
      <c r="H27" s="21">
        <v>5.3999999999999915</v>
      </c>
      <c r="I27" s="21">
        <v>8.3999999999999915</v>
      </c>
      <c r="J27" s="21">
        <v>12.499999999999993</v>
      </c>
      <c r="K27" s="21">
        <v>15.800000000000004</v>
      </c>
      <c r="L27" s="21">
        <v>22.599999999999994</v>
      </c>
      <c r="M27" s="21">
        <v>23.200000000000003</v>
      </c>
      <c r="N27" s="45">
        <v>23</v>
      </c>
      <c r="P27" s="41" t="s">
        <v>47</v>
      </c>
      <c r="Q27" s="21">
        <v>3288</v>
      </c>
      <c r="R27" s="21">
        <v>4806</v>
      </c>
      <c r="S27" s="21">
        <v>4869</v>
      </c>
      <c r="T27" s="21">
        <v>4831</v>
      </c>
      <c r="U27" s="21"/>
      <c r="V27" s="21">
        <v>860</v>
      </c>
      <c r="W27" s="21">
        <v>835</v>
      </c>
      <c r="X27" s="21">
        <v>1012</v>
      </c>
      <c r="Y27" s="21">
        <v>1075</v>
      </c>
      <c r="Z27" s="21">
        <v>1024</v>
      </c>
      <c r="AA27" s="21">
        <v>1328</v>
      </c>
      <c r="AB27" s="21">
        <v>1467</v>
      </c>
      <c r="AC27" s="45">
        <v>1480</v>
      </c>
      <c r="AE27" s="41" t="s">
        <v>47</v>
      </c>
      <c r="AF27" s="21">
        <v>3136</v>
      </c>
      <c r="AG27" s="21">
        <v>4376</v>
      </c>
      <c r="AH27" s="21">
        <v>4388</v>
      </c>
      <c r="AI27" s="21">
        <v>4287</v>
      </c>
      <c r="AJ27" s="21"/>
      <c r="AK27" s="21">
        <v>860</v>
      </c>
      <c r="AL27" s="21">
        <v>797</v>
      </c>
      <c r="AM27" s="21">
        <v>974</v>
      </c>
      <c r="AN27" s="21">
        <v>961</v>
      </c>
      <c r="AO27" s="21">
        <v>809</v>
      </c>
      <c r="AP27" s="21">
        <v>1062</v>
      </c>
      <c r="AQ27" s="21">
        <v>1176</v>
      </c>
      <c r="AR27" s="45">
        <v>1253</v>
      </c>
    </row>
    <row r="28" spans="1:44">
      <c r="A28" s="41" t="s">
        <v>48</v>
      </c>
      <c r="B28" s="21">
        <v>118.10000000000001</v>
      </c>
      <c r="C28" s="21">
        <v>132.9</v>
      </c>
      <c r="D28" s="21">
        <v>135.5</v>
      </c>
      <c r="E28" s="21">
        <v>137.70000000000002</v>
      </c>
      <c r="F28" s="21"/>
      <c r="G28" s="21">
        <v>7.9000000000000057</v>
      </c>
      <c r="H28" s="21">
        <v>9.5</v>
      </c>
      <c r="I28" s="21">
        <v>14.5</v>
      </c>
      <c r="J28" s="21">
        <v>21.000000000000014</v>
      </c>
      <c r="K28" s="21">
        <v>25.400000000000006</v>
      </c>
      <c r="L28" s="21">
        <v>27.6</v>
      </c>
      <c r="M28" s="21">
        <v>27.300000000000004</v>
      </c>
      <c r="N28" s="45">
        <v>27.700000000000003</v>
      </c>
      <c r="P28" s="41" t="s">
        <v>48</v>
      </c>
      <c r="Q28" s="21">
        <v>4502</v>
      </c>
      <c r="R28" s="21">
        <v>5527</v>
      </c>
      <c r="S28" s="21">
        <v>5564</v>
      </c>
      <c r="T28" s="21">
        <v>5691</v>
      </c>
      <c r="U28" s="21"/>
      <c r="V28" s="21">
        <v>923</v>
      </c>
      <c r="W28" s="21">
        <v>1126</v>
      </c>
      <c r="X28" s="21">
        <v>1138</v>
      </c>
      <c r="Y28" s="21">
        <v>1265</v>
      </c>
      <c r="Z28" s="21">
        <v>1556</v>
      </c>
      <c r="AA28" s="21">
        <v>1733</v>
      </c>
      <c r="AB28" s="21">
        <v>1707</v>
      </c>
      <c r="AC28" s="45">
        <v>1771</v>
      </c>
      <c r="AE28" s="41" t="s">
        <v>48</v>
      </c>
      <c r="AF28" s="21">
        <v>3604</v>
      </c>
      <c r="AG28" s="21">
        <v>4603</v>
      </c>
      <c r="AH28" s="21">
        <v>4527</v>
      </c>
      <c r="AI28" s="21">
        <v>4780</v>
      </c>
      <c r="AJ28" s="21"/>
      <c r="AK28" s="21">
        <v>940</v>
      </c>
      <c r="AL28" s="21">
        <v>960</v>
      </c>
      <c r="AM28" s="21">
        <v>1027</v>
      </c>
      <c r="AN28" s="21">
        <v>1050</v>
      </c>
      <c r="AO28" s="21">
        <v>1176</v>
      </c>
      <c r="AP28" s="21">
        <v>1328</v>
      </c>
      <c r="AQ28" s="21">
        <v>1391</v>
      </c>
      <c r="AR28" s="45">
        <v>1556</v>
      </c>
    </row>
    <row r="29" spans="1:44">
      <c r="A29" s="41" t="s">
        <v>49</v>
      </c>
      <c r="B29" s="21">
        <v>103</v>
      </c>
      <c r="C29" s="21">
        <v>119.6</v>
      </c>
      <c r="D29" s="21">
        <v>123.9</v>
      </c>
      <c r="E29" s="21">
        <v>122.6</v>
      </c>
      <c r="F29" s="21"/>
      <c r="G29" s="21">
        <v>6.7999999999999972</v>
      </c>
      <c r="H29" s="21">
        <v>8.0999999999999943</v>
      </c>
      <c r="I29" s="21">
        <v>8.9000000000000057</v>
      </c>
      <c r="J29" s="21">
        <v>20.499999999999993</v>
      </c>
      <c r="K29" s="21">
        <v>22.399999999999991</v>
      </c>
      <c r="L29" s="21">
        <v>24.599999999999987</v>
      </c>
      <c r="M29" s="21">
        <v>26.799999999999997</v>
      </c>
      <c r="N29" s="45">
        <v>27.699999999999989</v>
      </c>
      <c r="P29" s="41" t="s">
        <v>49</v>
      </c>
      <c r="Q29" s="21">
        <v>4679</v>
      </c>
      <c r="R29" s="21">
        <v>5501</v>
      </c>
      <c r="S29" s="21">
        <v>5691</v>
      </c>
      <c r="T29" s="21">
        <v>5855</v>
      </c>
      <c r="U29" s="21"/>
      <c r="V29" s="21">
        <v>1037</v>
      </c>
      <c r="W29" s="21">
        <v>1037</v>
      </c>
      <c r="X29" s="21">
        <v>1151</v>
      </c>
      <c r="Y29" s="21">
        <v>1518</v>
      </c>
      <c r="Z29" s="21">
        <v>1745</v>
      </c>
      <c r="AA29" s="21">
        <v>1720</v>
      </c>
      <c r="AB29" s="21">
        <v>1872</v>
      </c>
      <c r="AC29" s="45">
        <v>1733</v>
      </c>
      <c r="AE29" s="41" t="s">
        <v>49</v>
      </c>
      <c r="AF29" s="21">
        <v>3933</v>
      </c>
      <c r="AG29" s="21">
        <v>4603</v>
      </c>
      <c r="AH29" s="21">
        <v>4679</v>
      </c>
      <c r="AI29" s="21">
        <v>4679</v>
      </c>
      <c r="AJ29" s="21"/>
      <c r="AK29" s="21">
        <v>923</v>
      </c>
      <c r="AL29" s="21">
        <v>898</v>
      </c>
      <c r="AM29" s="21">
        <v>1037</v>
      </c>
      <c r="AN29" s="21">
        <v>1391</v>
      </c>
      <c r="AO29" s="21">
        <v>1530</v>
      </c>
      <c r="AP29" s="21">
        <v>1328</v>
      </c>
      <c r="AQ29" s="21">
        <v>1328</v>
      </c>
      <c r="AR29" s="45">
        <v>1454</v>
      </c>
    </row>
    <row r="30" spans="1:44">
      <c r="A30" s="38" t="s">
        <v>248</v>
      </c>
      <c r="B30" s="61">
        <f>AVERAGE(B22:B29)</f>
        <v>99.924999999999997</v>
      </c>
      <c r="C30" s="61">
        <f>AVERAGE(C22:C29)</f>
        <v>111.8875</v>
      </c>
      <c r="D30" s="61">
        <f>AVERAGE(D22:D29)</f>
        <v>116.35000000000001</v>
      </c>
      <c r="E30" s="61">
        <f>AVERAGE(E22:E29)</f>
        <v>117.10000000000001</v>
      </c>
      <c r="F30" s="61"/>
      <c r="G30" s="61">
        <f t="shared" ref="G30:N30" si="28">AVERAGE(G22:G29)</f>
        <v>6.0749999999999975</v>
      </c>
      <c r="H30" s="61">
        <f t="shared" si="28"/>
        <v>6.5624999999999982</v>
      </c>
      <c r="I30" s="61">
        <f t="shared" si="28"/>
        <v>10.562500000000002</v>
      </c>
      <c r="J30" s="61">
        <f t="shared" si="28"/>
        <v>16.875000000000004</v>
      </c>
      <c r="K30" s="61">
        <f t="shared" si="28"/>
        <v>19.787500000000001</v>
      </c>
      <c r="L30" s="61">
        <f t="shared" si="28"/>
        <v>22.1875</v>
      </c>
      <c r="M30" s="61">
        <f t="shared" si="28"/>
        <v>22.625</v>
      </c>
      <c r="N30" s="86">
        <f t="shared" si="28"/>
        <v>22.475000000000001</v>
      </c>
      <c r="P30" s="38" t="s">
        <v>248</v>
      </c>
      <c r="Q30" s="61">
        <f>AVERAGE(Q22:Q29)</f>
        <v>4124.25</v>
      </c>
      <c r="R30" s="61">
        <f>AVERAGE(R22:R29)</f>
        <v>4662.625</v>
      </c>
      <c r="S30" s="61">
        <f>AVERAGE(S22:S29)</f>
        <v>4963.625</v>
      </c>
      <c r="T30" s="61">
        <f>AVERAGE(T22:T29)</f>
        <v>4940.125</v>
      </c>
      <c r="U30" s="61"/>
      <c r="V30" s="61">
        <f t="shared" ref="V30:AC30" si="29">AVERAGE(V22:V29)</f>
        <v>880.5</v>
      </c>
      <c r="W30" s="61">
        <f t="shared" si="29"/>
        <v>912.25</v>
      </c>
      <c r="X30" s="61">
        <f t="shared" si="29"/>
        <v>994.25</v>
      </c>
      <c r="Y30" s="61">
        <f t="shared" si="29"/>
        <v>1154.25</v>
      </c>
      <c r="Z30" s="61">
        <f t="shared" si="29"/>
        <v>1279.25</v>
      </c>
      <c r="AA30" s="61">
        <f t="shared" si="29"/>
        <v>1410.25</v>
      </c>
      <c r="AB30" s="61">
        <f t="shared" si="29"/>
        <v>1441.625</v>
      </c>
      <c r="AC30" s="86">
        <f t="shared" si="29"/>
        <v>1452.875</v>
      </c>
      <c r="AE30" s="38" t="s">
        <v>248</v>
      </c>
      <c r="AF30" s="61">
        <f>AVERAGE(AF22:AF29)</f>
        <v>3572.625</v>
      </c>
      <c r="AG30" s="61">
        <f>AVERAGE(AG22:AG29)</f>
        <v>4042.125</v>
      </c>
      <c r="AH30" s="61">
        <f>AVERAGE(AH22:AH29)</f>
        <v>4175.375</v>
      </c>
      <c r="AI30" s="61">
        <f>AVERAGE(AI22:AI29)</f>
        <v>4214.375</v>
      </c>
      <c r="AJ30" s="61"/>
      <c r="AK30" s="61">
        <f t="shared" ref="AK30:AR30" si="30">AVERAGE(AK22:AK29)</f>
        <v>915.875</v>
      </c>
      <c r="AL30" s="61">
        <f t="shared" si="30"/>
        <v>918.5</v>
      </c>
      <c r="AM30" s="61">
        <f t="shared" si="30"/>
        <v>1007.25</v>
      </c>
      <c r="AN30" s="61">
        <f t="shared" si="30"/>
        <v>1117.5</v>
      </c>
      <c r="AO30" s="61">
        <f t="shared" si="30"/>
        <v>1118</v>
      </c>
      <c r="AP30" s="61">
        <f t="shared" si="30"/>
        <v>1198.5</v>
      </c>
      <c r="AQ30" s="61">
        <f t="shared" si="30"/>
        <v>1227.875</v>
      </c>
      <c r="AR30" s="86">
        <f t="shared" si="30"/>
        <v>1327.25</v>
      </c>
    </row>
    <row r="31" spans="1:44">
      <c r="A31" s="38" t="s">
        <v>14</v>
      </c>
      <c r="B31" s="61">
        <f>STDEV(B22:B29)</f>
        <v>15.554489475940475</v>
      </c>
      <c r="C31" s="61">
        <f t="shared" ref="C31:E31" si="31">STDEV(C22:C29)</f>
        <v>18.346306557062494</v>
      </c>
      <c r="D31" s="61">
        <f t="shared" si="31"/>
        <v>17.586764503861573</v>
      </c>
      <c r="E31" s="61">
        <f t="shared" si="31"/>
        <v>17.581077490139339</v>
      </c>
      <c r="F31" s="61"/>
      <c r="G31" s="61">
        <f t="shared" ref="G31:N31" si="32">STDEV(G22:G29)</f>
        <v>1.3791819521523796</v>
      </c>
      <c r="H31" s="61">
        <f t="shared" si="32"/>
        <v>2.3292779383932922</v>
      </c>
      <c r="I31" s="61">
        <f t="shared" si="32"/>
        <v>4.0003348074165723</v>
      </c>
      <c r="J31" s="61">
        <f t="shared" si="32"/>
        <v>3.9877490965634736</v>
      </c>
      <c r="K31" s="61">
        <f t="shared" si="32"/>
        <v>4.5658475977319135</v>
      </c>
      <c r="L31" s="61">
        <f t="shared" si="32"/>
        <v>4.2238903868353335</v>
      </c>
      <c r="M31" s="61">
        <f t="shared" si="32"/>
        <v>5.0711368125331369</v>
      </c>
      <c r="N31" s="86">
        <f t="shared" si="32"/>
        <v>5.2434312647894243</v>
      </c>
      <c r="P31" s="38" t="s">
        <v>14</v>
      </c>
      <c r="Q31" s="61">
        <f>STDEV(Q22:Q29)</f>
        <v>574.53676992860949</v>
      </c>
      <c r="R31" s="61">
        <f t="shared" ref="R31:T31" si="33">STDEV(R22:R29)</f>
        <v>746.62534829342997</v>
      </c>
      <c r="S31" s="61">
        <f t="shared" si="33"/>
        <v>754.75784905775288</v>
      </c>
      <c r="T31" s="61">
        <f t="shared" si="33"/>
        <v>778.93433383602462</v>
      </c>
      <c r="U31" s="61"/>
      <c r="V31" s="61">
        <f t="shared" ref="V31:AC31" si="34">STDEV(V22:V29)</f>
        <v>72.122910962566436</v>
      </c>
      <c r="W31" s="61">
        <f t="shared" si="34"/>
        <v>141.04887704014419</v>
      </c>
      <c r="X31" s="61">
        <f t="shared" si="34"/>
        <v>102.12002741871939</v>
      </c>
      <c r="Y31" s="61">
        <f t="shared" si="34"/>
        <v>169.27640119047899</v>
      </c>
      <c r="Z31" s="61">
        <f t="shared" si="34"/>
        <v>270.84616086838457</v>
      </c>
      <c r="AA31" s="61">
        <f t="shared" si="34"/>
        <v>243.99985362993269</v>
      </c>
      <c r="AB31" s="61">
        <f t="shared" si="34"/>
        <v>280.86394138697932</v>
      </c>
      <c r="AC31" s="86">
        <f t="shared" si="34"/>
        <v>273.53528761647658</v>
      </c>
      <c r="AE31" s="38" t="s">
        <v>14</v>
      </c>
      <c r="AF31" s="61">
        <f>STDEV(AF22:AF29)</f>
        <v>322.85332251216317</v>
      </c>
      <c r="AG31" s="61">
        <f t="shared" ref="AG31:AI31" si="35">STDEV(AG22:AG29)</f>
        <v>511.56103881020044</v>
      </c>
      <c r="AH31" s="61">
        <f t="shared" si="35"/>
        <v>478.30830986479242</v>
      </c>
      <c r="AI31" s="61">
        <f t="shared" si="35"/>
        <v>474.51085716917856</v>
      </c>
      <c r="AJ31" s="61"/>
      <c r="AK31" s="61">
        <f t="shared" ref="AK31:AR31" si="36">STDEV(AK22:AK29)</f>
        <v>49.708974469980191</v>
      </c>
      <c r="AL31" s="61">
        <f t="shared" si="36"/>
        <v>97.956258459725632</v>
      </c>
      <c r="AM31" s="61">
        <f t="shared" si="36"/>
        <v>62.348673946260817</v>
      </c>
      <c r="AN31" s="61">
        <f t="shared" si="36"/>
        <v>150.04285102215681</v>
      </c>
      <c r="AO31" s="61">
        <f t="shared" si="36"/>
        <v>232.17481098763244</v>
      </c>
      <c r="AP31" s="61">
        <f t="shared" si="36"/>
        <v>144.69179066455112</v>
      </c>
      <c r="AQ31" s="61">
        <f t="shared" si="36"/>
        <v>169.33520223003165</v>
      </c>
      <c r="AR31" s="86">
        <f t="shared" si="36"/>
        <v>191.49468474533251</v>
      </c>
    </row>
    <row r="32" spans="1:44">
      <c r="A32" s="3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86"/>
    </row>
    <row r="33" spans="2:31">
      <c r="B33" t="s">
        <v>276</v>
      </c>
      <c r="P33" t="s">
        <v>277</v>
      </c>
      <c r="AE33" t="s">
        <v>278</v>
      </c>
    </row>
  </sheetData>
  <mergeCells count="12">
    <mergeCell ref="AK20:AR20"/>
    <mergeCell ref="B5:E5"/>
    <mergeCell ref="G5:N5"/>
    <mergeCell ref="Q5:T5"/>
    <mergeCell ref="V5:AC5"/>
    <mergeCell ref="AF5:AI5"/>
    <mergeCell ref="AK5:AR5"/>
    <mergeCell ref="B20:E20"/>
    <mergeCell ref="G20:N20"/>
    <mergeCell ref="Q20:T20"/>
    <mergeCell ref="V20:AC20"/>
    <mergeCell ref="AF20:AI20"/>
  </mergeCells>
  <phoneticPr fontId="4" type="noConversion"/>
  <pageMargins left="0.7" right="0.7" top="0.75" bottom="0.75" header="0.3" footer="0.3"/>
  <pageSetup paperSize="9" orientation="portrait" horizontalDpi="4294967293" verticalDpi="0" r:id="rId1"/>
  <ignoredErrors>
    <ignoredError sqref="B16:E17 G16:N17 Q16:AC17 AF16:AR17 AF30:AR31 Q30:AC31 B30:N31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50"/>
  <sheetViews>
    <sheetView topLeftCell="A22" workbookViewId="0">
      <selection activeCell="K32" sqref="K32"/>
    </sheetView>
  </sheetViews>
  <sheetFormatPr defaultColWidth="9" defaultRowHeight="15"/>
  <cols>
    <col min="9" max="9" width="9" style="14"/>
    <col min="11" max="11" width="14.28515625" customWidth="1"/>
    <col min="32" max="32" width="12.5703125" customWidth="1"/>
    <col min="33" max="33" width="13.42578125" customWidth="1"/>
  </cols>
  <sheetData>
    <row r="1" spans="1:33">
      <c r="A1" s="24" t="s">
        <v>254</v>
      </c>
    </row>
    <row r="2" spans="1:33">
      <c r="A2" s="24" t="s">
        <v>124</v>
      </c>
    </row>
    <row r="3" spans="1:33">
      <c r="A3" s="10" t="s">
        <v>136</v>
      </c>
    </row>
    <row r="4" spans="1:33" ht="14.25" customHeight="1">
      <c r="A4" s="112" t="s">
        <v>132</v>
      </c>
      <c r="B4" s="112"/>
      <c r="C4" s="112"/>
      <c r="D4" s="112"/>
      <c r="E4" s="112"/>
      <c r="F4" s="112"/>
      <c r="H4" s="72"/>
      <c r="I4" s="73"/>
      <c r="J4" s="112" t="s">
        <v>184</v>
      </c>
      <c r="K4" s="112"/>
      <c r="L4" s="112"/>
      <c r="M4" s="112"/>
      <c r="N4" s="112"/>
      <c r="O4" s="112"/>
    </row>
    <row r="5" spans="1:33" ht="14.25" customHeight="1">
      <c r="B5" s="115" t="s">
        <v>125</v>
      </c>
      <c r="C5" s="115"/>
      <c r="D5" s="24"/>
      <c r="E5" s="115" t="s">
        <v>120</v>
      </c>
      <c r="F5" s="115"/>
      <c r="H5" s="115" t="s">
        <v>122</v>
      </c>
      <c r="I5" s="116"/>
      <c r="L5" s="30" t="s">
        <v>188</v>
      </c>
      <c r="M5" s="30" t="s">
        <v>189</v>
      </c>
      <c r="N5" s="30" t="s">
        <v>190</v>
      </c>
      <c r="O5" s="30" t="s">
        <v>191</v>
      </c>
      <c r="P5" s="30" t="s">
        <v>192</v>
      </c>
      <c r="Q5" s="30" t="s">
        <v>193</v>
      </c>
      <c r="R5" s="30" t="s">
        <v>194</v>
      </c>
      <c r="S5" s="30" t="s">
        <v>195</v>
      </c>
      <c r="T5" s="30" t="s">
        <v>196</v>
      </c>
      <c r="U5" s="30" t="s">
        <v>197</v>
      </c>
      <c r="V5" s="30" t="s">
        <v>198</v>
      </c>
      <c r="W5" s="30" t="s">
        <v>199</v>
      </c>
      <c r="X5" s="30" t="s">
        <v>200</v>
      </c>
      <c r="Y5" s="30" t="s">
        <v>201</v>
      </c>
      <c r="Z5" s="30" t="s">
        <v>202</v>
      </c>
      <c r="AA5" s="30" t="s">
        <v>203</v>
      </c>
      <c r="AB5" s="30" t="s">
        <v>178</v>
      </c>
      <c r="AC5" s="30" t="s">
        <v>312</v>
      </c>
      <c r="AD5" s="30" t="s">
        <v>318</v>
      </c>
      <c r="AE5" s="79" t="s">
        <v>315</v>
      </c>
      <c r="AF5" s="79" t="s">
        <v>316</v>
      </c>
      <c r="AG5" s="79" t="s">
        <v>317</v>
      </c>
    </row>
    <row r="6" spans="1:33" ht="14.25" customHeight="1">
      <c r="B6" s="115"/>
      <c r="C6" s="115"/>
      <c r="D6" s="24"/>
      <c r="E6" s="115"/>
      <c r="F6" s="115"/>
      <c r="H6" s="115"/>
      <c r="I6" s="116"/>
      <c r="K6" s="24" t="s">
        <v>138</v>
      </c>
      <c r="L6" s="33">
        <v>0.29625153900000001</v>
      </c>
      <c r="M6" s="33">
        <v>0.24129984400000001</v>
      </c>
      <c r="N6" s="33">
        <v>0.207134181</v>
      </c>
      <c r="O6" s="33">
        <v>0.40612785400000001</v>
      </c>
      <c r="P6" s="33">
        <v>0.28325470600000002</v>
      </c>
      <c r="Q6" s="33">
        <v>0.33392593500000001</v>
      </c>
      <c r="R6" s="33">
        <v>0.34027190099999999</v>
      </c>
      <c r="S6" s="33">
        <v>0.342903403</v>
      </c>
      <c r="T6" s="33">
        <v>0.35015705699999999</v>
      </c>
      <c r="U6" s="33">
        <v>0.329766738</v>
      </c>
      <c r="V6" s="33">
        <v>0.23002146300000001</v>
      </c>
      <c r="W6" s="33">
        <v>0.382068823</v>
      </c>
      <c r="X6" s="33">
        <v>0.27095493300000001</v>
      </c>
      <c r="Y6" s="33">
        <v>0.283775993</v>
      </c>
      <c r="Z6" s="33">
        <v>0.28674156000000001</v>
      </c>
      <c r="AA6" s="33">
        <v>0.311681657</v>
      </c>
      <c r="AB6" s="33">
        <v>0.97908051383141603</v>
      </c>
      <c r="AC6" s="33">
        <v>0.97908051383141603</v>
      </c>
      <c r="AD6" s="33">
        <v>0.17519418433699299</v>
      </c>
      <c r="AE6" s="33">
        <v>0.99755172405032999</v>
      </c>
      <c r="AF6" s="33">
        <v>-3.5364464383341402E-3</v>
      </c>
      <c r="AG6" s="33">
        <f>-LOG10(AB6)</f>
        <v>9.1815929007100679E-3</v>
      </c>
    </row>
    <row r="7" spans="1:33">
      <c r="B7" s="22" t="s">
        <v>121</v>
      </c>
      <c r="C7" s="22" t="s">
        <v>12</v>
      </c>
      <c r="D7" s="24"/>
      <c r="E7" s="22" t="s">
        <v>121</v>
      </c>
      <c r="F7" s="22" t="s">
        <v>12</v>
      </c>
      <c r="H7" s="22" t="s">
        <v>121</v>
      </c>
      <c r="I7" s="74" t="s">
        <v>12</v>
      </c>
      <c r="K7" s="24" t="s">
        <v>139</v>
      </c>
      <c r="L7" s="33">
        <v>3.5331609999999999E-3</v>
      </c>
      <c r="M7" s="33">
        <v>3.2143950000000001E-3</v>
      </c>
      <c r="N7" s="33">
        <v>3.0618830000000001E-3</v>
      </c>
      <c r="O7" s="33">
        <v>2.8969479999999999E-3</v>
      </c>
      <c r="P7" s="33">
        <v>2.5176999999999999E-3</v>
      </c>
      <c r="Q7" s="33">
        <v>1.7025419999999999E-2</v>
      </c>
      <c r="R7" s="33">
        <v>2.3914159999999999E-3</v>
      </c>
      <c r="S7" s="33">
        <v>4.0955039999999998E-3</v>
      </c>
      <c r="T7" s="33">
        <v>3.1569430000000002E-3</v>
      </c>
      <c r="U7" s="33">
        <v>1.49128E-3</v>
      </c>
      <c r="V7" s="33">
        <v>1.6191059999999999E-3</v>
      </c>
      <c r="W7" s="33">
        <v>1.9997679999999999E-3</v>
      </c>
      <c r="X7" s="33">
        <v>1.8048999999999999E-3</v>
      </c>
      <c r="Y7" s="33">
        <v>1.2059499999999999E-3</v>
      </c>
      <c r="Z7" s="33">
        <v>2.9941579999999998E-3</v>
      </c>
      <c r="AA7" s="33">
        <v>1.2645989999999999E-3</v>
      </c>
      <c r="AB7" s="33">
        <v>0.14366150342440501</v>
      </c>
      <c r="AC7" s="33">
        <v>0.43098451027321499</v>
      </c>
      <c r="AD7" s="33">
        <v>1.08168372832092</v>
      </c>
      <c r="AE7" s="33">
        <v>0.40108768937310602</v>
      </c>
      <c r="AF7" s="33">
        <v>-1.31801040884696</v>
      </c>
      <c r="AG7" s="33">
        <f t="shared" ref="AG7:AG32" si="0">-LOG10(AB7)</f>
        <v>0.84265959296671422</v>
      </c>
    </row>
    <row r="8" spans="1:33">
      <c r="B8" s="71">
        <v>87.629103474755212</v>
      </c>
      <c r="C8" s="71">
        <v>64.016125935880211</v>
      </c>
      <c r="D8" s="24"/>
      <c r="E8" s="21">
        <v>31.85</v>
      </c>
      <c r="F8" s="21">
        <v>26.48</v>
      </c>
      <c r="H8" s="71">
        <f>B8/E8*2.5</f>
        <v>6.8782655788661859</v>
      </c>
      <c r="I8" s="75">
        <f>C8/F8*2.5</f>
        <v>6.0438185362424672</v>
      </c>
      <c r="K8" s="24" t="s">
        <v>140</v>
      </c>
      <c r="L8" s="33">
        <v>0.88981974799999997</v>
      </c>
      <c r="M8" s="33">
        <v>0.897091266</v>
      </c>
      <c r="N8" s="33">
        <v>1.622777007</v>
      </c>
      <c r="O8" s="33">
        <v>1.401735985</v>
      </c>
      <c r="P8" s="33">
        <v>0.71380436199999997</v>
      </c>
      <c r="Q8" s="33">
        <v>0.41748719899999998</v>
      </c>
      <c r="R8" s="33">
        <v>1.011816051</v>
      </c>
      <c r="S8" s="33">
        <v>1.017008761</v>
      </c>
      <c r="T8" s="33">
        <v>1.6101972899999999</v>
      </c>
      <c r="U8" s="33">
        <v>2.3185810550000001</v>
      </c>
      <c r="V8" s="33">
        <v>1.6843449349999999</v>
      </c>
      <c r="W8" s="33">
        <v>2.820604779</v>
      </c>
      <c r="X8" s="33">
        <v>1.841849834</v>
      </c>
      <c r="Y8" s="33">
        <v>1.6259193590000001</v>
      </c>
      <c r="Z8" s="33">
        <v>1.24125291</v>
      </c>
      <c r="AA8" s="33">
        <v>2.114534022</v>
      </c>
      <c r="AB8" s="80">
        <v>1.1401010272251899E-3</v>
      </c>
      <c r="AC8" s="33">
        <v>1.53913638675401E-2</v>
      </c>
      <c r="AD8" s="33">
        <v>1.9635467750428299</v>
      </c>
      <c r="AE8" s="33">
        <v>1.9139693783893199</v>
      </c>
      <c r="AF8" s="33">
        <v>0.93656774831961798</v>
      </c>
      <c r="AG8" s="33">
        <f t="shared" si="0"/>
        <v>2.9430566630298411</v>
      </c>
    </row>
    <row r="9" spans="1:33">
      <c r="B9" s="71">
        <v>102.02726051065463</v>
      </c>
      <c r="C9" s="71">
        <v>59.888654252255684</v>
      </c>
      <c r="D9" s="24"/>
      <c r="E9" s="21">
        <v>20.55</v>
      </c>
      <c r="F9" s="21">
        <v>25.97</v>
      </c>
      <c r="H9" s="71">
        <f t="shared" ref="H9:I14" si="1">B9/E9*2.5</f>
        <v>12.412075487914187</v>
      </c>
      <c r="I9" s="75">
        <f t="shared" si="1"/>
        <v>5.7651765741486027</v>
      </c>
      <c r="K9" s="24" t="s">
        <v>141</v>
      </c>
      <c r="L9" s="33">
        <v>0.117121828</v>
      </c>
      <c r="M9" s="33">
        <v>0.102291378</v>
      </c>
      <c r="N9" s="33">
        <v>0.238979729</v>
      </c>
      <c r="O9" s="33">
        <v>0.241291107</v>
      </c>
      <c r="P9" s="33">
        <v>0.123418787</v>
      </c>
      <c r="Q9" s="33">
        <v>7.2623135000000005E-2</v>
      </c>
      <c r="R9" s="33">
        <v>0.16922073300000001</v>
      </c>
      <c r="S9" s="33">
        <v>0.17103760300000001</v>
      </c>
      <c r="T9" s="33">
        <v>0.17580530699999999</v>
      </c>
      <c r="U9" s="33">
        <v>0.13499602299999999</v>
      </c>
      <c r="V9" s="33">
        <v>0.20541009099999999</v>
      </c>
      <c r="W9" s="33">
        <v>0.21436348399999999</v>
      </c>
      <c r="X9" s="33">
        <v>0.11562666200000001</v>
      </c>
      <c r="Y9" s="33">
        <v>0.12577929600000001</v>
      </c>
      <c r="Z9" s="33">
        <v>0.123783955</v>
      </c>
      <c r="AA9" s="33">
        <v>0.12442595100000001</v>
      </c>
      <c r="AB9" s="33">
        <v>0.94093215883582304</v>
      </c>
      <c r="AC9" s="33">
        <v>0.97712185725258505</v>
      </c>
      <c r="AD9" s="33">
        <v>0.45925136139246397</v>
      </c>
      <c r="AE9" s="33">
        <v>0.98722189998691701</v>
      </c>
      <c r="AF9" s="33">
        <v>-1.8553696092823899E-2</v>
      </c>
      <c r="AG9" s="33">
        <f t="shared" si="0"/>
        <v>2.6441688055595838E-2</v>
      </c>
    </row>
    <row r="10" spans="1:33">
      <c r="B10" s="71">
        <v>96.363985409867524</v>
      </c>
      <c r="C10" s="71">
        <v>72.079093875983887</v>
      </c>
      <c r="D10" s="24"/>
      <c r="E10" s="21">
        <v>24.8</v>
      </c>
      <c r="F10" s="21">
        <v>28.63</v>
      </c>
      <c r="H10" s="71">
        <f t="shared" si="1"/>
        <v>9.7141114324463231</v>
      </c>
      <c r="I10" s="75">
        <f t="shared" si="1"/>
        <v>6.2940179772951357</v>
      </c>
      <c r="K10" s="24" t="s">
        <v>142</v>
      </c>
      <c r="L10" s="33">
        <v>0.307337376</v>
      </c>
      <c r="M10" s="33">
        <v>0.234784569</v>
      </c>
      <c r="N10" s="33">
        <v>0.15151457600000001</v>
      </c>
      <c r="O10" s="33">
        <v>0.488055299</v>
      </c>
      <c r="P10" s="33">
        <v>0.441811758</v>
      </c>
      <c r="Q10" s="33">
        <v>0.145581179</v>
      </c>
      <c r="R10" s="33">
        <v>0.39812045699999998</v>
      </c>
      <c r="S10" s="33">
        <v>0.40716949499999999</v>
      </c>
      <c r="T10" s="33">
        <v>0.26462633899999999</v>
      </c>
      <c r="U10" s="33">
        <v>0.12865772</v>
      </c>
      <c r="V10" s="33">
        <v>0.12567348</v>
      </c>
      <c r="W10" s="33">
        <v>3.1677484999999998E-2</v>
      </c>
      <c r="X10" s="33">
        <v>0.115039027</v>
      </c>
      <c r="Y10" s="33">
        <v>0.23723256600000001</v>
      </c>
      <c r="Z10" s="33">
        <v>0.29898449799999999</v>
      </c>
      <c r="AA10" s="33">
        <v>0.15755353799999999</v>
      </c>
      <c r="AB10" s="80">
        <v>1.9488934795570099E-2</v>
      </c>
      <c r="AC10" s="33">
        <v>0.175400413160131</v>
      </c>
      <c r="AD10" s="33">
        <v>1.52778240687823</v>
      </c>
      <c r="AE10" s="33">
        <v>0.52806790256577196</v>
      </c>
      <c r="AF10" s="33">
        <v>-0.92120464182583395</v>
      </c>
      <c r="AG10" s="33">
        <f t="shared" si="0"/>
        <v>1.7102118974164089</v>
      </c>
    </row>
    <row r="11" spans="1:33">
      <c r="B11" s="71">
        <v>131.20752543674413</v>
      </c>
      <c r="C11" s="71">
        <v>83.597619504703403</v>
      </c>
      <c r="D11" s="24"/>
      <c r="E11" s="21">
        <v>26.56</v>
      </c>
      <c r="F11" s="21">
        <v>26.28</v>
      </c>
      <c r="H11" s="71">
        <f t="shared" si="1"/>
        <v>12.350105933428477</v>
      </c>
      <c r="I11" s="75">
        <f t="shared" si="1"/>
        <v>7.9525893744961369</v>
      </c>
      <c r="K11" s="24" t="s">
        <v>143</v>
      </c>
      <c r="L11" s="33">
        <v>0.19933187699999999</v>
      </c>
      <c r="M11" s="33">
        <v>9.7084800999999998E-2</v>
      </c>
      <c r="N11" s="33">
        <v>0.22640899</v>
      </c>
      <c r="O11" s="33">
        <v>0.27919150500000001</v>
      </c>
      <c r="P11" s="33">
        <v>0.22718877700000001</v>
      </c>
      <c r="Q11" s="33">
        <v>0.16239311200000001</v>
      </c>
      <c r="R11" s="33">
        <v>0.152330202</v>
      </c>
      <c r="S11" s="33">
        <v>0.11934249600000001</v>
      </c>
      <c r="T11" s="33">
        <v>0.13234036499999999</v>
      </c>
      <c r="U11" s="33">
        <v>0.16127504400000001</v>
      </c>
      <c r="V11" s="33">
        <v>0.136853273</v>
      </c>
      <c r="W11" s="33">
        <v>8.3370781000000005E-2</v>
      </c>
      <c r="X11" s="33">
        <v>0.22019219900000001</v>
      </c>
      <c r="Y11" s="33">
        <v>0.153314169</v>
      </c>
      <c r="Z11" s="33">
        <v>0.16853315499999999</v>
      </c>
      <c r="AA11" s="33">
        <v>0.193058065</v>
      </c>
      <c r="AB11" s="33">
        <v>0.32381874188932103</v>
      </c>
      <c r="AC11" s="33">
        <v>0.58287373540077703</v>
      </c>
      <c r="AD11" s="33">
        <v>0.70993099118241598</v>
      </c>
      <c r="AE11" s="33">
        <v>0.85352364826612903</v>
      </c>
      <c r="AF11" s="33">
        <v>-0.22849696885915399</v>
      </c>
      <c r="AG11" s="33">
        <f t="shared" si="0"/>
        <v>0.48969801888233561</v>
      </c>
    </row>
    <row r="12" spans="1:33">
      <c r="B12" s="71">
        <v>109.70627759646764</v>
      </c>
      <c r="C12" s="71">
        <v>65.647917066615449</v>
      </c>
      <c r="D12" s="24"/>
      <c r="E12" s="21">
        <v>29.7</v>
      </c>
      <c r="F12" s="21">
        <v>23.85</v>
      </c>
      <c r="H12" s="71">
        <f t="shared" si="1"/>
        <v>9.2345351512178162</v>
      </c>
      <c r="I12" s="75">
        <f t="shared" si="1"/>
        <v>6.881333025850676</v>
      </c>
      <c r="K12" s="24" t="s">
        <v>185</v>
      </c>
      <c r="L12" s="33">
        <v>0.27246559399999998</v>
      </c>
      <c r="M12" s="33">
        <v>0.220251847</v>
      </c>
      <c r="N12" s="33">
        <v>0.17804378300000001</v>
      </c>
      <c r="O12" s="33">
        <v>0.36500809200000001</v>
      </c>
      <c r="P12" s="33">
        <v>0.25765535899999997</v>
      </c>
      <c r="Q12" s="33">
        <v>0.28165290500000001</v>
      </c>
      <c r="R12" s="33">
        <v>0.28677725599999998</v>
      </c>
      <c r="S12" s="33">
        <v>0.27178220199999997</v>
      </c>
      <c r="T12" s="33">
        <v>0.31890696099999999</v>
      </c>
      <c r="U12" s="33">
        <v>0.30696728200000001</v>
      </c>
      <c r="V12" s="33">
        <v>0.20821028</v>
      </c>
      <c r="W12" s="33">
        <v>0.32556943700000002</v>
      </c>
      <c r="X12" s="33">
        <v>0.248359881</v>
      </c>
      <c r="Y12" s="33">
        <v>0.27747197899999998</v>
      </c>
      <c r="Z12" s="33">
        <v>0.256012821</v>
      </c>
      <c r="AA12" s="33">
        <v>0.28719623100000002</v>
      </c>
      <c r="AB12" s="33">
        <v>0.62504710321075896</v>
      </c>
      <c r="AC12" s="33">
        <v>0.84038287484985297</v>
      </c>
      <c r="AD12" s="33">
        <v>0.38285685946815701</v>
      </c>
      <c r="AE12" s="33">
        <v>1.0445520171927201</v>
      </c>
      <c r="AF12" s="33">
        <v>6.2884338338369095E-2</v>
      </c>
      <c r="AG12" s="33">
        <f t="shared" si="0"/>
        <v>0.2040872532260182</v>
      </c>
    </row>
    <row r="13" spans="1:33">
      <c r="B13" s="71">
        <v>81.677865233250145</v>
      </c>
      <c r="C13" s="71">
        <v>62.57631023229024</v>
      </c>
      <c r="D13" s="24"/>
      <c r="E13" s="21">
        <v>24.65</v>
      </c>
      <c r="F13" s="21">
        <v>28.48</v>
      </c>
      <c r="H13" s="71">
        <f t="shared" si="1"/>
        <v>8.2837591514452473</v>
      </c>
      <c r="I13" s="75">
        <f t="shared" si="1"/>
        <v>5.4930047605591845</v>
      </c>
      <c r="K13" s="24" t="s">
        <v>144</v>
      </c>
      <c r="L13" s="33">
        <v>7.2577084E-2</v>
      </c>
      <c r="M13" s="33">
        <v>5.0843727999999998E-2</v>
      </c>
      <c r="N13" s="33">
        <v>0.127146445</v>
      </c>
      <c r="O13" s="33">
        <v>0.115148944</v>
      </c>
      <c r="P13" s="33">
        <v>0.34492595999999998</v>
      </c>
      <c r="Q13" s="33">
        <v>7.9874400000000002E-3</v>
      </c>
      <c r="R13" s="33">
        <v>8.1169806999999997E-2</v>
      </c>
      <c r="S13" s="33">
        <v>0.230690964</v>
      </c>
      <c r="T13" s="33">
        <v>3.9662000000000003E-2</v>
      </c>
      <c r="U13" s="33">
        <v>1.1708737E-2</v>
      </c>
      <c r="V13" s="33">
        <v>4.0299196000000002E-2</v>
      </c>
      <c r="W13" s="33">
        <v>6.124165E-3</v>
      </c>
      <c r="X13" s="33">
        <v>1.3675476000000001E-2</v>
      </c>
      <c r="Y13" s="33">
        <v>3.5256236000000003E-2</v>
      </c>
      <c r="Z13" s="33">
        <v>0.15782021800000001</v>
      </c>
      <c r="AA13" s="33">
        <v>2.3299725E-2</v>
      </c>
      <c r="AB13" s="33">
        <v>6.54051479740861E-2</v>
      </c>
      <c r="AC13" s="33">
        <v>0.29432316588338803</v>
      </c>
      <c r="AD13" s="33">
        <v>1.2722468887462399</v>
      </c>
      <c r="AE13" s="33">
        <v>0.318145381954136</v>
      </c>
      <c r="AF13" s="33">
        <v>-1.6522419146154199</v>
      </c>
      <c r="AG13" s="33">
        <f t="shared" si="0"/>
        <v>1.1843880674440819</v>
      </c>
    </row>
    <row r="14" spans="1:33">
      <c r="B14" s="71">
        <v>79.854098675369556</v>
      </c>
      <c r="C14" s="71">
        <v>82.733730082549442</v>
      </c>
      <c r="D14" s="24"/>
      <c r="E14" s="21">
        <v>27.53</v>
      </c>
      <c r="F14" s="21">
        <v>26.04</v>
      </c>
      <c r="H14" s="71">
        <f t="shared" si="1"/>
        <v>7.2515527311450736</v>
      </c>
      <c r="I14" s="75">
        <f t="shared" si="1"/>
        <v>7.9429464364966833</v>
      </c>
      <c r="K14" s="24" t="s">
        <v>145</v>
      </c>
      <c r="L14" s="33">
        <v>4.8264673000000001E-2</v>
      </c>
      <c r="M14" s="33">
        <v>3.9438289000000001E-2</v>
      </c>
      <c r="N14" s="33">
        <v>4.1749568000000001E-2</v>
      </c>
      <c r="O14" s="33">
        <v>8.4927381999999996E-2</v>
      </c>
      <c r="P14" s="33">
        <v>0.100622726</v>
      </c>
      <c r="Q14" s="33">
        <v>4.4460103000000001E-2</v>
      </c>
      <c r="R14" s="33">
        <v>6.5695602000000006E-2</v>
      </c>
      <c r="S14" s="33">
        <v>5.5742555999999999E-2</v>
      </c>
      <c r="T14" s="33">
        <v>6.8815563999999996E-2</v>
      </c>
      <c r="U14" s="33">
        <v>6.6203778000000005E-2</v>
      </c>
      <c r="V14" s="33">
        <v>6.6841007999999993E-2</v>
      </c>
      <c r="W14" s="33">
        <v>6.8817846000000002E-2</v>
      </c>
      <c r="X14" s="33">
        <v>6.3860650000000005E-2</v>
      </c>
      <c r="Y14" s="33">
        <v>8.3329530999999998E-2</v>
      </c>
      <c r="Z14" s="33">
        <v>8.2128276E-2</v>
      </c>
      <c r="AA14" s="33">
        <v>6.7370768999999997E-2</v>
      </c>
      <c r="AB14" s="33">
        <v>0.22619218006411701</v>
      </c>
      <c r="AC14" s="33">
        <v>0.51585552171484395</v>
      </c>
      <c r="AD14" s="33">
        <v>0.86505310530918</v>
      </c>
      <c r="AE14" s="33">
        <v>1.17980112572008</v>
      </c>
      <c r="AF14" s="33">
        <v>0.23854369084298099</v>
      </c>
      <c r="AG14" s="33">
        <f t="shared" si="0"/>
        <v>0.6455224136179385</v>
      </c>
    </row>
    <row r="15" spans="1:33">
      <c r="B15" s="71">
        <v>95.308120560568227</v>
      </c>
      <c r="C15" s="71">
        <v>105.9627567671338</v>
      </c>
      <c r="D15" s="24"/>
      <c r="E15" s="21">
        <v>26.23</v>
      </c>
      <c r="F15" s="21">
        <v>26.9</v>
      </c>
      <c r="H15" s="71">
        <f>B15/E15*2.5</f>
        <v>9.0838849180869445</v>
      </c>
      <c r="I15" s="75">
        <f>C15/F15*2.5</f>
        <v>9.8478398482466361</v>
      </c>
      <c r="K15" s="24" t="s">
        <v>186</v>
      </c>
      <c r="L15" s="33">
        <v>1.8451168E-2</v>
      </c>
      <c r="M15" s="33">
        <v>1.5791866000000002E-2</v>
      </c>
      <c r="N15" s="33">
        <v>1.5363316E-2</v>
      </c>
      <c r="O15" s="33">
        <v>1.7570870999999998E-2</v>
      </c>
      <c r="P15" s="33">
        <v>1.3547185999999999E-2</v>
      </c>
      <c r="Q15" s="33">
        <v>3.3495136000000002E-2</v>
      </c>
      <c r="R15" s="33">
        <v>1.6710882E-2</v>
      </c>
      <c r="S15" s="33">
        <v>2.3169261999999999E-2</v>
      </c>
      <c r="T15" s="33">
        <v>1.8846486999999999E-2</v>
      </c>
      <c r="U15" s="33">
        <v>1.7520001E-2</v>
      </c>
      <c r="V15" s="33">
        <v>1.4493226999999999E-2</v>
      </c>
      <c r="W15" s="33">
        <v>2.0508947E-2</v>
      </c>
      <c r="X15" s="33">
        <v>1.4187689E-2</v>
      </c>
      <c r="Y15" s="33">
        <v>1.5268247E-2</v>
      </c>
      <c r="Z15" s="33">
        <v>1.7262308000000001E-2</v>
      </c>
      <c r="AA15" s="33">
        <v>1.4356804000000001E-2</v>
      </c>
      <c r="AB15" s="33">
        <v>0.29171002171928601</v>
      </c>
      <c r="AC15" s="33">
        <v>0.56258361331576601</v>
      </c>
      <c r="AD15" s="33">
        <v>0.78375553796069797</v>
      </c>
      <c r="AE15" s="33">
        <v>0.85946774181312902</v>
      </c>
      <c r="AF15" s="33">
        <v>-0.21848460247847501</v>
      </c>
      <c r="AG15" s="33">
        <f t="shared" si="0"/>
        <v>0.53504865040304928</v>
      </c>
    </row>
    <row r="16" spans="1:33">
      <c r="B16" s="71"/>
      <c r="C16" s="71"/>
      <c r="D16" s="24"/>
      <c r="E16" s="21"/>
      <c r="F16" s="21"/>
      <c r="H16" s="71"/>
      <c r="I16" s="75"/>
      <c r="K16" s="24" t="s">
        <v>146</v>
      </c>
      <c r="L16" s="33">
        <v>0.73305878899999999</v>
      </c>
      <c r="M16" s="33">
        <v>0.72353756400000002</v>
      </c>
      <c r="N16" s="33">
        <v>0.87090066600000005</v>
      </c>
      <c r="O16" s="33">
        <v>0.70452675499999995</v>
      </c>
      <c r="P16" s="33">
        <v>0.55860981300000001</v>
      </c>
      <c r="Q16" s="33">
        <v>0.45801934799999999</v>
      </c>
      <c r="R16" s="33">
        <v>0.49862706000000001</v>
      </c>
      <c r="S16" s="33">
        <v>0.80097242199999996</v>
      </c>
      <c r="T16" s="33">
        <v>0.59464575399999997</v>
      </c>
      <c r="U16" s="33">
        <v>0.36820390800000002</v>
      </c>
      <c r="V16" s="33">
        <v>0.61776352099999998</v>
      </c>
      <c r="W16" s="33">
        <v>0.55295925999999995</v>
      </c>
      <c r="X16" s="33">
        <v>0.74145977900000004</v>
      </c>
      <c r="Y16" s="33">
        <v>0.392327127</v>
      </c>
      <c r="Z16" s="33">
        <v>0.74183180500000001</v>
      </c>
      <c r="AA16" s="33">
        <v>0.52990395899999998</v>
      </c>
      <c r="AB16" s="33">
        <v>0.180457595994898</v>
      </c>
      <c r="AC16" s="33">
        <v>0.48723550918622499</v>
      </c>
      <c r="AD16" s="33">
        <v>0.92474154318105095</v>
      </c>
      <c r="AE16" s="33">
        <v>0.84870622384463301</v>
      </c>
      <c r="AF16" s="33">
        <v>-0.23666283763133</v>
      </c>
      <c r="AG16" s="33">
        <f t="shared" si="0"/>
        <v>0.743624832478192</v>
      </c>
    </row>
    <row r="17" spans="1:33">
      <c r="A17" s="33" t="s">
        <v>126</v>
      </c>
      <c r="B17" s="43">
        <f>AVERAGE(B8:B15)</f>
        <v>97.97177961220963</v>
      </c>
      <c r="C17" s="43">
        <f>AVERAGE(C8:C15)</f>
        <v>74.562775964676504</v>
      </c>
      <c r="E17" s="43">
        <f>AVERAGE(E8:E15)</f>
        <v>26.483750000000001</v>
      </c>
      <c r="F17" s="43">
        <f>AVERAGE(F8:F15)</f>
        <v>26.578749999999999</v>
      </c>
      <c r="H17" s="43">
        <f>AVERAGE(H8:H15)</f>
        <v>9.4010362980687816</v>
      </c>
      <c r="I17" s="76">
        <f>AVERAGE(I8:I15)</f>
        <v>7.0275908166669403</v>
      </c>
      <c r="K17" s="24" t="s">
        <v>147</v>
      </c>
      <c r="L17" s="33">
        <v>8.4749009E-2</v>
      </c>
      <c r="M17" s="33">
        <v>7.0048915000000003E-2</v>
      </c>
      <c r="N17" s="33">
        <v>0.13497519599999999</v>
      </c>
      <c r="O17" s="33">
        <v>0.14516378199999999</v>
      </c>
      <c r="P17" s="33">
        <v>9.3551728000000001E-2</v>
      </c>
      <c r="Q17" s="33">
        <v>0.54578715799999999</v>
      </c>
      <c r="R17" s="33">
        <v>0.102168816</v>
      </c>
      <c r="S17" s="33">
        <v>8.6985185000000007E-2</v>
      </c>
      <c r="T17" s="33">
        <v>0.14937698599999999</v>
      </c>
      <c r="U17" s="33">
        <v>0.19962556000000001</v>
      </c>
      <c r="V17" s="33">
        <v>0.13713867399999999</v>
      </c>
      <c r="W17" s="33">
        <v>0.37687124100000002</v>
      </c>
      <c r="X17" s="33">
        <v>0.160600468</v>
      </c>
      <c r="Y17" s="33">
        <v>0.124500735</v>
      </c>
      <c r="Z17" s="33">
        <v>0.10639219699999999</v>
      </c>
      <c r="AA17" s="33">
        <v>0.17763114599999999</v>
      </c>
      <c r="AB17" s="33">
        <v>0.74700699986653596</v>
      </c>
      <c r="AC17" s="33">
        <v>0.84038287484985297</v>
      </c>
      <c r="AD17" s="33">
        <v>0.23089742450495301</v>
      </c>
      <c r="AE17" s="33">
        <v>1.1335311383891999</v>
      </c>
      <c r="AF17" s="33">
        <v>0.18082402282342999</v>
      </c>
      <c r="AG17" s="33">
        <f t="shared" si="0"/>
        <v>0.12667532858732233</v>
      </c>
    </row>
    <row r="18" spans="1:33">
      <c r="A18" s="33" t="s">
        <v>10</v>
      </c>
      <c r="B18" s="27">
        <f>STDEV(B8:B15)</f>
        <v>16.772227079805937</v>
      </c>
      <c r="C18" s="27">
        <f>STDEV(C8:C15)</f>
        <v>15.539038878571962</v>
      </c>
      <c r="E18" s="27">
        <f>STDEV(E8:E15)</f>
        <v>3.4166146047136787</v>
      </c>
      <c r="F18" s="27">
        <f>STDEV(F8:F15)</f>
        <v>1.5180573817500156</v>
      </c>
      <c r="H18" s="27">
        <f>STDEV(H8:H15)</f>
        <v>2.0778647114968249</v>
      </c>
      <c r="I18" s="77">
        <f>STDEV(I8:I15)</f>
        <v>1.4698530187913224</v>
      </c>
      <c r="K18" s="24" t="s">
        <v>148</v>
      </c>
      <c r="L18" s="33">
        <v>0.95046659600000005</v>
      </c>
      <c r="M18" s="33">
        <v>0.77817654000000003</v>
      </c>
      <c r="N18" s="33">
        <v>0.61815270300000003</v>
      </c>
      <c r="O18" s="33">
        <v>1.0521377519999999</v>
      </c>
      <c r="P18" s="33">
        <v>0.78473897599999998</v>
      </c>
      <c r="Q18" s="33">
        <v>0.91815326399999997</v>
      </c>
      <c r="R18" s="33">
        <v>0.84443757900000005</v>
      </c>
      <c r="S18" s="33">
        <v>0.96359194500000001</v>
      </c>
      <c r="T18" s="33">
        <v>0.91699932200000001</v>
      </c>
      <c r="U18" s="33">
        <v>0.79271725900000001</v>
      </c>
      <c r="V18" s="33">
        <v>0.55055366800000005</v>
      </c>
      <c r="W18" s="33">
        <v>0.82536882</v>
      </c>
      <c r="X18" s="33">
        <v>0.773229791</v>
      </c>
      <c r="Y18" s="33">
        <v>0.63765773400000003</v>
      </c>
      <c r="Z18" s="33">
        <v>0.82201596099999996</v>
      </c>
      <c r="AA18" s="33">
        <v>0.68869060900000001</v>
      </c>
      <c r="AB18" s="33">
        <v>9.8891775877467294E-2</v>
      </c>
      <c r="AC18" s="33">
        <v>0.38143970695594498</v>
      </c>
      <c r="AD18" s="33">
        <v>1.12044936786204</v>
      </c>
      <c r="AE18" s="33">
        <v>0.86937176762363599</v>
      </c>
      <c r="AF18" s="33">
        <v>-0.201954849249186</v>
      </c>
      <c r="AG18" s="33">
        <f t="shared" si="0"/>
        <v>1.00483982407063</v>
      </c>
    </row>
    <row r="19" spans="1:33">
      <c r="A19" s="33" t="s">
        <v>24</v>
      </c>
      <c r="B19" s="113">
        <v>1.2E-2</v>
      </c>
      <c r="C19" s="113"/>
      <c r="D19" s="78"/>
      <c r="E19" s="113">
        <v>1.9E-2</v>
      </c>
      <c r="F19" s="113"/>
      <c r="G19" s="78"/>
      <c r="H19" s="113">
        <v>1.9E-2</v>
      </c>
      <c r="I19" s="122"/>
      <c r="K19" s="24" t="s">
        <v>149</v>
      </c>
      <c r="L19" s="33">
        <v>0.73417881299999999</v>
      </c>
      <c r="M19" s="33">
        <v>0.61885225200000005</v>
      </c>
      <c r="N19" s="33">
        <v>0.35634899199999998</v>
      </c>
      <c r="O19" s="33">
        <v>0.788427875</v>
      </c>
      <c r="P19" s="33">
        <v>0.63565111299999999</v>
      </c>
      <c r="Q19" s="33">
        <v>0.69241342500000003</v>
      </c>
      <c r="R19" s="33">
        <v>0.65982414499999997</v>
      </c>
      <c r="S19" s="33">
        <v>0.89153260899999998</v>
      </c>
      <c r="T19" s="33">
        <v>0.79100768799999999</v>
      </c>
      <c r="U19" s="33">
        <v>0.73179178700000003</v>
      </c>
      <c r="V19" s="33">
        <v>0.49527384099999999</v>
      </c>
      <c r="W19" s="33">
        <v>0.74597254400000002</v>
      </c>
      <c r="X19" s="33">
        <v>0.52597526800000005</v>
      </c>
      <c r="Y19" s="33">
        <v>0.60906317799999998</v>
      </c>
      <c r="Z19" s="33">
        <v>0.56472569900000003</v>
      </c>
      <c r="AA19" s="33">
        <v>0.62365236499999999</v>
      </c>
      <c r="AB19" s="33">
        <v>0.59950627979847604</v>
      </c>
      <c r="AC19" s="33">
        <v>0.84038287484985297</v>
      </c>
      <c r="AD19" s="33">
        <v>0.375551725816201</v>
      </c>
      <c r="AE19" s="33">
        <v>0.946112237003642</v>
      </c>
      <c r="AF19" s="33">
        <v>-7.9916754701448794E-2</v>
      </c>
      <c r="AG19" s="33">
        <f t="shared" si="0"/>
        <v>0.22220626332819926</v>
      </c>
    </row>
    <row r="20" spans="1:33">
      <c r="K20" s="24" t="s">
        <v>150</v>
      </c>
      <c r="L20" s="33">
        <v>0.30705169999999998</v>
      </c>
      <c r="M20" s="33">
        <v>0.25289338</v>
      </c>
      <c r="N20" s="33">
        <v>0.20059000699999999</v>
      </c>
      <c r="O20" s="33">
        <v>0.34189626200000001</v>
      </c>
      <c r="P20" s="33">
        <v>0.148686702</v>
      </c>
      <c r="Q20" s="33">
        <v>2.701473859</v>
      </c>
      <c r="R20" s="33">
        <v>0.362300122</v>
      </c>
      <c r="S20" s="33">
        <v>0.27992001700000002</v>
      </c>
      <c r="T20" s="33">
        <v>0.64806029899999995</v>
      </c>
      <c r="U20" s="33">
        <v>0.76323689500000003</v>
      </c>
      <c r="V20" s="33">
        <v>0.413070137</v>
      </c>
      <c r="W20" s="33">
        <v>1.375356241</v>
      </c>
      <c r="X20" s="33">
        <v>0.72794639299999997</v>
      </c>
      <c r="Y20" s="33">
        <v>0.55727811800000004</v>
      </c>
      <c r="Z20" s="33">
        <v>0.24204044199999999</v>
      </c>
      <c r="AA20" s="33">
        <v>0.73972930699999995</v>
      </c>
      <c r="AB20" s="33">
        <v>0.74637516714681995</v>
      </c>
      <c r="AC20" s="33">
        <v>0.84038287484985297</v>
      </c>
      <c r="AD20" s="33">
        <v>0.26175721358055598</v>
      </c>
      <c r="AE20" s="33">
        <v>1.1897587482799801</v>
      </c>
      <c r="AF20" s="33">
        <v>0.25066906265452099</v>
      </c>
      <c r="AG20" s="33">
        <f t="shared" si="0"/>
        <v>0.12704281855217217</v>
      </c>
    </row>
    <row r="21" spans="1:33" ht="14.25" customHeight="1">
      <c r="B21" s="115" t="s">
        <v>128</v>
      </c>
      <c r="C21" s="115"/>
      <c r="E21" s="115" t="s">
        <v>129</v>
      </c>
      <c r="F21" s="115"/>
      <c r="H21" t="s">
        <v>134</v>
      </c>
      <c r="K21" s="24" t="s">
        <v>151</v>
      </c>
      <c r="L21" s="33">
        <v>0.23863880200000001</v>
      </c>
      <c r="M21" s="33">
        <v>0.23296968600000001</v>
      </c>
      <c r="N21" s="33">
        <v>8.4835694000000003E-2</v>
      </c>
      <c r="O21" s="33">
        <v>0.27552264399999998</v>
      </c>
      <c r="P21" s="33">
        <v>0.156801785</v>
      </c>
      <c r="Q21" s="33">
        <v>0.55435636700000002</v>
      </c>
      <c r="R21" s="33">
        <v>0.25017123499999999</v>
      </c>
      <c r="S21" s="33">
        <v>0.25939565399999998</v>
      </c>
      <c r="T21" s="33">
        <v>0.26832974900000001</v>
      </c>
      <c r="U21" s="33">
        <v>0.29473852099999998</v>
      </c>
      <c r="V21" s="33">
        <v>0.11532068500000001</v>
      </c>
      <c r="W21" s="33">
        <v>0.35786652600000002</v>
      </c>
      <c r="X21" s="33">
        <v>0.21377152899999999</v>
      </c>
      <c r="Y21" s="33">
        <v>0.19932528199999999</v>
      </c>
      <c r="Z21" s="33">
        <v>0.21624490199999999</v>
      </c>
      <c r="AA21" s="33">
        <v>0.23584554199999999</v>
      </c>
      <c r="AB21" s="33">
        <v>0.73482181215700404</v>
      </c>
      <c r="AC21" s="33">
        <v>0.84038287484985297</v>
      </c>
      <c r="AD21" s="33">
        <v>0.25304249900473502</v>
      </c>
      <c r="AE21" s="33">
        <v>0.92631669008313</v>
      </c>
      <c r="AF21" s="33">
        <v>-0.11042258703576199</v>
      </c>
      <c r="AG21" s="33">
        <f t="shared" si="0"/>
        <v>0.13381796075105645</v>
      </c>
    </row>
    <row r="22" spans="1:33">
      <c r="B22" s="115"/>
      <c r="C22" s="115"/>
      <c r="E22" s="115"/>
      <c r="F22" s="115"/>
      <c r="K22" s="24" t="s">
        <v>152</v>
      </c>
      <c r="L22" s="33">
        <v>4.1312713000000001E-2</v>
      </c>
      <c r="M22" s="33">
        <v>2.8296426999999999E-2</v>
      </c>
      <c r="N22" s="33">
        <v>0.101115554</v>
      </c>
      <c r="O22" s="33">
        <v>6.8115140000000005E-2</v>
      </c>
      <c r="P22" s="33">
        <v>4.9335779000000003E-2</v>
      </c>
      <c r="Q22" s="33">
        <v>0.18510538400000001</v>
      </c>
      <c r="R22" s="33">
        <v>5.0623544999999999E-2</v>
      </c>
      <c r="S22" s="33">
        <v>1.5502741E-2</v>
      </c>
      <c r="T22" s="33">
        <v>2.8049733E-2</v>
      </c>
      <c r="U22" s="33">
        <v>0.14087161200000001</v>
      </c>
      <c r="V22" s="33">
        <v>5.1505192999999998E-2</v>
      </c>
      <c r="W22" s="33">
        <v>5.3550920000000002E-2</v>
      </c>
      <c r="X22" s="33">
        <v>3.4422142000000003E-2</v>
      </c>
      <c r="Y22" s="33">
        <v>1.6417622999999999E-2</v>
      </c>
      <c r="Z22" s="33">
        <v>3.5748992E-2</v>
      </c>
      <c r="AA22" s="33">
        <v>3.4771215000000001E-2</v>
      </c>
      <c r="AB22" s="33">
        <v>0.45843866796296301</v>
      </c>
      <c r="AC22" s="33">
        <v>0.72739335652958403</v>
      </c>
      <c r="AD22" s="33">
        <v>0.53876461572504497</v>
      </c>
      <c r="AE22" s="33">
        <v>0.73291081240369504</v>
      </c>
      <c r="AF22" s="33">
        <v>-0.44829044677590002</v>
      </c>
      <c r="AG22" s="33">
        <f t="shared" si="0"/>
        <v>0.33871875802432883</v>
      </c>
    </row>
    <row r="23" spans="1:33">
      <c r="B23" s="22" t="s">
        <v>121</v>
      </c>
      <c r="C23" s="22" t="s">
        <v>12</v>
      </c>
      <c r="E23" s="22" t="s">
        <v>121</v>
      </c>
      <c r="F23" s="22" t="s">
        <v>12</v>
      </c>
      <c r="K23" s="24" t="s">
        <v>153</v>
      </c>
      <c r="L23" s="33">
        <v>0.25245433900000003</v>
      </c>
      <c r="M23" s="33">
        <v>0.20916699599999999</v>
      </c>
      <c r="N23" s="33">
        <v>0.19495580100000001</v>
      </c>
      <c r="O23" s="33">
        <v>0.36285993100000002</v>
      </c>
      <c r="P23" s="33">
        <v>0.29279379700000002</v>
      </c>
      <c r="Q23" s="33">
        <v>4.0938716E-2</v>
      </c>
      <c r="R23" s="33">
        <v>0.29244585699999998</v>
      </c>
      <c r="S23" s="33">
        <v>0.31783547200000001</v>
      </c>
      <c r="T23" s="33">
        <v>0.38674006399999999</v>
      </c>
      <c r="U23" s="33">
        <v>0.35029849899999999</v>
      </c>
      <c r="V23" s="33">
        <v>0.27708611100000002</v>
      </c>
      <c r="W23" s="33">
        <v>0.370928225</v>
      </c>
      <c r="X23" s="33">
        <v>0.33539461300000001</v>
      </c>
      <c r="Y23" s="33">
        <v>0.34542486500000003</v>
      </c>
      <c r="Z23" s="33">
        <v>0.33682245399999999</v>
      </c>
      <c r="AA23" s="33">
        <v>0.35654216700000002</v>
      </c>
      <c r="AB23" s="80">
        <v>2.6128203875745298E-2</v>
      </c>
      <c r="AC23" s="33">
        <v>0.17636537616128101</v>
      </c>
      <c r="AD23" s="33">
        <v>1.5298634695105899</v>
      </c>
      <c r="AE23" s="33">
        <v>1.4052997125379101</v>
      </c>
      <c r="AF23" s="33">
        <v>0.49087785121480598</v>
      </c>
      <c r="AG23" s="33">
        <f t="shared" si="0"/>
        <v>1.5828904438380511</v>
      </c>
    </row>
    <row r="24" spans="1:33">
      <c r="B24" s="71">
        <v>48.736409760811718</v>
      </c>
      <c r="C24" s="71">
        <v>49.340420391398951</v>
      </c>
      <c r="E24" s="71">
        <f>B24/E8*2.5</f>
        <v>3.8254638744750169</v>
      </c>
      <c r="F24" s="71">
        <f>C24/F8*2.5</f>
        <v>4.658272317919085</v>
      </c>
      <c r="K24" s="24" t="s">
        <v>154</v>
      </c>
      <c r="L24" s="33">
        <v>8.8389420000000007E-3</v>
      </c>
      <c r="M24" s="33">
        <v>1.2802278E-2</v>
      </c>
      <c r="N24" s="33">
        <v>5.3530180000000002E-3</v>
      </c>
      <c r="O24" s="33">
        <v>9.9685169999999997E-3</v>
      </c>
      <c r="P24" s="33">
        <v>4.5154280000000001E-3</v>
      </c>
      <c r="Q24" s="33">
        <v>7.2026579999999998E-3</v>
      </c>
      <c r="R24" s="33">
        <v>9.9965290000000005E-3</v>
      </c>
      <c r="S24" s="33">
        <v>1.0284773000000001E-2</v>
      </c>
      <c r="T24" s="33">
        <v>1.0956018999999999E-2</v>
      </c>
      <c r="U24" s="33">
        <v>6.8993472E-2</v>
      </c>
      <c r="V24" s="33">
        <v>5.150216E-3</v>
      </c>
      <c r="W24" s="33">
        <v>1.9511884E-2</v>
      </c>
      <c r="X24" s="33">
        <v>9.9006219999999995E-3</v>
      </c>
      <c r="Y24" s="33">
        <v>1.7213566E-2</v>
      </c>
      <c r="Z24" s="33">
        <v>5.4866209999999997E-3</v>
      </c>
      <c r="AA24" s="33">
        <v>1.0504266E-2</v>
      </c>
      <c r="AB24" s="33">
        <v>0.229269120762153</v>
      </c>
      <c r="AC24" s="33">
        <v>0.51585552171484395</v>
      </c>
      <c r="AD24" s="33">
        <v>0.88671803910335401</v>
      </c>
      <c r="AE24" s="33">
        <v>2.1419964573896699</v>
      </c>
      <c r="AF24" s="33">
        <v>1.0989560940421499</v>
      </c>
      <c r="AG24" s="33">
        <f t="shared" si="0"/>
        <v>0.63965443452289317</v>
      </c>
    </row>
    <row r="25" spans="1:33">
      <c r="B25" s="71">
        <v>42.998308770234374</v>
      </c>
      <c r="C25" s="71">
        <v>47.64919062575499</v>
      </c>
      <c r="E25" s="71">
        <f t="shared" ref="E25:E31" si="2">B25/E9*2.5</f>
        <v>5.2309378065978551</v>
      </c>
      <c r="F25" s="71">
        <f t="shared" ref="F25:F31" si="3">C25/F9*2.5</f>
        <v>4.5869455742929333</v>
      </c>
      <c r="K25" s="24" t="s">
        <v>155</v>
      </c>
      <c r="L25" s="33">
        <v>2.6088874000000001E-2</v>
      </c>
      <c r="M25" s="33">
        <v>2.0856974E-2</v>
      </c>
      <c r="N25" s="33">
        <v>1.9516347999999999E-2</v>
      </c>
      <c r="O25" s="33">
        <v>3.7725778000000001E-2</v>
      </c>
      <c r="P25" s="33">
        <v>2.9995109999999998E-2</v>
      </c>
      <c r="Q25" s="33">
        <v>1.2848747000000001E-2</v>
      </c>
      <c r="R25" s="33">
        <v>2.8293922999999999E-2</v>
      </c>
      <c r="S25" s="33">
        <v>2.7624389999999999E-2</v>
      </c>
      <c r="T25" s="33">
        <v>3.2245518000000001E-2</v>
      </c>
      <c r="U25" s="33">
        <v>2.8656408000000001E-2</v>
      </c>
      <c r="V25" s="33">
        <v>2.6860162E-2</v>
      </c>
      <c r="W25" s="33">
        <v>2.977233E-2</v>
      </c>
      <c r="X25" s="33">
        <v>3.0428949E-2</v>
      </c>
      <c r="Y25" s="33">
        <v>3.3266107000000003E-2</v>
      </c>
      <c r="Z25" s="33">
        <v>2.8494209E-2</v>
      </c>
      <c r="AA25" s="33">
        <v>3.0317252999999999E-2</v>
      </c>
      <c r="AB25" s="33">
        <v>0.13246895892937499</v>
      </c>
      <c r="AC25" s="33">
        <v>0.43098451027321499</v>
      </c>
      <c r="AD25" s="33">
        <v>1.0730139541079</v>
      </c>
      <c r="AE25" s="33">
        <v>1.1827581457641101</v>
      </c>
      <c r="AF25" s="33">
        <v>0.24215509685720901</v>
      </c>
      <c r="AG25" s="33">
        <f t="shared" si="0"/>
        <v>0.8778858767840747</v>
      </c>
    </row>
    <row r="26" spans="1:33">
      <c r="B26" s="71">
        <v>57.373761778207346</v>
      </c>
      <c r="C26" s="71">
        <v>73.682048804059008</v>
      </c>
      <c r="E26" s="71">
        <f t="shared" si="2"/>
        <v>5.7836453405450952</v>
      </c>
      <c r="F26" s="71">
        <f t="shared" si="3"/>
        <v>6.4339895916921943</v>
      </c>
      <c r="K26" s="24" t="s">
        <v>156</v>
      </c>
      <c r="L26" s="33">
        <v>5.9148910000000002E-3</v>
      </c>
      <c r="M26" s="33">
        <v>6.0125819999999998E-3</v>
      </c>
      <c r="N26" s="33">
        <v>1.2484396E-2</v>
      </c>
      <c r="O26" s="33">
        <v>9.9834950000000002E-3</v>
      </c>
      <c r="P26" s="33">
        <v>7.2753549999999998E-3</v>
      </c>
      <c r="Q26" s="33">
        <v>4.8210597000000001E-2</v>
      </c>
      <c r="R26" s="33">
        <v>6.6519669999999999E-3</v>
      </c>
      <c r="S26" s="33">
        <v>3.8894200000000002E-3</v>
      </c>
      <c r="T26" s="33">
        <v>1.5690274000000001E-2</v>
      </c>
      <c r="U26" s="33">
        <v>1.4447312E-2</v>
      </c>
      <c r="V26" s="33">
        <v>1.9305310999999999E-2</v>
      </c>
      <c r="W26" s="33">
        <v>1.8607525E-2</v>
      </c>
      <c r="X26" s="33">
        <v>2.3534626999999999E-2</v>
      </c>
      <c r="Y26" s="33">
        <v>1.6108075999999999E-2</v>
      </c>
      <c r="Z26" s="33">
        <v>8.9514869999999993E-3</v>
      </c>
      <c r="AA26" s="33">
        <v>1.9832233000000001E-2</v>
      </c>
      <c r="AB26" s="33">
        <v>0.427810182442589</v>
      </c>
      <c r="AC26" s="33">
        <v>0.72192968287186798</v>
      </c>
      <c r="AD26" s="33">
        <v>0.627573187992152</v>
      </c>
      <c r="AE26" s="33">
        <v>1.35902381556091</v>
      </c>
      <c r="AF26" s="33">
        <v>0.44257073814398501</v>
      </c>
      <c r="AG26" s="33">
        <f t="shared" si="0"/>
        <v>0.36874888286406665</v>
      </c>
    </row>
    <row r="27" spans="1:33">
      <c r="B27" s="71">
        <v>67.339937182894374</v>
      </c>
      <c r="C27" s="71">
        <v>65.709108480309254</v>
      </c>
      <c r="E27" s="71">
        <f t="shared" si="2"/>
        <v>6.3384730029079792</v>
      </c>
      <c r="F27" s="71">
        <f t="shared" si="3"/>
        <v>6.250866484047684</v>
      </c>
      <c r="K27" s="24" t="s">
        <v>157</v>
      </c>
      <c r="L27" s="33">
        <v>3.3207223000000001E-2</v>
      </c>
      <c r="M27" s="33">
        <v>4.5170921000000003E-2</v>
      </c>
      <c r="N27" s="33">
        <v>6.5540817000000001E-2</v>
      </c>
      <c r="O27" s="33">
        <v>6.0902903000000001E-2</v>
      </c>
      <c r="P27" s="33">
        <v>6.0739481999999997E-2</v>
      </c>
      <c r="Q27" s="33">
        <v>0.109432679</v>
      </c>
      <c r="R27" s="33">
        <v>5.2188749E-2</v>
      </c>
      <c r="S27" s="33">
        <v>0.103341328</v>
      </c>
      <c r="T27" s="33">
        <v>4.6781821000000001E-2</v>
      </c>
      <c r="U27" s="33">
        <v>4.8425877999999999E-2</v>
      </c>
      <c r="V27" s="33">
        <v>6.6952930999999993E-2</v>
      </c>
      <c r="W27" s="33">
        <v>4.9027398999999999E-2</v>
      </c>
      <c r="X27" s="33">
        <v>4.4401867999999997E-2</v>
      </c>
      <c r="Y27" s="33">
        <v>5.6686680000000003E-2</v>
      </c>
      <c r="Z27" s="33">
        <v>7.3126129999999998E-2</v>
      </c>
      <c r="AA27" s="33">
        <v>5.0945013999999997E-2</v>
      </c>
      <c r="AB27" s="33">
        <v>0.27633770309169198</v>
      </c>
      <c r="AC27" s="33">
        <v>0.56258361331576601</v>
      </c>
      <c r="AD27" s="33">
        <v>0.86376755513372305</v>
      </c>
      <c r="AE27" s="33">
        <v>0.82248425539015402</v>
      </c>
      <c r="AF27" s="33">
        <v>-0.28194003292453501</v>
      </c>
      <c r="AG27" s="33">
        <f t="shared" si="0"/>
        <v>0.55855985656889107</v>
      </c>
    </row>
    <row r="28" spans="1:33">
      <c r="B28" s="71">
        <v>71.507610533945424</v>
      </c>
      <c r="C28" s="71">
        <v>52.722879922686595</v>
      </c>
      <c r="E28" s="71">
        <f t="shared" si="2"/>
        <v>6.0191591358539922</v>
      </c>
      <c r="F28" s="71">
        <f t="shared" si="3"/>
        <v>5.5265073294220741</v>
      </c>
      <c r="K28" s="24" t="s">
        <v>158</v>
      </c>
      <c r="L28" s="33">
        <v>8.0521029999999997E-3</v>
      </c>
      <c r="M28" s="33">
        <v>7.5078760000000001E-3</v>
      </c>
      <c r="N28" s="33">
        <v>1.3259577E-2</v>
      </c>
      <c r="O28" s="33">
        <v>8.4684270000000006E-3</v>
      </c>
      <c r="P28" s="33">
        <v>6.6587570000000004E-3</v>
      </c>
      <c r="Q28" s="33">
        <v>0.12728496</v>
      </c>
      <c r="R28" s="33">
        <v>6.2011710000000001E-3</v>
      </c>
      <c r="S28" s="33">
        <v>7.9173190000000008E-3</v>
      </c>
      <c r="T28" s="33">
        <v>5.1899626999999997E-2</v>
      </c>
      <c r="U28" s="33">
        <v>5.7206254999999998E-2</v>
      </c>
      <c r="V28" s="33">
        <v>4.417012E-2</v>
      </c>
      <c r="W28" s="33">
        <v>7.1402094999999999E-2</v>
      </c>
      <c r="X28" s="33">
        <v>6.3937077999999994E-2</v>
      </c>
      <c r="Y28" s="33">
        <v>6.2735576000000001E-2</v>
      </c>
      <c r="Z28" s="33">
        <v>7.5438437999999997E-2</v>
      </c>
      <c r="AA28" s="33">
        <v>7.2389483000000004E-2</v>
      </c>
      <c r="AB28" s="80">
        <v>3.43923660813742E-2</v>
      </c>
      <c r="AC28" s="33">
        <v>0.18571877683942101</v>
      </c>
      <c r="AD28" s="33">
        <v>1.53602650416507</v>
      </c>
      <c r="AE28" s="33">
        <v>2.6931651486302801</v>
      </c>
      <c r="AF28" s="33">
        <v>1.42930270061737</v>
      </c>
      <c r="AG28" s="33">
        <f t="shared" si="0"/>
        <v>1.4635379451219581</v>
      </c>
    </row>
    <row r="29" spans="1:33">
      <c r="B29" s="71">
        <v>31.159700410727208</v>
      </c>
      <c r="C29" s="71">
        <v>55.018120318917582</v>
      </c>
      <c r="E29" s="71">
        <f t="shared" si="2"/>
        <v>3.1602130234003258</v>
      </c>
      <c r="F29" s="71">
        <f t="shared" si="3"/>
        <v>4.8295400560847597</v>
      </c>
      <c r="K29" s="24" t="s">
        <v>159</v>
      </c>
      <c r="L29" s="33">
        <v>1.5507837E-2</v>
      </c>
      <c r="M29" s="33">
        <v>1.4921297E-2</v>
      </c>
      <c r="N29" s="33">
        <v>2.6260316999999998E-2</v>
      </c>
      <c r="O29" s="33">
        <v>1.8103208999999999E-2</v>
      </c>
      <c r="P29" s="33">
        <v>1.4965272E-2</v>
      </c>
      <c r="Q29" s="33">
        <v>2.5945632E-2</v>
      </c>
      <c r="R29" s="33">
        <v>1.4348105E-2</v>
      </c>
      <c r="S29" s="33">
        <v>1.681061E-2</v>
      </c>
      <c r="T29" s="33">
        <v>4.0557542000000002E-2</v>
      </c>
      <c r="U29" s="33">
        <v>3.3582160999999999E-2</v>
      </c>
      <c r="V29" s="33">
        <v>3.9499671E-2</v>
      </c>
      <c r="W29" s="33">
        <v>4.9864086000000002E-2</v>
      </c>
      <c r="X29" s="33">
        <v>3.6948103000000003E-2</v>
      </c>
      <c r="Y29" s="33">
        <v>3.0044063999999999E-2</v>
      </c>
      <c r="Z29" s="33">
        <v>6.6116169000000002E-2</v>
      </c>
      <c r="AA29" s="33">
        <v>3.5285454000000001E-2</v>
      </c>
      <c r="AB29" s="80">
        <v>4.7326759091231E-4</v>
      </c>
      <c r="AC29" s="33">
        <v>1.27782249546324E-2</v>
      </c>
      <c r="AD29" s="33">
        <v>2.1643619623813701</v>
      </c>
      <c r="AE29" s="33">
        <v>2.2599216916686999</v>
      </c>
      <c r="AF29" s="33">
        <v>1.1762727828180899</v>
      </c>
      <c r="AG29" s="33">
        <f t="shared" si="0"/>
        <v>3.3248932347457463</v>
      </c>
    </row>
    <row r="30" spans="1:33">
      <c r="B30" s="71">
        <v>64.501087219135059</v>
      </c>
      <c r="C30" s="71">
        <v>54.414109688330555</v>
      </c>
      <c r="E30" s="71">
        <f t="shared" si="2"/>
        <v>5.8573453704263576</v>
      </c>
      <c r="F30" s="71">
        <f t="shared" si="3"/>
        <v>5.2240888717675276</v>
      </c>
      <c r="K30" s="24" t="s">
        <v>160</v>
      </c>
      <c r="L30" s="33">
        <v>0.21040904999999999</v>
      </c>
      <c r="M30" s="33">
        <v>0.17661680499999999</v>
      </c>
      <c r="N30" s="33">
        <v>0.12131984899999999</v>
      </c>
      <c r="O30" s="33">
        <v>0.231846161</v>
      </c>
      <c r="P30" s="33">
        <v>0.14622804</v>
      </c>
      <c r="Q30" s="33">
        <v>9.3696662E-2</v>
      </c>
      <c r="R30" s="33">
        <v>0.19455072900000001</v>
      </c>
      <c r="S30" s="33">
        <v>0.20109008</v>
      </c>
      <c r="T30" s="33">
        <v>0.21444305699999999</v>
      </c>
      <c r="U30" s="33">
        <v>0.17158530599999999</v>
      </c>
      <c r="V30" s="33">
        <v>0.14228097300000001</v>
      </c>
      <c r="W30" s="33">
        <v>0.240323698</v>
      </c>
      <c r="X30" s="33">
        <v>0.17655737599999999</v>
      </c>
      <c r="Y30" s="33">
        <v>0.14899132600000001</v>
      </c>
      <c r="Z30" s="33">
        <v>0.16552108300000001</v>
      </c>
      <c r="AA30" s="33">
        <v>0.18482559100000001</v>
      </c>
      <c r="AB30" s="33">
        <v>0.68075609425017403</v>
      </c>
      <c r="AC30" s="33">
        <v>0.84038287484985297</v>
      </c>
      <c r="AD30" s="33">
        <v>0.41829422554951801</v>
      </c>
      <c r="AE30" s="33">
        <v>1.04998776324932</v>
      </c>
      <c r="AF30" s="33">
        <v>7.0372514555791799E-2</v>
      </c>
      <c r="AG30" s="33">
        <f t="shared" si="0"/>
        <v>0.16700846208880574</v>
      </c>
    </row>
    <row r="31" spans="1:33">
      <c r="B31" s="71">
        <v>83.34621889345253</v>
      </c>
      <c r="C31" s="71">
        <v>50.729644841749256</v>
      </c>
      <c r="E31" s="71">
        <f t="shared" si="2"/>
        <v>7.9437875422657767</v>
      </c>
      <c r="F31" s="71">
        <f t="shared" si="3"/>
        <v>4.7146510075975145</v>
      </c>
      <c r="K31" s="24" t="s">
        <v>187</v>
      </c>
      <c r="L31" s="33">
        <v>2.5171491000000001E-2</v>
      </c>
      <c r="M31" s="33">
        <v>2.4763726E-2</v>
      </c>
      <c r="N31" s="33">
        <v>5.6007087999999997E-2</v>
      </c>
      <c r="O31" s="33">
        <v>4.5251604000000001E-2</v>
      </c>
      <c r="P31" s="33">
        <v>3.2330535000000001E-2</v>
      </c>
      <c r="Q31" s="33">
        <v>2.6984726000000001E-2</v>
      </c>
      <c r="R31" s="33">
        <v>3.4400721000000002E-2</v>
      </c>
      <c r="S31" s="33">
        <v>3.3574491999999997E-2</v>
      </c>
      <c r="T31" s="33">
        <v>3.4423277000000002E-2</v>
      </c>
      <c r="U31" s="33">
        <v>3.4762459000000002E-2</v>
      </c>
      <c r="V31" s="33">
        <v>4.3280312000000001E-2</v>
      </c>
      <c r="W31" s="33">
        <v>3.7418780999999998E-2</v>
      </c>
      <c r="X31" s="33">
        <v>3.5752341E-2</v>
      </c>
      <c r="Y31" s="33">
        <v>3.6961650999999998E-2</v>
      </c>
      <c r="Z31" s="33">
        <v>3.9572332000000002E-2</v>
      </c>
      <c r="AA31" s="33">
        <v>3.9569089000000002E-2</v>
      </c>
      <c r="AB31" s="33">
        <v>0.48492890435305602</v>
      </c>
      <c r="AC31" s="33">
        <v>0.72739335652958403</v>
      </c>
      <c r="AD31" s="33">
        <v>0.55832015018040104</v>
      </c>
      <c r="AE31" s="33">
        <v>1.0835086648287899</v>
      </c>
      <c r="AF31" s="33">
        <v>0.115710690723275</v>
      </c>
      <c r="AG31" s="33">
        <f t="shared" si="0"/>
        <v>0.31432192884196208</v>
      </c>
    </row>
    <row r="32" spans="1:33">
      <c r="B32" s="71"/>
      <c r="C32" s="71"/>
      <c r="K32" s="24" t="s">
        <v>161</v>
      </c>
      <c r="L32" s="24">
        <v>1.8489117999999999E-2</v>
      </c>
      <c r="M32" s="24">
        <v>1.7456073999999999E-2</v>
      </c>
      <c r="N32" s="24">
        <v>3.7740112999999999E-2</v>
      </c>
      <c r="O32" s="24">
        <v>2.7773864999999998E-2</v>
      </c>
      <c r="P32" s="24">
        <v>2.2853847E-2</v>
      </c>
      <c r="Q32" s="24">
        <v>1.4198432E-2</v>
      </c>
      <c r="R32" s="24">
        <v>2.5107463999999999E-2</v>
      </c>
      <c r="S32" s="24">
        <v>2.9187114E-2</v>
      </c>
      <c r="T32" s="24">
        <v>2.4252928999999999E-2</v>
      </c>
      <c r="U32" s="24">
        <v>2.1536597000000001E-2</v>
      </c>
      <c r="V32" s="24">
        <v>1.9481265000000001E-2</v>
      </c>
      <c r="W32" s="24">
        <v>2.7906940000000002E-2</v>
      </c>
      <c r="X32" s="24">
        <v>2.0909691000000001E-2</v>
      </c>
      <c r="Y32" s="24">
        <v>2.1606938999999999E-2</v>
      </c>
      <c r="Z32" s="24">
        <v>3.0309571E-2</v>
      </c>
      <c r="AA32" s="24">
        <v>2.2871348999999999E-2</v>
      </c>
      <c r="AB32" s="24">
        <v>0.87242909976582395</v>
      </c>
      <c r="AC32" s="24">
        <v>0.94222342774709</v>
      </c>
      <c r="AD32" s="33">
        <v>0.301051671778235</v>
      </c>
      <c r="AE32" s="33">
        <v>0.97961295058478604</v>
      </c>
      <c r="AF32" s="33">
        <v>-2.9716248281360401E-2</v>
      </c>
      <c r="AG32" s="33">
        <f t="shared" si="0"/>
        <v>5.9269857012465711E-2</v>
      </c>
    </row>
    <row r="33" spans="1:33">
      <c r="A33" s="33" t="s">
        <v>127</v>
      </c>
      <c r="B33" s="43">
        <f>AVERAGE(B24:B31)</f>
        <v>58.370379318676008</v>
      </c>
      <c r="C33" s="43">
        <f>AVERAGE(C24:C31)</f>
        <v>56.158190384150771</v>
      </c>
      <c r="E33" s="43">
        <f>AVERAGE(E24:E31)</f>
        <v>5.5198781370590497</v>
      </c>
      <c r="F33" s="43">
        <f>AVERAGE(F24:F31)</f>
        <v>5.2781076541029721</v>
      </c>
      <c r="AC33" s="33"/>
      <c r="AD33" s="33"/>
      <c r="AE33" s="33"/>
      <c r="AF33" s="33"/>
      <c r="AG33" s="33"/>
    </row>
    <row r="34" spans="1:33">
      <c r="A34" s="33" t="s">
        <v>10</v>
      </c>
      <c r="B34" s="27">
        <f>STDEV(B24:B31)</f>
        <v>16.839350893709451</v>
      </c>
      <c r="C34" s="27">
        <f>STDEV(C24:C31)</f>
        <v>8.9666266699093793</v>
      </c>
      <c r="E34" s="27">
        <f>STDEV(E24:E31)</f>
        <v>1.4880821215081894</v>
      </c>
      <c r="F34" s="27">
        <f>STDEV(F24:F31)</f>
        <v>0.72972992748359933</v>
      </c>
      <c r="AC34" s="33"/>
      <c r="AD34" s="33"/>
      <c r="AE34" s="33"/>
      <c r="AF34" s="33"/>
      <c r="AG34" s="33"/>
    </row>
    <row r="35" spans="1:33">
      <c r="A35" s="33" t="s">
        <v>24</v>
      </c>
      <c r="B35" s="117">
        <v>0.748</v>
      </c>
      <c r="C35" s="117"/>
      <c r="E35" s="117">
        <v>0.68500000000000005</v>
      </c>
      <c r="F35" s="117"/>
      <c r="H35" t="s">
        <v>135</v>
      </c>
      <c r="L35" s="114" t="s">
        <v>180</v>
      </c>
      <c r="M35" s="114"/>
      <c r="O35" s="114" t="s">
        <v>181</v>
      </c>
      <c r="P35" s="114"/>
      <c r="S35" t="s">
        <v>205</v>
      </c>
    </row>
    <row r="36" spans="1:33">
      <c r="L36" s="22" t="s">
        <v>121</v>
      </c>
      <c r="M36" s="22" t="s">
        <v>12</v>
      </c>
      <c r="O36" s="22" t="s">
        <v>121</v>
      </c>
      <c r="P36" s="22" t="s">
        <v>12</v>
      </c>
      <c r="AD36" s="33"/>
      <c r="AE36" s="33"/>
      <c r="AF36" s="33"/>
      <c r="AG36" s="33"/>
    </row>
    <row r="37" spans="1:33">
      <c r="L37" s="81">
        <v>0.25245433900000003</v>
      </c>
      <c r="M37" s="81">
        <v>0.38674006399999999</v>
      </c>
      <c r="O37" s="81">
        <f>L37/$L$46</f>
        <v>1.0286148244106672</v>
      </c>
      <c r="P37" s="81">
        <f>M37/$L$46</f>
        <v>1.5757564896673459</v>
      </c>
      <c r="AD37" s="24"/>
      <c r="AE37" s="24"/>
      <c r="AF37" s="24"/>
      <c r="AG37" s="24"/>
    </row>
    <row r="38" spans="1:33">
      <c r="L38" s="81">
        <v>0.20916699599999999</v>
      </c>
      <c r="M38" s="81">
        <v>0.35029849899999999</v>
      </c>
      <c r="O38" s="81">
        <f t="shared" ref="O38:P44" si="4">L38/$L$46</f>
        <v>0.85224232514794174</v>
      </c>
      <c r="P38" s="81">
        <f t="shared" si="4"/>
        <v>1.4272768313964499</v>
      </c>
    </row>
    <row r="39" spans="1:33">
      <c r="L39" s="81">
        <v>0.19495580100000001</v>
      </c>
      <c r="M39" s="81">
        <v>0.27708611100000002</v>
      </c>
      <c r="O39" s="81">
        <f t="shared" si="4"/>
        <v>0.79433939542412046</v>
      </c>
      <c r="P39" s="81">
        <f t="shared" si="4"/>
        <v>1.1289759666713419</v>
      </c>
    </row>
    <row r="40" spans="1:33">
      <c r="L40" s="81">
        <v>0.36285993100000002</v>
      </c>
      <c r="M40" s="81">
        <v>0.370928225</v>
      </c>
      <c r="O40" s="81">
        <f t="shared" si="4"/>
        <v>1.478457869607984</v>
      </c>
      <c r="P40" s="81">
        <f t="shared" si="4"/>
        <v>1.5113318017771737</v>
      </c>
    </row>
    <row r="41" spans="1:33">
      <c r="L41" s="81">
        <v>0.29279379700000002</v>
      </c>
      <c r="M41" s="81">
        <v>0.33539461300000001</v>
      </c>
      <c r="O41" s="81">
        <f t="shared" si="4"/>
        <v>1.1929762874453409</v>
      </c>
      <c r="P41" s="81">
        <f t="shared" si="4"/>
        <v>1.366551560673626</v>
      </c>
    </row>
    <row r="42" spans="1:33">
      <c r="L42" s="81">
        <v>4.0938716E-2</v>
      </c>
      <c r="M42" s="81">
        <v>0.34542486500000003</v>
      </c>
      <c r="O42" s="81">
        <f t="shared" si="4"/>
        <v>0.16680311511674262</v>
      </c>
      <c r="P42" s="81">
        <f t="shared" si="4"/>
        <v>1.4074194100464774</v>
      </c>
    </row>
    <row r="43" spans="1:33">
      <c r="L43" s="81">
        <v>0.29244585699999998</v>
      </c>
      <c r="M43" s="81">
        <v>0.33682245399999999</v>
      </c>
      <c r="O43" s="81">
        <f t="shared" si="4"/>
        <v>1.1915586202211483</v>
      </c>
      <c r="P43" s="81">
        <f t="shared" si="4"/>
        <v>1.3723692401213987</v>
      </c>
    </row>
    <row r="44" spans="1:33">
      <c r="L44" s="81">
        <v>0.31783547200000001</v>
      </c>
      <c r="M44" s="81">
        <v>0.35654216700000002</v>
      </c>
      <c r="O44" s="81">
        <f t="shared" si="4"/>
        <v>1.2950075626260538</v>
      </c>
      <c r="P44" s="81">
        <f t="shared" si="4"/>
        <v>1.4527163999494728</v>
      </c>
    </row>
    <row r="46" spans="1:33">
      <c r="K46" s="33" t="s">
        <v>127</v>
      </c>
      <c r="L46" s="43">
        <f>AVERAGE(L37:L44)</f>
        <v>0.24543136362500004</v>
      </c>
      <c r="M46" s="43">
        <f>AVERAGE(M37:M44)</f>
        <v>0.34490462475000006</v>
      </c>
      <c r="O46" s="43">
        <f>AVERAGE(O37:O44)</f>
        <v>1</v>
      </c>
      <c r="P46" s="43">
        <f>AVERAGE(P37:P44)</f>
        <v>1.405299712537911</v>
      </c>
    </row>
    <row r="47" spans="1:33">
      <c r="K47" s="33" t="s">
        <v>10</v>
      </c>
      <c r="L47" s="27">
        <f>STDEV(L37:L44)</f>
        <v>9.9437588412592121E-2</v>
      </c>
      <c r="M47" s="27">
        <f>STDEV(M37:M44)</f>
        <v>3.2397842258290545E-2</v>
      </c>
      <c r="O47" s="27">
        <f>STDEV(O37:O44)</f>
        <v>0.40515436553791456</v>
      </c>
      <c r="P47" s="27">
        <f>STDEV(P37:P44)</f>
        <v>0.1320036762204195</v>
      </c>
    </row>
    <row r="48" spans="1:33">
      <c r="K48" s="33" t="s">
        <v>24</v>
      </c>
      <c r="L48" s="113">
        <v>2.5999999999999999E-2</v>
      </c>
      <c r="M48" s="113"/>
      <c r="O48" s="113">
        <v>2.5999999999999999E-2</v>
      </c>
      <c r="P48" s="113"/>
    </row>
    <row r="50" spans="12:12">
      <c r="L50" t="s">
        <v>204</v>
      </c>
    </row>
  </sheetData>
  <mergeCells count="16">
    <mergeCell ref="L48:M48"/>
    <mergeCell ref="O48:P48"/>
    <mergeCell ref="B21:C22"/>
    <mergeCell ref="E21:F22"/>
    <mergeCell ref="B35:C35"/>
    <mergeCell ref="E35:F35"/>
    <mergeCell ref="L35:M35"/>
    <mergeCell ref="O35:P35"/>
    <mergeCell ref="B19:C19"/>
    <mergeCell ref="E19:F19"/>
    <mergeCell ref="H19:I19"/>
    <mergeCell ref="A4:F4"/>
    <mergeCell ref="J4:O4"/>
    <mergeCell ref="B5:C6"/>
    <mergeCell ref="E5:F6"/>
    <mergeCell ref="H5:I6"/>
  </mergeCells>
  <phoneticPr fontId="4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5"/>
  <sheetViews>
    <sheetView workbookViewId="0">
      <selection activeCell="T36" sqref="T36"/>
    </sheetView>
  </sheetViews>
  <sheetFormatPr defaultColWidth="9" defaultRowHeight="15"/>
  <cols>
    <col min="11" max="11" width="9.85546875" customWidth="1"/>
  </cols>
  <sheetData>
    <row r="1" spans="1:23">
      <c r="A1" s="33" t="s">
        <v>216</v>
      </c>
    </row>
    <row r="2" spans="1:23">
      <c r="A2" s="24" t="s">
        <v>124</v>
      </c>
    </row>
    <row r="4" spans="1:23">
      <c r="A4" s="112" t="s">
        <v>210</v>
      </c>
      <c r="B4" s="112"/>
      <c r="C4" s="112"/>
      <c r="D4" s="112"/>
      <c r="E4" s="112"/>
      <c r="F4" s="112"/>
    </row>
    <row r="5" spans="1:23">
      <c r="B5" s="114" t="s">
        <v>214</v>
      </c>
      <c r="C5" s="114"/>
      <c r="D5" s="114"/>
    </row>
    <row r="6" spans="1:23">
      <c r="B6" s="30" t="s">
        <v>137</v>
      </c>
      <c r="C6" s="30" t="s">
        <v>188</v>
      </c>
      <c r="D6" s="30" t="s">
        <v>189</v>
      </c>
      <c r="E6" s="30" t="s">
        <v>190</v>
      </c>
      <c r="F6" s="30" t="s">
        <v>191</v>
      </c>
      <c r="G6" s="30" t="s">
        <v>192</v>
      </c>
      <c r="H6" s="30" t="s">
        <v>193</v>
      </c>
      <c r="I6" s="30" t="s">
        <v>194</v>
      </c>
      <c r="J6" s="30" t="s">
        <v>195</v>
      </c>
      <c r="K6" s="30" t="s">
        <v>196</v>
      </c>
      <c r="L6" s="30" t="s">
        <v>197</v>
      </c>
      <c r="M6" s="30" t="s">
        <v>198</v>
      </c>
      <c r="N6" s="30" t="s">
        <v>199</v>
      </c>
      <c r="O6" s="30" t="s">
        <v>200</v>
      </c>
      <c r="P6" s="30" t="s">
        <v>201</v>
      </c>
      <c r="Q6" s="30" t="s">
        <v>202</v>
      </c>
      <c r="R6" s="30" t="s">
        <v>203</v>
      </c>
      <c r="S6" s="79" t="s">
        <v>213</v>
      </c>
      <c r="T6" s="79" t="s">
        <v>225</v>
      </c>
      <c r="U6" s="79" t="s">
        <v>224</v>
      </c>
      <c r="V6" s="79" t="s">
        <v>225</v>
      </c>
      <c r="W6" s="33" t="s">
        <v>24</v>
      </c>
    </row>
    <row r="7" spans="1:23">
      <c r="B7" s="24" t="s">
        <v>147</v>
      </c>
      <c r="C7" s="24">
        <v>4.9203261277092791E-2</v>
      </c>
      <c r="D7" s="24">
        <v>3.5843994150602264E-2</v>
      </c>
      <c r="E7" s="24">
        <v>5.7619643512354199E-2</v>
      </c>
      <c r="F7" s="24">
        <v>8.5494923048568691E-2</v>
      </c>
      <c r="G7" s="24">
        <v>6.1754251017517393E-2</v>
      </c>
      <c r="H7" s="24">
        <v>3.0089547764428171E-2</v>
      </c>
      <c r="I7" s="24">
        <v>5.1379816309277591E-2</v>
      </c>
      <c r="J7" s="24">
        <v>5.2500849238510963E-2</v>
      </c>
      <c r="K7" s="24">
        <v>7.6269496211536655E-2</v>
      </c>
      <c r="L7" s="24">
        <v>9.0215920681378778E-2</v>
      </c>
      <c r="M7" s="24">
        <v>8.5444129166268409E-2</v>
      </c>
      <c r="N7" s="24">
        <v>8.3463004402957119E-2</v>
      </c>
      <c r="O7" s="24">
        <v>6.7696582741836903E-2</v>
      </c>
      <c r="P7" s="24">
        <v>5.997203020710442E-2</v>
      </c>
      <c r="Q7" s="24">
        <v>4.2589316887170846E-2</v>
      </c>
      <c r="R7" s="24">
        <v>8.8643887719113176E-2</v>
      </c>
      <c r="S7" s="24">
        <f>AVERAGE(C7:J7)</f>
        <v>5.2985785789794008E-2</v>
      </c>
      <c r="T7" s="24">
        <f>STDEV(C7:J7)</f>
        <v>1.6862482254945892E-2</v>
      </c>
      <c r="U7" s="24">
        <f>AVERAGE(K7:R7)</f>
        <v>7.428679600217078E-2</v>
      </c>
      <c r="V7" s="24">
        <f>STDEV(K7:R7)</f>
        <v>1.6585521622849875E-2</v>
      </c>
      <c r="W7" s="123">
        <v>0.20699999999999999</v>
      </c>
    </row>
    <row r="8" spans="1:23">
      <c r="B8" s="24" t="s">
        <v>156</v>
      </c>
      <c r="C8" s="24">
        <v>4.4039825321000245E-3</v>
      </c>
      <c r="D8" s="24">
        <v>3.1548787767338993E-3</v>
      </c>
      <c r="E8" s="24">
        <v>7.2492811766269091E-3</v>
      </c>
      <c r="F8" s="24">
        <v>7.0372647912021503E-3</v>
      </c>
      <c r="G8" s="24">
        <v>5.848387699641364E-3</v>
      </c>
      <c r="H8" s="24">
        <v>2.5634399255183012E-2</v>
      </c>
      <c r="I8" s="24">
        <v>4.6701797847407359E-3</v>
      </c>
      <c r="J8" s="24">
        <v>2.9344988595864261E-3</v>
      </c>
      <c r="K8" s="24">
        <v>1.030647829069585E-2</v>
      </c>
      <c r="L8" s="24">
        <v>8.8004458083665738E-3</v>
      </c>
      <c r="M8" s="24">
        <v>1.3732247526988612E-2</v>
      </c>
      <c r="N8" s="24">
        <v>8.246609866314045E-3</v>
      </c>
      <c r="O8" s="24">
        <v>1.3385565052516001E-2</v>
      </c>
      <c r="P8" s="24">
        <v>1.0354668436073163E-2</v>
      </c>
      <c r="Q8" s="24">
        <v>5.6641646957733167E-3</v>
      </c>
      <c r="R8" s="24">
        <v>1.4358843264607386E-2</v>
      </c>
      <c r="S8" s="24">
        <f t="shared" ref="S8:S18" si="0">AVERAGE(C8:J8)</f>
        <v>7.6166091094768138E-3</v>
      </c>
      <c r="T8" s="24">
        <f t="shared" ref="T8:T18" si="1">STDEV(C8:J8)</f>
        <v>7.4552910030763302E-3</v>
      </c>
      <c r="U8" s="24">
        <f t="shared" ref="U8:U18" si="2">AVERAGE(K8:R8)</f>
        <v>1.0606127867666867E-2</v>
      </c>
      <c r="V8" s="24">
        <f t="shared" ref="V8:V18" si="3">STDEV(K8:R8)</f>
        <v>3.0468860601419157E-3</v>
      </c>
      <c r="W8" s="123"/>
    </row>
    <row r="9" spans="1:23">
      <c r="B9" s="24" t="s">
        <v>151</v>
      </c>
      <c r="C9" s="24">
        <v>0.15380091270474808</v>
      </c>
      <c r="D9" s="24">
        <v>0.11609298808133588</v>
      </c>
      <c r="E9" s="24">
        <v>4.3785039676515057E-2</v>
      </c>
      <c r="F9" s="24">
        <v>0.17795624549890765</v>
      </c>
      <c r="G9" s="24">
        <v>9.9043297512989098E-2</v>
      </c>
      <c r="H9" s="24">
        <v>0.20981450170732527</v>
      </c>
      <c r="I9" s="24">
        <v>0.16729650588651146</v>
      </c>
      <c r="J9" s="24">
        <v>0.12512674057298362</v>
      </c>
      <c r="K9" s="24">
        <v>0.15419404518682484</v>
      </c>
      <c r="L9" s="24">
        <v>0.16806502911602153</v>
      </c>
      <c r="M9" s="24">
        <v>7.6998671789383508E-2</v>
      </c>
      <c r="N9" s="24">
        <v>0.1846656236238999</v>
      </c>
      <c r="O9" s="24">
        <v>0.10531735395961592</v>
      </c>
      <c r="P9" s="24">
        <v>0.11244478304602269</v>
      </c>
      <c r="Q9" s="24">
        <v>0.10464109419978715</v>
      </c>
      <c r="R9" s="24">
        <v>0.17679374350772459</v>
      </c>
      <c r="S9" s="24">
        <f t="shared" si="0"/>
        <v>0.13661452895516452</v>
      </c>
      <c r="T9" s="24">
        <f t="shared" si="1"/>
        <v>5.1942472940291383E-2</v>
      </c>
      <c r="U9" s="24">
        <f t="shared" si="2"/>
        <v>0.13539004305366004</v>
      </c>
      <c r="V9" s="24">
        <f t="shared" si="3"/>
        <v>4.0266072464703782E-2</v>
      </c>
      <c r="W9" s="123"/>
    </row>
    <row r="10" spans="1:23">
      <c r="B10" s="24" t="s">
        <v>211</v>
      </c>
      <c r="C10" s="24">
        <v>1.2625327407815292E-2</v>
      </c>
      <c r="D10" s="24">
        <v>1.2899467765193162E-2</v>
      </c>
      <c r="E10" s="24">
        <v>2.4406035396056382E-2</v>
      </c>
      <c r="F10" s="24">
        <v>2.3851248910092156E-2</v>
      </c>
      <c r="G10" s="24">
        <v>3.1413876736266971E-2</v>
      </c>
      <c r="H10" s="24">
        <v>3.2280417180126114E-2</v>
      </c>
      <c r="I10" s="24">
        <v>1.8014059157067056E-2</v>
      </c>
      <c r="J10" s="24">
        <v>4.5253413731579831E-2</v>
      </c>
      <c r="K10" s="24">
        <v>1.6625855446928409E-2</v>
      </c>
      <c r="L10" s="24">
        <v>1.5430893772952868E-2</v>
      </c>
      <c r="M10" s="24">
        <v>4.0520426513183244E-2</v>
      </c>
      <c r="N10" s="24">
        <v>1.3506820922660421E-2</v>
      </c>
      <c r="O10" s="24">
        <v>1.4936886465605849E-2</v>
      </c>
      <c r="P10" s="24">
        <v>2.5003612032759758E-2</v>
      </c>
      <c r="Q10" s="24">
        <v>3.1734888756699206E-2</v>
      </c>
      <c r="R10" s="24">
        <v>2.6866358594045403E-2</v>
      </c>
      <c r="S10" s="24">
        <f t="shared" si="0"/>
        <v>2.5092980785524618E-2</v>
      </c>
      <c r="T10" s="24">
        <f t="shared" si="1"/>
        <v>1.1047333796526032E-2</v>
      </c>
      <c r="U10" s="24">
        <f t="shared" si="2"/>
        <v>2.3078217813104394E-2</v>
      </c>
      <c r="V10" s="24">
        <f t="shared" si="3"/>
        <v>9.674954479507402E-3</v>
      </c>
      <c r="W10" s="123"/>
    </row>
    <row r="11" spans="1:23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3">
      <c r="B12" s="24" t="s">
        <v>143</v>
      </c>
      <c r="C12" s="24">
        <v>0.10734101424813287</v>
      </c>
      <c r="D12" s="24">
        <v>4.9243645473895016E-2</v>
      </c>
      <c r="E12" s="24">
        <v>5.571262408940876E-2</v>
      </c>
      <c r="F12" s="24">
        <v>0.18832591511874688</v>
      </c>
      <c r="G12" s="24">
        <v>0.13273340772558981</v>
      </c>
      <c r="H12" s="24">
        <v>8.4592552554715331E-2</v>
      </c>
      <c r="I12" s="24">
        <v>7.7075373824630422E-2</v>
      </c>
      <c r="J12" s="24">
        <v>4.9060516442856174E-2</v>
      </c>
      <c r="K12" s="24">
        <v>6.1873652593597311E-2</v>
      </c>
      <c r="L12" s="24">
        <v>9.9733905994544583E-2</v>
      </c>
      <c r="M12" s="24">
        <v>5.8997824718047702E-2</v>
      </c>
      <c r="N12" s="24">
        <v>2.5393943368158325E-2</v>
      </c>
      <c r="O12" s="24">
        <v>0.11408766197014696</v>
      </c>
      <c r="P12" s="24">
        <v>7.980949909023044E-2</v>
      </c>
      <c r="Q12" s="24">
        <v>8.4742404622530257E-2</v>
      </c>
      <c r="R12" s="24">
        <v>0.10829474952554319</v>
      </c>
      <c r="S12" s="24">
        <f t="shared" si="0"/>
        <v>9.3010631184746895E-2</v>
      </c>
      <c r="T12" s="24">
        <f t="shared" si="1"/>
        <v>4.8449327930697519E-2</v>
      </c>
      <c r="U12" s="24">
        <f t="shared" si="2"/>
        <v>7.9116705235349846E-2</v>
      </c>
      <c r="V12" s="24">
        <f t="shared" si="3"/>
        <v>2.9567720980651097E-2</v>
      </c>
      <c r="W12" s="124">
        <v>0.31</v>
      </c>
    </row>
    <row r="13" spans="1:23">
      <c r="B13" s="24" t="s">
        <v>212</v>
      </c>
      <c r="C13" s="24">
        <v>0.10852166644940986</v>
      </c>
      <c r="D13" s="24">
        <v>8.6337166638161017E-2</v>
      </c>
      <c r="E13" s="24">
        <v>2.9665750768558711E-2</v>
      </c>
      <c r="F13" s="24">
        <v>0.16316407886423767</v>
      </c>
      <c r="G13" s="24">
        <v>8.1360795803433542E-2</v>
      </c>
      <c r="H13" s="24">
        <v>5.1278064115740533E-2</v>
      </c>
      <c r="I13" s="24">
        <v>9.8562846205575844E-2</v>
      </c>
      <c r="J13" s="24">
        <v>7.8138471258257611E-2</v>
      </c>
      <c r="K13" s="24">
        <v>0.10241037686265876</v>
      </c>
      <c r="L13" s="24">
        <v>9.8023682043030538E-2</v>
      </c>
      <c r="M13" s="24">
        <v>7.2175861839602423E-2</v>
      </c>
      <c r="N13" s="24">
        <v>8.6259844950762721E-2</v>
      </c>
      <c r="O13" s="24">
        <v>9.9108071031974984E-2</v>
      </c>
      <c r="P13" s="24">
        <v>7.8576067005310182E-2</v>
      </c>
      <c r="Q13" s="24">
        <v>8.8400413296521679E-2</v>
      </c>
      <c r="R13" s="24">
        <v>0.10989648822173825</v>
      </c>
      <c r="S13" s="24">
        <f t="shared" si="0"/>
        <v>8.7128605012921842E-2</v>
      </c>
      <c r="T13" s="24">
        <f t="shared" si="1"/>
        <v>3.9770332870307651E-2</v>
      </c>
      <c r="U13" s="24">
        <f t="shared" si="2"/>
        <v>9.1856350656449953E-2</v>
      </c>
      <c r="V13" s="24">
        <f t="shared" si="3"/>
        <v>1.2730219448489418E-2</v>
      </c>
      <c r="W13" s="124"/>
    </row>
    <row r="14" spans="1:23">
      <c r="B14" s="24" t="s">
        <v>139</v>
      </c>
      <c r="C14" s="24">
        <v>1.2623560234427175E-3</v>
      </c>
      <c r="D14" s="24">
        <v>8.2806647092449083E-4</v>
      </c>
      <c r="E14" s="24">
        <v>2.3850990847703101E-5</v>
      </c>
      <c r="F14" s="24">
        <v>1.4364527084350493E-3</v>
      </c>
      <c r="G14" s="24">
        <v>7.2993912738627891E-4</v>
      </c>
      <c r="H14" s="24">
        <v>5.895734037957916E-3</v>
      </c>
      <c r="I14" s="24">
        <v>3.0787427273097059E-4</v>
      </c>
      <c r="J14" s="24">
        <v>7.6393507224928043E-4</v>
      </c>
      <c r="K14" s="24">
        <v>2.7174634857431211E-4</v>
      </c>
      <c r="L14" s="24">
        <v>4.8106275302926908E-4</v>
      </c>
      <c r="M14" s="24">
        <v>3.2322949140560817E-4</v>
      </c>
      <c r="N14" s="24">
        <v>7.5217578013318302E-5</v>
      </c>
      <c r="O14" s="24">
        <v>4.9719706348873424E-4</v>
      </c>
      <c r="P14" s="24">
        <v>1.6624337595075932E-4</v>
      </c>
      <c r="Q14" s="24">
        <v>9.3937208915287752E-4</v>
      </c>
      <c r="R14" s="24">
        <v>2.6801939027732606E-4</v>
      </c>
      <c r="S14" s="24">
        <f t="shared" si="0"/>
        <v>1.4060260879968009E-3</v>
      </c>
      <c r="T14" s="24">
        <f t="shared" si="1"/>
        <v>1.8707829346847075E-3</v>
      </c>
      <c r="U14" s="24">
        <f t="shared" si="2"/>
        <v>3.777610112365256E-4</v>
      </c>
      <c r="V14" s="24">
        <f t="shared" si="3"/>
        <v>2.6802757881071724E-4</v>
      </c>
      <c r="W14" s="124"/>
    </row>
    <row r="15" spans="1:23">
      <c r="B15" s="24" t="s">
        <v>152</v>
      </c>
      <c r="C15" s="24">
        <v>1.4609921555078844E-2</v>
      </c>
      <c r="D15" s="24">
        <v>9.6924867769940751E-3</v>
      </c>
      <c r="E15" s="24">
        <v>1.2750110923253495E-2</v>
      </c>
      <c r="F15" s="24">
        <v>3.4708290723416781E-2</v>
      </c>
      <c r="G15" s="24">
        <v>1.9488625942567943E-2</v>
      </c>
      <c r="H15" s="24">
        <v>6.7373491876476885E-2</v>
      </c>
      <c r="I15" s="24">
        <v>1.9042454445385264E-2</v>
      </c>
      <c r="J15" s="24">
        <v>2.7013193871170491E-3</v>
      </c>
      <c r="K15" s="24">
        <v>6.1712115130668054E-3</v>
      </c>
      <c r="L15" s="24">
        <v>7.9979801971068132E-2</v>
      </c>
      <c r="M15" s="24">
        <v>1.4520226895498914E-2</v>
      </c>
      <c r="N15" s="24">
        <v>6.859170798452361E-3</v>
      </c>
      <c r="O15" s="24">
        <v>9.864144580010021E-3</v>
      </c>
      <c r="P15" s="24">
        <v>5.2160489857750215E-3</v>
      </c>
      <c r="Q15" s="24">
        <v>9.1662824803953654E-3</v>
      </c>
      <c r="R15" s="24">
        <v>1.0803012013092604E-2</v>
      </c>
      <c r="S15" s="24">
        <f t="shared" si="0"/>
        <v>2.2545837703786292E-2</v>
      </c>
      <c r="T15" s="24">
        <f t="shared" si="1"/>
        <v>2.0343523524121145E-2</v>
      </c>
      <c r="U15" s="24">
        <f t="shared" si="2"/>
        <v>1.7822487404669903E-2</v>
      </c>
      <c r="V15" s="24">
        <f t="shared" si="3"/>
        <v>2.5289307870761807E-2</v>
      </c>
      <c r="W15" s="124"/>
    </row>
    <row r="16" spans="1:23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"/>
    </row>
    <row r="17" spans="2:23">
      <c r="B17" s="24" t="s">
        <v>158</v>
      </c>
      <c r="C17" s="24">
        <v>5.2286314975909188E-4</v>
      </c>
      <c r="D17" s="24">
        <v>3.2055642783269429E-4</v>
      </c>
      <c r="E17" s="24">
        <v>5.9254243687613146E-4</v>
      </c>
      <c r="F17" s="24">
        <v>3.2589191790601246E-4</v>
      </c>
      <c r="G17" s="24">
        <v>2.9148326315132949E-4</v>
      </c>
      <c r="H17" s="24">
        <v>3.6417526788183555E-3</v>
      </c>
      <c r="I17" s="24">
        <v>1.0156463762504238E-4</v>
      </c>
      <c r="J17" s="24">
        <v>7.279684508246909E-5</v>
      </c>
      <c r="K17" s="24">
        <v>8.476507612577576E-4</v>
      </c>
      <c r="L17" s="24">
        <v>2.687717142430871E-4</v>
      </c>
      <c r="M17" s="24">
        <v>5.1949618339477673E-4</v>
      </c>
      <c r="N17" s="24">
        <v>9.3351540410751286E-4</v>
      </c>
      <c r="O17" s="24">
        <v>4.2201947163497157E-4</v>
      </c>
      <c r="P17" s="24">
        <v>4.1712676576701136E-4</v>
      </c>
      <c r="Q17" s="24">
        <v>3.8162607514083744E-4</v>
      </c>
      <c r="R17" s="24">
        <v>9.7638992509596915E-4</v>
      </c>
      <c r="S17" s="24">
        <f t="shared" si="0"/>
        <v>7.3368141963139086E-4</v>
      </c>
      <c r="T17" s="24">
        <f t="shared" si="1"/>
        <v>1.1886418899018229E-3</v>
      </c>
      <c r="U17" s="24">
        <f t="shared" si="2"/>
        <v>5.9582453758024042E-4</v>
      </c>
      <c r="V17" s="24">
        <f t="shared" si="3"/>
        <v>2.7854038569933426E-4</v>
      </c>
      <c r="W17" s="123">
        <v>0.46600000000000003</v>
      </c>
    </row>
    <row r="18" spans="2:23">
      <c r="B18" s="24" t="s">
        <v>221</v>
      </c>
      <c r="C18" s="29">
        <v>5.0557720094497501E-3</v>
      </c>
      <c r="D18" s="29">
        <v>5.3408449509416075E-3</v>
      </c>
      <c r="E18" s="29">
        <v>9.3588484805047639E-3</v>
      </c>
      <c r="F18" s="29">
        <v>5.9845921845072987E-3</v>
      </c>
      <c r="G18" s="29">
        <v>5.4340705186889616E-3</v>
      </c>
      <c r="H18" s="29">
        <v>3.273687198177523E-3</v>
      </c>
      <c r="I18" s="29">
        <v>4.6722822058704394E-3</v>
      </c>
      <c r="J18" s="29">
        <v>5.432880784902663E-3</v>
      </c>
      <c r="K18" s="29">
        <v>2.8071472651042899E-3</v>
      </c>
      <c r="L18" s="29">
        <v>2.1923642198816711E-3</v>
      </c>
      <c r="M18" s="29">
        <v>1.3416019304501481E-2</v>
      </c>
      <c r="N18" s="29">
        <v>3.3472475988339523E-3</v>
      </c>
      <c r="O18" s="29">
        <v>2.5356335895421285E-3</v>
      </c>
      <c r="P18" s="29">
        <v>2.355835203780925E-3</v>
      </c>
      <c r="Q18" s="29">
        <v>3.8396573209268357E-3</v>
      </c>
      <c r="R18" s="29">
        <v>2.5529956066721944E-3</v>
      </c>
      <c r="S18" s="24">
        <f t="shared" si="0"/>
        <v>5.5691222916303762E-3</v>
      </c>
      <c r="T18" s="24">
        <f t="shared" si="1"/>
        <v>1.7304179516696981E-3</v>
      </c>
      <c r="U18" s="24">
        <f t="shared" si="2"/>
        <v>4.1308625136554349E-3</v>
      </c>
      <c r="V18" s="24">
        <f t="shared" si="3"/>
        <v>3.7911198566252672E-3</v>
      </c>
      <c r="W18" s="123"/>
    </row>
    <row r="20" spans="2:23">
      <c r="B20" s="114" t="s">
        <v>215</v>
      </c>
      <c r="C20" s="114"/>
      <c r="D20" s="114"/>
      <c r="S20" s="33"/>
      <c r="T20" s="33"/>
      <c r="W20" s="33"/>
    </row>
    <row r="21" spans="2:23">
      <c r="B21" s="30" t="s">
        <v>137</v>
      </c>
      <c r="C21" s="30" t="s">
        <v>188</v>
      </c>
      <c r="D21" s="30" t="s">
        <v>189</v>
      </c>
      <c r="E21" s="30" t="s">
        <v>190</v>
      </c>
      <c r="F21" s="30" t="s">
        <v>191</v>
      </c>
      <c r="G21" s="30" t="s">
        <v>192</v>
      </c>
      <c r="H21" s="30" t="s">
        <v>193</v>
      </c>
      <c r="I21" s="30" t="s">
        <v>194</v>
      </c>
      <c r="J21" s="30" t="s">
        <v>195</v>
      </c>
      <c r="K21" s="30" t="s">
        <v>196</v>
      </c>
      <c r="L21" s="30" t="s">
        <v>197</v>
      </c>
      <c r="M21" s="30" t="s">
        <v>198</v>
      </c>
      <c r="N21" s="30" t="s">
        <v>199</v>
      </c>
      <c r="O21" s="30" t="s">
        <v>200</v>
      </c>
      <c r="P21" s="30" t="s">
        <v>201</v>
      </c>
      <c r="Q21" s="30" t="s">
        <v>202</v>
      </c>
      <c r="R21" s="30" t="s">
        <v>203</v>
      </c>
      <c r="S21" s="79" t="s">
        <v>213</v>
      </c>
      <c r="T21" s="79" t="s">
        <v>225</v>
      </c>
      <c r="U21" s="79" t="s">
        <v>224</v>
      </c>
      <c r="V21" s="79" t="s">
        <v>225</v>
      </c>
      <c r="W21" s="33" t="s">
        <v>24</v>
      </c>
    </row>
    <row r="22" spans="2:23">
      <c r="B22" s="24" t="s">
        <v>147</v>
      </c>
      <c r="C22" s="24">
        <f>C7/$S$7</f>
        <v>0.92861246735667369</v>
      </c>
      <c r="D22" s="24">
        <f t="shared" ref="D22:Q22" si="4">E7/$S$7</f>
        <v>1.0874547325002162</v>
      </c>
      <c r="E22" s="24">
        <f t="shared" si="4"/>
        <v>1.6135444964003254</v>
      </c>
      <c r="F22" s="24">
        <f t="shared" si="4"/>
        <v>1.1654871225749066</v>
      </c>
      <c r="G22" s="24">
        <f t="shared" si="4"/>
        <v>0.56787961744683502</v>
      </c>
      <c r="H22" s="24">
        <f t="shared" si="4"/>
        <v>0.96969056027804057</v>
      </c>
      <c r="I22" s="24">
        <f t="shared" si="4"/>
        <v>0.99084779919643184</v>
      </c>
      <c r="J22" s="24">
        <f t="shared" si="4"/>
        <v>1.4394331437135637</v>
      </c>
      <c r="K22" s="24">
        <f t="shared" si="4"/>
        <v>1.7026438192175672</v>
      </c>
      <c r="L22" s="24">
        <f t="shared" si="4"/>
        <v>1.612585864164469</v>
      </c>
      <c r="M22" s="24">
        <f t="shared" si="4"/>
        <v>1.575196123995835</v>
      </c>
      <c r="N22" s="24">
        <f t="shared" si="4"/>
        <v>1.2776366667544345</v>
      </c>
      <c r="O22" s="24">
        <f t="shared" si="4"/>
        <v>1.1318512939494063</v>
      </c>
      <c r="P22" s="24">
        <f t="shared" si="4"/>
        <v>0.80378758665827499</v>
      </c>
      <c r="Q22" s="24">
        <f t="shared" si="4"/>
        <v>1.6729748629336652</v>
      </c>
      <c r="R22" s="24">
        <f>R7/$S$7</f>
        <v>1.6729748629336652</v>
      </c>
      <c r="S22" s="21">
        <f>AVERAGE(C22:J22)</f>
        <v>1.095368742433374</v>
      </c>
      <c r="T22" s="84">
        <f>STDEV(C22:J22)</f>
        <v>0.32174473207274573</v>
      </c>
      <c r="U22" s="84">
        <f>AVERAGE(K22:R22)</f>
        <v>1.4312063850759149</v>
      </c>
      <c r="V22" s="21">
        <f>STDEV(K22:R22)</f>
        <v>0.32755922307487306</v>
      </c>
      <c r="W22" s="123">
        <v>0.20699999999999999</v>
      </c>
    </row>
    <row r="23" spans="2:23">
      <c r="B23" s="24" t="s">
        <v>156</v>
      </c>
      <c r="C23" s="24">
        <f>C8/$S$8</f>
        <v>0.57820776526662732</v>
      </c>
      <c r="D23" s="24">
        <f t="shared" ref="D23:Q23" si="5">E8/$S$8</f>
        <v>0.95177277347831013</v>
      </c>
      <c r="E23" s="24">
        <f t="shared" si="5"/>
        <v>0.92393671383846843</v>
      </c>
      <c r="F23" s="24">
        <f t="shared" si="5"/>
        <v>0.76784663825856891</v>
      </c>
      <c r="G23" s="24">
        <f t="shared" si="5"/>
        <v>3.3655920747315133</v>
      </c>
      <c r="H23" s="24">
        <f t="shared" si="5"/>
        <v>0.61315734044037495</v>
      </c>
      <c r="I23" s="24">
        <f t="shared" si="5"/>
        <v>0.3852762846835916</v>
      </c>
      <c r="J23" s="24">
        <f t="shared" si="5"/>
        <v>1.3531583599153356</v>
      </c>
      <c r="K23" s="24">
        <f t="shared" si="5"/>
        <v>1.1554283122415716</v>
      </c>
      <c r="L23" s="24">
        <f t="shared" si="5"/>
        <v>1.8029345250109445</v>
      </c>
      <c r="M23" s="24">
        <f t="shared" si="5"/>
        <v>1.0827140723361219</v>
      </c>
      <c r="N23" s="24">
        <f t="shared" si="5"/>
        <v>1.757417882435542</v>
      </c>
      <c r="O23" s="24">
        <f t="shared" si="5"/>
        <v>1.3594853414742754</v>
      </c>
      <c r="P23" s="24">
        <f t="shared" si="5"/>
        <v>0.7436596278422366</v>
      </c>
      <c r="Q23" s="24">
        <f t="shared" si="5"/>
        <v>1.8852015454937396</v>
      </c>
      <c r="R23" s="24">
        <f>R8/$S$8</f>
        <v>1.8852015454937396</v>
      </c>
      <c r="S23" s="21">
        <f t="shared" ref="S23:S25" si="6">AVERAGE(C23:J23)</f>
        <v>1.1173684938265989</v>
      </c>
      <c r="T23" s="84">
        <f t="shared" ref="T23:T25" si="7">STDEV(C23:J23)</f>
        <v>0.95453740744046112</v>
      </c>
      <c r="U23" s="84">
        <f t="shared" ref="U23:U25" si="8">AVERAGE(K23:R23)</f>
        <v>1.4590053565410215</v>
      </c>
      <c r="V23" s="21">
        <f t="shared" ref="V23:V25" si="9">STDEV(K23:R23)</f>
        <v>0.43523418800382524</v>
      </c>
      <c r="W23" s="123"/>
    </row>
    <row r="24" spans="2:23">
      <c r="B24" s="24" t="s">
        <v>151</v>
      </c>
      <c r="C24" s="24">
        <f>C9/$S$9</f>
        <v>1.1258020203343375</v>
      </c>
      <c r="D24" s="24">
        <f t="shared" ref="D24:Q24" si="10">E9/$S$9</f>
        <v>0.32050060862036756</v>
      </c>
      <c r="E24" s="24">
        <f t="shared" si="10"/>
        <v>1.3026158115094117</v>
      </c>
      <c r="F24" s="24">
        <f t="shared" si="10"/>
        <v>0.72498363293038981</v>
      </c>
      <c r="G24" s="24">
        <f t="shared" si="10"/>
        <v>1.5358139673137126</v>
      </c>
      <c r="H24" s="24">
        <f t="shared" si="10"/>
        <v>1.2245879495102343</v>
      </c>
      <c r="I24" s="24">
        <f t="shared" si="10"/>
        <v>0.91591093224095466</v>
      </c>
      <c r="J24" s="24">
        <f t="shared" si="10"/>
        <v>1.1286796972921507</v>
      </c>
      <c r="K24" s="24">
        <f t="shared" si="10"/>
        <v>1.2302134363115855</v>
      </c>
      <c r="L24" s="24">
        <f t="shared" si="10"/>
        <v>0.56361993397242305</v>
      </c>
      <c r="M24" s="24">
        <f t="shared" si="10"/>
        <v>1.3517275580879489</v>
      </c>
      <c r="N24" s="24">
        <f t="shared" si="10"/>
        <v>0.7709088833017167</v>
      </c>
      <c r="O24" s="24">
        <f t="shared" si="10"/>
        <v>0.82308070675942469</v>
      </c>
      <c r="P24" s="24">
        <f t="shared" si="10"/>
        <v>0.76595875270432823</v>
      </c>
      <c r="Q24" s="24">
        <f t="shared" si="10"/>
        <v>1.2941064530972872</v>
      </c>
      <c r="R24" s="24">
        <f>R9/$S$9</f>
        <v>1.2941064530972872</v>
      </c>
      <c r="S24" s="21">
        <f t="shared" si="6"/>
        <v>1.034861827468945</v>
      </c>
      <c r="T24" s="84">
        <f t="shared" si="7"/>
        <v>0.37724545194017317</v>
      </c>
      <c r="U24" s="84">
        <f t="shared" si="8"/>
        <v>1.0117152721665001</v>
      </c>
      <c r="V24" s="21">
        <f t="shared" si="9"/>
        <v>0.31112601388254946</v>
      </c>
      <c r="W24" s="123"/>
    </row>
    <row r="25" spans="2:23">
      <c r="B25" s="24" t="s">
        <v>211</v>
      </c>
      <c r="C25" s="24">
        <f>C10/$S$10</f>
        <v>0.50314179553743821</v>
      </c>
      <c r="D25" s="24">
        <f t="shared" ref="D25:Q25" si="11">E10/$S$10</f>
        <v>0.97262400209286759</v>
      </c>
      <c r="E25" s="24">
        <f t="shared" si="11"/>
        <v>0.95051477199756274</v>
      </c>
      <c r="F25" s="24">
        <f t="shared" si="11"/>
        <v>1.2518989674749477</v>
      </c>
      <c r="G25" s="24">
        <f t="shared" si="11"/>
        <v>1.286432148337981</v>
      </c>
      <c r="H25" s="24">
        <f t="shared" si="11"/>
        <v>0.71789235846618993</v>
      </c>
      <c r="I25" s="24">
        <f t="shared" si="11"/>
        <v>1.8034291787958949</v>
      </c>
      <c r="J25" s="24">
        <f t="shared" si="11"/>
        <v>0.66256996683787217</v>
      </c>
      <c r="K25" s="24">
        <f t="shared" si="11"/>
        <v>0.61494861470800166</v>
      </c>
      <c r="L25" s="24">
        <f t="shared" si="11"/>
        <v>1.6148112039586087</v>
      </c>
      <c r="M25" s="24">
        <f t="shared" si="11"/>
        <v>0.53827088292563863</v>
      </c>
      <c r="N25" s="24">
        <f t="shared" si="11"/>
        <v>0.59526154318910118</v>
      </c>
      <c r="O25" s="24">
        <f t="shared" si="11"/>
        <v>0.99643849594718481</v>
      </c>
      <c r="P25" s="24">
        <f t="shared" si="11"/>
        <v>1.2646918685326576</v>
      </c>
      <c r="Q25" s="24">
        <f t="shared" si="11"/>
        <v>1.0706722658291674</v>
      </c>
      <c r="R25" s="24">
        <f>R10/$S$10</f>
        <v>1.0706722658291674</v>
      </c>
      <c r="S25" s="21">
        <f t="shared" si="6"/>
        <v>1.0185628986925943</v>
      </c>
      <c r="T25" s="84">
        <f t="shared" si="7"/>
        <v>0.4194806854363955</v>
      </c>
      <c r="U25" s="84">
        <f t="shared" si="8"/>
        <v>0.97072089261494099</v>
      </c>
      <c r="V25" s="21">
        <f t="shared" si="9"/>
        <v>0.37349122396716061</v>
      </c>
      <c r="W25" s="123"/>
    </row>
    <row r="26" spans="2:2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1"/>
      <c r="T26" s="21"/>
      <c r="U26" s="21"/>
      <c r="V26" s="21"/>
    </row>
    <row r="27" spans="2:23">
      <c r="B27" s="24" t="s">
        <v>143</v>
      </c>
      <c r="C27" s="24">
        <f>C12/$S$12</f>
        <v>1.1540725278481505</v>
      </c>
      <c r="D27" s="24">
        <f t="shared" ref="D27:Q27" si="12">E12/$S$12</f>
        <v>0.59899200101918293</v>
      </c>
      <c r="E27" s="24">
        <f t="shared" si="12"/>
        <v>2.0247783798464432</v>
      </c>
      <c r="F27" s="24">
        <f t="shared" si="12"/>
        <v>1.4270778085780498</v>
      </c>
      <c r="G27" s="24">
        <f t="shared" si="12"/>
        <v>0.90949337164145516</v>
      </c>
      <c r="H27" s="24">
        <f t="shared" si="12"/>
        <v>0.82867273173897404</v>
      </c>
      <c r="I27" s="24">
        <f t="shared" si="12"/>
        <v>0.52747213751734823</v>
      </c>
      <c r="J27" s="24">
        <f t="shared" si="12"/>
        <v>0.66523204719144158</v>
      </c>
      <c r="K27" s="24">
        <f t="shared" si="12"/>
        <v>1.0722850143489862</v>
      </c>
      <c r="L27" s="24">
        <f t="shared" si="12"/>
        <v>0.63431270131755579</v>
      </c>
      <c r="M27" s="24">
        <f t="shared" si="12"/>
        <v>0.27302194431643378</v>
      </c>
      <c r="N27" s="24">
        <f t="shared" si="12"/>
        <v>1.226608835107621</v>
      </c>
      <c r="O27" s="24">
        <f t="shared" si="12"/>
        <v>0.85806856779312612</v>
      </c>
      <c r="P27" s="24">
        <f t="shared" si="12"/>
        <v>0.91110450002437393</v>
      </c>
      <c r="Q27" s="24">
        <f t="shared" si="12"/>
        <v>1.1643265737057247</v>
      </c>
      <c r="R27" s="24">
        <f>R12/$S$12</f>
        <v>1.1643265737057247</v>
      </c>
      <c r="S27" s="21">
        <f t="shared" ref="S27:S30" si="13">AVERAGE(C27:J27)</f>
        <v>1.0169738756726308</v>
      </c>
      <c r="T27" s="85">
        <f t="shared" ref="T27:T30" si="14">STDEV(C27:J27)</f>
        <v>0.5053575378593036</v>
      </c>
      <c r="U27" s="85">
        <f t="shared" ref="U27:U30" si="15">AVERAGE(K27:R27)</f>
        <v>0.91300683878994326</v>
      </c>
      <c r="V27" s="21">
        <f t="shared" ref="V27:V30" si="16">STDEV(K27:R27)</f>
        <v>0.32520584416396381</v>
      </c>
      <c r="W27" s="124">
        <v>0.31</v>
      </c>
    </row>
    <row r="28" spans="2:23">
      <c r="B28" s="24" t="s">
        <v>212</v>
      </c>
      <c r="C28" s="24">
        <f>C13/$S$13</f>
        <v>1.2455343045296692</v>
      </c>
      <c r="D28" s="24">
        <f t="shared" ref="D28:Q28" si="17">E13/$S$13</f>
        <v>0.34048233371989661</v>
      </c>
      <c r="E28" s="24">
        <f t="shared" si="17"/>
        <v>1.8726809506480586</v>
      </c>
      <c r="F28" s="24">
        <f t="shared" si="17"/>
        <v>0.93380119871501566</v>
      </c>
      <c r="G28" s="24">
        <f t="shared" si="17"/>
        <v>0.58853305533969702</v>
      </c>
      <c r="H28" s="24">
        <f t="shared" si="17"/>
        <v>1.131234067054766</v>
      </c>
      <c r="I28" s="24">
        <f t="shared" si="17"/>
        <v>0.89681765531158308</v>
      </c>
      <c r="J28" s="24">
        <f t="shared" si="17"/>
        <v>1.1753932803982172</v>
      </c>
      <c r="K28" s="24">
        <f t="shared" si="17"/>
        <v>1.1250459252560381</v>
      </c>
      <c r="L28" s="24">
        <f t="shared" si="17"/>
        <v>0.82838307613094675</v>
      </c>
      <c r="M28" s="24">
        <f t="shared" si="17"/>
        <v>0.99002899148872781</v>
      </c>
      <c r="N28" s="24">
        <f t="shared" si="17"/>
        <v>1.1374917688315622</v>
      </c>
      <c r="O28" s="24">
        <f t="shared" si="17"/>
        <v>0.90184006726214372</v>
      </c>
      <c r="P28" s="24">
        <f t="shared" si="17"/>
        <v>1.0145969085974833</v>
      </c>
      <c r="Q28" s="24">
        <f t="shared" si="17"/>
        <v>1.2613135284954897</v>
      </c>
      <c r="R28" s="24">
        <f>R13/$S$13</f>
        <v>1.2613135284954897</v>
      </c>
      <c r="S28" s="21">
        <f t="shared" si="13"/>
        <v>1.0230596057146131</v>
      </c>
      <c r="T28" s="85">
        <f t="shared" si="14"/>
        <v>0.46057228878775619</v>
      </c>
      <c r="U28" s="85">
        <f t="shared" si="15"/>
        <v>1.0650017243197352</v>
      </c>
      <c r="V28" s="21">
        <f t="shared" si="16"/>
        <v>0.15888379790521592</v>
      </c>
      <c r="W28" s="124"/>
    </row>
    <row r="29" spans="2:23">
      <c r="B29" s="24" t="s">
        <v>139</v>
      </c>
      <c r="C29" s="24">
        <f>C14/$S$14</f>
        <v>0.89781835075423555</v>
      </c>
      <c r="D29" s="24">
        <f t="shared" ref="D29:Q29" si="18">E14/$S$14</f>
        <v>1.6963405623350972E-2</v>
      </c>
      <c r="E29" s="24">
        <f t="shared" si="18"/>
        <v>1.0216401535490696</v>
      </c>
      <c r="F29" s="24">
        <f t="shared" si="18"/>
        <v>0.51915048633716365</v>
      </c>
      <c r="G29" s="24">
        <f t="shared" si="18"/>
        <v>4.1931896486769382</v>
      </c>
      <c r="H29" s="24">
        <f t="shared" si="18"/>
        <v>0.21896768158093458</v>
      </c>
      <c r="I29" s="24">
        <f t="shared" si="18"/>
        <v>0.54332923035423697</v>
      </c>
      <c r="J29" s="24">
        <f t="shared" si="18"/>
        <v>0.19327262196213987</v>
      </c>
      <c r="K29" s="24">
        <f t="shared" si="18"/>
        <v>0.34214354707646338</v>
      </c>
      <c r="L29" s="24">
        <f t="shared" si="18"/>
        <v>0.22988868710545832</v>
      </c>
      <c r="M29" s="24">
        <f t="shared" si="18"/>
        <v>5.3496573538320748E-2</v>
      </c>
      <c r="N29" s="24">
        <f t="shared" si="18"/>
        <v>0.35361866165449518</v>
      </c>
      <c r="O29" s="24">
        <f t="shared" si="18"/>
        <v>0.11823633812343429</v>
      </c>
      <c r="P29" s="24">
        <f t="shared" si="18"/>
        <v>0.6681043098504833</v>
      </c>
      <c r="Q29" s="24">
        <f t="shared" si="18"/>
        <v>0.1906219184447564</v>
      </c>
      <c r="R29" s="24">
        <f>R14/$S$14</f>
        <v>0.1906219184447564</v>
      </c>
      <c r="S29" s="21">
        <f t="shared" si="13"/>
        <v>0.95054144735475876</v>
      </c>
      <c r="T29" s="85">
        <f t="shared" si="14"/>
        <v>1.3551355371369866</v>
      </c>
      <c r="U29" s="85">
        <f t="shared" si="15"/>
        <v>0.268341494279771</v>
      </c>
      <c r="V29" s="21">
        <f t="shared" si="16"/>
        <v>0.19077976389174814</v>
      </c>
      <c r="W29" s="124"/>
    </row>
    <row r="30" spans="2:23">
      <c r="B30" s="24" t="s">
        <v>152</v>
      </c>
      <c r="C30" s="24">
        <f>C15/$S$15</f>
        <v>0.6480097012596383</v>
      </c>
      <c r="D30" s="24">
        <f t="shared" ref="D30:Q30" si="19">E15/$S$15</f>
        <v>0.5655195025693045</v>
      </c>
      <c r="E30" s="24">
        <f t="shared" si="19"/>
        <v>1.5394544740108707</v>
      </c>
      <c r="F30" s="24">
        <f t="shared" si="19"/>
        <v>0.86440016993890945</v>
      </c>
      <c r="G30" s="24">
        <f t="shared" si="19"/>
        <v>2.9882895797286055</v>
      </c>
      <c r="H30" s="24">
        <f t="shared" si="19"/>
        <v>0.84461064146608844</v>
      </c>
      <c r="I30" s="24">
        <f t="shared" si="19"/>
        <v>0.11981454947949866</v>
      </c>
      <c r="J30" s="24">
        <f t="shared" si="19"/>
        <v>0.27371843948075736</v>
      </c>
      <c r="K30" s="24">
        <f t="shared" si="19"/>
        <v>3.547430928132536</v>
      </c>
      <c r="L30" s="24">
        <f t="shared" si="19"/>
        <v>0.64403137671218236</v>
      </c>
      <c r="M30" s="24">
        <f t="shared" si="19"/>
        <v>0.30423224404300792</v>
      </c>
      <c r="N30" s="24">
        <f t="shared" si="19"/>
        <v>0.43751510631842527</v>
      </c>
      <c r="O30" s="24">
        <f t="shared" si="19"/>
        <v>0.23135307963735813</v>
      </c>
      <c r="P30" s="24">
        <f t="shared" si="19"/>
        <v>0.40656207149295687</v>
      </c>
      <c r="Q30" s="24">
        <f t="shared" si="19"/>
        <v>0.47915771216956704</v>
      </c>
      <c r="R30" s="24">
        <f>R15/$S$15</f>
        <v>0.47915771216956704</v>
      </c>
      <c r="S30" s="21">
        <f t="shared" si="13"/>
        <v>0.98047713224170907</v>
      </c>
      <c r="T30" s="85">
        <f t="shared" si="14"/>
        <v>0.91796921949913923</v>
      </c>
      <c r="U30" s="85">
        <f t="shared" si="15"/>
        <v>0.81618002883444996</v>
      </c>
      <c r="V30" s="21">
        <f t="shared" si="16"/>
        <v>1.1104581941436336</v>
      </c>
      <c r="W30" s="124"/>
    </row>
    <row r="31" spans="2:23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1"/>
      <c r="T31" s="21"/>
      <c r="U31" s="21"/>
      <c r="V31" s="21"/>
      <c r="W31" s="2"/>
    </row>
    <row r="32" spans="2:23">
      <c r="B32" s="24" t="s">
        <v>158</v>
      </c>
      <c r="C32" s="24">
        <f>C17/$S$17</f>
        <v>0.71265693224422089</v>
      </c>
      <c r="D32" s="24">
        <f t="shared" ref="D32:Q32" si="20">E17/$S$17</f>
        <v>0.80762906218046371</v>
      </c>
      <c r="E32" s="24">
        <f t="shared" si="20"/>
        <v>0.44418723056901716</v>
      </c>
      <c r="F32" s="24">
        <f t="shared" si="20"/>
        <v>0.39728859877325734</v>
      </c>
      <c r="G32" s="24">
        <f t="shared" si="20"/>
        <v>4.9636703089032972</v>
      </c>
      <c r="H32" s="24">
        <f t="shared" si="20"/>
        <v>0.13843152478369905</v>
      </c>
      <c r="I32" s="24">
        <f t="shared" si="20"/>
        <v>9.9221328405785417E-2</v>
      </c>
      <c r="J32" s="24">
        <f t="shared" si="20"/>
        <v>1.1553390048825636</v>
      </c>
      <c r="K32" s="24">
        <f t="shared" si="20"/>
        <v>0.36633299828980376</v>
      </c>
      <c r="L32" s="24">
        <f t="shared" si="20"/>
        <v>0.70806779277002407</v>
      </c>
      <c r="M32" s="24">
        <f t="shared" si="20"/>
        <v>1.2723716031632921</v>
      </c>
      <c r="N32" s="24">
        <f t="shared" si="20"/>
        <v>0.57520806762013754</v>
      </c>
      <c r="O32" s="24">
        <f t="shared" si="20"/>
        <v>0.56853936137101602</v>
      </c>
      <c r="P32" s="24">
        <f t="shared" si="20"/>
        <v>0.52015229625491988</v>
      </c>
      <c r="Q32" s="24">
        <f t="shared" si="20"/>
        <v>1.3308091209213362</v>
      </c>
      <c r="R32" s="24">
        <f>R17/$S$17</f>
        <v>1.3308091209213362</v>
      </c>
      <c r="S32" s="21">
        <f t="shared" ref="S32:S33" si="21">AVERAGE(C32:J32)</f>
        <v>1.089802998842788</v>
      </c>
      <c r="T32" s="84">
        <f t="shared" ref="T32:T33" si="22">STDEV(C32:J32)</f>
        <v>1.6042692966016776</v>
      </c>
      <c r="U32" s="84">
        <f t="shared" ref="U32:U33" si="23">AVERAGE(K32:R32)</f>
        <v>0.83403629516398325</v>
      </c>
      <c r="V32" s="21">
        <f t="shared" ref="V32:V33" si="24">STDEV(K32:R32)</f>
        <v>0.40643442601679192</v>
      </c>
      <c r="W32" s="123">
        <v>0.46600000000000003</v>
      </c>
    </row>
    <row r="33" spans="2:23">
      <c r="B33" s="24" t="s">
        <v>221</v>
      </c>
      <c r="C33" s="24">
        <f>C18/$S$18</f>
        <v>0.90782204891565754</v>
      </c>
      <c r="D33" s="24">
        <f t="shared" ref="D33:Q33" si="25">E18/$S$18</f>
        <v>1.680488951476218</v>
      </c>
      <c r="E33" s="24">
        <f t="shared" si="25"/>
        <v>1.0746024007232373</v>
      </c>
      <c r="F33" s="24">
        <f t="shared" si="25"/>
        <v>0.97574989991791372</v>
      </c>
      <c r="G33" s="24">
        <f t="shared" si="25"/>
        <v>0.58782821183464118</v>
      </c>
      <c r="H33" s="24">
        <f t="shared" si="25"/>
        <v>0.83896204127035168</v>
      </c>
      <c r="I33" s="24">
        <f t="shared" si="25"/>
        <v>0.9755362695244697</v>
      </c>
      <c r="J33" s="24">
        <f t="shared" si="25"/>
        <v>0.50405559765190389</v>
      </c>
      <c r="K33" s="24">
        <f t="shared" si="25"/>
        <v>0.39366422661906575</v>
      </c>
      <c r="L33" s="24">
        <f t="shared" si="25"/>
        <v>2.4090006650893465</v>
      </c>
      <c r="M33" s="24">
        <f t="shared" si="25"/>
        <v>0.6010368283462556</v>
      </c>
      <c r="N33" s="24">
        <f t="shared" si="25"/>
        <v>0.45530219247525533</v>
      </c>
      <c r="O33" s="24">
        <f t="shared" si="25"/>
        <v>0.42301732309262102</v>
      </c>
      <c r="P33" s="24">
        <f t="shared" si="25"/>
        <v>0.68945466087130314</v>
      </c>
      <c r="Q33" s="24">
        <f t="shared" si="25"/>
        <v>0.45841974246264894</v>
      </c>
      <c r="R33" s="24">
        <f>R18/$S$18</f>
        <v>0.45841974246264894</v>
      </c>
      <c r="S33" s="21">
        <f t="shared" si="21"/>
        <v>0.94313067766429914</v>
      </c>
      <c r="T33" s="84">
        <f t="shared" si="22"/>
        <v>0.35741547375409061</v>
      </c>
      <c r="U33" s="84">
        <f t="shared" si="23"/>
        <v>0.73603942267739308</v>
      </c>
      <c r="V33" s="21">
        <f t="shared" si="24"/>
        <v>0.68320228492971591</v>
      </c>
      <c r="W33" s="123"/>
    </row>
    <row r="35" spans="2:23">
      <c r="C35" t="s">
        <v>220</v>
      </c>
      <c r="I35" t="s">
        <v>222</v>
      </c>
      <c r="N35" t="s">
        <v>223</v>
      </c>
    </row>
  </sheetData>
  <mergeCells count="9">
    <mergeCell ref="W32:W33"/>
    <mergeCell ref="A4:F4"/>
    <mergeCell ref="B5:D5"/>
    <mergeCell ref="B20:D20"/>
    <mergeCell ref="W7:W10"/>
    <mergeCell ref="W12:W15"/>
    <mergeCell ref="W17:W18"/>
    <mergeCell ref="W22:W25"/>
    <mergeCell ref="W27:W30"/>
  </mergeCells>
  <phoneticPr fontId="4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35"/>
  <sheetViews>
    <sheetView topLeftCell="A16" workbookViewId="0">
      <selection activeCell="I2" sqref="I2"/>
    </sheetView>
  </sheetViews>
  <sheetFormatPr defaultColWidth="9" defaultRowHeight="15"/>
  <sheetData>
    <row r="1" spans="1:26">
      <c r="A1" s="24" t="s">
        <v>102</v>
      </c>
    </row>
    <row r="4" spans="1:26" ht="14.25" customHeight="1">
      <c r="A4" s="125" t="s">
        <v>104</v>
      </c>
      <c r="B4" s="126"/>
      <c r="C4" s="126"/>
      <c r="D4" s="126"/>
      <c r="E4" s="126"/>
      <c r="F4" s="126"/>
      <c r="G4" s="126"/>
      <c r="H4" s="127"/>
      <c r="J4" s="125" t="s">
        <v>103</v>
      </c>
      <c r="K4" s="126"/>
      <c r="L4" s="126"/>
      <c r="M4" s="126"/>
      <c r="N4" s="126"/>
      <c r="O4" s="126"/>
      <c r="P4" s="126"/>
      <c r="Q4" s="127"/>
      <c r="S4" s="125" t="s">
        <v>105</v>
      </c>
      <c r="T4" s="126"/>
      <c r="U4" s="126"/>
      <c r="V4" s="126"/>
      <c r="W4" s="126"/>
      <c r="X4" s="126"/>
      <c r="Y4" s="126"/>
      <c r="Z4" s="127"/>
    </row>
    <row r="5" spans="1:26">
      <c r="A5" s="35"/>
      <c r="B5" s="58" t="s">
        <v>84</v>
      </c>
      <c r="C5" s="58" t="s">
        <v>85</v>
      </c>
      <c r="D5" s="58" t="s">
        <v>86</v>
      </c>
      <c r="E5" s="58" t="s">
        <v>87</v>
      </c>
      <c r="F5" s="58" t="s">
        <v>88</v>
      </c>
      <c r="G5" s="58" t="s">
        <v>89</v>
      </c>
      <c r="H5" s="58" t="s">
        <v>90</v>
      </c>
      <c r="J5" s="35"/>
      <c r="K5" s="58" t="s">
        <v>84</v>
      </c>
      <c r="L5" s="58" t="s">
        <v>85</v>
      </c>
      <c r="M5" s="58" t="s">
        <v>86</v>
      </c>
      <c r="N5" s="58" t="s">
        <v>87</v>
      </c>
      <c r="O5" s="58" t="s">
        <v>88</v>
      </c>
      <c r="P5" s="58" t="s">
        <v>89</v>
      </c>
      <c r="Q5" s="58" t="s">
        <v>90</v>
      </c>
      <c r="S5" s="35"/>
      <c r="T5" s="58" t="s">
        <v>84</v>
      </c>
      <c r="U5" s="58" t="s">
        <v>85</v>
      </c>
      <c r="V5" s="58" t="s">
        <v>86</v>
      </c>
      <c r="W5" s="58" t="s">
        <v>87</v>
      </c>
      <c r="X5" s="58" t="s">
        <v>88</v>
      </c>
      <c r="Y5" s="58" t="s">
        <v>89</v>
      </c>
      <c r="Z5" s="58" t="s">
        <v>90</v>
      </c>
    </row>
    <row r="6" spans="1:26" ht="15.75" thickBot="1">
      <c r="A6" s="37" t="s">
        <v>6</v>
      </c>
      <c r="B6" s="58" t="s">
        <v>92</v>
      </c>
      <c r="C6" s="58" t="s">
        <v>92</v>
      </c>
      <c r="D6" s="58" t="s">
        <v>93</v>
      </c>
      <c r="E6" s="58" t="s">
        <v>94</v>
      </c>
      <c r="F6" s="58" t="s">
        <v>91</v>
      </c>
      <c r="G6" s="58" t="s">
        <v>95</v>
      </c>
      <c r="H6" s="58" t="s">
        <v>96</v>
      </c>
      <c r="J6" s="37" t="s">
        <v>6</v>
      </c>
      <c r="K6" s="58" t="s">
        <v>92</v>
      </c>
      <c r="L6" s="58" t="s">
        <v>92</v>
      </c>
      <c r="M6" s="58" t="s">
        <v>93</v>
      </c>
      <c r="N6" s="58" t="s">
        <v>94</v>
      </c>
      <c r="O6" s="58" t="s">
        <v>91</v>
      </c>
      <c r="P6" s="58" t="s">
        <v>95</v>
      </c>
      <c r="Q6" s="58" t="s">
        <v>96</v>
      </c>
      <c r="S6" s="37" t="s">
        <v>6</v>
      </c>
      <c r="T6" s="58" t="s">
        <v>92</v>
      </c>
      <c r="U6" s="58" t="s">
        <v>92</v>
      </c>
      <c r="V6" s="58" t="s">
        <v>93</v>
      </c>
      <c r="W6" s="58" t="s">
        <v>94</v>
      </c>
      <c r="X6" s="58" t="s">
        <v>91</v>
      </c>
      <c r="Y6" s="58" t="s">
        <v>95</v>
      </c>
      <c r="Z6" s="58" t="s">
        <v>96</v>
      </c>
    </row>
    <row r="7" spans="1:26">
      <c r="A7" s="41" t="s">
        <v>35</v>
      </c>
      <c r="B7" s="61">
        <v>3.5999999999999996</v>
      </c>
      <c r="C7" s="23">
        <v>105.5</v>
      </c>
      <c r="D7" s="23">
        <v>360</v>
      </c>
      <c r="E7" s="23">
        <f>C7*D7</f>
        <v>37980</v>
      </c>
      <c r="F7" s="61">
        <v>23.9</v>
      </c>
      <c r="G7" s="61">
        <v>13.955223880597016</v>
      </c>
      <c r="H7" s="61">
        <v>36.799999999999997</v>
      </c>
      <c r="J7" s="41" t="s">
        <v>35</v>
      </c>
      <c r="K7" s="61">
        <v>4.5</v>
      </c>
      <c r="L7" s="23">
        <v>81.900000000000006</v>
      </c>
      <c r="M7" s="23">
        <v>455</v>
      </c>
      <c r="N7" s="23">
        <f>L7*M7</f>
        <v>37264.5</v>
      </c>
      <c r="O7" s="61">
        <v>27.2</v>
      </c>
      <c r="P7" s="61">
        <v>11.7</v>
      </c>
      <c r="Q7" s="61">
        <v>36.700000000000003</v>
      </c>
      <c r="S7" s="41" t="s">
        <v>35</v>
      </c>
      <c r="T7" s="61">
        <v>3.5</v>
      </c>
      <c r="U7" s="23">
        <v>90.1</v>
      </c>
      <c r="V7" s="23">
        <v>334</v>
      </c>
      <c r="W7" s="23">
        <f>U7*V7</f>
        <v>30093.399999999998</v>
      </c>
      <c r="X7" s="61">
        <v>25.3</v>
      </c>
      <c r="Y7" s="61">
        <v>11.297709923664122</v>
      </c>
      <c r="Z7" s="61">
        <v>36.9</v>
      </c>
    </row>
    <row r="8" spans="1:26">
      <c r="A8" s="41" t="s">
        <v>36</v>
      </c>
      <c r="B8" s="61">
        <v>3.5</v>
      </c>
      <c r="C8" s="23">
        <v>97</v>
      </c>
      <c r="D8" s="23">
        <v>348</v>
      </c>
      <c r="E8" s="23">
        <f t="shared" ref="E8:E14" si="0">C8*D8</f>
        <v>33756</v>
      </c>
      <c r="F8" s="61">
        <v>22.4</v>
      </c>
      <c r="G8" s="61">
        <v>13.170731707317074</v>
      </c>
      <c r="H8" s="61">
        <v>36.799999999999997</v>
      </c>
      <c r="J8" s="41" t="s">
        <v>36</v>
      </c>
      <c r="K8" s="61">
        <v>3.5</v>
      </c>
      <c r="L8" s="23">
        <v>97.4</v>
      </c>
      <c r="M8" s="23">
        <v>419</v>
      </c>
      <c r="N8" s="23">
        <f t="shared" ref="N8:N14" si="1">L8*M8</f>
        <v>40810.600000000006</v>
      </c>
      <c r="O8" s="61">
        <v>26.5</v>
      </c>
      <c r="P8" s="61">
        <v>13.461538461538462</v>
      </c>
      <c r="Q8" s="61">
        <v>36.799999999999997</v>
      </c>
      <c r="S8" s="41" t="s">
        <v>36</v>
      </c>
      <c r="T8" s="61">
        <v>3.2</v>
      </c>
      <c r="U8" s="23">
        <v>77.3</v>
      </c>
      <c r="V8" s="23">
        <v>342</v>
      </c>
      <c r="W8" s="23">
        <f t="shared" ref="W8:W15" si="2">U8*V8</f>
        <v>26436.6</v>
      </c>
      <c r="X8" s="61">
        <v>22.2</v>
      </c>
      <c r="Y8" s="61">
        <v>11.833333333333332</v>
      </c>
      <c r="Z8" s="61">
        <v>36.799999999999997</v>
      </c>
    </row>
    <row r="9" spans="1:26">
      <c r="A9" s="41" t="s">
        <v>37</v>
      </c>
      <c r="B9" s="61">
        <v>3.2</v>
      </c>
      <c r="C9" s="23">
        <v>105.89999999999999</v>
      </c>
      <c r="D9" s="23">
        <v>348</v>
      </c>
      <c r="E9" s="23">
        <f t="shared" si="0"/>
        <v>36853.199999999997</v>
      </c>
      <c r="F9" s="61">
        <v>22.8</v>
      </c>
      <c r="G9" s="61">
        <v>15.110169491525422</v>
      </c>
      <c r="H9" s="61">
        <v>36.700000000000003</v>
      </c>
      <c r="J9" s="41" t="s">
        <v>37</v>
      </c>
      <c r="K9" s="61">
        <v>4.5999999999999996</v>
      </c>
      <c r="L9" s="23">
        <v>76.400000000000006</v>
      </c>
      <c r="M9" s="23">
        <v>360</v>
      </c>
      <c r="N9" s="23">
        <f t="shared" si="1"/>
        <v>27504.000000000004</v>
      </c>
      <c r="O9" s="61">
        <v>26.4</v>
      </c>
      <c r="P9" s="61">
        <v>12.063492063492065</v>
      </c>
      <c r="Q9" s="61">
        <v>36.700000000000003</v>
      </c>
      <c r="S9" s="41" t="s">
        <v>37</v>
      </c>
      <c r="T9" s="61">
        <v>3.5999999999999996</v>
      </c>
      <c r="U9" s="23">
        <v>83.600000000000009</v>
      </c>
      <c r="V9" s="23">
        <v>378</v>
      </c>
      <c r="W9" s="23">
        <f t="shared" si="2"/>
        <v>31600.800000000003</v>
      </c>
      <c r="X9" s="61">
        <v>25.9</v>
      </c>
      <c r="Y9" s="61">
        <v>11.378787878787879</v>
      </c>
      <c r="Z9" s="61">
        <v>36.799999999999997</v>
      </c>
    </row>
    <row r="10" spans="1:26">
      <c r="A10" s="41" t="s">
        <v>38</v>
      </c>
      <c r="B10" s="61">
        <v>3.1999999999999997</v>
      </c>
      <c r="C10" s="23">
        <v>94.4</v>
      </c>
      <c r="D10" s="23">
        <v>414</v>
      </c>
      <c r="E10" s="23">
        <f t="shared" si="0"/>
        <v>39081.600000000006</v>
      </c>
      <c r="F10" s="61">
        <v>23.1</v>
      </c>
      <c r="G10" s="61">
        <v>13.877049180327869</v>
      </c>
      <c r="H10" s="61">
        <v>36.799999999999997</v>
      </c>
      <c r="J10" s="41" t="s">
        <v>38</v>
      </c>
      <c r="K10" s="61">
        <v>4.0999999999999996</v>
      </c>
      <c r="L10" s="23">
        <v>74.800000000000011</v>
      </c>
      <c r="M10" s="23">
        <v>403</v>
      </c>
      <c r="N10" s="23">
        <f t="shared" si="1"/>
        <v>30144.400000000005</v>
      </c>
      <c r="O10" s="61">
        <v>27</v>
      </c>
      <c r="P10" s="61">
        <v>11.071428571428573</v>
      </c>
      <c r="Q10" s="61">
        <v>36.799999999999997</v>
      </c>
      <c r="S10" s="41" t="s">
        <v>38</v>
      </c>
      <c r="T10" s="61">
        <v>4.3</v>
      </c>
      <c r="U10" s="23">
        <v>72.8</v>
      </c>
      <c r="V10" s="23">
        <v>446</v>
      </c>
      <c r="W10" s="23">
        <f t="shared" si="2"/>
        <v>32468.799999999999</v>
      </c>
      <c r="X10" s="61">
        <v>25.2</v>
      </c>
      <c r="Y10" s="61">
        <v>14.318181818181817</v>
      </c>
      <c r="Z10" s="61">
        <v>36.9</v>
      </c>
    </row>
    <row r="11" spans="1:26">
      <c r="A11" s="41" t="s">
        <v>39</v>
      </c>
      <c r="B11" s="61">
        <v>4.4000000000000004</v>
      </c>
      <c r="C11" s="23">
        <v>100.3</v>
      </c>
      <c r="D11" s="23">
        <v>348</v>
      </c>
      <c r="E11" s="23">
        <f t="shared" si="0"/>
        <v>34904.400000000001</v>
      </c>
      <c r="F11" s="61">
        <v>25.6</v>
      </c>
      <c r="G11" s="61">
        <v>12.597014925373134</v>
      </c>
      <c r="H11" s="61">
        <v>37</v>
      </c>
      <c r="J11" s="41" t="s">
        <v>39</v>
      </c>
      <c r="K11" s="61">
        <v>3.3</v>
      </c>
      <c r="L11" s="23">
        <v>71</v>
      </c>
      <c r="M11" s="23">
        <v>403</v>
      </c>
      <c r="N11" s="23">
        <f t="shared" si="1"/>
        <v>28613</v>
      </c>
      <c r="O11" s="61">
        <v>28.8</v>
      </c>
      <c r="P11" s="61">
        <v>16.32352941176471</v>
      </c>
      <c r="Q11" s="61">
        <v>36.700000000000003</v>
      </c>
      <c r="S11" s="41" t="s">
        <v>39</v>
      </c>
      <c r="T11" s="61">
        <v>4.0999999999999996</v>
      </c>
      <c r="U11" s="23">
        <v>112.80000000000001</v>
      </c>
      <c r="V11" s="23">
        <v>362</v>
      </c>
      <c r="W11" s="23">
        <f t="shared" si="2"/>
        <v>40833.600000000006</v>
      </c>
      <c r="X11" s="61">
        <v>22.7</v>
      </c>
      <c r="Y11" s="61">
        <v>12.28125</v>
      </c>
      <c r="Z11" s="61">
        <v>36.9</v>
      </c>
    </row>
    <row r="12" spans="1:26">
      <c r="A12" s="41" t="s">
        <v>40</v>
      </c>
      <c r="B12" s="61">
        <v>3.9999999999999996</v>
      </c>
      <c r="C12" s="23">
        <v>93.9</v>
      </c>
      <c r="D12" s="23">
        <v>361</v>
      </c>
      <c r="E12" s="23">
        <f t="shared" si="0"/>
        <v>33897.9</v>
      </c>
      <c r="F12" s="61">
        <v>25.6</v>
      </c>
      <c r="G12" s="61">
        <v>12.028571428571428</v>
      </c>
      <c r="H12" s="61">
        <v>37</v>
      </c>
      <c r="J12" s="41" t="s">
        <v>40</v>
      </c>
      <c r="K12" s="61">
        <v>3</v>
      </c>
      <c r="L12" s="23">
        <v>74.5</v>
      </c>
      <c r="M12" s="23">
        <v>358</v>
      </c>
      <c r="N12" s="23">
        <f t="shared" si="1"/>
        <v>26671</v>
      </c>
      <c r="O12" s="61">
        <v>24.4</v>
      </c>
      <c r="P12" s="61">
        <v>13.114754098360656</v>
      </c>
      <c r="Q12" s="61">
        <v>36.799999999999997</v>
      </c>
      <c r="S12" s="41" t="s">
        <v>40</v>
      </c>
      <c r="T12" s="61">
        <v>4.4000000000000004</v>
      </c>
      <c r="U12" s="23">
        <v>124.1</v>
      </c>
      <c r="V12" s="23">
        <v>360</v>
      </c>
      <c r="W12" s="23">
        <f t="shared" si="2"/>
        <v>44676</v>
      </c>
      <c r="X12" s="61">
        <v>24</v>
      </c>
      <c r="Y12" s="61">
        <v>17</v>
      </c>
      <c r="Z12" s="61">
        <v>37</v>
      </c>
    </row>
    <row r="13" spans="1:26">
      <c r="A13" s="41" t="s">
        <v>50</v>
      </c>
      <c r="B13" s="61">
        <v>5</v>
      </c>
      <c r="C13" s="23">
        <v>91.399999999999991</v>
      </c>
      <c r="D13" s="23">
        <v>325</v>
      </c>
      <c r="E13" s="23">
        <f t="shared" si="0"/>
        <v>29704.999999999996</v>
      </c>
      <c r="F13" s="61">
        <v>24.6</v>
      </c>
      <c r="G13" s="61">
        <v>12.14388489208633</v>
      </c>
      <c r="H13" s="61">
        <v>36.9</v>
      </c>
      <c r="J13" s="41" t="s">
        <v>50</v>
      </c>
      <c r="K13" s="61">
        <v>3.0999999999999996</v>
      </c>
      <c r="L13" s="23">
        <v>71.600000000000009</v>
      </c>
      <c r="M13" s="23">
        <v>360</v>
      </c>
      <c r="N13" s="23">
        <f t="shared" si="1"/>
        <v>25776.000000000004</v>
      </c>
      <c r="O13" s="61">
        <v>23.4</v>
      </c>
      <c r="P13" s="61">
        <v>14.660714285714286</v>
      </c>
      <c r="Q13" s="61">
        <v>36.9</v>
      </c>
      <c r="S13" s="41" t="s">
        <v>50</v>
      </c>
      <c r="T13" s="61">
        <v>4.3000000000000007</v>
      </c>
      <c r="U13" s="23">
        <v>97.000000000000014</v>
      </c>
      <c r="V13" s="23">
        <v>318</v>
      </c>
      <c r="W13" s="23">
        <f t="shared" si="2"/>
        <v>30846.000000000004</v>
      </c>
      <c r="X13" s="61">
        <v>24.2</v>
      </c>
      <c r="Y13" s="61">
        <v>15.036496350364965</v>
      </c>
      <c r="Z13" s="61">
        <v>36.799999999999997</v>
      </c>
    </row>
    <row r="14" spans="1:26">
      <c r="A14" s="41" t="s">
        <v>41</v>
      </c>
      <c r="B14" s="61">
        <v>5.2</v>
      </c>
      <c r="C14" s="23">
        <v>101.8</v>
      </c>
      <c r="D14" s="23">
        <v>359</v>
      </c>
      <c r="E14" s="23">
        <f t="shared" si="0"/>
        <v>36546.199999999997</v>
      </c>
      <c r="F14" s="61">
        <v>26.4</v>
      </c>
      <c r="G14" s="61">
        <v>11.86206896551724</v>
      </c>
      <c r="H14" s="61">
        <v>36.9</v>
      </c>
      <c r="J14" s="41" t="s">
        <v>41</v>
      </c>
      <c r="K14" s="61">
        <v>5.3</v>
      </c>
      <c r="L14" s="23">
        <v>71.7</v>
      </c>
      <c r="M14" s="23">
        <v>300</v>
      </c>
      <c r="N14" s="23">
        <f t="shared" si="1"/>
        <v>21510</v>
      </c>
      <c r="O14" s="61">
        <v>26.8</v>
      </c>
      <c r="P14" s="61">
        <v>11</v>
      </c>
      <c r="Q14" s="61">
        <v>36.799999999999997</v>
      </c>
      <c r="S14" s="41" t="s">
        <v>41</v>
      </c>
      <c r="T14" s="61">
        <v>4.9000000000000004</v>
      </c>
      <c r="U14" s="23">
        <v>83.499999999999986</v>
      </c>
      <c r="V14" s="23">
        <v>360</v>
      </c>
      <c r="W14" s="23">
        <f t="shared" si="2"/>
        <v>30059.999999999996</v>
      </c>
      <c r="X14" s="61">
        <v>24.5</v>
      </c>
      <c r="Y14" s="61">
        <v>15.739130434782609</v>
      </c>
      <c r="Z14" s="61">
        <v>36.700000000000003</v>
      </c>
    </row>
    <row r="15" spans="1:26">
      <c r="A15" s="41"/>
      <c r="B15" s="61"/>
      <c r="C15" s="23"/>
      <c r="D15" s="23"/>
      <c r="E15" s="23"/>
      <c r="F15" s="61"/>
      <c r="G15" s="61"/>
      <c r="H15" s="61"/>
      <c r="J15" s="41"/>
      <c r="K15" s="61"/>
      <c r="L15" s="23"/>
      <c r="M15" s="23"/>
      <c r="N15" s="23"/>
      <c r="O15" s="61"/>
      <c r="P15" s="61"/>
      <c r="Q15" s="61"/>
      <c r="S15" s="41" t="s">
        <v>106</v>
      </c>
      <c r="T15" s="61">
        <v>5</v>
      </c>
      <c r="U15" s="23">
        <v>129</v>
      </c>
      <c r="V15" s="23">
        <v>358</v>
      </c>
      <c r="W15" s="23">
        <f t="shared" si="2"/>
        <v>46182</v>
      </c>
      <c r="X15" s="61">
        <v>24.3</v>
      </c>
      <c r="Y15" s="61">
        <v>13.579831932773109</v>
      </c>
      <c r="Z15" s="61">
        <v>36.799999999999997</v>
      </c>
    </row>
    <row r="16" spans="1:26">
      <c r="A16" s="24"/>
      <c r="B16" s="60"/>
      <c r="C16" s="60"/>
      <c r="J16" s="24"/>
      <c r="K16" s="60"/>
      <c r="L16" s="60"/>
      <c r="S16" s="24"/>
      <c r="T16" s="60"/>
      <c r="U16" s="60"/>
    </row>
    <row r="17" spans="1:26">
      <c r="A17" s="35"/>
      <c r="B17" s="58" t="s">
        <v>84</v>
      </c>
      <c r="C17" s="58" t="s">
        <v>85</v>
      </c>
      <c r="D17" s="58" t="s">
        <v>86</v>
      </c>
      <c r="E17" s="58" t="s">
        <v>87</v>
      </c>
      <c r="F17" s="58" t="s">
        <v>88</v>
      </c>
      <c r="G17" s="58" t="s">
        <v>89</v>
      </c>
      <c r="H17" s="58" t="s">
        <v>90</v>
      </c>
      <c r="J17" s="35"/>
      <c r="K17" s="58" t="s">
        <v>84</v>
      </c>
      <c r="L17" s="58" t="s">
        <v>85</v>
      </c>
      <c r="M17" s="58" t="s">
        <v>86</v>
      </c>
      <c r="N17" s="58" t="s">
        <v>87</v>
      </c>
      <c r="O17" s="58" t="s">
        <v>88</v>
      </c>
      <c r="P17" s="58" t="s">
        <v>89</v>
      </c>
      <c r="Q17" s="58" t="s">
        <v>90</v>
      </c>
      <c r="S17" s="35"/>
      <c r="T17" s="58" t="s">
        <v>84</v>
      </c>
      <c r="U17" s="58" t="s">
        <v>85</v>
      </c>
      <c r="V17" s="58" t="s">
        <v>86</v>
      </c>
      <c r="W17" s="58" t="s">
        <v>87</v>
      </c>
      <c r="X17" s="58" t="s">
        <v>88</v>
      </c>
      <c r="Y17" s="58" t="s">
        <v>89</v>
      </c>
      <c r="Z17" s="58" t="s">
        <v>90</v>
      </c>
    </row>
    <row r="18" spans="1:26" ht="15.75" thickBot="1">
      <c r="A18" s="37" t="s">
        <v>6</v>
      </c>
      <c r="B18" s="58" t="s">
        <v>92</v>
      </c>
      <c r="C18" s="58" t="s">
        <v>92</v>
      </c>
      <c r="D18" s="58" t="s">
        <v>93</v>
      </c>
      <c r="E18" s="58" t="s">
        <v>94</v>
      </c>
      <c r="F18" s="58" t="s">
        <v>91</v>
      </c>
      <c r="G18" s="58" t="s">
        <v>95</v>
      </c>
      <c r="H18" s="58" t="s">
        <v>96</v>
      </c>
      <c r="J18" s="37" t="s">
        <v>6</v>
      </c>
      <c r="K18" s="58" t="s">
        <v>92</v>
      </c>
      <c r="L18" s="58" t="s">
        <v>92</v>
      </c>
      <c r="M18" s="58" t="s">
        <v>93</v>
      </c>
      <c r="N18" s="58" t="s">
        <v>94</v>
      </c>
      <c r="O18" s="58" t="s">
        <v>91</v>
      </c>
      <c r="P18" s="58" t="s">
        <v>95</v>
      </c>
      <c r="Q18" s="58" t="s">
        <v>96</v>
      </c>
      <c r="S18" s="37" t="s">
        <v>6</v>
      </c>
      <c r="T18" s="58" t="s">
        <v>92</v>
      </c>
      <c r="U18" s="58" t="s">
        <v>92</v>
      </c>
      <c r="V18" s="58" t="s">
        <v>93</v>
      </c>
      <c r="W18" s="58" t="s">
        <v>94</v>
      </c>
      <c r="X18" s="58" t="s">
        <v>91</v>
      </c>
      <c r="Y18" s="58" t="s">
        <v>95</v>
      </c>
      <c r="Z18" s="58" t="s">
        <v>96</v>
      </c>
    </row>
    <row r="19" spans="1:26">
      <c r="A19" s="41" t="s">
        <v>42</v>
      </c>
      <c r="B19" s="61">
        <v>3.0999999999999996</v>
      </c>
      <c r="C19" s="23">
        <v>108.2</v>
      </c>
      <c r="D19" s="23">
        <v>340</v>
      </c>
      <c r="E19" s="23">
        <f>C19*D19</f>
        <v>36788</v>
      </c>
      <c r="F19" s="61">
        <v>21.5</v>
      </c>
      <c r="G19" s="59">
        <v>14.338709677419354</v>
      </c>
      <c r="H19" s="61">
        <v>36.700000000000003</v>
      </c>
      <c r="J19" s="41" t="s">
        <v>42</v>
      </c>
      <c r="K19" s="61">
        <v>4</v>
      </c>
      <c r="L19" s="23">
        <v>79.100000000000009</v>
      </c>
      <c r="M19" s="23">
        <v>402</v>
      </c>
      <c r="N19" s="23">
        <f>L19*M19</f>
        <v>31798.200000000004</v>
      </c>
      <c r="O19" s="61">
        <v>24.9</v>
      </c>
      <c r="P19" s="59">
        <v>12.265625</v>
      </c>
      <c r="Q19" s="61">
        <v>36.9</v>
      </c>
      <c r="S19" s="41" t="s">
        <v>42</v>
      </c>
      <c r="T19" s="61">
        <v>3.0999999999999996</v>
      </c>
      <c r="U19" s="23">
        <v>94.300000000000011</v>
      </c>
      <c r="V19" s="23">
        <v>464</v>
      </c>
      <c r="W19" s="23">
        <f>U19*V19</f>
        <v>43755.200000000004</v>
      </c>
      <c r="X19" s="61">
        <v>25.7</v>
      </c>
      <c r="Y19" s="59">
        <v>11.081481481481482</v>
      </c>
      <c r="Z19" s="61">
        <v>36.9</v>
      </c>
    </row>
    <row r="20" spans="1:26">
      <c r="A20" s="41" t="s">
        <v>43</v>
      </c>
      <c r="B20" s="61">
        <v>3.5</v>
      </c>
      <c r="C20" s="23">
        <v>91.8</v>
      </c>
      <c r="D20" s="23">
        <v>336</v>
      </c>
      <c r="E20" s="23">
        <f t="shared" ref="E20:E26" si="3">C20*D20</f>
        <v>30844.799999999999</v>
      </c>
      <c r="F20" s="61">
        <v>24</v>
      </c>
      <c r="G20" s="59">
        <v>12.030075187969926</v>
      </c>
      <c r="H20" s="61">
        <v>36.799999999999997</v>
      </c>
      <c r="J20" s="41" t="s">
        <v>43</v>
      </c>
      <c r="K20" s="61">
        <v>4.8</v>
      </c>
      <c r="L20" s="23">
        <v>78.400000000000006</v>
      </c>
      <c r="M20" s="23">
        <v>375</v>
      </c>
      <c r="N20" s="23">
        <f t="shared" ref="N20:N26" si="4">L20*M20</f>
        <v>29400.000000000004</v>
      </c>
      <c r="O20" s="61">
        <v>27.8</v>
      </c>
      <c r="P20" s="59">
        <v>11.575000000000001</v>
      </c>
      <c r="Q20" s="61">
        <v>36.9</v>
      </c>
      <c r="S20" s="41" t="s">
        <v>43</v>
      </c>
      <c r="T20" s="61">
        <v>4.8</v>
      </c>
      <c r="U20" s="23">
        <v>89</v>
      </c>
      <c r="V20" s="23">
        <v>400</v>
      </c>
      <c r="W20" s="23">
        <f t="shared" ref="W20:W26" si="5">U20*V20</f>
        <v>35600</v>
      </c>
      <c r="X20" s="61">
        <v>24.4</v>
      </c>
      <c r="Y20" s="59">
        <v>11.24031007751938</v>
      </c>
      <c r="Z20" s="61">
        <v>36.9</v>
      </c>
    </row>
    <row r="21" spans="1:26">
      <c r="A21" s="41" t="s">
        <v>44</v>
      </c>
      <c r="B21" s="61">
        <v>4.3999999999999995</v>
      </c>
      <c r="C21" s="23">
        <v>96.799999999999983</v>
      </c>
      <c r="D21" s="23">
        <v>335</v>
      </c>
      <c r="E21" s="23">
        <f t="shared" si="3"/>
        <v>32427.999999999993</v>
      </c>
      <c r="F21" s="61">
        <v>24.3</v>
      </c>
      <c r="G21" s="59">
        <v>12.484848484848484</v>
      </c>
      <c r="H21" s="61">
        <v>36.700000000000003</v>
      </c>
      <c r="J21" s="41" t="s">
        <v>44</v>
      </c>
      <c r="K21" s="61">
        <v>4.9000000000000004</v>
      </c>
      <c r="L21" s="23">
        <v>72.499999999999986</v>
      </c>
      <c r="M21" s="23">
        <v>356</v>
      </c>
      <c r="N21" s="23">
        <f t="shared" si="4"/>
        <v>25809.999999999996</v>
      </c>
      <c r="O21" s="61">
        <v>27.7</v>
      </c>
      <c r="P21" s="59">
        <v>15.314285714285717</v>
      </c>
      <c r="Q21" s="61">
        <v>36.9</v>
      </c>
      <c r="S21" s="41" t="s">
        <v>44</v>
      </c>
      <c r="T21" s="61">
        <v>4.5</v>
      </c>
      <c r="U21" s="23">
        <v>86.899999999999991</v>
      </c>
      <c r="V21" s="23">
        <v>408</v>
      </c>
      <c r="W21" s="23">
        <f t="shared" si="5"/>
        <v>35455.199999999997</v>
      </c>
      <c r="X21" s="61">
        <v>23.4</v>
      </c>
      <c r="Y21" s="59">
        <v>12.48</v>
      </c>
      <c r="Z21" s="61">
        <v>36.9</v>
      </c>
    </row>
    <row r="22" spans="1:26">
      <c r="A22" s="41" t="s">
        <v>45</v>
      </c>
      <c r="B22" s="61">
        <v>3</v>
      </c>
      <c r="C22" s="23">
        <v>97.100000000000009</v>
      </c>
      <c r="D22" s="23">
        <v>332</v>
      </c>
      <c r="E22" s="23">
        <f t="shared" si="3"/>
        <v>32237.200000000004</v>
      </c>
      <c r="F22" s="61">
        <v>24.1</v>
      </c>
      <c r="G22" s="59">
        <v>13.216666666666667</v>
      </c>
      <c r="H22" s="61">
        <v>37</v>
      </c>
      <c r="J22" s="41" t="s">
        <v>45</v>
      </c>
      <c r="K22" s="61">
        <v>4.8000000000000007</v>
      </c>
      <c r="L22" s="23">
        <v>82.3</v>
      </c>
      <c r="M22" s="23">
        <v>478</v>
      </c>
      <c r="N22" s="23">
        <f t="shared" si="4"/>
        <v>39339.4</v>
      </c>
      <c r="O22" s="61">
        <v>25.3</v>
      </c>
      <c r="P22" s="59">
        <v>11.376811594202898</v>
      </c>
      <c r="Q22" s="61">
        <v>36.700000000000003</v>
      </c>
      <c r="S22" s="41" t="s">
        <v>45</v>
      </c>
      <c r="T22" s="61">
        <v>3.9999999999999996</v>
      </c>
      <c r="U22" s="23">
        <v>128.1</v>
      </c>
      <c r="V22" s="23">
        <v>330</v>
      </c>
      <c r="W22" s="23">
        <f t="shared" si="5"/>
        <v>42273</v>
      </c>
      <c r="X22" s="61">
        <v>24.7</v>
      </c>
      <c r="Y22" s="59">
        <v>13.181818181818182</v>
      </c>
      <c r="Z22" s="61">
        <v>36.9</v>
      </c>
    </row>
    <row r="23" spans="1:26">
      <c r="A23" s="41" t="s">
        <v>46</v>
      </c>
      <c r="B23" s="61">
        <v>4.7</v>
      </c>
      <c r="C23" s="23">
        <v>107.1</v>
      </c>
      <c r="D23" s="23">
        <v>340</v>
      </c>
      <c r="E23" s="23">
        <f t="shared" si="3"/>
        <v>36414</v>
      </c>
      <c r="F23" s="61">
        <v>25.2</v>
      </c>
      <c r="G23" s="59">
        <v>14.434285714285714</v>
      </c>
      <c r="H23" s="61">
        <v>37</v>
      </c>
      <c r="J23" s="41" t="s">
        <v>46</v>
      </c>
      <c r="K23" s="61">
        <v>3.1999999999999997</v>
      </c>
      <c r="L23" s="23">
        <v>78.400000000000006</v>
      </c>
      <c r="M23" s="23">
        <v>479</v>
      </c>
      <c r="N23" s="23">
        <f t="shared" si="4"/>
        <v>37553.600000000006</v>
      </c>
      <c r="O23" s="61">
        <v>24.8</v>
      </c>
      <c r="P23" s="59">
        <v>12.16</v>
      </c>
      <c r="Q23" s="61">
        <v>36.799999999999997</v>
      </c>
      <c r="S23" s="41" t="s">
        <v>46</v>
      </c>
      <c r="T23" s="61">
        <v>4.2</v>
      </c>
      <c r="U23" s="23">
        <v>94.6</v>
      </c>
      <c r="V23" s="23">
        <v>336</v>
      </c>
      <c r="W23" s="23">
        <f t="shared" si="5"/>
        <v>31785.599999999999</v>
      </c>
      <c r="X23" s="61">
        <v>28.2</v>
      </c>
      <c r="Y23" s="59">
        <v>12.080536912751677</v>
      </c>
      <c r="Z23" s="61">
        <v>36.9</v>
      </c>
    </row>
    <row r="24" spans="1:26">
      <c r="A24" s="41" t="s">
        <v>47</v>
      </c>
      <c r="B24" s="61">
        <v>3.6999999999999997</v>
      </c>
      <c r="C24" s="23">
        <v>86.3</v>
      </c>
      <c r="D24" s="23">
        <v>470</v>
      </c>
      <c r="E24" s="23">
        <f t="shared" si="3"/>
        <v>40561</v>
      </c>
      <c r="F24" s="61">
        <v>25.7</v>
      </c>
      <c r="G24" s="59">
        <v>12.847222222222223</v>
      </c>
      <c r="H24" s="61">
        <v>37</v>
      </c>
      <c r="J24" s="41" t="s">
        <v>47</v>
      </c>
      <c r="K24" s="61">
        <v>3</v>
      </c>
      <c r="L24" s="23">
        <v>73.8</v>
      </c>
      <c r="M24" s="23">
        <v>357</v>
      </c>
      <c r="N24" s="23">
        <f t="shared" si="4"/>
        <v>26346.6</v>
      </c>
      <c r="O24" s="61">
        <v>26</v>
      </c>
      <c r="P24" s="59">
        <v>11.029411764705882</v>
      </c>
      <c r="Q24" s="61">
        <v>36.799999999999997</v>
      </c>
      <c r="S24" s="41" t="s">
        <v>47</v>
      </c>
      <c r="T24" s="61">
        <v>4</v>
      </c>
      <c r="U24" s="23">
        <v>85.4</v>
      </c>
      <c r="V24" s="23">
        <v>361</v>
      </c>
      <c r="W24" s="23">
        <f t="shared" si="5"/>
        <v>30829.4</v>
      </c>
      <c r="X24" s="61">
        <v>26.7</v>
      </c>
      <c r="Y24" s="59">
        <v>14.055555555555555</v>
      </c>
      <c r="Z24" s="61">
        <v>36.799999999999997</v>
      </c>
    </row>
    <row r="25" spans="1:26">
      <c r="A25" s="41" t="s">
        <v>48</v>
      </c>
      <c r="B25" s="61">
        <v>5</v>
      </c>
      <c r="C25" s="23">
        <v>96</v>
      </c>
      <c r="D25" s="23">
        <v>465</v>
      </c>
      <c r="E25" s="23">
        <f t="shared" si="3"/>
        <v>44640</v>
      </c>
      <c r="F25" s="61">
        <v>27.3</v>
      </c>
      <c r="G25" s="59">
        <v>12.169117647058822</v>
      </c>
      <c r="H25" s="61">
        <v>37</v>
      </c>
      <c r="J25" s="41" t="s">
        <v>48</v>
      </c>
      <c r="K25" s="61">
        <v>3.9</v>
      </c>
      <c r="L25" s="23">
        <v>71.499999999999986</v>
      </c>
      <c r="M25" s="23">
        <v>360</v>
      </c>
      <c r="N25" s="23">
        <f t="shared" si="4"/>
        <v>25739.999999999996</v>
      </c>
      <c r="O25" s="61">
        <v>22.3</v>
      </c>
      <c r="P25" s="59">
        <v>14.342857142857143</v>
      </c>
      <c r="Q25" s="61">
        <v>36.799999999999997</v>
      </c>
      <c r="S25" s="41" t="s">
        <v>48</v>
      </c>
      <c r="T25" s="61">
        <v>4.0999999999999996</v>
      </c>
      <c r="U25" s="23">
        <v>118.10000000000001</v>
      </c>
      <c r="V25" s="23">
        <v>340</v>
      </c>
      <c r="W25" s="23">
        <f t="shared" si="5"/>
        <v>40154</v>
      </c>
      <c r="X25" s="61">
        <v>22.9</v>
      </c>
      <c r="Y25" s="59">
        <v>12.903225806451612</v>
      </c>
      <c r="Z25" s="61">
        <v>36.799999999999997</v>
      </c>
    </row>
    <row r="26" spans="1:26">
      <c r="A26" s="41" t="s">
        <v>49</v>
      </c>
      <c r="B26" s="61">
        <v>4</v>
      </c>
      <c r="C26" s="23">
        <v>86.100000000000009</v>
      </c>
      <c r="D26" s="23">
        <v>326</v>
      </c>
      <c r="E26" s="23">
        <f t="shared" si="3"/>
        <v>28068.600000000002</v>
      </c>
      <c r="F26" s="61">
        <v>28.7</v>
      </c>
      <c r="G26" s="59">
        <v>11.020689655172415</v>
      </c>
      <c r="H26" s="61">
        <v>36.799999999999997</v>
      </c>
      <c r="J26" s="41" t="s">
        <v>49</v>
      </c>
      <c r="K26" s="61">
        <v>3.3</v>
      </c>
      <c r="L26" s="23">
        <v>71.7</v>
      </c>
      <c r="M26" s="23">
        <v>340</v>
      </c>
      <c r="N26" s="23">
        <f t="shared" si="4"/>
        <v>24378</v>
      </c>
      <c r="O26" s="61">
        <v>23.8</v>
      </c>
      <c r="P26" s="59">
        <v>12.125</v>
      </c>
      <c r="Q26" s="61">
        <v>36.700000000000003</v>
      </c>
      <c r="S26" s="41" t="s">
        <v>49</v>
      </c>
      <c r="T26" s="61">
        <v>5</v>
      </c>
      <c r="U26" s="23">
        <v>103</v>
      </c>
      <c r="V26" s="23">
        <v>366</v>
      </c>
      <c r="W26" s="23">
        <f t="shared" si="5"/>
        <v>37698</v>
      </c>
      <c r="X26" s="61">
        <v>23</v>
      </c>
      <c r="Y26" s="59">
        <v>13.135593220338984</v>
      </c>
      <c r="Z26" s="61">
        <v>36.799999999999997</v>
      </c>
    </row>
    <row r="28" spans="1:26">
      <c r="A28" s="33" t="s">
        <v>81</v>
      </c>
      <c r="B28" s="61">
        <f t="shared" ref="B28:H28" si="6">AVERAGE(B7:B14)</f>
        <v>4.0125000000000002</v>
      </c>
      <c r="C28" s="23">
        <f t="shared" si="6"/>
        <v>98.774999999999991</v>
      </c>
      <c r="D28" s="23">
        <f t="shared" si="6"/>
        <v>357.875</v>
      </c>
      <c r="E28" s="23">
        <f t="shared" si="6"/>
        <v>35340.537499999999</v>
      </c>
      <c r="F28" s="61">
        <f t="shared" si="6"/>
        <v>24.299999999999997</v>
      </c>
      <c r="G28" s="61">
        <f t="shared" si="6"/>
        <v>13.09308930891444</v>
      </c>
      <c r="H28" s="61">
        <f t="shared" si="6"/>
        <v>36.862499999999997</v>
      </c>
      <c r="J28" s="33" t="s">
        <v>81</v>
      </c>
      <c r="K28" s="61">
        <f t="shared" ref="K28:Q28" si="7">AVERAGE(K7:K14)</f>
        <v>3.9250000000000003</v>
      </c>
      <c r="L28" s="23">
        <f t="shared" si="7"/>
        <v>77.412500000000009</v>
      </c>
      <c r="M28" s="23">
        <f t="shared" si="7"/>
        <v>382.25</v>
      </c>
      <c r="N28" s="23">
        <f t="shared" si="7"/>
        <v>29786.6875</v>
      </c>
      <c r="O28" s="61">
        <f t="shared" si="7"/>
        <v>26.312500000000004</v>
      </c>
      <c r="P28" s="61">
        <f t="shared" si="7"/>
        <v>12.924432111537344</v>
      </c>
      <c r="Q28" s="61">
        <f t="shared" si="7"/>
        <v>36.774999999999999</v>
      </c>
      <c r="S28" s="33" t="s">
        <v>81</v>
      </c>
      <c r="T28" s="61">
        <f>AVERAGE(T7:T15)</f>
        <v>4.1444444444444448</v>
      </c>
      <c r="U28" s="23">
        <f t="shared" ref="U28:Z28" si="8">AVERAGE(U7:U15)</f>
        <v>96.688888888888897</v>
      </c>
      <c r="V28" s="23">
        <f t="shared" si="8"/>
        <v>362</v>
      </c>
      <c r="W28" s="23">
        <f t="shared" si="8"/>
        <v>34799.688888888893</v>
      </c>
      <c r="X28" s="61">
        <f t="shared" si="8"/>
        <v>24.255555555555556</v>
      </c>
      <c r="Y28" s="61">
        <f t="shared" si="8"/>
        <v>13.607191296876426</v>
      </c>
      <c r="Z28" s="61">
        <f t="shared" si="8"/>
        <v>36.844444444444441</v>
      </c>
    </row>
    <row r="29" spans="1:26">
      <c r="A29" s="33" t="s">
        <v>10</v>
      </c>
      <c r="B29" s="61">
        <f t="shared" ref="B29:H29" si="9">STDEV(B7:B14)</f>
        <v>0.78273786891178987</v>
      </c>
      <c r="C29" s="23">
        <f t="shared" si="9"/>
        <v>5.4499672345017665</v>
      </c>
      <c r="D29" s="23">
        <f t="shared" si="9"/>
        <v>25.463910035297296</v>
      </c>
      <c r="E29" s="23">
        <f t="shared" si="9"/>
        <v>2957.9322338115585</v>
      </c>
      <c r="F29" s="61">
        <f t="shared" si="9"/>
        <v>1.4803474495633018</v>
      </c>
      <c r="G29" s="61">
        <f t="shared" si="9"/>
        <v>1.1481785654522647</v>
      </c>
      <c r="H29" s="61">
        <f t="shared" si="9"/>
        <v>0.10606601717798209</v>
      </c>
      <c r="J29" s="33" t="s">
        <v>10</v>
      </c>
      <c r="K29" s="61">
        <f t="shared" ref="K29:Q29" si="10">STDEV(K7:K14)</f>
        <v>0.82937153487272552</v>
      </c>
      <c r="L29" s="23">
        <f t="shared" si="10"/>
        <v>8.8115893653106774</v>
      </c>
      <c r="M29" s="23">
        <f t="shared" si="10"/>
        <v>47.580758415861467</v>
      </c>
      <c r="N29" s="23">
        <f t="shared" si="10"/>
        <v>6307.1067420439213</v>
      </c>
      <c r="O29" s="61">
        <f t="shared" si="10"/>
        <v>1.684753055240696</v>
      </c>
      <c r="P29" s="61">
        <f t="shared" si="10"/>
        <v>1.8620555756751733</v>
      </c>
      <c r="Q29" s="61">
        <f t="shared" si="10"/>
        <v>7.0710678118652531E-2</v>
      </c>
      <c r="S29" s="33" t="s">
        <v>10</v>
      </c>
      <c r="T29" s="61">
        <f>STDEV(T7:T15)</f>
        <v>0.61463629715285517</v>
      </c>
      <c r="U29" s="23">
        <f t="shared" ref="U29:Z29" si="11">STDEV(U7:U15)</f>
        <v>20.586187386476151</v>
      </c>
      <c r="V29" s="23">
        <f t="shared" si="11"/>
        <v>36.152454965050438</v>
      </c>
      <c r="W29" s="23">
        <f t="shared" si="11"/>
        <v>7153.3144528330977</v>
      </c>
      <c r="X29" s="61">
        <f t="shared" si="11"/>
        <v>1.1969869580650316</v>
      </c>
      <c r="Y29" s="61">
        <f t="shared" si="11"/>
        <v>2.0557742696000254</v>
      </c>
      <c r="Z29" s="61">
        <f t="shared" si="11"/>
        <v>8.8191710368819481E-2</v>
      </c>
    </row>
    <row r="30" spans="1:26">
      <c r="A30" s="33" t="s">
        <v>76</v>
      </c>
      <c r="B30" s="61">
        <f t="shared" ref="B30:H30" si="12">AVERAGE(B19:B26)</f>
        <v>3.9249999999999998</v>
      </c>
      <c r="C30" s="23">
        <f t="shared" si="12"/>
        <v>96.174999999999997</v>
      </c>
      <c r="D30" s="23">
        <f t="shared" si="12"/>
        <v>368</v>
      </c>
      <c r="E30" s="23">
        <f t="shared" si="12"/>
        <v>35247.699999999997</v>
      </c>
      <c r="F30" s="61">
        <f t="shared" si="12"/>
        <v>25.1</v>
      </c>
      <c r="G30" s="61">
        <f t="shared" si="12"/>
        <v>12.817701906955453</v>
      </c>
      <c r="H30" s="61">
        <f t="shared" si="12"/>
        <v>36.875</v>
      </c>
      <c r="J30" s="33" t="s">
        <v>76</v>
      </c>
      <c r="K30" s="61">
        <f t="shared" ref="K30:Q30" si="13">AVERAGE(K19:K26)</f>
        <v>3.9874999999999998</v>
      </c>
      <c r="L30" s="23">
        <f t="shared" si="13"/>
        <v>75.962500000000006</v>
      </c>
      <c r="M30" s="23">
        <f t="shared" si="13"/>
        <v>393.375</v>
      </c>
      <c r="N30" s="23">
        <f t="shared" si="13"/>
        <v>30045.725000000002</v>
      </c>
      <c r="O30" s="61">
        <f t="shared" si="13"/>
        <v>25.325000000000003</v>
      </c>
      <c r="P30" s="61">
        <f t="shared" si="13"/>
        <v>12.523623902006456</v>
      </c>
      <c r="Q30" s="61">
        <f t="shared" si="13"/>
        <v>36.8125</v>
      </c>
      <c r="S30" s="33" t="s">
        <v>76</v>
      </c>
      <c r="T30" s="61">
        <f t="shared" ref="T30:Z30" si="14">AVERAGE(T19:T26)</f>
        <v>4.2124999999999995</v>
      </c>
      <c r="U30" s="23">
        <f t="shared" si="14"/>
        <v>99.924999999999997</v>
      </c>
      <c r="V30" s="23">
        <f t="shared" si="14"/>
        <v>375.625</v>
      </c>
      <c r="W30" s="23">
        <f t="shared" si="14"/>
        <v>37193.800000000003</v>
      </c>
      <c r="X30" s="61">
        <f t="shared" si="14"/>
        <v>24.875</v>
      </c>
      <c r="Y30" s="61">
        <f t="shared" si="14"/>
        <v>12.51981515448961</v>
      </c>
      <c r="Z30" s="61">
        <f t="shared" si="14"/>
        <v>36.862500000000004</v>
      </c>
    </row>
    <row r="31" spans="1:26">
      <c r="A31" s="33" t="s">
        <v>10</v>
      </c>
      <c r="B31" s="61">
        <f t="shared" ref="B31:H31" si="15">STDEV(B19:B26)</f>
        <v>0.73241284220620595</v>
      </c>
      <c r="C31" s="23">
        <f t="shared" si="15"/>
        <v>8.3100197696171918</v>
      </c>
      <c r="D31" s="23">
        <f t="shared" si="15"/>
        <v>61.590815641851762</v>
      </c>
      <c r="E31" s="23">
        <f t="shared" si="15"/>
        <v>5452.627931557462</v>
      </c>
      <c r="F31" s="61">
        <f t="shared" si="15"/>
        <v>2.2032443610016825</v>
      </c>
      <c r="G31" s="61">
        <f t="shared" si="15"/>
        <v>1.1629957619841145</v>
      </c>
      <c r="H31" s="61">
        <f t="shared" si="15"/>
        <v>0.13887301496588214</v>
      </c>
      <c r="J31" s="33" t="s">
        <v>10</v>
      </c>
      <c r="K31" s="61">
        <f t="shared" ref="K31:Q31" si="16">STDEV(K19:K26)</f>
        <v>0.77724329708087003</v>
      </c>
      <c r="L31" s="23">
        <f t="shared" si="16"/>
        <v>4.081994435497017</v>
      </c>
      <c r="M31" s="23">
        <f t="shared" si="16"/>
        <v>55.533612730103762</v>
      </c>
      <c r="N31" s="23">
        <f t="shared" si="16"/>
        <v>5713.5925390373131</v>
      </c>
      <c r="O31" s="61">
        <f t="shared" si="16"/>
        <v>1.8576098314000937</v>
      </c>
      <c r="P31" s="61">
        <f t="shared" si="16"/>
        <v>1.5072598322770858</v>
      </c>
      <c r="Q31" s="61">
        <f t="shared" si="16"/>
        <v>8.3452296039626478E-2</v>
      </c>
      <c r="S31" s="33" t="s">
        <v>10</v>
      </c>
      <c r="T31" s="61">
        <f t="shared" ref="T31:Z31" si="17">STDEV(T19:T26)</f>
        <v>0.58416607227740158</v>
      </c>
      <c r="U31" s="23">
        <f t="shared" si="17"/>
        <v>15.554489475940475</v>
      </c>
      <c r="V31" s="23">
        <f t="shared" si="17"/>
        <v>45.794377384128722</v>
      </c>
      <c r="W31" s="23">
        <f t="shared" si="17"/>
        <v>4677.9786123006597</v>
      </c>
      <c r="X31" s="61">
        <f t="shared" si="17"/>
        <v>1.8866069315800031</v>
      </c>
      <c r="Y31" s="61">
        <f t="shared" si="17"/>
        <v>1.0158332652254751</v>
      </c>
      <c r="Z31" s="61">
        <f t="shared" si="17"/>
        <v>5.1754916950677306E-2</v>
      </c>
    </row>
    <row r="32" spans="1:26">
      <c r="A32" s="33" t="s">
        <v>24</v>
      </c>
      <c r="B32" s="62">
        <v>0.82099999999999995</v>
      </c>
      <c r="C32" s="62">
        <v>0.47199999999999998</v>
      </c>
      <c r="D32" s="62">
        <v>0.32800000000000001</v>
      </c>
      <c r="E32" s="62">
        <v>0.96699999999999997</v>
      </c>
      <c r="F32" s="62">
        <v>0.40799999999999997</v>
      </c>
      <c r="G32" s="62">
        <v>0.64</v>
      </c>
      <c r="H32" s="62">
        <v>0.878</v>
      </c>
      <c r="J32" s="33" t="s">
        <v>24</v>
      </c>
      <c r="K32" s="62">
        <v>0.879</v>
      </c>
      <c r="L32" s="62">
        <v>0.79800000000000004</v>
      </c>
      <c r="M32" s="62">
        <v>0.878</v>
      </c>
      <c r="N32" s="62">
        <v>0.93300000000000005</v>
      </c>
      <c r="O32" s="62">
        <v>0.28399999999999997</v>
      </c>
      <c r="P32" s="62">
        <v>0.64600000000000002</v>
      </c>
      <c r="Q32" s="62">
        <v>0.34899999999999998</v>
      </c>
      <c r="S32" s="33" t="s">
        <v>24</v>
      </c>
      <c r="T32" s="62">
        <v>0.81899999999999995</v>
      </c>
      <c r="U32" s="62">
        <v>0.72299999999999998</v>
      </c>
      <c r="V32" s="62">
        <v>0.504</v>
      </c>
      <c r="W32" s="62">
        <v>0.434</v>
      </c>
      <c r="X32" s="62">
        <v>0.42599999999999999</v>
      </c>
      <c r="Y32" s="62">
        <v>0.185</v>
      </c>
      <c r="Z32" s="62">
        <v>0.60599999999999998</v>
      </c>
    </row>
    <row r="33" spans="2:8">
      <c r="B33" s="61"/>
      <c r="C33" s="23"/>
      <c r="D33" s="23"/>
      <c r="E33" s="23"/>
      <c r="F33" s="61"/>
      <c r="G33" s="61"/>
      <c r="H33" s="61"/>
    </row>
    <row r="34" spans="2:8">
      <c r="B34" s="33" t="s">
        <v>97</v>
      </c>
      <c r="D34" s="23"/>
      <c r="E34" s="23"/>
      <c r="F34" s="61"/>
      <c r="G34" s="61"/>
      <c r="H34" s="61"/>
    </row>
    <row r="35" spans="2:8">
      <c r="B35" s="61"/>
      <c r="C35" s="23"/>
      <c r="D35" s="23"/>
      <c r="E35" s="23"/>
      <c r="F35" s="61"/>
      <c r="G35" s="61"/>
      <c r="H35" s="61"/>
    </row>
  </sheetData>
  <mergeCells count="3">
    <mergeCell ref="A4:H4"/>
    <mergeCell ref="J4:Q4"/>
    <mergeCell ref="S4:Z4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5"/>
  <sheetViews>
    <sheetView topLeftCell="A16" workbookViewId="0">
      <selection activeCell="O46" sqref="O46"/>
    </sheetView>
  </sheetViews>
  <sheetFormatPr defaultRowHeight="15"/>
  <cols>
    <col min="8" max="14" width="9"/>
  </cols>
  <sheetData>
    <row r="1" spans="1:23">
      <c r="A1" s="24" t="s">
        <v>295</v>
      </c>
    </row>
    <row r="4" spans="1:23" ht="14.25" customHeight="1">
      <c r="A4" s="125" t="s">
        <v>104</v>
      </c>
      <c r="B4" s="126"/>
      <c r="C4" s="126"/>
      <c r="D4" s="126"/>
      <c r="E4" s="126"/>
      <c r="F4" s="126"/>
      <c r="G4" s="127"/>
      <c r="H4" s="91"/>
      <c r="I4" s="125" t="s">
        <v>313</v>
      </c>
      <c r="J4" s="126"/>
      <c r="K4" s="126"/>
      <c r="L4" s="126"/>
      <c r="M4" s="126"/>
      <c r="N4" s="126"/>
      <c r="O4" s="127"/>
      <c r="Q4" s="125" t="s">
        <v>105</v>
      </c>
      <c r="R4" s="126"/>
      <c r="S4" s="126"/>
      <c r="T4" s="126"/>
      <c r="U4" s="126"/>
      <c r="V4" s="126"/>
      <c r="W4" s="127"/>
    </row>
    <row r="5" spans="1:23">
      <c r="A5" s="35"/>
      <c r="B5" s="58" t="s">
        <v>84</v>
      </c>
      <c r="C5" s="58" t="s">
        <v>85</v>
      </c>
      <c r="D5" s="58" t="s">
        <v>86</v>
      </c>
      <c r="E5" s="58" t="s">
        <v>87</v>
      </c>
      <c r="F5" s="58" t="s">
        <v>88</v>
      </c>
      <c r="G5" s="58" t="s">
        <v>90</v>
      </c>
      <c r="H5" s="58"/>
      <c r="I5" s="35"/>
      <c r="J5" s="58" t="s">
        <v>84</v>
      </c>
      <c r="K5" s="58" t="s">
        <v>85</v>
      </c>
      <c r="L5" s="58" t="s">
        <v>86</v>
      </c>
      <c r="M5" s="58" t="s">
        <v>87</v>
      </c>
      <c r="N5" s="58" t="s">
        <v>88</v>
      </c>
      <c r="O5" s="58" t="s">
        <v>90</v>
      </c>
      <c r="Q5" s="35"/>
      <c r="R5" s="58" t="s">
        <v>84</v>
      </c>
      <c r="S5" s="58" t="s">
        <v>85</v>
      </c>
      <c r="T5" s="58" t="s">
        <v>86</v>
      </c>
      <c r="U5" s="58" t="s">
        <v>87</v>
      </c>
      <c r="V5" s="58" t="s">
        <v>88</v>
      </c>
      <c r="W5" s="58" t="s">
        <v>90</v>
      </c>
    </row>
    <row r="6" spans="1:23" ht="15.75" thickBot="1">
      <c r="A6" s="37" t="s">
        <v>6</v>
      </c>
      <c r="B6" s="58" t="s">
        <v>92</v>
      </c>
      <c r="C6" s="58" t="s">
        <v>92</v>
      </c>
      <c r="D6" s="58" t="s">
        <v>93</v>
      </c>
      <c r="E6" s="58" t="s">
        <v>94</v>
      </c>
      <c r="F6" s="58" t="s">
        <v>91</v>
      </c>
      <c r="G6" s="58" t="s">
        <v>96</v>
      </c>
      <c r="H6" s="58"/>
      <c r="I6" s="37" t="s">
        <v>6</v>
      </c>
      <c r="J6" s="58" t="s">
        <v>92</v>
      </c>
      <c r="K6" s="58" t="s">
        <v>92</v>
      </c>
      <c r="L6" s="58" t="s">
        <v>93</v>
      </c>
      <c r="M6" s="58" t="s">
        <v>94</v>
      </c>
      <c r="N6" s="58" t="s">
        <v>91</v>
      </c>
      <c r="O6" s="58" t="s">
        <v>96</v>
      </c>
      <c r="Q6" s="37" t="s">
        <v>6</v>
      </c>
      <c r="R6" s="58" t="s">
        <v>92</v>
      </c>
      <c r="S6" s="58" t="s">
        <v>92</v>
      </c>
      <c r="T6" s="58" t="s">
        <v>93</v>
      </c>
      <c r="U6" s="58" t="s">
        <v>94</v>
      </c>
      <c r="V6" s="58" t="s">
        <v>91</v>
      </c>
      <c r="W6" s="58" t="s">
        <v>96</v>
      </c>
    </row>
    <row r="7" spans="1:23">
      <c r="A7" s="41" t="s">
        <v>35</v>
      </c>
      <c r="B7" s="61">
        <v>4</v>
      </c>
      <c r="C7" s="23">
        <v>77.900000000000006</v>
      </c>
      <c r="D7" s="23">
        <v>427</v>
      </c>
      <c r="E7" s="23">
        <f>C7*D7</f>
        <v>33263.300000000003</v>
      </c>
      <c r="F7" s="61">
        <v>23.7</v>
      </c>
      <c r="G7" s="61">
        <v>36.700000000000003</v>
      </c>
      <c r="H7" s="61"/>
      <c r="I7" s="41" t="s">
        <v>35</v>
      </c>
      <c r="J7" s="61">
        <v>6.2</v>
      </c>
      <c r="K7" s="23">
        <v>89.4</v>
      </c>
      <c r="L7" s="23">
        <v>333</v>
      </c>
      <c r="M7" s="23">
        <v>29770.2</v>
      </c>
      <c r="N7" s="61">
        <v>24.7</v>
      </c>
      <c r="O7" s="61">
        <v>36.6</v>
      </c>
      <c r="Q7" s="41" t="s">
        <v>35</v>
      </c>
      <c r="R7" s="61">
        <v>4.4000000000000004</v>
      </c>
      <c r="S7" s="23">
        <v>125</v>
      </c>
      <c r="T7" s="23">
        <v>382</v>
      </c>
      <c r="U7" s="23">
        <v>47750</v>
      </c>
      <c r="V7" s="61">
        <v>25.3</v>
      </c>
      <c r="W7" s="61">
        <v>36.700000000000003</v>
      </c>
    </row>
    <row r="8" spans="1:23">
      <c r="A8" s="41" t="s">
        <v>36</v>
      </c>
      <c r="B8" s="61">
        <v>3.6999999999999997</v>
      </c>
      <c r="C8" s="23">
        <v>84.899999999999991</v>
      </c>
      <c r="D8" s="23">
        <v>378</v>
      </c>
      <c r="E8" s="23">
        <f t="shared" ref="E8:E14" si="0">C8*D8</f>
        <v>32092.199999999997</v>
      </c>
      <c r="F8" s="61">
        <v>23.7</v>
      </c>
      <c r="G8" s="61">
        <v>36.6</v>
      </c>
      <c r="H8" s="61"/>
      <c r="I8" s="41" t="s">
        <v>36</v>
      </c>
      <c r="J8" s="61">
        <v>5.1999999999999993</v>
      </c>
      <c r="K8" s="23">
        <v>92.3</v>
      </c>
      <c r="L8" s="23">
        <v>432</v>
      </c>
      <c r="M8" s="23">
        <v>39873.599999999999</v>
      </c>
      <c r="N8" s="61">
        <v>24.3</v>
      </c>
      <c r="O8" s="61">
        <v>36.6</v>
      </c>
      <c r="Q8" s="41" t="s">
        <v>36</v>
      </c>
      <c r="R8" s="61">
        <v>5.3</v>
      </c>
      <c r="S8" s="23">
        <v>95.2</v>
      </c>
      <c r="T8" s="23">
        <v>440</v>
      </c>
      <c r="U8" s="23">
        <v>41888</v>
      </c>
      <c r="V8" s="61">
        <v>22</v>
      </c>
      <c r="W8" s="61">
        <v>36.9</v>
      </c>
    </row>
    <row r="9" spans="1:23">
      <c r="A9" s="41" t="s">
        <v>37</v>
      </c>
      <c r="B9" s="61">
        <v>3.4</v>
      </c>
      <c r="C9" s="23">
        <v>131.5</v>
      </c>
      <c r="D9" s="23">
        <v>342</v>
      </c>
      <c r="E9" s="23">
        <f t="shared" si="0"/>
        <v>44973</v>
      </c>
      <c r="F9" s="61">
        <v>23.2</v>
      </c>
      <c r="G9" s="61">
        <v>36.700000000000003</v>
      </c>
      <c r="H9" s="61"/>
      <c r="I9" s="41" t="s">
        <v>37</v>
      </c>
      <c r="J9" s="61">
        <v>6.7</v>
      </c>
      <c r="K9" s="23">
        <v>74.099999999999994</v>
      </c>
      <c r="L9" s="23">
        <v>403</v>
      </c>
      <c r="M9" s="23">
        <v>29862.3</v>
      </c>
      <c r="N9" s="61">
        <v>28.8</v>
      </c>
      <c r="O9" s="61">
        <v>36.6</v>
      </c>
      <c r="Q9" s="41" t="s">
        <v>37</v>
      </c>
      <c r="R9" s="61">
        <v>3.8999999999999995</v>
      </c>
      <c r="S9" s="23">
        <v>109.39999999999999</v>
      </c>
      <c r="T9" s="23">
        <v>300</v>
      </c>
      <c r="U9" s="23">
        <v>32820</v>
      </c>
      <c r="V9" s="61">
        <v>22.7</v>
      </c>
      <c r="W9" s="61">
        <v>36.700000000000003</v>
      </c>
    </row>
    <row r="10" spans="1:23">
      <c r="A10" s="41" t="s">
        <v>38</v>
      </c>
      <c r="B10" s="61">
        <v>4.4000000000000004</v>
      </c>
      <c r="C10" s="23">
        <v>81.7</v>
      </c>
      <c r="D10" s="23">
        <v>446</v>
      </c>
      <c r="E10" s="23">
        <f t="shared" si="0"/>
        <v>36438.200000000004</v>
      </c>
      <c r="F10" s="61">
        <v>29.8</v>
      </c>
      <c r="G10" s="61">
        <v>36.700000000000003</v>
      </c>
      <c r="H10" s="61"/>
      <c r="I10" s="41" t="s">
        <v>38</v>
      </c>
      <c r="J10" s="61">
        <v>6.7999999999999989</v>
      </c>
      <c r="K10" s="23">
        <v>66.899999999999991</v>
      </c>
      <c r="L10" s="23">
        <v>341</v>
      </c>
      <c r="M10" s="23">
        <v>22812.899999999998</v>
      </c>
      <c r="N10" s="61">
        <v>20.399999999999999</v>
      </c>
      <c r="O10" s="61">
        <v>36.700000000000003</v>
      </c>
      <c r="Q10" s="41" t="s">
        <v>38</v>
      </c>
      <c r="R10" s="61">
        <v>5.0999999999999996</v>
      </c>
      <c r="S10" s="23">
        <v>121.2</v>
      </c>
      <c r="T10" s="23">
        <v>482</v>
      </c>
      <c r="U10" s="23">
        <v>58418.400000000001</v>
      </c>
      <c r="V10" s="61">
        <v>22.6</v>
      </c>
      <c r="W10" s="61">
        <v>36.6</v>
      </c>
    </row>
    <row r="11" spans="1:23">
      <c r="A11" s="41" t="s">
        <v>39</v>
      </c>
      <c r="B11" s="61">
        <v>3.8</v>
      </c>
      <c r="C11" s="23">
        <v>104.10000000000001</v>
      </c>
      <c r="D11" s="23">
        <v>414</v>
      </c>
      <c r="E11" s="23">
        <f t="shared" si="0"/>
        <v>43097.4</v>
      </c>
      <c r="F11" s="61">
        <v>27</v>
      </c>
      <c r="G11" s="61">
        <v>36.700000000000003</v>
      </c>
      <c r="H11" s="61"/>
      <c r="I11" s="41" t="s">
        <v>39</v>
      </c>
      <c r="J11" s="61">
        <v>5.2</v>
      </c>
      <c r="K11" s="23">
        <v>77.8</v>
      </c>
      <c r="L11" s="23">
        <v>364</v>
      </c>
      <c r="M11" s="23">
        <v>28319.200000000001</v>
      </c>
      <c r="N11" s="61">
        <v>24.3</v>
      </c>
      <c r="O11" s="61">
        <v>36.6</v>
      </c>
      <c r="Q11" s="41" t="s">
        <v>39</v>
      </c>
      <c r="R11" s="61">
        <v>4.7</v>
      </c>
      <c r="S11" s="23">
        <v>97.399999999999991</v>
      </c>
      <c r="T11" s="23">
        <v>323</v>
      </c>
      <c r="U11" s="23">
        <v>31460.199999999997</v>
      </c>
      <c r="V11" s="61">
        <v>25.4</v>
      </c>
      <c r="W11" s="61">
        <v>36.799999999999997</v>
      </c>
    </row>
    <row r="12" spans="1:23">
      <c r="A12" s="41" t="s">
        <v>40</v>
      </c>
      <c r="B12" s="61">
        <v>3.1</v>
      </c>
      <c r="C12" s="23">
        <v>101.6</v>
      </c>
      <c r="D12" s="23">
        <v>318</v>
      </c>
      <c r="E12" s="23">
        <f t="shared" si="0"/>
        <v>32308.799999999999</v>
      </c>
      <c r="F12" s="61">
        <v>28.7</v>
      </c>
      <c r="G12" s="61">
        <v>36.6</v>
      </c>
      <c r="H12" s="61"/>
      <c r="I12" s="41" t="s">
        <v>40</v>
      </c>
      <c r="J12" s="61">
        <v>6.5</v>
      </c>
      <c r="K12" s="23">
        <v>79.400000000000006</v>
      </c>
      <c r="L12" s="23">
        <v>433</v>
      </c>
      <c r="M12" s="23">
        <v>34380.200000000004</v>
      </c>
      <c r="N12" s="61">
        <v>24.9</v>
      </c>
      <c r="O12" s="61">
        <v>36.700000000000003</v>
      </c>
      <c r="Q12" s="41" t="s">
        <v>40</v>
      </c>
      <c r="R12" s="61">
        <v>3.5999999999999996</v>
      </c>
      <c r="S12" s="23">
        <v>100.4</v>
      </c>
      <c r="T12" s="23">
        <v>361</v>
      </c>
      <c r="U12" s="23">
        <v>36244.400000000001</v>
      </c>
      <c r="V12" s="61">
        <v>23.5</v>
      </c>
      <c r="W12" s="61">
        <v>36.799999999999997</v>
      </c>
    </row>
    <row r="13" spans="1:23">
      <c r="A13" s="41" t="s">
        <v>50</v>
      </c>
      <c r="B13" s="61">
        <v>3.6000000000000005</v>
      </c>
      <c r="C13" s="23">
        <v>96.9</v>
      </c>
      <c r="D13" s="23">
        <v>406</v>
      </c>
      <c r="E13" s="23">
        <f t="shared" si="0"/>
        <v>39341.4</v>
      </c>
      <c r="F13" s="61">
        <v>24.8</v>
      </c>
      <c r="G13" s="61">
        <v>36.700000000000003</v>
      </c>
      <c r="H13" s="61"/>
      <c r="I13" s="41" t="s">
        <v>50</v>
      </c>
      <c r="J13" s="61">
        <v>6.6999999999999993</v>
      </c>
      <c r="K13" s="23">
        <v>81.899999999999991</v>
      </c>
      <c r="L13" s="23">
        <v>368</v>
      </c>
      <c r="M13" s="23">
        <v>30139.199999999997</v>
      </c>
      <c r="N13" s="61">
        <v>24.3</v>
      </c>
      <c r="O13" s="61">
        <v>36.700000000000003</v>
      </c>
      <c r="Q13" s="41" t="s">
        <v>50</v>
      </c>
      <c r="R13" s="61">
        <v>4.3</v>
      </c>
      <c r="S13" s="23">
        <v>95.4</v>
      </c>
      <c r="T13" s="23">
        <v>340</v>
      </c>
      <c r="U13" s="23">
        <v>32436.000000000004</v>
      </c>
      <c r="V13" s="61">
        <v>24.9</v>
      </c>
      <c r="W13" s="61">
        <v>36.700000000000003</v>
      </c>
    </row>
    <row r="14" spans="1:23">
      <c r="A14" s="41" t="s">
        <v>41</v>
      </c>
      <c r="B14" s="61">
        <v>4.4000000000000004</v>
      </c>
      <c r="C14" s="23">
        <v>94.1</v>
      </c>
      <c r="D14" s="23">
        <v>336</v>
      </c>
      <c r="E14" s="23">
        <f t="shared" si="0"/>
        <v>31617.599999999999</v>
      </c>
      <c r="F14" s="61">
        <v>24.8</v>
      </c>
      <c r="G14" s="61">
        <v>36.700000000000003</v>
      </c>
      <c r="H14" s="61"/>
      <c r="I14" s="41" t="s">
        <v>41</v>
      </c>
      <c r="J14" s="61">
        <v>5.8</v>
      </c>
      <c r="K14" s="23">
        <v>92.2</v>
      </c>
      <c r="L14" s="23">
        <v>417</v>
      </c>
      <c r="M14" s="23">
        <v>38447.4</v>
      </c>
      <c r="N14" s="61">
        <v>24.3</v>
      </c>
      <c r="O14" s="61">
        <v>36.799999999999997</v>
      </c>
      <c r="Q14" s="41" t="s">
        <v>41</v>
      </c>
      <c r="R14" s="61">
        <v>4.3</v>
      </c>
      <c r="S14" s="23">
        <v>104.2</v>
      </c>
      <c r="T14" s="23">
        <v>320</v>
      </c>
      <c r="U14" s="23">
        <v>33344</v>
      </c>
      <c r="V14" s="61">
        <v>23</v>
      </c>
      <c r="W14" s="61">
        <v>36.799999999999997</v>
      </c>
    </row>
    <row r="15" spans="1:23">
      <c r="A15" s="41"/>
      <c r="B15" s="61"/>
      <c r="C15" s="23"/>
      <c r="D15" s="23"/>
      <c r="E15" s="23"/>
      <c r="F15" s="61"/>
      <c r="G15" s="61"/>
      <c r="H15" s="61"/>
      <c r="I15" s="41" t="s">
        <v>106</v>
      </c>
      <c r="J15" s="21">
        <v>4.6000000000000005</v>
      </c>
      <c r="K15" s="21">
        <v>83.600000000000009</v>
      </c>
      <c r="L15" s="21">
        <v>375</v>
      </c>
      <c r="M15" s="21">
        <v>31350.000000000004</v>
      </c>
      <c r="N15" s="21">
        <v>25</v>
      </c>
      <c r="O15" s="21">
        <v>36.799999999999997</v>
      </c>
      <c r="Q15" s="41"/>
      <c r="R15" s="61"/>
      <c r="S15" s="23"/>
      <c r="T15" s="23"/>
      <c r="U15" s="23"/>
      <c r="V15" s="61"/>
      <c r="W15" s="61"/>
    </row>
    <row r="16" spans="1:23">
      <c r="A16" s="24"/>
      <c r="B16" s="60"/>
      <c r="C16" s="60"/>
      <c r="Q16" s="24"/>
      <c r="R16" s="60"/>
      <c r="S16" s="60"/>
    </row>
    <row r="17" spans="1:23">
      <c r="A17" s="35"/>
      <c r="B17" s="58" t="s">
        <v>84</v>
      </c>
      <c r="C17" s="58" t="s">
        <v>85</v>
      </c>
      <c r="D17" s="58" t="s">
        <v>86</v>
      </c>
      <c r="E17" s="58" t="s">
        <v>87</v>
      </c>
      <c r="F17" s="58" t="s">
        <v>88</v>
      </c>
      <c r="G17" s="58" t="s">
        <v>90</v>
      </c>
      <c r="H17" s="58"/>
      <c r="I17" s="58"/>
      <c r="J17" s="58"/>
      <c r="K17" s="58"/>
      <c r="L17" s="58"/>
      <c r="M17" s="58"/>
      <c r="N17" s="58"/>
      <c r="Q17" s="35"/>
      <c r="R17" s="58" t="s">
        <v>84</v>
      </c>
      <c r="S17" s="58" t="s">
        <v>85</v>
      </c>
      <c r="T17" s="58" t="s">
        <v>86</v>
      </c>
      <c r="U17" s="58" t="s">
        <v>87</v>
      </c>
      <c r="V17" s="58" t="s">
        <v>88</v>
      </c>
      <c r="W17" s="58" t="s">
        <v>90</v>
      </c>
    </row>
    <row r="18" spans="1:23" ht="15.75" thickBot="1">
      <c r="A18" s="37" t="s">
        <v>6</v>
      </c>
      <c r="B18" s="58" t="s">
        <v>92</v>
      </c>
      <c r="C18" s="58" t="s">
        <v>92</v>
      </c>
      <c r="D18" s="58" t="s">
        <v>93</v>
      </c>
      <c r="E18" s="58" t="s">
        <v>94</v>
      </c>
      <c r="F18" s="58" t="s">
        <v>91</v>
      </c>
      <c r="G18" s="58" t="s">
        <v>96</v>
      </c>
      <c r="H18" s="58"/>
      <c r="I18" s="58"/>
      <c r="J18" s="58"/>
      <c r="K18" s="58"/>
      <c r="L18" s="58"/>
      <c r="M18" s="58"/>
      <c r="N18" s="58"/>
      <c r="Q18" s="37" t="s">
        <v>6</v>
      </c>
      <c r="R18" s="58" t="s">
        <v>92</v>
      </c>
      <c r="S18" s="58" t="s">
        <v>92</v>
      </c>
      <c r="T18" s="58" t="s">
        <v>93</v>
      </c>
      <c r="U18" s="58" t="s">
        <v>94</v>
      </c>
      <c r="V18" s="58" t="s">
        <v>91</v>
      </c>
      <c r="W18" s="58" t="s">
        <v>96</v>
      </c>
    </row>
    <row r="19" spans="1:23">
      <c r="A19" s="41" t="s">
        <v>42</v>
      </c>
      <c r="B19" s="61">
        <v>4.0999999999999996</v>
      </c>
      <c r="C19" s="23">
        <v>96.8</v>
      </c>
      <c r="D19" s="23">
        <v>480</v>
      </c>
      <c r="E19" s="23">
        <f>C19*D19</f>
        <v>46464</v>
      </c>
      <c r="F19" s="61">
        <v>23.3</v>
      </c>
      <c r="G19" s="61">
        <v>36.700000000000003</v>
      </c>
      <c r="H19" s="61"/>
      <c r="I19" s="41" t="s">
        <v>42</v>
      </c>
      <c r="J19" s="61">
        <v>6.9</v>
      </c>
      <c r="K19" s="23">
        <v>74.3</v>
      </c>
      <c r="L19" s="23">
        <v>335</v>
      </c>
      <c r="M19" s="23">
        <v>24890.5</v>
      </c>
      <c r="N19" s="61">
        <v>24.6</v>
      </c>
      <c r="O19" s="61">
        <v>36.700000000000003</v>
      </c>
      <c r="Q19" s="41" t="s">
        <v>42</v>
      </c>
      <c r="R19" s="61">
        <v>4</v>
      </c>
      <c r="S19" s="23">
        <v>81.600000000000009</v>
      </c>
      <c r="T19" s="23">
        <v>446</v>
      </c>
      <c r="U19" s="23">
        <v>36393.600000000006</v>
      </c>
      <c r="V19" s="61">
        <v>24.1</v>
      </c>
      <c r="W19" s="61">
        <v>36.6</v>
      </c>
    </row>
    <row r="20" spans="1:23">
      <c r="A20" s="41" t="s">
        <v>43</v>
      </c>
      <c r="B20" s="61">
        <v>4.0999999999999996</v>
      </c>
      <c r="C20" s="23">
        <v>85.100000000000009</v>
      </c>
      <c r="D20" s="23">
        <v>458</v>
      </c>
      <c r="E20" s="23">
        <f t="shared" ref="E20:E26" si="1">C20*D20</f>
        <v>38975.800000000003</v>
      </c>
      <c r="F20" s="61">
        <v>23.9</v>
      </c>
      <c r="G20" s="61">
        <v>36.6</v>
      </c>
      <c r="H20" s="61"/>
      <c r="I20" s="41" t="s">
        <v>43</v>
      </c>
      <c r="J20" s="61">
        <v>5.6000000000000005</v>
      </c>
      <c r="K20" s="23">
        <v>81.100000000000009</v>
      </c>
      <c r="L20" s="23">
        <v>320</v>
      </c>
      <c r="M20" s="23">
        <v>25952.000000000004</v>
      </c>
      <c r="N20" s="61">
        <v>24.1</v>
      </c>
      <c r="O20" s="61">
        <v>36.6</v>
      </c>
      <c r="Q20" s="41" t="s">
        <v>43</v>
      </c>
      <c r="R20" s="61">
        <v>3.6000000000000005</v>
      </c>
      <c r="S20" s="23">
        <v>100.80000000000001</v>
      </c>
      <c r="T20" s="23">
        <v>481</v>
      </c>
      <c r="U20" s="23">
        <v>48484.800000000003</v>
      </c>
      <c r="V20" s="61">
        <v>24.1</v>
      </c>
      <c r="W20" s="61">
        <v>36.700000000000003</v>
      </c>
    </row>
    <row r="21" spans="1:23">
      <c r="A21" s="41" t="s">
        <v>44</v>
      </c>
      <c r="B21" s="61">
        <v>4.4000000000000004</v>
      </c>
      <c r="C21" s="23">
        <v>78.699999999999989</v>
      </c>
      <c r="D21" s="23">
        <v>315</v>
      </c>
      <c r="E21" s="23">
        <f t="shared" si="1"/>
        <v>24790.499999999996</v>
      </c>
      <c r="F21" s="61">
        <v>25</v>
      </c>
      <c r="G21" s="61">
        <v>36.700000000000003</v>
      </c>
      <c r="H21" s="61"/>
      <c r="I21" s="41" t="s">
        <v>44</v>
      </c>
      <c r="J21" s="61">
        <v>8.2000000000000011</v>
      </c>
      <c r="K21" s="23">
        <v>82.2</v>
      </c>
      <c r="L21" s="23">
        <v>357</v>
      </c>
      <c r="M21" s="23">
        <v>29345.4</v>
      </c>
      <c r="N21" s="61">
        <v>23.8</v>
      </c>
      <c r="O21" s="61">
        <v>36.799999999999997</v>
      </c>
      <c r="Q21" s="41" t="s">
        <v>44</v>
      </c>
      <c r="R21" s="61">
        <v>4</v>
      </c>
      <c r="S21" s="23">
        <v>89.8</v>
      </c>
      <c r="T21" s="23">
        <v>378</v>
      </c>
      <c r="U21" s="23">
        <v>33944.400000000001</v>
      </c>
      <c r="V21" s="61">
        <v>25.8</v>
      </c>
      <c r="W21" s="61">
        <v>36.799999999999997</v>
      </c>
    </row>
    <row r="22" spans="1:23">
      <c r="A22" s="41" t="s">
        <v>45</v>
      </c>
      <c r="B22" s="61">
        <v>3.8999999999999995</v>
      </c>
      <c r="C22" s="23">
        <v>119.99999999999999</v>
      </c>
      <c r="D22" s="23">
        <v>325</v>
      </c>
      <c r="E22" s="23">
        <f t="shared" si="1"/>
        <v>38999.999999999993</v>
      </c>
      <c r="F22" s="61">
        <v>27.7</v>
      </c>
      <c r="G22" s="61">
        <v>36.700000000000003</v>
      </c>
      <c r="H22" s="61"/>
      <c r="I22" s="41" t="s">
        <v>45</v>
      </c>
      <c r="J22" s="61">
        <v>6.1</v>
      </c>
      <c r="K22" s="23">
        <v>76.8</v>
      </c>
      <c r="L22" s="23">
        <v>322</v>
      </c>
      <c r="M22" s="23">
        <v>24729.599999999999</v>
      </c>
      <c r="N22" s="61">
        <v>24.5</v>
      </c>
      <c r="O22" s="61">
        <v>36.6</v>
      </c>
      <c r="Q22" s="41" t="s">
        <v>45</v>
      </c>
      <c r="R22" s="61">
        <v>4.5</v>
      </c>
      <c r="S22" s="23">
        <v>75.3</v>
      </c>
      <c r="T22" s="23">
        <v>362</v>
      </c>
      <c r="U22" s="23">
        <v>27258.6</v>
      </c>
      <c r="V22" s="61">
        <v>25.6</v>
      </c>
      <c r="W22" s="61">
        <v>36.799999999999997</v>
      </c>
    </row>
    <row r="23" spans="1:23">
      <c r="A23" s="41" t="s">
        <v>46</v>
      </c>
      <c r="B23" s="61">
        <v>3.4</v>
      </c>
      <c r="C23" s="23">
        <v>96.3</v>
      </c>
      <c r="D23" s="23">
        <v>330</v>
      </c>
      <c r="E23" s="23">
        <f t="shared" si="1"/>
        <v>31779</v>
      </c>
      <c r="F23" s="61">
        <v>28.7</v>
      </c>
      <c r="G23" s="61">
        <v>36.799999999999997</v>
      </c>
      <c r="H23" s="61"/>
      <c r="I23" s="41" t="s">
        <v>46</v>
      </c>
      <c r="J23" s="61">
        <v>5.8</v>
      </c>
      <c r="K23" s="23">
        <v>76.900000000000006</v>
      </c>
      <c r="L23" s="23">
        <v>402</v>
      </c>
      <c r="M23" s="23">
        <v>30913.800000000003</v>
      </c>
      <c r="N23" s="61">
        <v>26</v>
      </c>
      <c r="O23" s="61">
        <v>36.6</v>
      </c>
      <c r="Q23" s="41" t="s">
        <v>46</v>
      </c>
      <c r="R23" s="61">
        <v>4.8</v>
      </c>
      <c r="S23" s="23">
        <v>128.9</v>
      </c>
      <c r="T23" s="23">
        <v>311</v>
      </c>
      <c r="U23" s="23">
        <v>40087.9</v>
      </c>
      <c r="V23" s="61">
        <v>23.5</v>
      </c>
      <c r="W23" s="61">
        <v>36.9</v>
      </c>
    </row>
    <row r="24" spans="1:23">
      <c r="A24" s="41" t="s">
        <v>47</v>
      </c>
      <c r="B24" s="61">
        <v>3.6000000000000005</v>
      </c>
      <c r="C24" s="23">
        <v>103.30000000000001</v>
      </c>
      <c r="D24" s="23">
        <v>480</v>
      </c>
      <c r="E24" s="23">
        <f t="shared" si="1"/>
        <v>49584.000000000007</v>
      </c>
      <c r="F24" s="61">
        <v>27.2</v>
      </c>
      <c r="G24" s="61">
        <v>36.6</v>
      </c>
      <c r="H24" s="61"/>
      <c r="I24" s="41" t="s">
        <v>47</v>
      </c>
      <c r="J24" s="61">
        <v>6.1999999999999993</v>
      </c>
      <c r="K24" s="23">
        <v>71.999999999999986</v>
      </c>
      <c r="L24" s="23">
        <v>359</v>
      </c>
      <c r="M24" s="23">
        <v>25847.999999999996</v>
      </c>
      <c r="N24" s="61">
        <v>25.5</v>
      </c>
      <c r="O24" s="61">
        <v>36.700000000000003</v>
      </c>
      <c r="Q24" s="41" t="s">
        <v>47</v>
      </c>
      <c r="R24" s="61">
        <v>4.4000000000000004</v>
      </c>
      <c r="S24" s="23">
        <v>93</v>
      </c>
      <c r="T24" s="23">
        <v>459</v>
      </c>
      <c r="U24" s="23">
        <v>42687</v>
      </c>
      <c r="V24" s="61">
        <v>24.4</v>
      </c>
      <c r="W24" s="61">
        <v>36.700000000000003</v>
      </c>
    </row>
    <row r="25" spans="1:23">
      <c r="A25" s="41" t="s">
        <v>48</v>
      </c>
      <c r="B25" s="61">
        <v>3.8</v>
      </c>
      <c r="C25" s="23">
        <v>108.5</v>
      </c>
      <c r="D25" s="23">
        <v>322</v>
      </c>
      <c r="E25" s="23">
        <f t="shared" si="1"/>
        <v>34937</v>
      </c>
      <c r="F25" s="61">
        <v>29.7</v>
      </c>
      <c r="G25" s="61">
        <v>36.700000000000003</v>
      </c>
      <c r="H25" s="61"/>
      <c r="I25" s="41" t="s">
        <v>48</v>
      </c>
      <c r="J25" s="61">
        <v>6.2</v>
      </c>
      <c r="K25" s="23">
        <v>72.699999999999989</v>
      </c>
      <c r="L25" s="23">
        <v>441</v>
      </c>
      <c r="M25" s="23">
        <v>32060.699999999993</v>
      </c>
      <c r="N25" s="61">
        <v>25.1</v>
      </c>
      <c r="O25" s="61">
        <v>36.700000000000003</v>
      </c>
      <c r="P25" s="90"/>
      <c r="Q25" s="41" t="s">
        <v>48</v>
      </c>
      <c r="R25" s="61">
        <v>5</v>
      </c>
      <c r="S25" s="23">
        <v>134.6</v>
      </c>
      <c r="T25" s="23">
        <v>321</v>
      </c>
      <c r="U25" s="23">
        <v>43206.6</v>
      </c>
      <c r="V25" s="61">
        <v>23.3</v>
      </c>
      <c r="W25" s="61">
        <v>36.9</v>
      </c>
    </row>
    <row r="26" spans="1:23">
      <c r="A26" s="41" t="s">
        <v>49</v>
      </c>
      <c r="B26" s="61">
        <v>3.4</v>
      </c>
      <c r="C26" s="23">
        <v>104.69999999999999</v>
      </c>
      <c r="D26" s="23">
        <v>420</v>
      </c>
      <c r="E26" s="23">
        <f t="shared" si="1"/>
        <v>43973.999999999993</v>
      </c>
      <c r="F26" s="61">
        <v>26.3</v>
      </c>
      <c r="G26" s="61">
        <v>36.700000000000003</v>
      </c>
      <c r="H26" s="61"/>
      <c r="I26" s="41" t="s">
        <v>49</v>
      </c>
      <c r="J26" s="61">
        <v>7.3</v>
      </c>
      <c r="K26" s="23">
        <v>92.7</v>
      </c>
      <c r="L26" s="23">
        <v>420</v>
      </c>
      <c r="M26" s="23">
        <v>38934</v>
      </c>
      <c r="N26" s="61">
        <v>23.8</v>
      </c>
      <c r="O26" s="61">
        <v>36.799999999999997</v>
      </c>
      <c r="Q26" s="41" t="s">
        <v>49</v>
      </c>
      <c r="R26" s="61">
        <v>4.8000000000000007</v>
      </c>
      <c r="S26" s="23">
        <v>128.6</v>
      </c>
      <c r="T26" s="23">
        <v>300</v>
      </c>
      <c r="U26" s="23">
        <v>38580</v>
      </c>
      <c r="V26" s="61">
        <v>23.5</v>
      </c>
      <c r="W26" s="61">
        <v>36.700000000000003</v>
      </c>
    </row>
    <row r="28" spans="1:23">
      <c r="A28" s="33" t="s">
        <v>81</v>
      </c>
      <c r="B28" s="61">
        <f t="shared" ref="B28:G28" si="2">AVERAGE(B7:B14)</f>
        <v>3.8000000000000007</v>
      </c>
      <c r="C28" s="23">
        <f t="shared" si="2"/>
        <v>96.587500000000006</v>
      </c>
      <c r="D28" s="23">
        <f t="shared" si="2"/>
        <v>383.375</v>
      </c>
      <c r="E28" s="23">
        <f t="shared" si="2"/>
        <v>36641.487499999996</v>
      </c>
      <c r="F28" s="61">
        <f t="shared" si="2"/>
        <v>25.712500000000002</v>
      </c>
      <c r="G28" s="61">
        <f t="shared" si="2"/>
        <v>36.675000000000004</v>
      </c>
      <c r="H28" s="61"/>
      <c r="I28" s="33" t="s">
        <v>81</v>
      </c>
      <c r="J28" s="61">
        <f>AVERAGE(J7:J15)</f>
        <v>5.9666666666666659</v>
      </c>
      <c r="K28" s="23">
        <f t="shared" ref="K28:O28" si="3">AVERAGE(K7:K15)</f>
        <v>81.955555555555563</v>
      </c>
      <c r="L28" s="23">
        <f t="shared" si="3"/>
        <v>385.11111111111109</v>
      </c>
      <c r="M28" s="23">
        <f t="shared" si="3"/>
        <v>31661.666666666672</v>
      </c>
      <c r="N28" s="61">
        <f t="shared" si="3"/>
        <v>24.555555555555557</v>
      </c>
      <c r="O28" s="61">
        <f t="shared" si="3"/>
        <v>36.677777777777777</v>
      </c>
      <c r="Q28" s="33" t="s">
        <v>81</v>
      </c>
      <c r="R28" s="61">
        <f>AVERAGE(R7:R15)</f>
        <v>4.4499999999999993</v>
      </c>
      <c r="S28" s="23">
        <f t="shared" ref="S28:W28" si="4">AVERAGE(S7:S15)</f>
        <v>106.02499999999999</v>
      </c>
      <c r="T28" s="23">
        <f t="shared" si="4"/>
        <v>368.5</v>
      </c>
      <c r="U28" s="23">
        <f t="shared" si="4"/>
        <v>39295.125</v>
      </c>
      <c r="V28" s="61">
        <f t="shared" si="4"/>
        <v>23.675000000000001</v>
      </c>
      <c r="W28" s="61">
        <f t="shared" si="4"/>
        <v>36.75</v>
      </c>
    </row>
    <row r="29" spans="1:23">
      <c r="A29" s="33" t="s">
        <v>10</v>
      </c>
      <c r="B29" s="61">
        <f t="shared" ref="B29:G29" si="5">STDEV(B7:B14)</f>
        <v>0.45669621037558827</v>
      </c>
      <c r="C29" s="23">
        <f t="shared" si="5"/>
        <v>16.962937540414341</v>
      </c>
      <c r="D29" s="23">
        <f t="shared" si="5"/>
        <v>47.107589622055592</v>
      </c>
      <c r="E29" s="23">
        <f t="shared" si="5"/>
        <v>5271.8057923902143</v>
      </c>
      <c r="F29" s="61">
        <f t="shared" si="5"/>
        <v>2.489083308024405</v>
      </c>
      <c r="G29" s="61">
        <f t="shared" si="5"/>
        <v>4.6291004988628232E-2</v>
      </c>
      <c r="H29" s="61"/>
      <c r="I29" s="33" t="s">
        <v>10</v>
      </c>
      <c r="J29" s="61">
        <f>STDEV(J7:J15)</f>
        <v>0.80467384697155464</v>
      </c>
      <c r="K29" s="23">
        <f t="shared" ref="K29:O29" si="6">STDEV(K7:K15)</f>
        <v>8.5312823055961431</v>
      </c>
      <c r="L29" s="23">
        <f t="shared" si="6"/>
        <v>37.634573348333724</v>
      </c>
      <c r="M29" s="23">
        <f t="shared" si="6"/>
        <v>5238.9838205991446</v>
      </c>
      <c r="N29" s="61">
        <f t="shared" si="6"/>
        <v>2.1178474396844025</v>
      </c>
      <c r="O29" s="61">
        <f t="shared" si="6"/>
        <v>8.3333333333331913E-2</v>
      </c>
      <c r="Q29" s="33" t="s">
        <v>10</v>
      </c>
      <c r="R29" s="61">
        <f>STDEV(R7:R15)</f>
        <v>0.57071383872680881</v>
      </c>
      <c r="S29" s="23">
        <f t="shared" ref="S29:W29" si="7">STDEV(S7:S15)</f>
        <v>11.595288452027326</v>
      </c>
      <c r="T29" s="23">
        <f t="shared" si="7"/>
        <v>63.425997373767352</v>
      </c>
      <c r="U29" s="23">
        <f t="shared" si="7"/>
        <v>9554.2904336593274</v>
      </c>
      <c r="V29" s="61">
        <f t="shared" si="7"/>
        <v>1.3371077528969539</v>
      </c>
      <c r="W29" s="61">
        <f t="shared" si="7"/>
        <v>9.2582009977253174E-2</v>
      </c>
    </row>
    <row r="30" spans="1:23">
      <c r="A30" s="33" t="s">
        <v>76</v>
      </c>
      <c r="B30" s="61">
        <f t="shared" ref="B30:F30" si="8">AVERAGE(B19:B26)</f>
        <v>3.8374999999999999</v>
      </c>
      <c r="C30" s="23">
        <f t="shared" si="8"/>
        <v>99.175000000000011</v>
      </c>
      <c r="D30" s="23">
        <f t="shared" si="8"/>
        <v>391.25</v>
      </c>
      <c r="E30" s="23">
        <f t="shared" si="8"/>
        <v>38688.037499999999</v>
      </c>
      <c r="F30" s="61">
        <f t="shared" si="8"/>
        <v>26.474999999999998</v>
      </c>
      <c r="G30" s="61">
        <f t="shared" ref="G30" si="9">AVERAGE(G19:G26)</f>
        <v>36.6875</v>
      </c>
      <c r="H30" s="61"/>
      <c r="I30" s="33" t="s">
        <v>76</v>
      </c>
      <c r="J30" s="61">
        <f t="shared" ref="J30:O30" si="10">AVERAGE(J19:J26)</f>
        <v>6.5374999999999996</v>
      </c>
      <c r="K30" s="23">
        <f t="shared" si="10"/>
        <v>78.587500000000006</v>
      </c>
      <c r="L30" s="23">
        <f t="shared" si="10"/>
        <v>369.5</v>
      </c>
      <c r="M30" s="23">
        <f t="shared" si="10"/>
        <v>29084.249999999996</v>
      </c>
      <c r="N30" s="61">
        <f t="shared" si="10"/>
        <v>24.675000000000001</v>
      </c>
      <c r="O30" s="61">
        <f t="shared" si="10"/>
        <v>36.6875</v>
      </c>
      <c r="Q30" s="33" t="s">
        <v>76</v>
      </c>
      <c r="R30" s="61">
        <f t="shared" ref="R30:W30" si="11">AVERAGE(R19:R26)</f>
        <v>4.3875000000000011</v>
      </c>
      <c r="S30" s="23">
        <f t="shared" si="11"/>
        <v>104.07500000000002</v>
      </c>
      <c r="T30" s="23">
        <f t="shared" si="11"/>
        <v>382.25</v>
      </c>
      <c r="U30" s="23">
        <f t="shared" si="11"/>
        <v>38830.362500000003</v>
      </c>
      <c r="V30" s="61">
        <f t="shared" si="11"/>
        <v>24.287500000000001</v>
      </c>
      <c r="W30" s="61">
        <f t="shared" si="11"/>
        <v>36.762499999999996</v>
      </c>
    </row>
    <row r="31" spans="1:23">
      <c r="A31" s="33" t="s">
        <v>10</v>
      </c>
      <c r="B31" s="61">
        <f t="shared" ref="B31:F31" si="12">STDEV(B19:B26)</f>
        <v>0.35831949031954308</v>
      </c>
      <c r="C31" s="23">
        <f t="shared" si="12"/>
        <v>13.08988158846347</v>
      </c>
      <c r="D31" s="23">
        <f t="shared" si="12"/>
        <v>75.38993869968894</v>
      </c>
      <c r="E31" s="23">
        <f t="shared" si="12"/>
        <v>8126.2867032045242</v>
      </c>
      <c r="F31" s="61">
        <f t="shared" si="12"/>
        <v>2.2770595073471394</v>
      </c>
      <c r="G31" s="61">
        <f t="shared" ref="G31" si="13">STDEV(G19:G26)</f>
        <v>6.4086994446164697E-2</v>
      </c>
      <c r="H31" s="61"/>
      <c r="I31" s="33" t="s">
        <v>10</v>
      </c>
      <c r="J31" s="61">
        <f t="shared" ref="J31:O31" si="14">STDEV(J19:J26)</f>
        <v>0.87167736495301973</v>
      </c>
      <c r="K31" s="23">
        <f t="shared" si="14"/>
        <v>6.7718825194433876</v>
      </c>
      <c r="L31" s="23">
        <f t="shared" si="14"/>
        <v>46.108567533594012</v>
      </c>
      <c r="M31" s="23">
        <f t="shared" si="14"/>
        <v>4871.5955438498186</v>
      </c>
      <c r="N31" s="61">
        <f t="shared" si="14"/>
        <v>0.80311892021045028</v>
      </c>
      <c r="O31" s="61">
        <f t="shared" si="14"/>
        <v>8.3452296039626478E-2</v>
      </c>
      <c r="Q31" s="33" t="s">
        <v>10</v>
      </c>
      <c r="R31" s="61">
        <f t="shared" ref="R31:W31" si="15">STDEV(R19:R26)</f>
        <v>0.48532021829479466</v>
      </c>
      <c r="S31" s="23">
        <f t="shared" si="15"/>
        <v>23.359962695664848</v>
      </c>
      <c r="T31" s="23">
        <f t="shared" si="15"/>
        <v>71.441784492190365</v>
      </c>
      <c r="U31" s="23">
        <f t="shared" si="15"/>
        <v>6465.2199303962107</v>
      </c>
      <c r="V31" s="61">
        <f t="shared" si="15"/>
        <v>0.94934187730237651</v>
      </c>
      <c r="W31" s="61">
        <f t="shared" si="15"/>
        <v>0.10606601717798028</v>
      </c>
    </row>
    <row r="32" spans="1:23">
      <c r="A32" s="33" t="s">
        <v>24</v>
      </c>
      <c r="B32" s="62">
        <v>0.85799999999999998</v>
      </c>
      <c r="C32" s="62">
        <v>0.73799999999999999</v>
      </c>
      <c r="D32" s="62">
        <v>1</v>
      </c>
      <c r="E32" s="62">
        <v>0.56000000000000005</v>
      </c>
      <c r="F32" s="62">
        <v>0.53300000000000003</v>
      </c>
      <c r="G32" s="62">
        <v>0.79800000000000004</v>
      </c>
      <c r="H32" s="62"/>
      <c r="I32" s="33" t="s">
        <v>24</v>
      </c>
      <c r="J32" s="62">
        <v>0.18099999999999999</v>
      </c>
      <c r="K32" s="62">
        <v>0.38600000000000001</v>
      </c>
      <c r="L32" s="62">
        <v>0.45400000000000001</v>
      </c>
      <c r="M32" s="62">
        <v>0.312</v>
      </c>
      <c r="N32" s="62">
        <v>0.88300000000000001</v>
      </c>
      <c r="O32" s="62">
        <v>0.81399999999999995</v>
      </c>
      <c r="Q32" s="33" t="s">
        <v>24</v>
      </c>
      <c r="R32" s="62">
        <v>0.81699999999999995</v>
      </c>
      <c r="S32" s="62">
        <v>0.83699999999999997</v>
      </c>
      <c r="T32" s="62">
        <v>0.69</v>
      </c>
      <c r="U32" s="62">
        <v>0.57399999999999995</v>
      </c>
      <c r="V32" s="62">
        <v>0.309</v>
      </c>
      <c r="W32" s="62">
        <v>0.80500000000000005</v>
      </c>
    </row>
    <row r="33" spans="2:14">
      <c r="B33" s="61"/>
      <c r="C33" s="23"/>
      <c r="D33" s="23"/>
      <c r="E33" s="23"/>
      <c r="F33" s="61"/>
      <c r="G33" s="61"/>
      <c r="H33" s="61"/>
      <c r="I33" s="61"/>
      <c r="J33" s="61"/>
      <c r="K33" s="61"/>
      <c r="L33" s="61"/>
      <c r="M33" s="61"/>
      <c r="N33" s="61"/>
    </row>
    <row r="34" spans="2:14">
      <c r="C34" s="33" t="s">
        <v>294</v>
      </c>
      <c r="D34" s="23"/>
      <c r="E34" s="23"/>
      <c r="F34" s="61"/>
      <c r="G34" s="61"/>
      <c r="H34" s="61"/>
      <c r="I34" s="61"/>
      <c r="J34" s="61"/>
      <c r="K34" s="61"/>
      <c r="L34" s="61"/>
      <c r="M34" s="61"/>
      <c r="N34" s="61"/>
    </row>
    <row r="35" spans="2:14">
      <c r="B35" s="61"/>
      <c r="C35" s="23"/>
      <c r="D35" s="23"/>
      <c r="E35" s="23"/>
      <c r="F35" s="61"/>
      <c r="G35" s="61"/>
      <c r="H35" s="61"/>
      <c r="I35" s="61"/>
      <c r="J35" s="61"/>
      <c r="K35" s="61"/>
      <c r="L35" s="61"/>
      <c r="M35" s="61"/>
      <c r="N35" s="61"/>
    </row>
  </sheetData>
  <mergeCells count="3">
    <mergeCell ref="Q4:W4"/>
    <mergeCell ref="A4:G4"/>
    <mergeCell ref="I4:O4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53"/>
  <sheetViews>
    <sheetView topLeftCell="A31" zoomScaleNormal="100" workbookViewId="0">
      <selection activeCell="J4" sqref="J4"/>
    </sheetView>
  </sheetViews>
  <sheetFormatPr defaultRowHeight="15"/>
  <cols>
    <col min="13" max="13" width="9.85546875" bestFit="1" customWidth="1"/>
  </cols>
  <sheetData>
    <row r="1" spans="1:41">
      <c r="A1" s="10" t="s">
        <v>16</v>
      </c>
    </row>
    <row r="2" spans="1:41">
      <c r="A2" s="10" t="s">
        <v>23</v>
      </c>
    </row>
    <row r="3" spans="1:41">
      <c r="A3" s="10" t="s">
        <v>15</v>
      </c>
    </row>
    <row r="6" spans="1:41">
      <c r="A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 s="2"/>
    </row>
    <row r="7" spans="1:41" ht="25.5" customHeight="1">
      <c r="A7" s="93" t="s">
        <v>27</v>
      </c>
      <c r="B7" s="94"/>
      <c r="C7" s="95" t="s">
        <v>297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24"/>
      <c r="AM7" s="24"/>
      <c r="AN7" s="24"/>
      <c r="AO7" s="24"/>
    </row>
    <row r="8" spans="1:41" ht="15.75" thickBot="1">
      <c r="A8" s="49"/>
      <c r="B8" s="24"/>
      <c r="C8" s="97" t="s">
        <v>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1" t="s">
        <v>8</v>
      </c>
      <c r="AN8" s="24"/>
      <c r="AO8" s="24"/>
    </row>
    <row r="9" spans="1:41" ht="15.75" thickBot="1">
      <c r="A9" s="24"/>
      <c r="B9" s="49" t="s">
        <v>6</v>
      </c>
      <c r="C9" s="50">
        <v>1</v>
      </c>
      <c r="D9" s="51">
        <v>2</v>
      </c>
      <c r="E9" s="51">
        <v>3</v>
      </c>
      <c r="F9" s="51">
        <v>4</v>
      </c>
      <c r="G9" s="51">
        <v>5</v>
      </c>
      <c r="H9" s="51">
        <v>6</v>
      </c>
      <c r="I9" s="51">
        <v>7</v>
      </c>
      <c r="J9" s="51">
        <v>8</v>
      </c>
      <c r="K9" s="51">
        <v>9</v>
      </c>
      <c r="L9" s="51">
        <v>10</v>
      </c>
      <c r="M9" s="51">
        <v>11</v>
      </c>
      <c r="N9" s="51">
        <v>12</v>
      </c>
      <c r="O9" s="51">
        <v>13</v>
      </c>
      <c r="P9" s="51">
        <v>14</v>
      </c>
      <c r="Q9" s="51">
        <v>15</v>
      </c>
      <c r="R9" s="51">
        <v>16</v>
      </c>
      <c r="S9" s="51">
        <v>17</v>
      </c>
      <c r="T9" s="51">
        <v>18</v>
      </c>
      <c r="U9" s="51">
        <v>19</v>
      </c>
      <c r="V9" s="51">
        <v>20</v>
      </c>
      <c r="W9" s="51">
        <v>21</v>
      </c>
      <c r="X9" s="51">
        <v>22</v>
      </c>
      <c r="Y9" s="51">
        <v>23</v>
      </c>
      <c r="Z9" s="51">
        <v>24</v>
      </c>
      <c r="AA9" s="51">
        <v>25</v>
      </c>
      <c r="AB9" s="51">
        <v>26</v>
      </c>
      <c r="AC9" s="51">
        <v>27</v>
      </c>
      <c r="AD9" s="51">
        <v>28</v>
      </c>
      <c r="AE9" s="51">
        <v>29</v>
      </c>
      <c r="AF9" s="51">
        <v>30</v>
      </c>
      <c r="AG9" s="51">
        <v>31</v>
      </c>
      <c r="AH9" s="51">
        <v>32</v>
      </c>
      <c r="AI9" s="51">
        <v>33</v>
      </c>
      <c r="AJ9" s="51">
        <v>34</v>
      </c>
      <c r="AK9" s="51">
        <v>35</v>
      </c>
      <c r="AL9" s="24"/>
      <c r="AM9" s="24" t="s">
        <v>258</v>
      </c>
      <c r="AN9" s="21"/>
      <c r="AO9" s="21"/>
    </row>
    <row r="10" spans="1:41" s="8" customFormat="1" ht="15.75">
      <c r="A10" s="24"/>
      <c r="B10" s="41" t="s">
        <v>35</v>
      </c>
      <c r="C10" s="26">
        <v>1.0999999999999999</v>
      </c>
      <c r="D10" s="26">
        <v>1.0000000000000002</v>
      </c>
      <c r="E10" s="26">
        <v>2.0999999999999996</v>
      </c>
      <c r="F10" s="26">
        <v>1.5000000000000002</v>
      </c>
      <c r="G10" s="26">
        <v>1.3</v>
      </c>
      <c r="H10" s="26">
        <v>1.0000000000000002</v>
      </c>
      <c r="I10" s="26">
        <v>2.2000000000000002</v>
      </c>
      <c r="J10" s="52">
        <v>6.3999999999999995</v>
      </c>
      <c r="K10" s="26">
        <v>14.600000000000001</v>
      </c>
      <c r="L10" s="26">
        <v>26.1</v>
      </c>
      <c r="M10" s="26">
        <v>42.8</v>
      </c>
      <c r="N10" s="26">
        <v>62</v>
      </c>
      <c r="O10" s="26">
        <v>80.2</v>
      </c>
      <c r="P10" s="26">
        <v>93.399999999999991</v>
      </c>
      <c r="Q10" s="26">
        <v>95.6</v>
      </c>
      <c r="R10" s="26">
        <v>93.5</v>
      </c>
      <c r="S10" s="26">
        <v>87.3</v>
      </c>
      <c r="T10" s="26">
        <v>83.7</v>
      </c>
      <c r="U10" s="26">
        <v>79.7</v>
      </c>
      <c r="V10" s="26">
        <v>76.899999999999991</v>
      </c>
      <c r="W10" s="26">
        <v>74</v>
      </c>
      <c r="X10" s="26">
        <v>71.599999999999994</v>
      </c>
      <c r="Y10" s="26">
        <v>69.2</v>
      </c>
      <c r="Z10" s="26">
        <v>67.2</v>
      </c>
      <c r="AA10" s="26">
        <v>65.099999999999994</v>
      </c>
      <c r="AB10" s="26">
        <v>63.3</v>
      </c>
      <c r="AC10" s="26">
        <v>61.8</v>
      </c>
      <c r="AD10" s="26">
        <v>60.5</v>
      </c>
      <c r="AE10" s="26">
        <v>58.3</v>
      </c>
      <c r="AF10" s="26">
        <v>57.4</v>
      </c>
      <c r="AG10" s="26">
        <v>56.599999999999994</v>
      </c>
      <c r="AH10" s="26">
        <v>55.599999999999994</v>
      </c>
      <c r="AI10" s="26">
        <v>54.4</v>
      </c>
      <c r="AJ10" s="26">
        <v>54.099999999999994</v>
      </c>
      <c r="AK10" s="26">
        <v>53.199999999999996</v>
      </c>
      <c r="AL10" s="24"/>
      <c r="AM10" s="21">
        <v>8</v>
      </c>
      <c r="AN10" s="21"/>
      <c r="AO10" s="21"/>
    </row>
    <row r="11" spans="1:41">
      <c r="A11" s="24"/>
      <c r="B11" s="41" t="s">
        <v>36</v>
      </c>
      <c r="C11" s="26">
        <v>1.3</v>
      </c>
      <c r="D11" s="26">
        <v>1.0999999999999999</v>
      </c>
      <c r="E11" s="26">
        <v>1.0999999999999999</v>
      </c>
      <c r="F11" s="26">
        <v>1.0000000000000002</v>
      </c>
      <c r="G11" s="26">
        <v>1.0999999999999999</v>
      </c>
      <c r="H11" s="26">
        <v>2.5999999999999996</v>
      </c>
      <c r="I11" s="52">
        <v>19.3</v>
      </c>
      <c r="J11" s="26">
        <v>50.699999999999996</v>
      </c>
      <c r="K11" s="26">
        <v>93.399999999999991</v>
      </c>
      <c r="L11" s="26">
        <v>109.7</v>
      </c>
      <c r="M11" s="26">
        <v>105.39999999999999</v>
      </c>
      <c r="N11" s="26">
        <v>96.1</v>
      </c>
      <c r="O11" s="26">
        <v>89.7</v>
      </c>
      <c r="P11" s="26">
        <v>83.8</v>
      </c>
      <c r="Q11" s="26">
        <v>79.599999999999994</v>
      </c>
      <c r="R11" s="26">
        <v>75.3</v>
      </c>
      <c r="S11" s="26">
        <v>72.7</v>
      </c>
      <c r="T11" s="26">
        <v>69.3</v>
      </c>
      <c r="U11" s="26">
        <v>66.599999999999994</v>
      </c>
      <c r="V11" s="26">
        <v>65.099999999999994</v>
      </c>
      <c r="W11" s="26">
        <v>63</v>
      </c>
      <c r="X11" s="26">
        <v>61</v>
      </c>
      <c r="Y11" s="26">
        <v>59.5</v>
      </c>
      <c r="Z11" s="26">
        <v>57.699999999999996</v>
      </c>
      <c r="AA11" s="26">
        <v>56.699999999999996</v>
      </c>
      <c r="AB11" s="26">
        <v>55.199999999999996</v>
      </c>
      <c r="AC11" s="26">
        <v>54</v>
      </c>
      <c r="AD11" s="26">
        <v>53.199999999999996</v>
      </c>
      <c r="AE11" s="26">
        <v>52.4</v>
      </c>
      <c r="AF11" s="26">
        <v>51</v>
      </c>
      <c r="AG11" s="26">
        <v>50</v>
      </c>
      <c r="AH11" s="26">
        <v>49.4</v>
      </c>
      <c r="AI11" s="26">
        <v>48.599999999999994</v>
      </c>
      <c r="AJ11" s="26">
        <v>48.5</v>
      </c>
      <c r="AK11" s="26">
        <v>47.5</v>
      </c>
      <c r="AL11" s="24"/>
      <c r="AM11" s="21">
        <v>7</v>
      </c>
      <c r="AN11" s="21"/>
      <c r="AO11" s="21"/>
    </row>
    <row r="12" spans="1:41">
      <c r="A12" s="24"/>
      <c r="B12" s="41" t="s">
        <v>37</v>
      </c>
      <c r="C12" s="26">
        <v>0.60000000000000009</v>
      </c>
      <c r="D12" s="26">
        <v>0.7</v>
      </c>
      <c r="E12" s="26">
        <v>0.90000000000000013</v>
      </c>
      <c r="F12" s="26">
        <v>1.3</v>
      </c>
      <c r="G12" s="26">
        <v>1.1000000000000001</v>
      </c>
      <c r="H12" s="26">
        <v>1</v>
      </c>
      <c r="I12" s="26">
        <v>0.60000000000000009</v>
      </c>
      <c r="J12" s="26">
        <v>1.5999999999999999</v>
      </c>
      <c r="K12" s="52">
        <v>5.6</v>
      </c>
      <c r="L12" s="26">
        <v>14.5</v>
      </c>
      <c r="M12" s="26">
        <v>33.4</v>
      </c>
      <c r="N12" s="26">
        <v>57.199999999999996</v>
      </c>
      <c r="O12" s="26">
        <v>73</v>
      </c>
      <c r="P12" s="26">
        <v>80.599999999999994</v>
      </c>
      <c r="Q12" s="26">
        <v>81.099999999999994</v>
      </c>
      <c r="R12" s="26">
        <v>77.899999999999991</v>
      </c>
      <c r="S12" s="26">
        <v>73.8</v>
      </c>
      <c r="T12" s="26">
        <v>69.7</v>
      </c>
      <c r="U12" s="26">
        <v>66.599999999999994</v>
      </c>
      <c r="V12" s="26">
        <v>63.899999999999991</v>
      </c>
      <c r="W12" s="26">
        <v>61.699999999999996</v>
      </c>
      <c r="X12" s="26">
        <v>59.3</v>
      </c>
      <c r="Y12" s="26">
        <v>57.599999999999994</v>
      </c>
      <c r="Z12" s="26">
        <v>56.199999999999996</v>
      </c>
      <c r="AA12" s="26">
        <v>54.699999999999996</v>
      </c>
      <c r="AB12" s="26">
        <v>53.599999999999994</v>
      </c>
      <c r="AC12" s="26">
        <v>52.4</v>
      </c>
      <c r="AD12" s="26">
        <v>51.099999999999994</v>
      </c>
      <c r="AE12" s="26">
        <v>49.9</v>
      </c>
      <c r="AF12" s="26">
        <v>48.8</v>
      </c>
      <c r="AG12" s="26">
        <v>48.099999999999994</v>
      </c>
      <c r="AH12" s="26">
        <v>47.3</v>
      </c>
      <c r="AI12" s="26">
        <v>46.699999999999996</v>
      </c>
      <c r="AJ12" s="26">
        <v>46.099999999999994</v>
      </c>
      <c r="AK12" s="26">
        <v>44.8</v>
      </c>
      <c r="AL12" s="24"/>
      <c r="AM12" s="21">
        <v>9</v>
      </c>
      <c r="AN12" s="21"/>
      <c r="AO12" s="21"/>
    </row>
    <row r="13" spans="1:41" s="2" customFormat="1">
      <c r="A13" s="21"/>
      <c r="B13" s="41" t="s">
        <v>38</v>
      </c>
      <c r="C13" s="26">
        <v>0.5</v>
      </c>
      <c r="D13" s="26">
        <v>0.59999999999999987</v>
      </c>
      <c r="E13" s="26">
        <v>0.39999999999999991</v>
      </c>
      <c r="F13" s="26">
        <v>0.29999999999999982</v>
      </c>
      <c r="G13" s="26">
        <v>1</v>
      </c>
      <c r="H13" s="26">
        <v>0.19999999999999996</v>
      </c>
      <c r="I13" s="26">
        <v>0.39999999999999991</v>
      </c>
      <c r="J13" s="26">
        <v>0.59999999999999987</v>
      </c>
      <c r="K13" s="26">
        <v>0.39999999999999991</v>
      </c>
      <c r="L13" s="26">
        <v>0.89999999999999991</v>
      </c>
      <c r="M13" s="26">
        <v>2.2999999999999998</v>
      </c>
      <c r="N13" s="52">
        <v>8.1</v>
      </c>
      <c r="O13" s="26">
        <v>15.4</v>
      </c>
      <c r="P13" s="26">
        <v>27.9</v>
      </c>
      <c r="Q13" s="26">
        <v>43.4</v>
      </c>
      <c r="R13" s="26">
        <v>59.5</v>
      </c>
      <c r="S13" s="26">
        <v>73.800000000000011</v>
      </c>
      <c r="T13" s="26">
        <v>81</v>
      </c>
      <c r="U13" s="26">
        <v>85.7</v>
      </c>
      <c r="V13" s="26">
        <v>88.2</v>
      </c>
      <c r="W13" s="26">
        <v>89.100000000000009</v>
      </c>
      <c r="X13" s="26">
        <v>89</v>
      </c>
      <c r="Y13" s="26">
        <v>87.4</v>
      </c>
      <c r="Z13" s="26">
        <v>84.4</v>
      </c>
      <c r="AA13" s="26">
        <v>80.100000000000009</v>
      </c>
      <c r="AB13" s="26">
        <v>75.300000000000011</v>
      </c>
      <c r="AC13" s="26">
        <v>71.400000000000006</v>
      </c>
      <c r="AD13" s="26">
        <v>65.900000000000006</v>
      </c>
      <c r="AE13" s="26">
        <v>62.4</v>
      </c>
      <c r="AF13" s="26">
        <v>59.4</v>
      </c>
      <c r="AG13" s="26">
        <v>57.1</v>
      </c>
      <c r="AH13" s="26">
        <v>54.699999999999996</v>
      </c>
      <c r="AI13" s="26">
        <v>52.699999999999996</v>
      </c>
      <c r="AJ13" s="26">
        <v>50.8</v>
      </c>
      <c r="AK13" s="26">
        <v>49.199999999999996</v>
      </c>
      <c r="AL13" s="21"/>
      <c r="AM13" s="21">
        <v>12</v>
      </c>
      <c r="AN13" s="21"/>
      <c r="AO13" s="21"/>
    </row>
    <row r="14" spans="1:41">
      <c r="A14" s="24"/>
      <c r="B14" s="41" t="s">
        <v>39</v>
      </c>
      <c r="C14" s="26">
        <v>1.8</v>
      </c>
      <c r="D14" s="26">
        <v>1.0999999999999999</v>
      </c>
      <c r="E14" s="26">
        <v>1.0999999999999999</v>
      </c>
      <c r="F14" s="26">
        <v>0.99999999999999978</v>
      </c>
      <c r="G14" s="26">
        <v>0.90000000000000013</v>
      </c>
      <c r="H14" s="26">
        <v>0.99999999999999978</v>
      </c>
      <c r="I14" s="26">
        <v>1.0999999999999999</v>
      </c>
      <c r="J14" s="26">
        <v>1.2</v>
      </c>
      <c r="K14" s="52">
        <v>4.2</v>
      </c>
      <c r="L14" s="26">
        <v>17.2</v>
      </c>
      <c r="M14" s="26">
        <v>40.800000000000004</v>
      </c>
      <c r="N14" s="26">
        <v>66.5</v>
      </c>
      <c r="O14" s="26">
        <v>79.100000000000009</v>
      </c>
      <c r="P14" s="26">
        <v>83.3</v>
      </c>
      <c r="Q14" s="26">
        <v>81.5</v>
      </c>
      <c r="R14" s="26">
        <v>76.5</v>
      </c>
      <c r="S14" s="26">
        <v>71</v>
      </c>
      <c r="T14" s="26">
        <v>66.5</v>
      </c>
      <c r="U14" s="26">
        <v>63.100000000000009</v>
      </c>
      <c r="V14" s="26">
        <v>59.5</v>
      </c>
      <c r="W14" s="26">
        <v>56.400000000000006</v>
      </c>
      <c r="X14" s="26">
        <v>55</v>
      </c>
      <c r="Y14" s="26">
        <v>52</v>
      </c>
      <c r="Z14" s="26">
        <v>50.6</v>
      </c>
      <c r="AA14" s="26">
        <v>49.2</v>
      </c>
      <c r="AB14" s="26">
        <v>47.2</v>
      </c>
      <c r="AC14" s="26">
        <v>46.7</v>
      </c>
      <c r="AD14" s="26">
        <v>45.5</v>
      </c>
      <c r="AE14" s="26">
        <v>44.400000000000006</v>
      </c>
      <c r="AF14" s="26">
        <v>42.900000000000006</v>
      </c>
      <c r="AG14" s="26">
        <v>42.6</v>
      </c>
      <c r="AH14" s="26">
        <v>42</v>
      </c>
      <c r="AI14" s="26">
        <v>40.700000000000003</v>
      </c>
      <c r="AJ14" s="26">
        <v>40.400000000000006</v>
      </c>
      <c r="AK14" s="26">
        <v>39.5</v>
      </c>
      <c r="AL14" s="24"/>
      <c r="AM14" s="21">
        <v>9</v>
      </c>
      <c r="AN14" s="21"/>
      <c r="AO14" s="21"/>
    </row>
    <row r="15" spans="1:41">
      <c r="A15" s="24"/>
      <c r="B15" s="41" t="s">
        <v>40</v>
      </c>
      <c r="C15" s="26">
        <v>1.6</v>
      </c>
      <c r="D15" s="26">
        <v>1.1999999999999997</v>
      </c>
      <c r="E15" s="26">
        <v>0.89999999999999991</v>
      </c>
      <c r="F15" s="26">
        <v>1</v>
      </c>
      <c r="G15" s="26">
        <v>0.79999999999999982</v>
      </c>
      <c r="H15" s="26">
        <v>1.4</v>
      </c>
      <c r="I15" s="26">
        <v>1.9</v>
      </c>
      <c r="J15" s="52">
        <v>5.8000000000000007</v>
      </c>
      <c r="K15" s="26">
        <v>26.099999999999998</v>
      </c>
      <c r="L15" s="26">
        <v>64.400000000000006</v>
      </c>
      <c r="M15" s="26">
        <v>88.300000000000011</v>
      </c>
      <c r="N15" s="26">
        <v>93.5</v>
      </c>
      <c r="O15" s="26">
        <v>90</v>
      </c>
      <c r="P15" s="26">
        <v>86.4</v>
      </c>
      <c r="Q15" s="26">
        <v>82.9</v>
      </c>
      <c r="R15" s="26">
        <v>78</v>
      </c>
      <c r="S15" s="26">
        <v>74.600000000000009</v>
      </c>
      <c r="T15" s="26">
        <v>71.400000000000006</v>
      </c>
      <c r="U15" s="26">
        <v>68.400000000000006</v>
      </c>
      <c r="V15" s="26">
        <v>65.800000000000011</v>
      </c>
      <c r="W15" s="26">
        <v>64.2</v>
      </c>
      <c r="X15" s="26">
        <v>62.3</v>
      </c>
      <c r="Y15" s="26">
        <v>60.699999999999996</v>
      </c>
      <c r="Z15" s="26">
        <v>59.6</v>
      </c>
      <c r="AA15" s="26">
        <v>58.4</v>
      </c>
      <c r="AB15" s="26">
        <v>57.1</v>
      </c>
      <c r="AC15" s="26">
        <v>55.4</v>
      </c>
      <c r="AD15" s="26">
        <v>55</v>
      </c>
      <c r="AE15" s="26">
        <v>54.4</v>
      </c>
      <c r="AF15" s="26">
        <v>53.6</v>
      </c>
      <c r="AG15" s="26">
        <v>52.199999999999996</v>
      </c>
      <c r="AH15" s="26">
        <v>52</v>
      </c>
      <c r="AI15" s="26">
        <v>51.8</v>
      </c>
      <c r="AJ15" s="26">
        <v>50.8</v>
      </c>
      <c r="AK15" s="26">
        <v>50.6</v>
      </c>
      <c r="AL15" s="24"/>
      <c r="AM15" s="21">
        <v>8</v>
      </c>
      <c r="AN15" s="21"/>
      <c r="AO15" s="21"/>
    </row>
    <row r="16" spans="1:41">
      <c r="A16" s="24"/>
      <c r="B16" s="41" t="s">
        <v>50</v>
      </c>
      <c r="C16" s="26">
        <v>2.5</v>
      </c>
      <c r="D16" s="26">
        <v>1.7000000000000002</v>
      </c>
      <c r="E16" s="26">
        <v>1.4</v>
      </c>
      <c r="F16" s="26">
        <v>1.3000000000000003</v>
      </c>
      <c r="G16" s="26">
        <v>1.6</v>
      </c>
      <c r="H16" s="26">
        <v>1.9</v>
      </c>
      <c r="I16" s="26">
        <v>1.7000000000000002</v>
      </c>
      <c r="J16" s="52">
        <v>3.0000000000000004</v>
      </c>
      <c r="K16" s="26">
        <v>8.7999999999999989</v>
      </c>
      <c r="L16" s="26">
        <v>24.200000000000003</v>
      </c>
      <c r="M16" s="26">
        <v>50.5</v>
      </c>
      <c r="N16" s="26">
        <v>77.3</v>
      </c>
      <c r="O16" s="26">
        <v>95.699999999999989</v>
      </c>
      <c r="P16" s="26">
        <v>100.1</v>
      </c>
      <c r="Q16" s="26">
        <v>101.6</v>
      </c>
      <c r="R16" s="26">
        <v>100.89999999999999</v>
      </c>
      <c r="S16" s="26">
        <v>97.6</v>
      </c>
      <c r="T16" s="26">
        <v>92.6</v>
      </c>
      <c r="U16" s="26">
        <v>88</v>
      </c>
      <c r="V16" s="26">
        <v>82.699999999999989</v>
      </c>
      <c r="W16" s="26">
        <v>79.599999999999994</v>
      </c>
      <c r="X16" s="26">
        <v>76.399999999999991</v>
      </c>
      <c r="Y16" s="26">
        <v>74</v>
      </c>
      <c r="Z16" s="26">
        <v>72.099999999999994</v>
      </c>
      <c r="AA16" s="26">
        <v>69.399999999999991</v>
      </c>
      <c r="AB16" s="26">
        <v>67.599999999999994</v>
      </c>
      <c r="AC16" s="26">
        <v>66.099999999999994</v>
      </c>
      <c r="AD16" s="26">
        <v>64.199999999999989</v>
      </c>
      <c r="AE16" s="26">
        <v>62.800000000000004</v>
      </c>
      <c r="AF16" s="26">
        <v>61.6</v>
      </c>
      <c r="AG16" s="26">
        <v>60.2</v>
      </c>
      <c r="AH16" s="26">
        <v>59.1</v>
      </c>
      <c r="AI16" s="26">
        <v>58.300000000000004</v>
      </c>
      <c r="AJ16" s="26">
        <v>56.800000000000004</v>
      </c>
      <c r="AK16" s="26">
        <v>55.4</v>
      </c>
      <c r="AL16" s="24"/>
      <c r="AM16" s="21">
        <v>8</v>
      </c>
      <c r="AN16" s="21"/>
      <c r="AO16" s="21"/>
    </row>
    <row r="17" spans="1:41">
      <c r="A17" s="24"/>
      <c r="B17" s="41" t="s">
        <v>41</v>
      </c>
      <c r="C17" s="26">
        <v>1.4999999999999998</v>
      </c>
      <c r="D17" s="26">
        <v>1.3</v>
      </c>
      <c r="E17" s="26">
        <v>1.2</v>
      </c>
      <c r="F17" s="26">
        <v>1.4000000000000001</v>
      </c>
      <c r="G17" s="26">
        <v>0.8</v>
      </c>
      <c r="H17" s="26">
        <v>0.90000000000000013</v>
      </c>
      <c r="I17" s="26">
        <v>0.99999999999999978</v>
      </c>
      <c r="J17" s="26">
        <v>1.4000000000000001</v>
      </c>
      <c r="K17" s="52">
        <v>5.8</v>
      </c>
      <c r="L17" s="26">
        <v>20.399999999999999</v>
      </c>
      <c r="M17" s="26">
        <v>42.5</v>
      </c>
      <c r="N17" s="26">
        <v>60.7</v>
      </c>
      <c r="O17" s="26">
        <v>73.7</v>
      </c>
      <c r="P17" s="26">
        <v>78.900000000000006</v>
      </c>
      <c r="Q17" s="26">
        <v>79.900000000000006</v>
      </c>
      <c r="R17" s="26">
        <v>79.400000000000006</v>
      </c>
      <c r="S17" s="26">
        <v>78.400000000000006</v>
      </c>
      <c r="T17" s="26">
        <v>76.5</v>
      </c>
      <c r="U17" s="26">
        <v>74.600000000000009</v>
      </c>
      <c r="V17" s="26">
        <v>70.5</v>
      </c>
      <c r="W17" s="26">
        <v>68</v>
      </c>
      <c r="X17" s="26">
        <v>66.8</v>
      </c>
      <c r="Y17" s="26">
        <v>65.100000000000009</v>
      </c>
      <c r="Z17" s="26">
        <v>63.2</v>
      </c>
      <c r="AA17" s="26">
        <v>61.300000000000004</v>
      </c>
      <c r="AB17" s="26">
        <v>59.1</v>
      </c>
      <c r="AC17" s="26">
        <v>57.7</v>
      </c>
      <c r="AD17" s="26">
        <v>56.2</v>
      </c>
      <c r="AE17" s="26">
        <v>55</v>
      </c>
      <c r="AF17" s="26">
        <v>54.2</v>
      </c>
      <c r="AG17" s="26">
        <v>53</v>
      </c>
      <c r="AH17" s="26">
        <v>51.6</v>
      </c>
      <c r="AI17" s="26">
        <v>51.2</v>
      </c>
      <c r="AJ17" s="26">
        <v>50</v>
      </c>
      <c r="AK17" s="26">
        <v>48.6</v>
      </c>
      <c r="AL17" s="24"/>
      <c r="AM17" s="21">
        <v>9</v>
      </c>
      <c r="AN17" s="21"/>
      <c r="AO17" s="21"/>
    </row>
    <row r="18" spans="1:41">
      <c r="A18" s="41"/>
      <c r="B18" s="2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s="2" customFormat="1">
      <c r="A19" s="21"/>
      <c r="B19" s="22" t="s">
        <v>9</v>
      </c>
      <c r="C19" s="26">
        <f>AVERAGE(C10:C17)</f>
        <v>1.3625</v>
      </c>
      <c r="D19" s="26">
        <f t="shared" ref="D19:AK19" si="0">AVERAGE(D10:D17)</f>
        <v>1.0874999999999999</v>
      </c>
      <c r="E19" s="26">
        <f t="shared" si="0"/>
        <v>1.1375</v>
      </c>
      <c r="F19" s="26">
        <f t="shared" si="0"/>
        <v>1.1000000000000001</v>
      </c>
      <c r="G19" s="26">
        <f t="shared" si="0"/>
        <v>1.0750000000000002</v>
      </c>
      <c r="H19" s="26">
        <f t="shared" si="0"/>
        <v>1.25</v>
      </c>
      <c r="I19" s="26">
        <f t="shared" si="0"/>
        <v>3.5249999999999999</v>
      </c>
      <c r="J19" s="26">
        <f t="shared" si="0"/>
        <v>8.8375000000000004</v>
      </c>
      <c r="K19" s="26">
        <f t="shared" si="0"/>
        <v>19.862500000000004</v>
      </c>
      <c r="L19" s="26">
        <f t="shared" si="0"/>
        <v>34.674999999999997</v>
      </c>
      <c r="M19" s="26">
        <f t="shared" si="0"/>
        <v>50.75</v>
      </c>
      <c r="N19" s="26">
        <f t="shared" si="0"/>
        <v>65.174999999999997</v>
      </c>
      <c r="O19" s="26">
        <f t="shared" si="0"/>
        <v>74.600000000000009</v>
      </c>
      <c r="P19" s="26">
        <f t="shared" si="0"/>
        <v>79.3</v>
      </c>
      <c r="Q19" s="26">
        <f t="shared" si="0"/>
        <v>80.699999999999989</v>
      </c>
      <c r="R19" s="26">
        <f t="shared" si="0"/>
        <v>80.125</v>
      </c>
      <c r="S19" s="26">
        <f t="shared" si="0"/>
        <v>78.650000000000006</v>
      </c>
      <c r="T19" s="26">
        <f t="shared" si="0"/>
        <v>76.337500000000006</v>
      </c>
      <c r="U19" s="26">
        <f t="shared" si="0"/>
        <v>74.087500000000006</v>
      </c>
      <c r="V19" s="26">
        <f t="shared" si="0"/>
        <v>71.574999999999989</v>
      </c>
      <c r="W19" s="26">
        <f t="shared" si="0"/>
        <v>69.5</v>
      </c>
      <c r="X19" s="26">
        <f t="shared" si="0"/>
        <v>67.674999999999997</v>
      </c>
      <c r="Y19" s="26">
        <f t="shared" si="0"/>
        <v>65.6875</v>
      </c>
      <c r="Z19" s="26">
        <f t="shared" si="0"/>
        <v>63.875000000000007</v>
      </c>
      <c r="AA19" s="26">
        <f t="shared" si="0"/>
        <v>61.86249999999999</v>
      </c>
      <c r="AB19" s="26">
        <f t="shared" si="0"/>
        <v>59.800000000000011</v>
      </c>
      <c r="AC19" s="26">
        <f t="shared" si="0"/>
        <v>58.187499999999993</v>
      </c>
      <c r="AD19" s="26">
        <f t="shared" si="0"/>
        <v>56.449999999999996</v>
      </c>
      <c r="AE19" s="26">
        <f t="shared" si="0"/>
        <v>54.949999999999996</v>
      </c>
      <c r="AF19" s="26">
        <f t="shared" si="0"/>
        <v>53.612500000000004</v>
      </c>
      <c r="AG19" s="26">
        <f t="shared" si="0"/>
        <v>52.474999999999994</v>
      </c>
      <c r="AH19" s="26">
        <f t="shared" si="0"/>
        <v>51.462500000000006</v>
      </c>
      <c r="AI19" s="26">
        <f t="shared" si="0"/>
        <v>50.55</v>
      </c>
      <c r="AJ19" s="26">
        <f t="shared" si="0"/>
        <v>49.6875</v>
      </c>
      <c r="AK19" s="26">
        <f t="shared" si="0"/>
        <v>48.6</v>
      </c>
      <c r="AL19" s="21"/>
      <c r="AM19" s="53">
        <f>AVERAGE(AM10:AM17)</f>
        <v>8.75</v>
      </c>
      <c r="AN19" s="54" t="s">
        <v>13</v>
      </c>
      <c r="AO19" s="26"/>
    </row>
    <row r="20" spans="1:41" s="2" customFormat="1">
      <c r="A20" s="21"/>
      <c r="B20" s="22" t="s">
        <v>10</v>
      </c>
      <c r="C20" s="26">
        <f>STDEV(C10:C17)</f>
        <v>0.65013734812620261</v>
      </c>
      <c r="D20" s="26">
        <f t="shared" ref="D20:AK20" si="1">STDEV(D10:D17)</f>
        <v>0.34408263127170097</v>
      </c>
      <c r="E20" s="26">
        <f t="shared" si="1"/>
        <v>0.48678977568790993</v>
      </c>
      <c r="F20" s="26">
        <f t="shared" si="1"/>
        <v>0.37796447300922753</v>
      </c>
      <c r="G20" s="26">
        <f t="shared" si="1"/>
        <v>0.27124053637210715</v>
      </c>
      <c r="H20" s="26">
        <f t="shared" si="1"/>
        <v>0.72506157373997215</v>
      </c>
      <c r="I20" s="26">
        <f t="shared" si="1"/>
        <v>6.4048530706912281</v>
      </c>
      <c r="J20" s="26">
        <f t="shared" si="1"/>
        <v>17.052853762012134</v>
      </c>
      <c r="K20" s="26">
        <f t="shared" si="1"/>
        <v>30.757156542363081</v>
      </c>
      <c r="L20" s="26">
        <f t="shared" si="1"/>
        <v>35.360419761567954</v>
      </c>
      <c r="M20" s="26">
        <f t="shared" si="1"/>
        <v>32.238796503591757</v>
      </c>
      <c r="N20" s="26">
        <f t="shared" si="1"/>
        <v>27.408796815204106</v>
      </c>
      <c r="O20" s="26">
        <f t="shared" si="1"/>
        <v>25.269970885844479</v>
      </c>
      <c r="P20" s="26">
        <f t="shared" si="1"/>
        <v>21.915161092592598</v>
      </c>
      <c r="Q20" s="26">
        <f t="shared" si="1"/>
        <v>17.14476179895361</v>
      </c>
      <c r="R20" s="26">
        <f t="shared" si="1"/>
        <v>12.434370568250376</v>
      </c>
      <c r="S20" s="26">
        <f t="shared" si="1"/>
        <v>9.1913002344607939</v>
      </c>
      <c r="T20" s="26">
        <f t="shared" si="1"/>
        <v>8.9056863856751587</v>
      </c>
      <c r="U20" s="26">
        <f t="shared" si="1"/>
        <v>9.4518989021859028</v>
      </c>
      <c r="V20" s="26">
        <f t="shared" si="1"/>
        <v>10.06872810807242</v>
      </c>
      <c r="W20" s="26">
        <f t="shared" si="1"/>
        <v>10.766747751426937</v>
      </c>
      <c r="X20" s="26">
        <f t="shared" si="1"/>
        <v>11.027854343822836</v>
      </c>
      <c r="Y20" s="26">
        <f t="shared" si="1"/>
        <v>11.142766712087239</v>
      </c>
      <c r="Z20" s="26">
        <f t="shared" si="1"/>
        <v>10.63669524402596</v>
      </c>
      <c r="AA20" s="26">
        <f t="shared" si="1"/>
        <v>9.6399373886527009</v>
      </c>
      <c r="AB20" s="26">
        <f t="shared" si="1"/>
        <v>8.778870737661526</v>
      </c>
      <c r="AC20" s="26">
        <f t="shared" si="1"/>
        <v>7.9393122228206838</v>
      </c>
      <c r="AD20" s="26">
        <f t="shared" si="1"/>
        <v>6.8349939910100082</v>
      </c>
      <c r="AE20" s="26">
        <f t="shared" si="1"/>
        <v>6.2330914136910405</v>
      </c>
      <c r="AF20" s="26">
        <f t="shared" si="1"/>
        <v>6.0560330014197818</v>
      </c>
      <c r="AG20" s="26">
        <f t="shared" si="1"/>
        <v>5.6215783243803399</v>
      </c>
      <c r="AH20" s="26">
        <f t="shared" si="1"/>
        <v>5.3098123453524364</v>
      </c>
      <c r="AI20" s="26">
        <f t="shared" si="1"/>
        <v>5.306868864298151</v>
      </c>
      <c r="AJ20" s="26">
        <f t="shared" si="1"/>
        <v>4.9737704869789523</v>
      </c>
      <c r="AK20" s="26">
        <f t="shared" si="1"/>
        <v>4.9312415127574978</v>
      </c>
      <c r="AL20" s="21"/>
      <c r="AM20" s="26">
        <f>STDEV(AM10:AM17)</f>
        <v>1.4880476182856899</v>
      </c>
      <c r="AN20" s="54" t="s">
        <v>14</v>
      </c>
      <c r="AO20" s="26"/>
    </row>
    <row r="21" spans="1:4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25.5" customHeight="1">
      <c r="A22" s="102" t="s">
        <v>19</v>
      </c>
      <c r="B22" s="103"/>
      <c r="C22" s="95" t="s">
        <v>18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4"/>
      <c r="AM22" s="24"/>
      <c r="AN22" s="24"/>
      <c r="AO22" s="24"/>
    </row>
    <row r="23" spans="1:41" ht="15.75" thickBot="1">
      <c r="A23" s="49"/>
      <c r="B23" s="24"/>
      <c r="C23" s="97" t="s">
        <v>5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.75" thickBot="1">
      <c r="A24" s="24"/>
      <c r="B24" s="49" t="s">
        <v>6</v>
      </c>
      <c r="C24" s="50">
        <v>1</v>
      </c>
      <c r="D24" s="51">
        <v>2</v>
      </c>
      <c r="E24" s="51">
        <v>3</v>
      </c>
      <c r="F24" s="51">
        <v>4</v>
      </c>
      <c r="G24" s="51">
        <v>5</v>
      </c>
      <c r="H24" s="51">
        <v>6</v>
      </c>
      <c r="I24" s="51">
        <v>7</v>
      </c>
      <c r="J24" s="51">
        <v>8</v>
      </c>
      <c r="K24" s="51">
        <v>9</v>
      </c>
      <c r="L24" s="51">
        <v>10</v>
      </c>
      <c r="M24" s="51">
        <v>11</v>
      </c>
      <c r="N24" s="51">
        <v>12</v>
      </c>
      <c r="O24" s="51">
        <v>13</v>
      </c>
      <c r="P24" s="51">
        <v>14</v>
      </c>
      <c r="Q24" s="51">
        <v>15</v>
      </c>
      <c r="R24" s="51">
        <v>16</v>
      </c>
      <c r="S24" s="51">
        <v>17</v>
      </c>
      <c r="T24" s="51">
        <v>18</v>
      </c>
      <c r="U24" s="51">
        <v>19</v>
      </c>
      <c r="V24" s="51">
        <v>20</v>
      </c>
      <c r="W24" s="51">
        <v>21</v>
      </c>
      <c r="X24" s="51">
        <v>22</v>
      </c>
      <c r="Y24" s="51">
        <v>23</v>
      </c>
      <c r="Z24" s="51">
        <v>24</v>
      </c>
      <c r="AA24" s="51">
        <v>25</v>
      </c>
      <c r="AB24" s="51">
        <v>26</v>
      </c>
      <c r="AC24" s="51">
        <v>27</v>
      </c>
      <c r="AD24" s="51">
        <v>28</v>
      </c>
      <c r="AE24" s="51">
        <v>29</v>
      </c>
      <c r="AF24" s="51">
        <v>30</v>
      </c>
      <c r="AG24" s="51">
        <v>31</v>
      </c>
      <c r="AH24" s="51">
        <v>32</v>
      </c>
      <c r="AI24" s="51">
        <v>33</v>
      </c>
      <c r="AJ24" s="51">
        <v>34</v>
      </c>
      <c r="AK24" s="51">
        <v>35</v>
      </c>
      <c r="AL24" s="24"/>
      <c r="AM24" s="21" t="s">
        <v>7</v>
      </c>
      <c r="AN24" s="21"/>
      <c r="AO24" s="21"/>
    </row>
    <row r="25" spans="1:41" s="9" customFormat="1" ht="15.75">
      <c r="A25" s="21"/>
      <c r="B25" s="41" t="s">
        <v>42</v>
      </c>
      <c r="C25" s="26">
        <v>0.7</v>
      </c>
      <c r="D25" s="26">
        <v>0.40000000000000013</v>
      </c>
      <c r="E25" s="26">
        <v>1.0000000000000002</v>
      </c>
      <c r="F25" s="26">
        <v>0.40000000000000013</v>
      </c>
      <c r="G25" s="26">
        <v>0.60000000000000009</v>
      </c>
      <c r="H25" s="26">
        <v>0.40000000000000013</v>
      </c>
      <c r="I25" s="26">
        <v>0.60000000000000009</v>
      </c>
      <c r="J25" s="52">
        <v>3.8</v>
      </c>
      <c r="K25" s="26">
        <v>12.200000000000001</v>
      </c>
      <c r="L25" s="26">
        <v>29.900000000000002</v>
      </c>
      <c r="M25" s="26">
        <v>54.599999999999994</v>
      </c>
      <c r="N25" s="26">
        <v>75.399999999999991</v>
      </c>
      <c r="O25" s="26">
        <v>89</v>
      </c>
      <c r="P25" s="26">
        <v>94.899999999999991</v>
      </c>
      <c r="Q25" s="26">
        <v>93.899999999999991</v>
      </c>
      <c r="R25" s="26">
        <v>89.899999999999991</v>
      </c>
      <c r="S25" s="26">
        <v>85.1</v>
      </c>
      <c r="T25" s="26">
        <v>81</v>
      </c>
      <c r="U25" s="26">
        <v>77.2</v>
      </c>
      <c r="V25" s="26">
        <v>74.5</v>
      </c>
      <c r="W25" s="26">
        <v>71.899999999999991</v>
      </c>
      <c r="X25" s="26">
        <v>69.099999999999994</v>
      </c>
      <c r="Y25" s="26">
        <v>67</v>
      </c>
      <c r="Z25" s="26">
        <v>65</v>
      </c>
      <c r="AA25" s="26">
        <v>63.7</v>
      </c>
      <c r="AB25" s="26">
        <v>61.699999999999996</v>
      </c>
      <c r="AC25" s="26">
        <v>59.599999999999994</v>
      </c>
      <c r="AD25" s="26">
        <v>58.699999999999996</v>
      </c>
      <c r="AE25" s="26">
        <v>58.3</v>
      </c>
      <c r="AF25" s="26">
        <v>57.099999999999994</v>
      </c>
      <c r="AG25" s="26">
        <v>56</v>
      </c>
      <c r="AH25" s="26">
        <v>55.3</v>
      </c>
      <c r="AI25" s="26">
        <v>54.699999999999996</v>
      </c>
      <c r="AJ25" s="26">
        <v>53.5</v>
      </c>
      <c r="AK25" s="26">
        <v>52.8</v>
      </c>
      <c r="AL25" s="21"/>
      <c r="AM25" s="21">
        <v>8</v>
      </c>
      <c r="AN25" s="21"/>
      <c r="AO25" s="21"/>
    </row>
    <row r="26" spans="1:41">
      <c r="A26" s="24"/>
      <c r="B26" s="41" t="s">
        <v>43</v>
      </c>
      <c r="C26" s="26">
        <v>1</v>
      </c>
      <c r="D26" s="26">
        <v>0.60000000000000009</v>
      </c>
      <c r="E26" s="26">
        <v>0.70000000000000018</v>
      </c>
      <c r="F26" s="26">
        <v>0.5</v>
      </c>
      <c r="G26" s="26">
        <v>0.5</v>
      </c>
      <c r="H26" s="26">
        <v>0.5</v>
      </c>
      <c r="I26" s="26">
        <v>1.2999999999999998</v>
      </c>
      <c r="J26" s="52">
        <v>13.5</v>
      </c>
      <c r="K26" s="26">
        <v>66.7</v>
      </c>
      <c r="L26" s="26">
        <v>94.4</v>
      </c>
      <c r="M26" s="26">
        <v>98.4</v>
      </c>
      <c r="N26" s="26">
        <v>94.3</v>
      </c>
      <c r="O26" s="26">
        <v>86.3</v>
      </c>
      <c r="P26" s="26">
        <v>80</v>
      </c>
      <c r="Q26" s="26">
        <v>74.599999999999994</v>
      </c>
      <c r="R26" s="26">
        <v>71.099999999999994</v>
      </c>
      <c r="S26" s="26">
        <v>67.7</v>
      </c>
      <c r="T26" s="26">
        <v>64.5</v>
      </c>
      <c r="U26" s="26">
        <v>63.2</v>
      </c>
      <c r="V26" s="26">
        <v>60.9</v>
      </c>
      <c r="W26" s="26">
        <v>59.7</v>
      </c>
      <c r="X26" s="26">
        <v>57.9</v>
      </c>
      <c r="Y26" s="26">
        <v>56.6</v>
      </c>
      <c r="Z26" s="26">
        <v>54.6</v>
      </c>
      <c r="AA26" s="26">
        <v>54.5</v>
      </c>
      <c r="AB26" s="26">
        <v>53.3</v>
      </c>
      <c r="AC26" s="26">
        <v>52.7</v>
      </c>
      <c r="AD26" s="26">
        <v>51.8</v>
      </c>
      <c r="AE26" s="26">
        <v>51.5</v>
      </c>
      <c r="AF26" s="26">
        <v>50.5</v>
      </c>
      <c r="AG26" s="26">
        <v>50.2</v>
      </c>
      <c r="AH26" s="26">
        <v>50.8</v>
      </c>
      <c r="AI26" s="26">
        <v>49.8</v>
      </c>
      <c r="AJ26" s="26">
        <v>50</v>
      </c>
      <c r="AK26" s="26">
        <v>49.4</v>
      </c>
      <c r="AL26" s="24"/>
      <c r="AM26" s="21">
        <v>8</v>
      </c>
      <c r="AN26" s="21"/>
      <c r="AO26" s="21"/>
    </row>
    <row r="27" spans="1:41">
      <c r="A27" s="24"/>
      <c r="B27" s="41" t="s">
        <v>44</v>
      </c>
      <c r="C27" s="26">
        <v>1.6</v>
      </c>
      <c r="D27" s="26">
        <v>1.3000000000000003</v>
      </c>
      <c r="E27" s="26">
        <v>1.4</v>
      </c>
      <c r="F27" s="26">
        <v>1.5</v>
      </c>
      <c r="G27" s="26">
        <v>1.5</v>
      </c>
      <c r="H27" s="26">
        <v>1.7000000000000002</v>
      </c>
      <c r="I27" s="26">
        <v>1.5</v>
      </c>
      <c r="J27" s="26">
        <v>1.6</v>
      </c>
      <c r="K27" s="26">
        <v>1.6</v>
      </c>
      <c r="L27" s="26">
        <v>1.9</v>
      </c>
      <c r="M27" s="26">
        <v>2.6</v>
      </c>
      <c r="N27" s="52">
        <v>4.3</v>
      </c>
      <c r="O27" s="26">
        <v>9.6</v>
      </c>
      <c r="P27" s="26">
        <v>21.8</v>
      </c>
      <c r="Q27" s="26">
        <v>40.800000000000004</v>
      </c>
      <c r="R27" s="26">
        <v>67.699999999999989</v>
      </c>
      <c r="S27" s="26">
        <v>88.6</v>
      </c>
      <c r="T27" s="26">
        <v>94.899999999999991</v>
      </c>
      <c r="U27" s="26">
        <v>94.1</v>
      </c>
      <c r="V27" s="26">
        <v>90.5</v>
      </c>
      <c r="W27" s="26">
        <v>86</v>
      </c>
      <c r="X27" s="26">
        <v>80.3</v>
      </c>
      <c r="Y27" s="26">
        <v>76.099999999999994</v>
      </c>
      <c r="Z27" s="26">
        <v>71.3</v>
      </c>
      <c r="AA27" s="26">
        <v>67.5</v>
      </c>
      <c r="AB27" s="26">
        <v>64</v>
      </c>
      <c r="AC27" s="26">
        <v>61.300000000000004</v>
      </c>
      <c r="AD27" s="26">
        <v>58.9</v>
      </c>
      <c r="AE27" s="26">
        <v>56.6</v>
      </c>
      <c r="AF27" s="26">
        <v>54.6</v>
      </c>
      <c r="AG27" s="26">
        <v>52.800000000000004</v>
      </c>
      <c r="AH27" s="26">
        <v>50.800000000000004</v>
      </c>
      <c r="AI27" s="26">
        <v>49.7</v>
      </c>
      <c r="AJ27" s="26">
        <v>48.300000000000004</v>
      </c>
      <c r="AK27" s="26">
        <v>47.2</v>
      </c>
      <c r="AL27" s="24"/>
      <c r="AM27" s="21">
        <v>12</v>
      </c>
      <c r="AN27" s="21"/>
      <c r="AO27" s="21"/>
    </row>
    <row r="28" spans="1:41">
      <c r="A28" s="24"/>
      <c r="B28" s="41" t="s">
        <v>45</v>
      </c>
      <c r="C28" s="26">
        <v>0.30000000000000004</v>
      </c>
      <c r="D28" s="26">
        <v>0.19999999999999996</v>
      </c>
      <c r="E28" s="26">
        <v>0.19999999999999996</v>
      </c>
      <c r="F28" s="26">
        <v>0.19999999999999996</v>
      </c>
      <c r="G28" s="26">
        <v>0.7</v>
      </c>
      <c r="H28" s="26">
        <v>0.40000000000000013</v>
      </c>
      <c r="I28" s="26">
        <v>0.19999999999999996</v>
      </c>
      <c r="J28" s="26">
        <v>0.30000000000000004</v>
      </c>
      <c r="K28" s="52">
        <v>8.3999999999999986</v>
      </c>
      <c r="L28" s="26">
        <v>24.099999999999998</v>
      </c>
      <c r="M28" s="26">
        <v>69.7</v>
      </c>
      <c r="N28" s="26">
        <v>86.2</v>
      </c>
      <c r="O28" s="26">
        <v>83.2</v>
      </c>
      <c r="P28" s="26">
        <v>77.400000000000006</v>
      </c>
      <c r="Q28" s="26">
        <v>71.900000000000006</v>
      </c>
      <c r="R28" s="26">
        <v>67.400000000000006</v>
      </c>
      <c r="S28" s="26">
        <v>64.2</v>
      </c>
      <c r="T28" s="26">
        <v>60.900000000000006</v>
      </c>
      <c r="U28" s="26">
        <v>57.2</v>
      </c>
      <c r="V28" s="26">
        <v>55.1</v>
      </c>
      <c r="W28" s="26">
        <v>53</v>
      </c>
      <c r="X28" s="26">
        <v>51.5</v>
      </c>
      <c r="Y28" s="26">
        <v>49.7</v>
      </c>
      <c r="Z28" s="26">
        <v>48.400000000000006</v>
      </c>
      <c r="AA28" s="26">
        <v>47.2</v>
      </c>
      <c r="AB28" s="26">
        <v>45.6</v>
      </c>
      <c r="AC28" s="26">
        <v>44.300000000000004</v>
      </c>
      <c r="AD28" s="26">
        <v>43</v>
      </c>
      <c r="AE28" s="26">
        <v>42.2</v>
      </c>
      <c r="AF28" s="26">
        <v>41.7</v>
      </c>
      <c r="AG28" s="26">
        <v>40.6</v>
      </c>
      <c r="AH28" s="26">
        <v>40.200000000000003</v>
      </c>
      <c r="AI28" s="26">
        <v>40.1</v>
      </c>
      <c r="AJ28" s="26">
        <v>39.1</v>
      </c>
      <c r="AK28" s="26">
        <v>38.800000000000004</v>
      </c>
      <c r="AL28" s="24"/>
      <c r="AM28" s="21">
        <v>9</v>
      </c>
      <c r="AN28" s="21"/>
      <c r="AO28" s="21"/>
    </row>
    <row r="29" spans="1:41">
      <c r="A29" s="24"/>
      <c r="B29" s="41" t="s">
        <v>46</v>
      </c>
      <c r="C29" s="26">
        <v>1</v>
      </c>
      <c r="D29" s="26">
        <v>0.79999999999999982</v>
      </c>
      <c r="E29" s="26">
        <v>1.2999999999999998</v>
      </c>
      <c r="F29" s="26">
        <v>1.7999999999999998</v>
      </c>
      <c r="G29" s="26">
        <v>1.2999999999999998</v>
      </c>
      <c r="H29" s="26">
        <v>1.8999999999999995</v>
      </c>
      <c r="I29" s="52">
        <v>5.7</v>
      </c>
      <c r="J29" s="26">
        <v>15.3</v>
      </c>
      <c r="K29" s="26">
        <v>38</v>
      </c>
      <c r="L29" s="26">
        <v>65.2</v>
      </c>
      <c r="M29" s="26">
        <v>81.599999999999994</v>
      </c>
      <c r="N29" s="26">
        <v>88.8</v>
      </c>
      <c r="O29" s="26">
        <v>89.6</v>
      </c>
      <c r="P29" s="26">
        <v>88.3</v>
      </c>
      <c r="Q29" s="26">
        <v>86.6</v>
      </c>
      <c r="R29" s="26">
        <v>82.899999999999991</v>
      </c>
      <c r="S29" s="26">
        <v>77.8</v>
      </c>
      <c r="T29" s="26">
        <v>75</v>
      </c>
      <c r="U29" s="26">
        <v>72.3</v>
      </c>
      <c r="V29" s="26">
        <v>69.8</v>
      </c>
      <c r="W29" s="26">
        <v>67.099999999999994</v>
      </c>
      <c r="X29" s="26">
        <v>65.399999999999991</v>
      </c>
      <c r="Y29" s="26">
        <v>63.5</v>
      </c>
      <c r="Z29" s="26">
        <v>62.8</v>
      </c>
      <c r="AA29" s="26">
        <v>61.199999999999996</v>
      </c>
      <c r="AB29" s="26">
        <v>59.699999999999996</v>
      </c>
      <c r="AC29" s="26">
        <v>58.5</v>
      </c>
      <c r="AD29" s="26">
        <v>57.8</v>
      </c>
      <c r="AE29" s="26">
        <v>57.099999999999994</v>
      </c>
      <c r="AF29" s="26">
        <v>56.4</v>
      </c>
      <c r="AG29" s="26">
        <v>55.599999999999994</v>
      </c>
      <c r="AH29" s="26">
        <v>55.099999999999994</v>
      </c>
      <c r="AI29" s="26">
        <v>54.599999999999994</v>
      </c>
      <c r="AJ29" s="26">
        <v>54.3</v>
      </c>
      <c r="AK29" s="26">
        <v>53.699999999999996</v>
      </c>
      <c r="AL29" s="24"/>
      <c r="AM29" s="21">
        <v>7</v>
      </c>
      <c r="AN29" s="21"/>
      <c r="AO29" s="21"/>
    </row>
    <row r="30" spans="1:41">
      <c r="A30" s="24"/>
      <c r="B30" s="41" t="s">
        <v>47</v>
      </c>
      <c r="C30" s="26">
        <v>2.4999999999999996</v>
      </c>
      <c r="D30" s="26">
        <v>1.6</v>
      </c>
      <c r="E30" s="26">
        <v>1.4</v>
      </c>
      <c r="F30" s="26">
        <v>1</v>
      </c>
      <c r="G30" s="26">
        <v>0.89999999999999991</v>
      </c>
      <c r="H30" s="26">
        <v>0.79999999999999982</v>
      </c>
      <c r="I30" s="26">
        <v>0.79999999999999982</v>
      </c>
      <c r="J30" s="26">
        <v>0.69999999999999973</v>
      </c>
      <c r="K30" s="26">
        <v>0.79999999999999982</v>
      </c>
      <c r="L30" s="26">
        <v>0.89999999999999991</v>
      </c>
      <c r="M30" s="26">
        <v>0.69999999999999973</v>
      </c>
      <c r="N30" s="26">
        <v>1.1000000000000001</v>
      </c>
      <c r="O30" s="26">
        <v>2.6</v>
      </c>
      <c r="P30" s="52">
        <v>8</v>
      </c>
      <c r="Q30" s="26">
        <v>16.299999999999997</v>
      </c>
      <c r="R30" s="26">
        <v>32.9</v>
      </c>
      <c r="S30" s="26">
        <v>50.3</v>
      </c>
      <c r="T30" s="26">
        <v>68.5</v>
      </c>
      <c r="U30" s="26">
        <v>77.100000000000009</v>
      </c>
      <c r="V30" s="26">
        <v>82</v>
      </c>
      <c r="W30" s="26">
        <v>81.5</v>
      </c>
      <c r="X30" s="26">
        <v>77.900000000000006</v>
      </c>
      <c r="Y30" s="26">
        <v>74.7</v>
      </c>
      <c r="Z30" s="26">
        <v>71.900000000000006</v>
      </c>
      <c r="AA30" s="26">
        <v>69.300000000000011</v>
      </c>
      <c r="AB30" s="26">
        <v>67.7</v>
      </c>
      <c r="AC30" s="26">
        <v>65.100000000000009</v>
      </c>
      <c r="AD30" s="26">
        <v>63.699999999999996</v>
      </c>
      <c r="AE30" s="26">
        <v>62.199999999999996</v>
      </c>
      <c r="AF30" s="26">
        <v>61.3</v>
      </c>
      <c r="AG30" s="26">
        <v>60.199999999999996</v>
      </c>
      <c r="AH30" s="26">
        <v>59</v>
      </c>
      <c r="AI30" s="26">
        <v>58</v>
      </c>
      <c r="AJ30" s="26">
        <v>57</v>
      </c>
      <c r="AK30" s="26">
        <v>56</v>
      </c>
      <c r="AL30" s="24"/>
      <c r="AM30" s="21">
        <v>14</v>
      </c>
      <c r="AN30" s="21"/>
      <c r="AO30" s="21"/>
    </row>
    <row r="31" spans="1:41">
      <c r="A31" s="24"/>
      <c r="B31" s="41" t="s">
        <v>48</v>
      </c>
      <c r="C31" s="26">
        <v>2.9</v>
      </c>
      <c r="D31" s="26">
        <v>2</v>
      </c>
      <c r="E31" s="26">
        <v>1.8000000000000003</v>
      </c>
      <c r="F31" s="26">
        <v>1.6</v>
      </c>
      <c r="G31" s="26">
        <v>1.5</v>
      </c>
      <c r="H31" s="26">
        <v>1.5</v>
      </c>
      <c r="I31" s="26">
        <v>1.3000000000000003</v>
      </c>
      <c r="J31" s="26">
        <v>1.2000000000000002</v>
      </c>
      <c r="K31" s="26">
        <v>1.3000000000000003</v>
      </c>
      <c r="L31" s="26">
        <v>2.9</v>
      </c>
      <c r="M31" s="52">
        <v>10.6</v>
      </c>
      <c r="N31" s="26">
        <v>36.1</v>
      </c>
      <c r="O31" s="26">
        <v>66.5</v>
      </c>
      <c r="P31" s="26">
        <v>91.399999999999991</v>
      </c>
      <c r="Q31" s="26">
        <v>103.3</v>
      </c>
      <c r="R31" s="26">
        <v>107.19999999999999</v>
      </c>
      <c r="S31" s="26">
        <v>107.19999999999999</v>
      </c>
      <c r="T31" s="26">
        <v>103.19999999999999</v>
      </c>
      <c r="U31" s="26">
        <v>98.8</v>
      </c>
      <c r="V31" s="26">
        <v>93.199999999999989</v>
      </c>
      <c r="W31" s="26">
        <v>87.6</v>
      </c>
      <c r="X31" s="26">
        <v>83.699999999999989</v>
      </c>
      <c r="Y31" s="26">
        <v>79.099999999999994</v>
      </c>
      <c r="Z31" s="26">
        <v>76</v>
      </c>
      <c r="AA31" s="26">
        <v>73.599999999999994</v>
      </c>
      <c r="AB31" s="26">
        <v>71.5</v>
      </c>
      <c r="AC31" s="26">
        <v>68.599999999999994</v>
      </c>
      <c r="AD31" s="26">
        <v>66.099999999999994</v>
      </c>
      <c r="AE31" s="26">
        <v>64.8</v>
      </c>
      <c r="AF31" s="26">
        <v>63.1</v>
      </c>
      <c r="AG31" s="26">
        <v>61.4</v>
      </c>
      <c r="AH31" s="26">
        <v>59.9</v>
      </c>
      <c r="AI31" s="26">
        <v>59.6</v>
      </c>
      <c r="AJ31" s="26">
        <v>57.5</v>
      </c>
      <c r="AK31" s="26">
        <v>56.9</v>
      </c>
      <c r="AL31" s="24"/>
      <c r="AM31" s="21">
        <v>11</v>
      </c>
      <c r="AN31" s="21"/>
      <c r="AO31" s="21"/>
    </row>
    <row r="32" spans="1:41">
      <c r="A32" s="24"/>
      <c r="B32" s="41" t="s">
        <v>49</v>
      </c>
      <c r="C32" s="26">
        <v>1.8</v>
      </c>
      <c r="D32" s="26">
        <v>1.0999999999999999</v>
      </c>
      <c r="E32" s="26">
        <v>0.30000000000000004</v>
      </c>
      <c r="F32" s="26">
        <v>0.19999999999999996</v>
      </c>
      <c r="G32" s="26">
        <v>0.39999999999999991</v>
      </c>
      <c r="H32" s="26">
        <v>0.30000000000000004</v>
      </c>
      <c r="I32" s="26">
        <v>0.39999999999999991</v>
      </c>
      <c r="J32" s="26">
        <v>1.0999999999999999</v>
      </c>
      <c r="K32" s="52">
        <v>7.1000000000000005</v>
      </c>
      <c r="L32" s="26">
        <v>29</v>
      </c>
      <c r="M32" s="26">
        <v>62.5</v>
      </c>
      <c r="N32" s="26">
        <v>72.2</v>
      </c>
      <c r="O32" s="26">
        <v>73.7</v>
      </c>
      <c r="P32" s="26">
        <v>73.8</v>
      </c>
      <c r="Q32" s="26">
        <v>71.7</v>
      </c>
      <c r="R32" s="26">
        <v>69.2</v>
      </c>
      <c r="S32" s="26">
        <v>66</v>
      </c>
      <c r="T32" s="26">
        <v>62.7</v>
      </c>
      <c r="U32" s="26">
        <v>59.800000000000004</v>
      </c>
      <c r="V32" s="26">
        <v>57.300000000000004</v>
      </c>
      <c r="W32" s="26">
        <v>55.900000000000006</v>
      </c>
      <c r="X32" s="26">
        <v>53.6</v>
      </c>
      <c r="Y32" s="26">
        <v>52.5</v>
      </c>
      <c r="Z32" s="26">
        <v>50.7</v>
      </c>
      <c r="AA32" s="26">
        <v>49.400000000000006</v>
      </c>
      <c r="AB32" s="26">
        <v>48</v>
      </c>
      <c r="AC32" s="26">
        <v>47</v>
      </c>
      <c r="AD32" s="26">
        <v>45.900000000000006</v>
      </c>
      <c r="AE32" s="26">
        <v>45.2</v>
      </c>
      <c r="AF32" s="26">
        <v>44.2</v>
      </c>
      <c r="AG32" s="26">
        <v>43.400000000000006</v>
      </c>
      <c r="AH32" s="26">
        <v>42.7</v>
      </c>
      <c r="AI32" s="26">
        <v>42.1</v>
      </c>
      <c r="AJ32" s="26">
        <v>41.7</v>
      </c>
      <c r="AK32" s="26">
        <v>41.800000000000004</v>
      </c>
      <c r="AL32" s="24"/>
      <c r="AM32" s="21">
        <v>9</v>
      </c>
      <c r="AN32" s="21"/>
      <c r="AO32" s="21"/>
    </row>
    <row r="33" spans="1:41">
      <c r="A33" s="4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2" customFormat="1">
      <c r="A34" s="21"/>
      <c r="B34" s="22" t="s">
        <v>9</v>
      </c>
      <c r="C34" s="26">
        <f>AVERAGE(C25:C32)</f>
        <v>1.4750000000000001</v>
      </c>
      <c r="D34" s="26">
        <f t="shared" ref="D34:AK34" si="2">AVERAGE(D25:D32)</f>
        <v>1</v>
      </c>
      <c r="E34" s="26">
        <f t="shared" si="2"/>
        <v>1.0125000000000002</v>
      </c>
      <c r="F34" s="26">
        <f t="shared" si="2"/>
        <v>0.9</v>
      </c>
      <c r="G34" s="26">
        <f t="shared" si="2"/>
        <v>0.92500000000000004</v>
      </c>
      <c r="H34" s="26">
        <f t="shared" si="2"/>
        <v>0.9375</v>
      </c>
      <c r="I34" s="26">
        <f t="shared" si="2"/>
        <v>1.4750000000000003</v>
      </c>
      <c r="J34" s="26">
        <f t="shared" si="2"/>
        <v>4.6875000000000009</v>
      </c>
      <c r="K34" s="26">
        <f t="shared" si="2"/>
        <v>17.012499999999999</v>
      </c>
      <c r="L34" s="26">
        <f t="shared" si="2"/>
        <v>31.037500000000001</v>
      </c>
      <c r="M34" s="26">
        <f t="shared" si="2"/>
        <v>47.587499999999999</v>
      </c>
      <c r="N34" s="26">
        <f t="shared" si="2"/>
        <v>57.300000000000004</v>
      </c>
      <c r="O34" s="26">
        <f t="shared" si="2"/>
        <v>62.562500000000007</v>
      </c>
      <c r="P34" s="26">
        <f t="shared" si="2"/>
        <v>66.95</v>
      </c>
      <c r="Q34" s="26">
        <f t="shared" si="2"/>
        <v>69.887500000000017</v>
      </c>
      <c r="R34" s="26">
        <f t="shared" si="2"/>
        <v>73.537499999999994</v>
      </c>
      <c r="S34" s="26">
        <f t="shared" si="2"/>
        <v>75.862500000000011</v>
      </c>
      <c r="T34" s="26">
        <f t="shared" si="2"/>
        <v>76.337500000000006</v>
      </c>
      <c r="U34" s="26">
        <f t="shared" si="2"/>
        <v>74.962499999999991</v>
      </c>
      <c r="V34" s="26">
        <f t="shared" si="2"/>
        <v>72.912499999999994</v>
      </c>
      <c r="W34" s="26">
        <f t="shared" si="2"/>
        <v>70.337500000000006</v>
      </c>
      <c r="X34" s="26">
        <f t="shared" si="2"/>
        <v>67.424999999999997</v>
      </c>
      <c r="Y34" s="26">
        <f t="shared" si="2"/>
        <v>64.899999999999991</v>
      </c>
      <c r="Z34" s="26">
        <f t="shared" si="2"/>
        <v>62.587499999999999</v>
      </c>
      <c r="AA34" s="26">
        <f t="shared" si="2"/>
        <v>60.8</v>
      </c>
      <c r="AB34" s="26">
        <f t="shared" si="2"/>
        <v>58.9375</v>
      </c>
      <c r="AC34" s="26">
        <f t="shared" si="2"/>
        <v>57.137500000000003</v>
      </c>
      <c r="AD34" s="26">
        <f t="shared" si="2"/>
        <v>55.737499999999997</v>
      </c>
      <c r="AE34" s="26">
        <f t="shared" si="2"/>
        <v>54.737500000000004</v>
      </c>
      <c r="AF34" s="26">
        <f t="shared" si="2"/>
        <v>53.612499999999997</v>
      </c>
      <c r="AG34" s="26">
        <f t="shared" si="2"/>
        <v>52.524999999999991</v>
      </c>
      <c r="AH34" s="26">
        <f t="shared" si="2"/>
        <v>51.725000000000001</v>
      </c>
      <c r="AI34" s="26">
        <f t="shared" si="2"/>
        <v>51.075000000000003</v>
      </c>
      <c r="AJ34" s="26">
        <f t="shared" si="2"/>
        <v>50.174999999999997</v>
      </c>
      <c r="AK34" s="26">
        <f t="shared" si="2"/>
        <v>49.574999999999996</v>
      </c>
      <c r="AL34" s="21"/>
      <c r="AM34" s="53">
        <f>AVERAGE(AM25:AM32)</f>
        <v>9.75</v>
      </c>
      <c r="AN34" s="54" t="s">
        <v>13</v>
      </c>
      <c r="AO34" s="26"/>
    </row>
    <row r="35" spans="1:41" s="2" customFormat="1">
      <c r="A35" s="21"/>
      <c r="B35" s="22" t="s">
        <v>10</v>
      </c>
      <c r="C35" s="26">
        <f>STDEV(C25:C32)</f>
        <v>0.89721792224631791</v>
      </c>
      <c r="D35" s="26">
        <f t="shared" ref="D35:AK35" si="3">STDEV(D25:D32)</f>
        <v>0.61644140029689765</v>
      </c>
      <c r="E35" s="26">
        <f t="shared" si="3"/>
        <v>0.5693040864574419</v>
      </c>
      <c r="F35" s="26">
        <f t="shared" si="3"/>
        <v>0.66116779802320758</v>
      </c>
      <c r="G35" s="26">
        <f t="shared" si="3"/>
        <v>0.44960299948160576</v>
      </c>
      <c r="H35" s="26">
        <f t="shared" si="3"/>
        <v>0.65669627682818454</v>
      </c>
      <c r="I35" s="26">
        <f t="shared" si="3"/>
        <v>1.7693824588579721</v>
      </c>
      <c r="J35" s="26">
        <f t="shared" si="3"/>
        <v>6.103731294403917</v>
      </c>
      <c r="K35" s="26">
        <f t="shared" si="3"/>
        <v>23.458744181465228</v>
      </c>
      <c r="L35" s="26">
        <f t="shared" si="3"/>
        <v>33.34760379054886</v>
      </c>
      <c r="M35" s="26">
        <f t="shared" si="3"/>
        <v>37.965527126592093</v>
      </c>
      <c r="N35" s="26">
        <f t="shared" si="3"/>
        <v>38.103168222228291</v>
      </c>
      <c r="O35" s="26">
        <f t="shared" si="3"/>
        <v>35.775927161790129</v>
      </c>
      <c r="P35" s="26">
        <f t="shared" si="3"/>
        <v>33.112103958695045</v>
      </c>
      <c r="Q35" s="26">
        <f t="shared" si="3"/>
        <v>28.584583132470883</v>
      </c>
      <c r="R35" s="26">
        <f t="shared" si="3"/>
        <v>21.502354522237784</v>
      </c>
      <c r="S35" s="26">
        <f t="shared" si="3"/>
        <v>17.674512521060965</v>
      </c>
      <c r="T35" s="26">
        <f t="shared" si="3"/>
        <v>15.654934183372131</v>
      </c>
      <c r="U35" s="26">
        <f t="shared" si="3"/>
        <v>15.282570604637014</v>
      </c>
      <c r="V35" s="26">
        <f t="shared" si="3"/>
        <v>14.740753760529756</v>
      </c>
      <c r="W35" s="26">
        <f t="shared" si="3"/>
        <v>13.643516251842266</v>
      </c>
      <c r="X35" s="26">
        <f t="shared" si="3"/>
        <v>12.436897867693038</v>
      </c>
      <c r="Y35" s="26">
        <f t="shared" si="3"/>
        <v>11.232478418789528</v>
      </c>
      <c r="Z35" s="26">
        <f t="shared" si="3"/>
        <v>10.383976323437702</v>
      </c>
      <c r="AA35" s="26">
        <f t="shared" si="3"/>
        <v>9.592854483565235</v>
      </c>
      <c r="AB35" s="26">
        <f t="shared" si="3"/>
        <v>9.2407386068430721</v>
      </c>
      <c r="AC35" s="26">
        <f t="shared" si="3"/>
        <v>8.5130047574284387</v>
      </c>
      <c r="AD35" s="26">
        <f t="shared" si="3"/>
        <v>8.1795804118723652</v>
      </c>
      <c r="AE35" s="26">
        <f t="shared" si="3"/>
        <v>7.9040563727023363</v>
      </c>
      <c r="AF35" s="26">
        <f t="shared" si="3"/>
        <v>7.6551453284702378</v>
      </c>
      <c r="AG35" s="26">
        <f t="shared" si="3"/>
        <v>7.4656833961419391</v>
      </c>
      <c r="AH35" s="26">
        <f t="shared" si="3"/>
        <v>7.170524985761376</v>
      </c>
      <c r="AI35" s="26">
        <f t="shared" si="3"/>
        <v>7.0782867176416611</v>
      </c>
      <c r="AJ35" s="26">
        <f t="shared" si="3"/>
        <v>6.8278316993234469</v>
      </c>
      <c r="AK35" s="26">
        <f t="shared" si="3"/>
        <v>6.5962651770312348</v>
      </c>
      <c r="AL35" s="21"/>
      <c r="AM35" s="26">
        <f>STDEV(AM25:AM32)</f>
        <v>2.3754698783308417</v>
      </c>
      <c r="AN35" s="54" t="s">
        <v>14</v>
      </c>
      <c r="AO35" s="26"/>
    </row>
    <row r="36" spans="1:41" s="2" customFormat="1">
      <c r="A36" s="21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M36" s="43">
        <v>0.33</v>
      </c>
      <c r="AN36" s="38" t="s">
        <v>11</v>
      </c>
      <c r="AO36" s="47"/>
    </row>
    <row r="37" spans="1:41" s="2" customFormat="1">
      <c r="A37" s="21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1"/>
      <c r="AM37" s="26"/>
      <c r="AN37" s="26"/>
      <c r="AO37" s="26"/>
    </row>
    <row r="38" spans="1:41" s="2" customFormat="1">
      <c r="A38" s="21"/>
      <c r="B38" s="22"/>
      <c r="C38" s="54" t="s">
        <v>20</v>
      </c>
      <c r="D38" s="26"/>
      <c r="E38" s="26"/>
      <c r="F38" s="26"/>
      <c r="G38" s="26"/>
      <c r="H38" s="26"/>
      <c r="I38" s="26"/>
      <c r="J38" s="26"/>
      <c r="K38" s="26"/>
      <c r="L38" s="26"/>
      <c r="M38" s="21"/>
      <c r="N38" s="21"/>
      <c r="O38" s="54" t="s">
        <v>22</v>
      </c>
      <c r="P38" s="21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1"/>
      <c r="AM38" s="26"/>
      <c r="AN38" s="26"/>
      <c r="AO38" s="26"/>
    </row>
    <row r="39" spans="1:41" s="2" customFormat="1">
      <c r="A39" s="21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1"/>
      <c r="N39" s="21"/>
      <c r="O39" s="26"/>
      <c r="P39" s="21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1"/>
      <c r="AM39" s="26"/>
      <c r="AN39" s="26"/>
      <c r="AO39" s="26"/>
    </row>
    <row r="40" spans="1:41" s="2" customFormat="1">
      <c r="A40" s="21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01" t="s">
        <v>257</v>
      </c>
      <c r="N40" s="101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1"/>
      <c r="AM40" s="26"/>
      <c r="AN40" s="26"/>
      <c r="AO40" s="26"/>
    </row>
    <row r="41" spans="1:41" s="2" customFormat="1">
      <c r="A41" s="21"/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04" t="s">
        <v>8</v>
      </c>
      <c r="N41" s="104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1"/>
      <c r="AM41" s="26"/>
      <c r="AN41" s="26"/>
      <c r="AO41" s="26"/>
    </row>
    <row r="42" spans="1:41" s="2" customFormat="1">
      <c r="A42" s="21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55" t="s">
        <v>21</v>
      </c>
      <c r="N42" s="55" t="s">
        <v>12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1"/>
      <c r="AM42" s="26"/>
      <c r="AN42" s="26"/>
      <c r="AO42" s="26"/>
    </row>
    <row r="43" spans="1:41" s="2" customFormat="1">
      <c r="A43" s="21"/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5">
        <v>8</v>
      </c>
      <c r="N43" s="55">
        <v>8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1"/>
      <c r="AM43" s="26"/>
      <c r="AN43" s="26"/>
      <c r="AO43" s="26"/>
    </row>
    <row r="44" spans="1:41" s="2" customFormat="1">
      <c r="A44" s="21"/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55">
        <v>7</v>
      </c>
      <c r="N44" s="55">
        <v>8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1"/>
      <c r="AM44" s="26"/>
      <c r="AN44" s="26"/>
      <c r="AO44" s="26"/>
    </row>
    <row r="45" spans="1:41" s="2" customFormat="1">
      <c r="A45" s="21"/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5">
        <v>9</v>
      </c>
      <c r="N45" s="55">
        <v>12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1"/>
      <c r="AM45" s="26"/>
      <c r="AN45" s="26"/>
      <c r="AO45" s="26"/>
    </row>
    <row r="46" spans="1:41" s="2" customFormat="1">
      <c r="A46" s="21"/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55">
        <v>12</v>
      </c>
      <c r="N46" s="55">
        <v>9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1"/>
      <c r="AM46" s="26"/>
      <c r="AN46" s="26"/>
      <c r="AO46" s="26"/>
    </row>
    <row r="47" spans="1:41" s="2" customFormat="1">
      <c r="A47" s="21"/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5">
        <v>9</v>
      </c>
      <c r="N47" s="55">
        <v>7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1"/>
      <c r="AM47" s="26"/>
      <c r="AN47" s="26"/>
      <c r="AO47" s="26"/>
    </row>
    <row r="48" spans="1:41" s="2" customFormat="1">
      <c r="A48" s="21"/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55">
        <v>8</v>
      </c>
      <c r="N48" s="55">
        <v>14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1"/>
      <c r="AM48" s="26"/>
      <c r="AN48" s="26"/>
      <c r="AO48" s="26"/>
    </row>
    <row r="49" spans="1:41" s="2" customFormat="1">
      <c r="A49" s="21"/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55">
        <v>8</v>
      </c>
      <c r="N49" s="55">
        <v>11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1"/>
      <c r="AM49" s="26"/>
      <c r="AN49" s="26"/>
      <c r="AO49" s="26"/>
    </row>
    <row r="50" spans="1:41" s="2" customFormat="1">
      <c r="A50" s="21"/>
      <c r="B50" s="2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55">
        <v>9</v>
      </c>
      <c r="N50" s="55">
        <v>9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1"/>
      <c r="AM50" s="26"/>
      <c r="AN50" s="26"/>
      <c r="AO50" s="26"/>
    </row>
    <row r="51" spans="1:41" s="2" customFormat="1">
      <c r="A51" s="21"/>
      <c r="B51" s="2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1"/>
      <c r="AM51" s="26"/>
      <c r="AN51" s="26"/>
      <c r="AO51" s="26"/>
    </row>
    <row r="52" spans="1:4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54" t="s">
        <v>13</v>
      </c>
      <c r="M52" s="53">
        <f>AVERAGE(M43:M50)</f>
        <v>8.75</v>
      </c>
      <c r="N52" s="53">
        <f>AVERAGE(N43:N50)</f>
        <v>9.75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54" t="s">
        <v>14</v>
      </c>
      <c r="M53" s="26">
        <f>STDEV(M43:M50)</f>
        <v>1.4880476182856899</v>
      </c>
      <c r="N53" s="26">
        <f>STDEV(N43:N50)</f>
        <v>2.3754698783308417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38" t="s">
        <v>11</v>
      </c>
      <c r="M54" s="99">
        <v>0.33</v>
      </c>
      <c r="N54" s="99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33"/>
      <c r="M55" s="100"/>
      <c r="N55" s="100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1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1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1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1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1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1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1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1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1:4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1:4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1:4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1:4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1:4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</row>
    <row r="101" spans="1:4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</row>
    <row r="102" spans="1:4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</row>
    <row r="103" spans="1:4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1:4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</row>
    <row r="105" spans="1:4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</row>
    <row r="106" spans="1:4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</row>
    <row r="107" spans="1:4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1:4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1:4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1:4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4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</row>
    <row r="112" spans="1:4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1:4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1:4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1:4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</row>
    <row r="116" spans="1:4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1:4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</row>
    <row r="118" spans="1:4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</row>
    <row r="119" spans="1:4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1:4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</row>
    <row r="121" spans="1:4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1:4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</row>
    <row r="123" spans="1:4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</row>
    <row r="124" spans="1:4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</row>
    <row r="125" spans="1:4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</row>
    <row r="126" spans="1:4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</row>
    <row r="127" spans="1:4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</row>
    <row r="128" spans="1:4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</row>
    <row r="129" spans="1:4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</row>
    <row r="130" spans="1:4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</row>
    <row r="131" spans="1:4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</row>
    <row r="132" spans="1:4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</row>
    <row r="133" spans="1:4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</row>
    <row r="134" spans="1:4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</row>
    <row r="135" spans="1:4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</row>
    <row r="136" spans="1:4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</row>
    <row r="137" spans="1:4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</row>
    <row r="138" spans="1:4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</row>
    <row r="139" spans="1:4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</row>
    <row r="140" spans="1:4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</row>
    <row r="141" spans="1: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1:4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</row>
    <row r="143" spans="1:4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</row>
    <row r="144" spans="1:4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</row>
    <row r="145" spans="1:4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1:4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1:4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1:4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</row>
    <row r="149" spans="1:4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</row>
    <row r="150" spans="1:4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</row>
    <row r="151" spans="1:4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1:4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1:4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</row>
    <row r="154" spans="1:4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</row>
    <row r="155" spans="1:4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</row>
    <row r="156" spans="1:4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</row>
    <row r="157" spans="1:4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1:4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1:4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</row>
    <row r="160" spans="1:4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</row>
    <row r="161" spans="1:4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</row>
    <row r="162" spans="1:4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</row>
    <row r="163" spans="1:4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</row>
    <row r="164" spans="1:4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</row>
    <row r="165" spans="1:4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</row>
    <row r="166" spans="1:4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</row>
    <row r="167" spans="1:4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</row>
    <row r="168" spans="1:4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1:4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</row>
    <row r="170" spans="1:4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</row>
    <row r="171" spans="1:4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</row>
    <row r="172" spans="1:4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</row>
    <row r="173" spans="1:4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</row>
    <row r="174" spans="1:4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</row>
    <row r="175" spans="1:4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</row>
    <row r="176" spans="1:4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</row>
    <row r="177" spans="1:4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</row>
    <row r="178" spans="1:4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</row>
    <row r="179" spans="1:4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</row>
    <row r="180" spans="1:4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</row>
    <row r="181" spans="1:4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</row>
    <row r="182" spans="1:4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</row>
    <row r="183" spans="1:4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</row>
    <row r="184" spans="1:4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</row>
    <row r="185" spans="1:4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</row>
    <row r="186" spans="1:4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</row>
    <row r="187" spans="1:4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</row>
    <row r="188" spans="1:4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1:4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</row>
    <row r="190" spans="1:4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</row>
    <row r="191" spans="1:4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</row>
    <row r="192" spans="1:4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</row>
    <row r="193" spans="1:4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</row>
    <row r="194" spans="1:4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</row>
    <row r="195" spans="1:4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1:4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1:4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 spans="1:4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 spans="1:4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</sheetData>
  <mergeCells count="10">
    <mergeCell ref="A7:B7"/>
    <mergeCell ref="C7:AK7"/>
    <mergeCell ref="C8:AA8"/>
    <mergeCell ref="M54:N54"/>
    <mergeCell ref="M55:N55"/>
    <mergeCell ref="M40:N40"/>
    <mergeCell ref="A22:B22"/>
    <mergeCell ref="C22:AA22"/>
    <mergeCell ref="C23:AA23"/>
    <mergeCell ref="M41:N41"/>
  </mergeCells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16"/>
  <sheetViews>
    <sheetView topLeftCell="H1" workbookViewId="0">
      <selection activeCell="AB39" sqref="AB39"/>
    </sheetView>
  </sheetViews>
  <sheetFormatPr defaultRowHeight="15"/>
  <cols>
    <col min="1" max="1" width="16.7109375" customWidth="1"/>
    <col min="2" max="2" width="10.42578125" customWidth="1"/>
    <col min="3" max="3" width="10" customWidth="1"/>
    <col min="4" max="4" width="16" customWidth="1"/>
    <col min="5" max="5" width="9" style="14"/>
    <col min="18" max="19" width="9"/>
    <col min="20" max="20" width="10.42578125" customWidth="1"/>
    <col min="21" max="21" width="11.28515625" customWidth="1"/>
    <col min="23" max="23" width="10" customWidth="1"/>
    <col min="24" max="24" width="11.42578125" customWidth="1"/>
    <col min="26" max="26" width="10.85546875" customWidth="1"/>
    <col min="27" max="27" width="11.42578125" customWidth="1"/>
  </cols>
  <sheetData>
    <row r="1" spans="1:29">
      <c r="A1" s="10" t="s">
        <v>30</v>
      </c>
      <c r="E1"/>
    </row>
    <row r="2" spans="1:29">
      <c r="A2" s="10" t="s">
        <v>32</v>
      </c>
      <c r="E2"/>
    </row>
    <row r="3" spans="1:29">
      <c r="Q3" s="14"/>
    </row>
    <row r="4" spans="1:29">
      <c r="Q4" s="14"/>
    </row>
    <row r="5" spans="1:29">
      <c r="A5" s="13" t="s">
        <v>31</v>
      </c>
      <c r="F5" s="13" t="s">
        <v>51</v>
      </c>
      <c r="Q5" s="14"/>
      <c r="R5" s="13" t="s">
        <v>71</v>
      </c>
      <c r="S5" s="13"/>
    </row>
    <row r="6" spans="1:29" ht="19.5" customHeight="1">
      <c r="B6" s="13"/>
      <c r="C6" s="13"/>
      <c r="D6" s="13"/>
      <c r="E6" s="15"/>
      <c r="O6" s="1"/>
      <c r="P6" s="1"/>
      <c r="Q6" s="20"/>
      <c r="R6" s="1"/>
      <c r="S6" s="1"/>
      <c r="T6" s="106" t="s">
        <v>79</v>
      </c>
      <c r="U6" s="106"/>
      <c r="AC6" s="105" t="s">
        <v>116</v>
      </c>
    </row>
    <row r="7" spans="1:29" ht="14.25" customHeight="1">
      <c r="A7" s="102" t="s">
        <v>26</v>
      </c>
      <c r="B7" s="103"/>
      <c r="C7" s="24"/>
      <c r="D7" s="24"/>
      <c r="E7" s="32"/>
      <c r="F7" s="24"/>
      <c r="G7" s="33"/>
      <c r="H7" s="100" t="s">
        <v>59</v>
      </c>
      <c r="I7" s="100"/>
      <c r="J7" s="100"/>
      <c r="K7" s="100"/>
      <c r="L7" s="100"/>
      <c r="M7" s="100"/>
      <c r="N7" s="34"/>
      <c r="O7" s="35"/>
      <c r="P7" s="35"/>
      <c r="Q7" s="36"/>
      <c r="R7" s="35"/>
      <c r="S7" s="35"/>
      <c r="T7" s="106"/>
      <c r="U7" s="106"/>
      <c r="W7" s="107" t="s">
        <v>80</v>
      </c>
      <c r="X7" s="107"/>
      <c r="Z7" s="107" t="s">
        <v>75</v>
      </c>
      <c r="AA7" s="107"/>
      <c r="AC7" s="105"/>
    </row>
    <row r="8" spans="1:29" ht="15.75" thickBot="1">
      <c r="A8" s="24" t="s">
        <v>25</v>
      </c>
      <c r="B8" s="24" t="s">
        <v>28</v>
      </c>
      <c r="C8" s="24" t="s">
        <v>29</v>
      </c>
      <c r="D8" s="24" t="s">
        <v>62</v>
      </c>
      <c r="E8" s="32"/>
      <c r="F8" s="24"/>
      <c r="G8" s="37" t="s">
        <v>6</v>
      </c>
      <c r="H8" s="38" t="s">
        <v>53</v>
      </c>
      <c r="I8" s="38" t="s">
        <v>54</v>
      </c>
      <c r="J8" s="38" t="s">
        <v>55</v>
      </c>
      <c r="K8" s="38" t="s">
        <v>56</v>
      </c>
      <c r="L8" s="38" t="s">
        <v>57</v>
      </c>
      <c r="M8" s="38" t="s">
        <v>58</v>
      </c>
      <c r="N8" s="39"/>
      <c r="O8" s="24"/>
      <c r="P8" s="40" t="s">
        <v>52</v>
      </c>
      <c r="Q8" s="32"/>
      <c r="R8" s="24"/>
      <c r="S8" s="37" t="s">
        <v>6</v>
      </c>
      <c r="T8" s="58" t="s">
        <v>77</v>
      </c>
      <c r="U8" s="58" t="s">
        <v>78</v>
      </c>
      <c r="W8" s="58" t="s">
        <v>77</v>
      </c>
      <c r="X8" s="58" t="s">
        <v>78</v>
      </c>
      <c r="Z8" s="58" t="s">
        <v>77</v>
      </c>
      <c r="AA8" s="58" t="s">
        <v>78</v>
      </c>
      <c r="AC8" s="105"/>
    </row>
    <row r="9" spans="1:29" ht="19.5" customHeight="1">
      <c r="A9" s="41" t="s">
        <v>35</v>
      </c>
      <c r="B9" s="21">
        <v>150607</v>
      </c>
      <c r="C9" s="21">
        <v>218339</v>
      </c>
      <c r="D9" s="26">
        <f>B9/C9*100</f>
        <v>68.978515061441144</v>
      </c>
      <c r="E9" s="42"/>
      <c r="F9" s="26"/>
      <c r="G9" s="41" t="s">
        <v>35</v>
      </c>
      <c r="H9" s="43">
        <v>0.88715512069875713</v>
      </c>
      <c r="I9" s="43">
        <v>1.3201955895762347</v>
      </c>
      <c r="J9" s="43">
        <v>1.016319467773672</v>
      </c>
      <c r="K9" s="43">
        <v>0.53501232183135772</v>
      </c>
      <c r="L9" s="43">
        <v>0.3059155588616404</v>
      </c>
      <c r="M9" s="43">
        <v>0.19374652061237221</v>
      </c>
      <c r="N9" s="27"/>
      <c r="O9" s="21"/>
      <c r="P9" s="44">
        <v>35.270000000000003</v>
      </c>
      <c r="Q9" s="32"/>
      <c r="R9" s="24"/>
      <c r="S9" s="41" t="s">
        <v>35</v>
      </c>
      <c r="T9" s="61">
        <v>104.2</v>
      </c>
      <c r="U9" s="61">
        <v>47.1</v>
      </c>
      <c r="V9" s="31"/>
      <c r="W9" s="23">
        <v>340</v>
      </c>
      <c r="X9" s="23">
        <v>348</v>
      </c>
      <c r="Y9" s="23"/>
      <c r="Z9" s="23">
        <f t="shared" ref="Z9:AA16" si="0">T9*W9</f>
        <v>35428</v>
      </c>
      <c r="AA9" s="23">
        <f t="shared" si="0"/>
        <v>16390.8</v>
      </c>
      <c r="AC9" s="59">
        <f>AA9/Z9*100</f>
        <v>46.265101050016931</v>
      </c>
    </row>
    <row r="10" spans="1:29">
      <c r="A10" s="41" t="s">
        <v>36</v>
      </c>
      <c r="B10" s="21">
        <v>140014</v>
      </c>
      <c r="C10" s="21">
        <v>209562</v>
      </c>
      <c r="D10" s="26">
        <f t="shared" ref="D10:D16" si="1">B10/C10*100</f>
        <v>66.812685505960047</v>
      </c>
      <c r="E10" s="42"/>
      <c r="F10" s="26"/>
      <c r="G10" s="41" t="s">
        <v>36</v>
      </c>
      <c r="H10" s="43">
        <v>0.82894298486393225</v>
      </c>
      <c r="I10" s="43">
        <v>1.1093207591561447</v>
      </c>
      <c r="J10" s="43">
        <v>1.1709140459571801</v>
      </c>
      <c r="K10" s="43">
        <v>0.65571186573602058</v>
      </c>
      <c r="L10" s="43">
        <v>0.30155046663006829</v>
      </c>
      <c r="M10" s="43">
        <v>0.20531095600345073</v>
      </c>
      <c r="N10" s="27"/>
      <c r="O10" s="21"/>
      <c r="P10" s="44">
        <v>37.31</v>
      </c>
      <c r="Q10" s="45"/>
      <c r="R10" s="21"/>
      <c r="S10" s="41" t="s">
        <v>36</v>
      </c>
      <c r="T10" s="61">
        <v>99</v>
      </c>
      <c r="U10" s="61">
        <v>27.099999999999994</v>
      </c>
      <c r="V10" s="23"/>
      <c r="W10" s="23">
        <v>320</v>
      </c>
      <c r="X10" s="23">
        <v>281</v>
      </c>
      <c r="Y10" s="23"/>
      <c r="Z10" s="23">
        <f t="shared" si="0"/>
        <v>31680</v>
      </c>
      <c r="AA10" s="23">
        <f t="shared" si="0"/>
        <v>7615.0999999999985</v>
      </c>
      <c r="AC10" s="59">
        <f t="shared" ref="AC10:AC15" si="2">AA10/Z10*100</f>
        <v>24.037563131313128</v>
      </c>
    </row>
    <row r="11" spans="1:29">
      <c r="A11" s="41" t="s">
        <v>37</v>
      </c>
      <c r="B11" s="21">
        <v>121963</v>
      </c>
      <c r="C11" s="21">
        <v>185331</v>
      </c>
      <c r="D11" s="26">
        <f t="shared" si="1"/>
        <v>65.808202621256015</v>
      </c>
      <c r="E11" s="42"/>
      <c r="F11" s="26"/>
      <c r="G11" s="41" t="s">
        <v>37</v>
      </c>
      <c r="H11" s="43">
        <v>0.58959541255654258</v>
      </c>
      <c r="I11" s="43">
        <v>1.447121824077606</v>
      </c>
      <c r="J11" s="43">
        <v>1.3175727696332225</v>
      </c>
      <c r="K11" s="43">
        <v>0.78980758760695402</v>
      </c>
      <c r="L11" s="43">
        <v>0.36067634475993232</v>
      </c>
      <c r="M11" s="43">
        <v>0.30915115265137061</v>
      </c>
      <c r="N11" s="21"/>
      <c r="O11" s="21"/>
      <c r="P11" s="44">
        <v>42.95</v>
      </c>
      <c r="Q11" s="45"/>
      <c r="R11" s="21"/>
      <c r="S11" s="41" t="s">
        <v>37</v>
      </c>
      <c r="T11" s="61">
        <v>106.69999999999999</v>
      </c>
      <c r="U11" s="61">
        <v>33.1</v>
      </c>
      <c r="V11" s="23"/>
      <c r="W11" s="23">
        <v>334</v>
      </c>
      <c r="X11" s="23">
        <v>312</v>
      </c>
      <c r="Y11" s="23"/>
      <c r="Z11" s="23">
        <f t="shared" si="0"/>
        <v>35637.799999999996</v>
      </c>
      <c r="AA11" s="23">
        <f t="shared" si="0"/>
        <v>10327.200000000001</v>
      </c>
      <c r="AC11" s="59">
        <f t="shared" si="2"/>
        <v>28.978219755428231</v>
      </c>
    </row>
    <row r="12" spans="1:29">
      <c r="A12" s="41" t="s">
        <v>38</v>
      </c>
      <c r="B12" s="21">
        <v>85115</v>
      </c>
      <c r="C12" s="21">
        <v>184455</v>
      </c>
      <c r="D12" s="26">
        <f t="shared" si="1"/>
        <v>46.144045973272611</v>
      </c>
      <c r="E12" s="42"/>
      <c r="F12" s="26"/>
      <c r="G12" s="41" t="s">
        <v>38</v>
      </c>
      <c r="H12" s="43">
        <v>0.40019446523641344</v>
      </c>
      <c r="I12" s="43">
        <v>0.97344599652100583</v>
      </c>
      <c r="J12" s="43">
        <v>1.0146822505402984</v>
      </c>
      <c r="K12" s="43">
        <v>0.79903692214432565</v>
      </c>
      <c r="L12" s="43">
        <v>0.3386780862896</v>
      </c>
      <c r="M12" s="43">
        <v>0.28662576564229619</v>
      </c>
      <c r="N12" s="24"/>
      <c r="O12" s="24"/>
      <c r="P12" s="44">
        <v>36.24</v>
      </c>
      <c r="Q12" s="32"/>
      <c r="R12" s="24"/>
      <c r="S12" s="41" t="s">
        <v>38</v>
      </c>
      <c r="T12" s="61">
        <v>104.30000000000001</v>
      </c>
      <c r="U12" s="61">
        <v>53.300000000000011</v>
      </c>
      <c r="V12" s="23"/>
      <c r="W12" s="23">
        <v>320</v>
      </c>
      <c r="X12" s="23">
        <v>300</v>
      </c>
      <c r="Y12" s="23"/>
      <c r="Z12" s="23">
        <f t="shared" si="0"/>
        <v>33376</v>
      </c>
      <c r="AA12" s="23">
        <f t="shared" si="0"/>
        <v>15990.000000000004</v>
      </c>
      <c r="AC12" s="59">
        <f t="shared" si="2"/>
        <v>47.908676893576235</v>
      </c>
    </row>
    <row r="13" spans="1:29">
      <c r="A13" s="41" t="s">
        <v>39</v>
      </c>
      <c r="B13" s="21">
        <v>161196</v>
      </c>
      <c r="C13" s="21">
        <v>191797</v>
      </c>
      <c r="D13" s="26">
        <f t="shared" si="1"/>
        <v>84.045110194632869</v>
      </c>
      <c r="E13" s="42"/>
      <c r="F13" s="26"/>
      <c r="G13" s="41" t="s">
        <v>39</v>
      </c>
      <c r="H13" s="43">
        <v>1.2033652925085188</v>
      </c>
      <c r="I13" s="43">
        <v>1.6433514805394251</v>
      </c>
      <c r="J13" s="43">
        <v>1.3119811297211692</v>
      </c>
      <c r="K13" s="43">
        <v>0.57437527475164363</v>
      </c>
      <c r="L13" s="43">
        <v>0.31234723808609688</v>
      </c>
      <c r="M13" s="43">
        <v>0.46575943753899313</v>
      </c>
      <c r="N13" s="24"/>
      <c r="O13" s="24"/>
      <c r="P13" s="44">
        <v>44.14</v>
      </c>
      <c r="Q13" s="32"/>
      <c r="R13" s="24"/>
      <c r="S13" s="41" t="s">
        <v>39</v>
      </c>
      <c r="T13" s="61">
        <v>117.50000000000001</v>
      </c>
      <c r="U13" s="61">
        <v>19.899999999999999</v>
      </c>
      <c r="V13" s="23"/>
      <c r="W13" s="23">
        <v>320</v>
      </c>
      <c r="X13" s="23">
        <v>361</v>
      </c>
      <c r="Y13" s="23"/>
      <c r="Z13" s="23">
        <f t="shared" si="0"/>
        <v>37600.000000000007</v>
      </c>
      <c r="AA13" s="23">
        <f t="shared" si="0"/>
        <v>7183.9</v>
      </c>
      <c r="AC13" s="59">
        <f t="shared" si="2"/>
        <v>19.106117021276592</v>
      </c>
    </row>
    <row r="14" spans="1:29">
      <c r="A14" s="41" t="s">
        <v>40</v>
      </c>
      <c r="B14" s="21">
        <v>140464</v>
      </c>
      <c r="C14" s="21">
        <v>234904</v>
      </c>
      <c r="D14" s="26">
        <f t="shared" si="1"/>
        <v>59.796342335592414</v>
      </c>
      <c r="E14" s="42"/>
      <c r="F14" s="26"/>
      <c r="G14" s="41" t="s">
        <v>40</v>
      </c>
      <c r="H14" s="43">
        <v>0.64396755627009639</v>
      </c>
      <c r="I14" s="43">
        <v>1.0810920303169498</v>
      </c>
      <c r="J14" s="43">
        <v>1.1871503812586128</v>
      </c>
      <c r="K14" s="43">
        <v>0.57072283876894814</v>
      </c>
      <c r="L14" s="43">
        <v>0.40372488286632985</v>
      </c>
      <c r="M14" s="43">
        <v>0.29590865870463939</v>
      </c>
      <c r="N14" s="24"/>
      <c r="O14" s="24"/>
      <c r="P14" s="44">
        <v>37.340000000000003</v>
      </c>
      <c r="Q14" s="32"/>
      <c r="R14" s="24"/>
      <c r="S14" s="41" t="s">
        <v>40</v>
      </c>
      <c r="T14" s="61">
        <v>100.2</v>
      </c>
      <c r="U14" s="61">
        <v>32.900000000000013</v>
      </c>
      <c r="W14" s="23">
        <v>340</v>
      </c>
      <c r="X14" s="23">
        <v>312</v>
      </c>
      <c r="Y14" s="23"/>
      <c r="Z14" s="23">
        <f t="shared" si="0"/>
        <v>34068</v>
      </c>
      <c r="AA14" s="23">
        <f t="shared" si="0"/>
        <v>10264.800000000005</v>
      </c>
      <c r="AC14" s="59">
        <f t="shared" si="2"/>
        <v>30.130327580133866</v>
      </c>
    </row>
    <row r="15" spans="1:29">
      <c r="A15" s="41" t="s">
        <v>50</v>
      </c>
      <c r="B15" s="21">
        <v>111117</v>
      </c>
      <c r="C15" s="21">
        <v>213825</v>
      </c>
      <c r="D15" s="26">
        <f t="shared" si="1"/>
        <v>51.966327604349352</v>
      </c>
      <c r="E15" s="42"/>
      <c r="F15" s="26"/>
      <c r="G15" s="41" t="s">
        <v>50</v>
      </c>
      <c r="H15" s="43">
        <v>0.5188113627426032</v>
      </c>
      <c r="I15" s="43">
        <v>0.84654396816951571</v>
      </c>
      <c r="J15" s="43">
        <v>1.0796245575886558</v>
      </c>
      <c r="K15" s="43">
        <v>0.65132418515348489</v>
      </c>
      <c r="L15" s="43">
        <v>0.33483150662749545</v>
      </c>
      <c r="M15" s="43">
        <v>0.23248901431909136</v>
      </c>
      <c r="N15" s="24"/>
      <c r="O15" s="24"/>
      <c r="P15" s="44">
        <v>34.159999999999997</v>
      </c>
      <c r="Q15" s="32"/>
      <c r="R15" s="24"/>
      <c r="S15" s="41" t="s">
        <v>50</v>
      </c>
      <c r="T15" s="61">
        <v>93.3</v>
      </c>
      <c r="U15" s="61">
        <v>30.29999999999999</v>
      </c>
      <c r="W15" s="23">
        <v>318</v>
      </c>
      <c r="X15" s="23">
        <v>340</v>
      </c>
      <c r="Y15" s="23"/>
      <c r="Z15" s="23">
        <f t="shared" si="0"/>
        <v>29669.399999999998</v>
      </c>
      <c r="AA15" s="23">
        <f t="shared" si="0"/>
        <v>10301.999999999996</v>
      </c>
      <c r="AC15" s="59">
        <f t="shared" si="2"/>
        <v>34.722643531719541</v>
      </c>
    </row>
    <row r="16" spans="1:29">
      <c r="A16" s="41" t="s">
        <v>41</v>
      </c>
      <c r="B16" s="21">
        <v>140184</v>
      </c>
      <c r="C16" s="21">
        <v>216350</v>
      </c>
      <c r="D16" s="26">
        <f t="shared" si="1"/>
        <v>64.795008088745092</v>
      </c>
      <c r="E16" s="42"/>
      <c r="F16" s="26"/>
      <c r="G16" s="41" t="s">
        <v>41</v>
      </c>
      <c r="H16" s="43">
        <v>0.60211633218760385</v>
      </c>
      <c r="I16" s="43">
        <v>1.1608941567801305</v>
      </c>
      <c r="J16" s="43">
        <v>1.1499150681893779</v>
      </c>
      <c r="K16" s="43">
        <v>0.56455629227187043</v>
      </c>
      <c r="L16" s="43">
        <v>0.31377079498835786</v>
      </c>
      <c r="M16" s="43">
        <v>0.2426956425324315</v>
      </c>
      <c r="N16" s="24"/>
      <c r="O16" s="24"/>
      <c r="P16" s="44">
        <v>35.32</v>
      </c>
      <c r="Q16" s="32"/>
      <c r="R16" s="24"/>
      <c r="S16" s="41" t="s">
        <v>41</v>
      </c>
      <c r="T16" s="61">
        <v>110.60000000000001</v>
      </c>
      <c r="U16" s="61">
        <v>26.400000000000006</v>
      </c>
      <c r="V16" s="23"/>
      <c r="W16" s="23">
        <v>337</v>
      </c>
      <c r="X16" s="23">
        <v>336</v>
      </c>
      <c r="Z16" s="23">
        <f t="shared" si="0"/>
        <v>37272.200000000004</v>
      </c>
      <c r="AA16" s="23">
        <f t="shared" si="0"/>
        <v>8870.4000000000015</v>
      </c>
      <c r="AC16" s="59">
        <f>AA16/Z16*100</f>
        <v>23.798970814709087</v>
      </c>
    </row>
    <row r="17" spans="1:29">
      <c r="A17" s="24"/>
      <c r="B17" s="24"/>
      <c r="C17" s="21"/>
      <c r="D17" s="24"/>
      <c r="E17" s="32"/>
      <c r="F17" s="24"/>
      <c r="G17" s="30"/>
      <c r="H17" s="24"/>
      <c r="I17" s="24"/>
      <c r="J17" s="24"/>
      <c r="K17" s="24"/>
      <c r="L17" s="24"/>
      <c r="M17" s="24"/>
      <c r="N17" s="24"/>
      <c r="O17" s="24"/>
      <c r="P17" s="24"/>
      <c r="Q17" s="32"/>
      <c r="R17" s="24"/>
      <c r="S17" s="24"/>
      <c r="T17" s="106" t="s">
        <v>79</v>
      </c>
      <c r="U17" s="106"/>
    </row>
    <row r="18" spans="1:29">
      <c r="A18" s="102" t="s">
        <v>34</v>
      </c>
      <c r="B18" s="103"/>
      <c r="C18" s="21"/>
      <c r="D18" s="24"/>
      <c r="E18" s="32"/>
      <c r="F18" s="24"/>
      <c r="G18" s="33"/>
      <c r="H18" s="100" t="s">
        <v>64</v>
      </c>
      <c r="I18" s="100"/>
      <c r="J18" s="100"/>
      <c r="K18" s="100"/>
      <c r="L18" s="100"/>
      <c r="M18" s="100"/>
      <c r="N18" s="34"/>
      <c r="O18" s="35"/>
      <c r="P18" s="35"/>
      <c r="Q18" s="36"/>
      <c r="R18" s="35"/>
      <c r="S18" s="35"/>
      <c r="T18" s="106"/>
      <c r="U18" s="106"/>
      <c r="W18" s="107" t="s">
        <v>80</v>
      </c>
      <c r="X18" s="107"/>
      <c r="Z18" s="107" t="s">
        <v>75</v>
      </c>
      <c r="AA18" s="107"/>
    </row>
    <row r="19" spans="1:29" ht="15.75" thickBot="1">
      <c r="A19" s="24" t="s">
        <v>25</v>
      </c>
      <c r="B19" s="24" t="s">
        <v>28</v>
      </c>
      <c r="C19" s="24" t="s">
        <v>29</v>
      </c>
      <c r="D19" s="24" t="s">
        <v>63</v>
      </c>
      <c r="E19" s="32"/>
      <c r="F19" s="24"/>
      <c r="G19" s="37" t="s">
        <v>6</v>
      </c>
      <c r="H19" s="38" t="s">
        <v>65</v>
      </c>
      <c r="I19" s="38" t="s">
        <v>66</v>
      </c>
      <c r="J19" s="38" t="s">
        <v>67</v>
      </c>
      <c r="K19" s="38" t="s">
        <v>68</v>
      </c>
      <c r="L19" s="38" t="s">
        <v>69</v>
      </c>
      <c r="M19" s="38" t="s">
        <v>70</v>
      </c>
      <c r="N19" s="39"/>
      <c r="O19" s="24"/>
      <c r="P19" s="40" t="s">
        <v>52</v>
      </c>
      <c r="Q19" s="32"/>
      <c r="R19" s="24"/>
      <c r="S19" s="37" t="s">
        <v>6</v>
      </c>
      <c r="T19" s="58" t="s">
        <v>77</v>
      </c>
      <c r="U19" s="58" t="s">
        <v>78</v>
      </c>
      <c r="W19" s="58" t="s">
        <v>77</v>
      </c>
      <c r="X19" s="58" t="s">
        <v>78</v>
      </c>
      <c r="Z19" s="58" t="s">
        <v>77</v>
      </c>
      <c r="AA19" s="58" t="s">
        <v>78</v>
      </c>
    </row>
    <row r="20" spans="1:29" ht="19.5" customHeight="1">
      <c r="A20" s="41" t="s">
        <v>42</v>
      </c>
      <c r="B20" s="21">
        <v>71409</v>
      </c>
      <c r="C20" s="21">
        <v>204256</v>
      </c>
      <c r="D20" s="26">
        <f>B20/C20*100</f>
        <v>34.960539714867615</v>
      </c>
      <c r="E20" s="42"/>
      <c r="F20" s="26"/>
      <c r="G20" s="41" t="s">
        <v>42</v>
      </c>
      <c r="H20" s="43">
        <v>0.67055367700446011</v>
      </c>
      <c r="I20" s="43">
        <v>0.96671488434809649</v>
      </c>
      <c r="J20" s="43">
        <v>0.81304633336790788</v>
      </c>
      <c r="K20" s="43">
        <v>0.41350810081941702</v>
      </c>
      <c r="L20" s="43">
        <v>0.25145762887667256</v>
      </c>
      <c r="M20" s="43">
        <v>0.17811582045430971</v>
      </c>
      <c r="N20" s="27"/>
      <c r="O20" s="21"/>
      <c r="P20" s="44">
        <v>27.63</v>
      </c>
      <c r="Q20" s="45"/>
      <c r="R20" s="21"/>
      <c r="S20" s="41" t="s">
        <v>42</v>
      </c>
      <c r="T20" s="61">
        <v>118.6</v>
      </c>
      <c r="U20" s="61">
        <v>58.399999999999991</v>
      </c>
      <c r="V20" s="31"/>
      <c r="W20" s="23">
        <v>290</v>
      </c>
      <c r="X20" s="23">
        <v>300</v>
      </c>
      <c r="Z20" s="23">
        <f t="shared" ref="Z20:AA27" si="3">T20*W20</f>
        <v>34394</v>
      </c>
      <c r="AA20" s="23">
        <f t="shared" si="3"/>
        <v>17519.999999999996</v>
      </c>
      <c r="AC20" s="59">
        <f>AA20/Z20*100</f>
        <v>50.939117287899037</v>
      </c>
    </row>
    <row r="21" spans="1:29">
      <c r="A21" s="41" t="s">
        <v>43</v>
      </c>
      <c r="B21" s="21">
        <v>114852</v>
      </c>
      <c r="C21" s="21">
        <v>210446</v>
      </c>
      <c r="D21" s="26">
        <f t="shared" ref="D21:D27" si="4">B21/C21*100</f>
        <v>54.575520561094059</v>
      </c>
      <c r="E21" s="42"/>
      <c r="F21" s="26"/>
      <c r="G21" s="41" t="s">
        <v>43</v>
      </c>
      <c r="H21" s="43">
        <v>0.67979595290477002</v>
      </c>
      <c r="I21" s="43">
        <v>0.81106689553465661</v>
      </c>
      <c r="J21" s="43">
        <v>0.57079418804245341</v>
      </c>
      <c r="K21" s="43">
        <v>0.33169354253801714</v>
      </c>
      <c r="L21" s="43">
        <v>0.22503590165123422</v>
      </c>
      <c r="M21" s="43">
        <v>0.17346517418949303</v>
      </c>
      <c r="N21" s="27"/>
      <c r="O21" s="21"/>
      <c r="P21" s="44">
        <v>22.82</v>
      </c>
      <c r="Q21" s="45"/>
      <c r="R21" s="21"/>
      <c r="S21" s="41" t="s">
        <v>43</v>
      </c>
      <c r="T21" s="61">
        <v>94.2</v>
      </c>
      <c r="U21" s="61">
        <v>30.599999999999994</v>
      </c>
      <c r="V21" s="23"/>
      <c r="W21" s="23">
        <v>300</v>
      </c>
      <c r="X21" s="23">
        <v>312</v>
      </c>
      <c r="Z21" s="23">
        <f t="shared" si="3"/>
        <v>28260</v>
      </c>
      <c r="AA21" s="23">
        <f t="shared" si="3"/>
        <v>9547.1999999999989</v>
      </c>
      <c r="AC21" s="59">
        <f t="shared" ref="AC21:AC26" si="5">AA21/Z21*100</f>
        <v>33.783439490445858</v>
      </c>
    </row>
    <row r="22" spans="1:29">
      <c r="A22" s="41" t="s">
        <v>44</v>
      </c>
      <c r="B22" s="21">
        <v>83453</v>
      </c>
      <c r="C22" s="21">
        <v>209911</v>
      </c>
      <c r="D22" s="26">
        <f t="shared" si="4"/>
        <v>39.756372939007484</v>
      </c>
      <c r="E22" s="42"/>
      <c r="F22" s="26"/>
      <c r="G22" s="41" t="s">
        <v>44</v>
      </c>
      <c r="H22" s="43">
        <v>0.77969283835135905</v>
      </c>
      <c r="I22" s="43">
        <v>1.0120194095293773</v>
      </c>
      <c r="J22" s="43">
        <v>0.77604372990353687</v>
      </c>
      <c r="K22" s="43">
        <v>0.42025565624086519</v>
      </c>
      <c r="L22" s="43">
        <v>0.23171838643671444</v>
      </c>
      <c r="M22" s="43">
        <v>0.16177714118678746</v>
      </c>
      <c r="N22" s="27"/>
      <c r="O22" s="21"/>
      <c r="P22" s="44">
        <v>27.72</v>
      </c>
      <c r="Q22" s="45"/>
      <c r="R22" s="21"/>
      <c r="S22" s="41" t="s">
        <v>44</v>
      </c>
      <c r="T22" s="61">
        <v>98.1</v>
      </c>
      <c r="U22" s="61">
        <v>49.599999999999994</v>
      </c>
      <c r="V22" s="23"/>
      <c r="W22" s="23">
        <v>310</v>
      </c>
      <c r="X22" s="23">
        <v>305</v>
      </c>
      <c r="Z22" s="23">
        <f t="shared" si="3"/>
        <v>30411</v>
      </c>
      <c r="AA22" s="23">
        <f t="shared" si="3"/>
        <v>15127.999999999998</v>
      </c>
      <c r="AC22" s="59">
        <f t="shared" si="5"/>
        <v>49.745158002038728</v>
      </c>
    </row>
    <row r="23" spans="1:29">
      <c r="A23" s="41" t="s">
        <v>45</v>
      </c>
      <c r="B23" s="21">
        <v>71514</v>
      </c>
      <c r="C23" s="21">
        <v>198727</v>
      </c>
      <c r="D23" s="26">
        <f t="shared" si="4"/>
        <v>35.986051215989775</v>
      </c>
      <c r="E23" s="42"/>
      <c r="F23" s="26"/>
      <c r="G23" s="41" t="s">
        <v>45</v>
      </c>
      <c r="H23" s="43">
        <v>0.52279353697749198</v>
      </c>
      <c r="I23" s="43">
        <v>0.76101226688102908</v>
      </c>
      <c r="J23" s="43">
        <v>0.75457392282958202</v>
      </c>
      <c r="K23" s="43">
        <v>0.61357418810289388</v>
      </c>
      <c r="L23" s="43">
        <v>0.18413663987138262</v>
      </c>
      <c r="M23" s="43">
        <v>0.1152463585209003</v>
      </c>
      <c r="N23" s="27"/>
      <c r="O23" s="21"/>
      <c r="P23" s="44">
        <v>26.8</v>
      </c>
      <c r="Q23" s="45"/>
      <c r="R23" s="21"/>
      <c r="S23" s="41" t="s">
        <v>45</v>
      </c>
      <c r="T23" s="61">
        <v>99.800000000000011</v>
      </c>
      <c r="U23" s="61">
        <v>45.600000000000009</v>
      </c>
      <c r="V23" s="23"/>
      <c r="W23" s="23">
        <v>300</v>
      </c>
      <c r="X23" s="23">
        <v>304</v>
      </c>
      <c r="Z23" s="23">
        <f t="shared" si="3"/>
        <v>29940.000000000004</v>
      </c>
      <c r="AA23" s="23">
        <f t="shared" si="3"/>
        <v>13862.400000000003</v>
      </c>
      <c r="AC23" s="59">
        <f t="shared" si="5"/>
        <v>46.30060120240482</v>
      </c>
    </row>
    <row r="24" spans="1:29">
      <c r="A24" s="41" t="s">
        <v>46</v>
      </c>
      <c r="B24" s="21">
        <v>120594</v>
      </c>
      <c r="C24" s="21">
        <v>286552</v>
      </c>
      <c r="D24" s="26">
        <f t="shared" si="4"/>
        <v>42.084508221893408</v>
      </c>
      <c r="E24" s="42"/>
      <c r="F24" s="26"/>
      <c r="G24" s="41" t="s">
        <v>46</v>
      </c>
      <c r="H24" s="43">
        <v>0.74885399173174083</v>
      </c>
      <c r="I24" s="43">
        <v>0.92886020946256309</v>
      </c>
      <c r="J24" s="43">
        <v>1.1419144437299036</v>
      </c>
      <c r="K24" s="43">
        <v>0.85573268350941667</v>
      </c>
      <c r="L24" s="43">
        <v>0.58220761047312808</v>
      </c>
      <c r="M24" s="43">
        <v>0.32766756821313736</v>
      </c>
      <c r="N24" s="27"/>
      <c r="O24" s="24"/>
      <c r="P24" s="44">
        <v>43.84</v>
      </c>
      <c r="Q24" s="32"/>
      <c r="R24" s="24"/>
      <c r="S24" s="41" t="s">
        <v>46</v>
      </c>
      <c r="T24" s="61">
        <v>111.2</v>
      </c>
      <c r="U24" s="61">
        <v>30.5</v>
      </c>
      <c r="V24" s="23"/>
      <c r="W24" s="23">
        <v>290</v>
      </c>
      <c r="X24" s="23">
        <v>597</v>
      </c>
      <c r="Z24" s="23">
        <f t="shared" si="3"/>
        <v>32248</v>
      </c>
      <c r="AA24" s="23">
        <f t="shared" si="3"/>
        <v>18208.5</v>
      </c>
      <c r="AC24" s="59">
        <f t="shared" si="5"/>
        <v>56.463966757628384</v>
      </c>
    </row>
    <row r="25" spans="1:29">
      <c r="A25" s="41" t="s">
        <v>47</v>
      </c>
      <c r="B25" s="21">
        <v>105032</v>
      </c>
      <c r="C25" s="21">
        <v>249305</v>
      </c>
      <c r="D25" s="26">
        <f t="shared" si="4"/>
        <v>42.12992118088286</v>
      </c>
      <c r="E25" s="42"/>
      <c r="F25" s="26"/>
      <c r="G25" s="41" t="s">
        <v>47</v>
      </c>
      <c r="H25" s="43">
        <v>0.4875272976956056</v>
      </c>
      <c r="I25" s="43">
        <v>0.89369573954983927</v>
      </c>
      <c r="J25" s="43">
        <v>0.78918090166130761</v>
      </c>
      <c r="K25" s="43">
        <v>0.45060289389067526</v>
      </c>
      <c r="L25" s="43">
        <v>0.2440765675241158</v>
      </c>
      <c r="M25" s="43">
        <v>0.14894928992497322</v>
      </c>
      <c r="N25" s="27"/>
      <c r="O25" s="24"/>
      <c r="P25" s="44">
        <v>26.34</v>
      </c>
      <c r="Q25" s="32"/>
      <c r="R25" s="24"/>
      <c r="S25" s="41" t="s">
        <v>47</v>
      </c>
      <c r="T25" s="61">
        <v>94.3</v>
      </c>
      <c r="U25" s="61">
        <v>54.400000000000013</v>
      </c>
      <c r="W25" s="23">
        <v>380</v>
      </c>
      <c r="X25" s="23">
        <v>330</v>
      </c>
      <c r="Z25" s="23">
        <f t="shared" si="3"/>
        <v>35834</v>
      </c>
      <c r="AA25" s="23">
        <f t="shared" si="3"/>
        <v>17952.000000000004</v>
      </c>
      <c r="AC25" s="59">
        <f t="shared" si="5"/>
        <v>50.097672601439982</v>
      </c>
    </row>
    <row r="26" spans="1:29">
      <c r="A26" s="41" t="s">
        <v>48</v>
      </c>
      <c r="B26" s="21">
        <v>137903</v>
      </c>
      <c r="C26" s="21">
        <v>231819</v>
      </c>
      <c r="D26" s="26">
        <f t="shared" si="4"/>
        <v>59.487358672067437</v>
      </c>
      <c r="E26" s="42"/>
      <c r="F26" s="26"/>
      <c r="G26" s="41" t="s">
        <v>48</v>
      </c>
      <c r="H26" s="43">
        <v>0.49499157721770382</v>
      </c>
      <c r="I26" s="43">
        <v>0.80384260923018713</v>
      </c>
      <c r="J26" s="43">
        <v>0.73092768228674099</v>
      </c>
      <c r="K26" s="43">
        <v>0.71966440088897288</v>
      </c>
      <c r="L26" s="43">
        <v>0.3776163289672782</v>
      </c>
      <c r="M26" s="43">
        <v>0.20511028229619818</v>
      </c>
      <c r="N26" s="27"/>
      <c r="O26" s="24"/>
      <c r="P26" s="44">
        <v>31.81</v>
      </c>
      <c r="Q26" s="32"/>
      <c r="R26" s="24"/>
      <c r="S26" s="41" t="s">
        <v>48</v>
      </c>
      <c r="T26" s="61">
        <v>112.89999999999999</v>
      </c>
      <c r="U26" s="61">
        <v>29.1</v>
      </c>
      <c r="W26" s="23">
        <v>300</v>
      </c>
      <c r="X26" s="23">
        <v>320</v>
      </c>
      <c r="Z26" s="23">
        <f t="shared" si="3"/>
        <v>33870</v>
      </c>
      <c r="AA26" s="23">
        <f t="shared" si="3"/>
        <v>9312</v>
      </c>
      <c r="AC26" s="59">
        <f t="shared" si="5"/>
        <v>27.493356953055802</v>
      </c>
    </row>
    <row r="27" spans="1:29">
      <c r="A27" s="41" t="s">
        <v>49</v>
      </c>
      <c r="B27" s="21">
        <v>32363</v>
      </c>
      <c r="C27" s="21">
        <v>232319</v>
      </c>
      <c r="D27" s="26">
        <f t="shared" si="4"/>
        <v>13.930414645379843</v>
      </c>
      <c r="E27" s="42"/>
      <c r="F27" s="26"/>
      <c r="G27" s="41" t="s">
        <v>49</v>
      </c>
      <c r="H27" s="43">
        <v>0.21635456480762838</v>
      </c>
      <c r="I27" s="43">
        <v>0.51645928373433869</v>
      </c>
      <c r="J27" s="43">
        <v>0.65335857412129961</v>
      </c>
      <c r="K27" s="43">
        <v>0.39190777248031938</v>
      </c>
      <c r="L27" s="43">
        <v>0.18467982703182176</v>
      </c>
      <c r="M27" s="43">
        <v>0.11810919170639761</v>
      </c>
      <c r="N27" s="27"/>
      <c r="O27" s="24"/>
      <c r="P27" s="44">
        <v>19.73</v>
      </c>
      <c r="Q27" s="32"/>
      <c r="R27" s="24"/>
      <c r="S27" s="41" t="s">
        <v>49</v>
      </c>
      <c r="T27" s="61">
        <v>77.900000000000006</v>
      </c>
      <c r="U27" s="61">
        <v>59.000000000000007</v>
      </c>
      <c r="V27" s="23"/>
      <c r="W27" s="23">
        <v>300</v>
      </c>
      <c r="X27" s="23">
        <v>276</v>
      </c>
      <c r="Z27" s="23">
        <f t="shared" si="3"/>
        <v>23370</v>
      </c>
      <c r="AA27" s="23">
        <f t="shared" si="3"/>
        <v>16284.000000000002</v>
      </c>
      <c r="AC27" s="59">
        <f>AA27/Z27*100</f>
        <v>69.679075738125803</v>
      </c>
    </row>
    <row r="28" spans="1:29">
      <c r="A28" s="41"/>
      <c r="B28" s="21"/>
      <c r="C28" s="21"/>
      <c r="D28" s="26"/>
      <c r="E28" s="42"/>
      <c r="F28" s="26"/>
      <c r="G28" s="41"/>
      <c r="H28" s="43"/>
      <c r="I28" s="43"/>
      <c r="J28" s="43"/>
      <c r="K28" s="43"/>
      <c r="L28" s="43"/>
      <c r="M28" s="43"/>
      <c r="N28" s="27"/>
      <c r="O28" s="24"/>
      <c r="P28" s="44"/>
      <c r="Q28" s="32"/>
      <c r="R28" s="24"/>
      <c r="S28" s="41"/>
      <c r="T28" s="23"/>
      <c r="U28" s="23"/>
      <c r="V28" s="23"/>
      <c r="W28" s="23"/>
      <c r="X28" s="23"/>
      <c r="Z28" s="23"/>
      <c r="AA28" s="23"/>
      <c r="AC28" s="59"/>
    </row>
    <row r="29" spans="1:29">
      <c r="A29" s="41"/>
      <c r="B29" s="21"/>
      <c r="C29" s="33" t="s">
        <v>81</v>
      </c>
      <c r="D29" s="56">
        <f>AVERAGE(D9:D16)</f>
        <v>63.543279673156192</v>
      </c>
      <c r="E29" s="42"/>
      <c r="F29" s="26"/>
      <c r="G29" s="33" t="s">
        <v>81</v>
      </c>
      <c r="H29" s="43">
        <f t="shared" ref="H29:M29" si="6">AVERAGE(H9:H16)</f>
        <v>0.70926856588305853</v>
      </c>
      <c r="I29" s="43">
        <f t="shared" si="6"/>
        <v>1.1977457256421267</v>
      </c>
      <c r="J29" s="43">
        <f t="shared" si="6"/>
        <v>1.1560199588327735</v>
      </c>
      <c r="K29" s="43">
        <f t="shared" si="6"/>
        <v>0.6425684110330756</v>
      </c>
      <c r="L29" s="43">
        <f t="shared" si="6"/>
        <v>0.3339368598886901</v>
      </c>
      <c r="M29" s="43">
        <f t="shared" si="6"/>
        <v>0.27896089350058062</v>
      </c>
      <c r="N29" s="27"/>
      <c r="O29" s="33" t="s">
        <v>81</v>
      </c>
      <c r="P29" s="43">
        <f>AVERAGE(P9:P16)</f>
        <v>37.841250000000002</v>
      </c>
      <c r="Q29" s="32"/>
      <c r="R29" s="24"/>
      <c r="S29" s="41"/>
      <c r="T29" s="23"/>
      <c r="U29" s="23"/>
      <c r="V29" s="23"/>
      <c r="W29" s="23"/>
      <c r="X29" s="23"/>
      <c r="Z29" s="23"/>
      <c r="AA29" s="23"/>
      <c r="AB29" s="33" t="s">
        <v>81</v>
      </c>
      <c r="AC29" s="43">
        <f>AVERAGE(AC9:AC16)</f>
        <v>31.868452472271702</v>
      </c>
    </row>
    <row r="30" spans="1:29">
      <c r="A30" s="24"/>
      <c r="B30" s="24"/>
      <c r="C30" s="33" t="s">
        <v>10</v>
      </c>
      <c r="D30" s="26">
        <f>STDEV(D9:D16)</f>
        <v>11.452081812631654</v>
      </c>
      <c r="E30" s="32"/>
      <c r="F30" s="24"/>
      <c r="G30" s="33" t="s">
        <v>10</v>
      </c>
      <c r="H30" s="27">
        <f t="shared" ref="H30:M30" si="7">STDEV(H9:H16)</f>
        <v>0.25409936211555634</v>
      </c>
      <c r="I30" s="27">
        <f t="shared" si="7"/>
        <v>0.25972101428821298</v>
      </c>
      <c r="J30" s="27">
        <f t="shared" si="7"/>
        <v>0.11770437335158554</v>
      </c>
      <c r="K30" s="27">
        <f t="shared" si="7"/>
        <v>0.10273229924513196</v>
      </c>
      <c r="L30" s="27">
        <f t="shared" si="7"/>
        <v>3.4466342890198107E-2</v>
      </c>
      <c r="M30" s="27">
        <f t="shared" si="7"/>
        <v>8.6447119620962479E-2</v>
      </c>
      <c r="N30" s="27"/>
      <c r="O30" s="33" t="s">
        <v>10</v>
      </c>
      <c r="P30" s="27">
        <f>STDEV(P9:P16)</f>
        <v>3.6915093215957855</v>
      </c>
      <c r="Q30" s="32"/>
      <c r="R30" s="24"/>
      <c r="U30" s="23"/>
      <c r="X30" s="24" t="s">
        <v>82</v>
      </c>
      <c r="AB30" s="33" t="s">
        <v>10</v>
      </c>
      <c r="AC30" s="27">
        <f>STDEV(AC9:AC16)</f>
        <v>10.511149100663987</v>
      </c>
    </row>
    <row r="31" spans="1:29">
      <c r="A31" s="24"/>
      <c r="B31" s="24"/>
      <c r="C31" s="33" t="s">
        <v>76</v>
      </c>
      <c r="D31" s="56">
        <f t="shared" ref="D31" si="8">AVERAGE(D20:D27)</f>
        <v>40.363835893897814</v>
      </c>
      <c r="E31" s="57"/>
      <c r="F31" s="33"/>
      <c r="G31" s="33" t="s">
        <v>76</v>
      </c>
      <c r="H31" s="43">
        <f t="shared" ref="H31:M31" si="9">AVERAGE(H20:H27)</f>
        <v>0.57507042958634491</v>
      </c>
      <c r="I31" s="43">
        <f t="shared" si="9"/>
        <v>0.83670891228376099</v>
      </c>
      <c r="J31" s="43">
        <f t="shared" si="9"/>
        <v>0.77872997199284144</v>
      </c>
      <c r="K31" s="43">
        <f t="shared" si="9"/>
        <v>0.52461740480882224</v>
      </c>
      <c r="L31" s="43">
        <f t="shared" si="9"/>
        <v>0.28511611135404347</v>
      </c>
      <c r="M31" s="43">
        <f t="shared" si="9"/>
        <v>0.1785551033115246</v>
      </c>
      <c r="N31" s="27"/>
      <c r="O31" s="33" t="s">
        <v>76</v>
      </c>
      <c r="P31" s="43">
        <f t="shared" ref="P31" si="10">AVERAGE(P20:P27)</f>
        <v>28.33625</v>
      </c>
      <c r="Q31" s="32"/>
      <c r="R31" s="24"/>
      <c r="S31" s="24"/>
      <c r="U31" s="23"/>
      <c r="AB31" s="33" t="s">
        <v>76</v>
      </c>
      <c r="AC31" s="43">
        <f t="shared" ref="AC31" si="11">AVERAGE(AC20:AC27)</f>
        <v>48.062798504129802</v>
      </c>
    </row>
    <row r="32" spans="1:29">
      <c r="A32" s="24"/>
      <c r="B32" s="24"/>
      <c r="C32" s="33" t="s">
        <v>10</v>
      </c>
      <c r="D32" s="26">
        <f t="shared" ref="D32" si="12">STDEV(D20:D27)</f>
        <v>13.738456211129396</v>
      </c>
      <c r="E32" s="32"/>
      <c r="F32" s="24"/>
      <c r="G32" s="33" t="s">
        <v>10</v>
      </c>
      <c r="H32" s="27">
        <f t="shared" ref="H32:M32" si="13">STDEV(H20:H27)</f>
        <v>0.18425212155989834</v>
      </c>
      <c r="I32" s="27">
        <f t="shared" si="13"/>
        <v>0.15556450057825263</v>
      </c>
      <c r="J32" s="27">
        <f t="shared" si="13"/>
        <v>0.16691352006357832</v>
      </c>
      <c r="K32" s="27">
        <f t="shared" si="13"/>
        <v>0.18483205919071727</v>
      </c>
      <c r="L32" s="27">
        <f t="shared" si="13"/>
        <v>0.1343673196882447</v>
      </c>
      <c r="M32" s="27">
        <f t="shared" si="13"/>
        <v>6.7385367915675162E-2</v>
      </c>
      <c r="N32" s="27"/>
      <c r="O32" s="33" t="s">
        <v>10</v>
      </c>
      <c r="P32" s="27">
        <f t="shared" ref="P32" si="14">STDEV(P20:P27)</f>
        <v>7.2126217494057041</v>
      </c>
      <c r="Q32" s="32"/>
      <c r="R32" s="24"/>
      <c r="S32" s="24"/>
      <c r="U32" s="23"/>
      <c r="AB32" s="33" t="s">
        <v>10</v>
      </c>
      <c r="AC32" s="27">
        <f t="shared" ref="AC32" si="15">STDEV(AC20:AC27)</f>
        <v>13.001069649364952</v>
      </c>
    </row>
    <row r="33" spans="1:29">
      <c r="A33" s="47"/>
      <c r="B33" s="47"/>
      <c r="C33" s="33" t="s">
        <v>24</v>
      </c>
      <c r="D33" s="46">
        <v>3.0000000000000001E-3</v>
      </c>
      <c r="E33" s="32"/>
      <c r="F33" s="24"/>
      <c r="G33" s="33" t="s">
        <v>24</v>
      </c>
      <c r="H33" s="27">
        <v>0.247</v>
      </c>
      <c r="I33" s="46">
        <v>5.0000000000000001E-3</v>
      </c>
      <c r="J33" s="46">
        <v>1.2999999999999999E-4</v>
      </c>
      <c r="K33" s="27">
        <v>0.13700000000000001</v>
      </c>
      <c r="L33" s="27">
        <v>0.33600000000000002</v>
      </c>
      <c r="M33" s="46">
        <v>2.1000000000000001E-2</v>
      </c>
      <c r="N33" s="47"/>
      <c r="O33" s="33" t="s">
        <v>24</v>
      </c>
      <c r="P33" s="46">
        <v>5.0000000000000001E-3</v>
      </c>
      <c r="Q33" s="48"/>
      <c r="R33" s="47"/>
      <c r="S33" s="47"/>
      <c r="T33" s="23"/>
      <c r="U33" s="23"/>
      <c r="V33" s="23"/>
      <c r="AB33" s="33" t="s">
        <v>24</v>
      </c>
      <c r="AC33" s="46">
        <v>1.6E-2</v>
      </c>
    </row>
    <row r="34" spans="1:29">
      <c r="A34" s="54" t="s">
        <v>33</v>
      </c>
      <c r="Q34" s="14"/>
    </row>
    <row r="35" spans="1:29">
      <c r="B35" s="12"/>
      <c r="F35" s="54" t="s">
        <v>60</v>
      </c>
      <c r="N35" s="54" t="s">
        <v>61</v>
      </c>
      <c r="Q35" s="14"/>
      <c r="T35" s="23"/>
      <c r="U35" s="23"/>
    </row>
    <row r="36" spans="1:29">
      <c r="A36" s="5"/>
      <c r="B36" s="5"/>
      <c r="G36" s="17"/>
      <c r="H36" s="12"/>
      <c r="I36" s="18"/>
      <c r="J36" s="18"/>
      <c r="K36" s="18"/>
      <c r="Q36" s="14"/>
      <c r="T36" s="23"/>
      <c r="U36" s="23"/>
    </row>
    <row r="37" spans="1:29">
      <c r="A37" s="5"/>
      <c r="B37" s="5"/>
      <c r="G37" s="16"/>
      <c r="H37" s="16"/>
      <c r="I37" s="16"/>
      <c r="J37" s="16"/>
      <c r="K37" s="16"/>
      <c r="Q37" s="14"/>
      <c r="T37" s="23"/>
      <c r="U37" s="23"/>
    </row>
    <row r="38" spans="1:29">
      <c r="A38" s="5"/>
      <c r="B38" s="5"/>
      <c r="G38" s="16"/>
      <c r="H38" s="16"/>
      <c r="I38" s="16"/>
      <c r="J38" s="16"/>
      <c r="K38" s="16"/>
      <c r="Q38" s="14"/>
      <c r="T38" s="23"/>
      <c r="U38" s="23"/>
    </row>
    <row r="39" spans="1:29">
      <c r="A39" s="5"/>
      <c r="B39" s="5"/>
      <c r="G39" s="16"/>
      <c r="H39" s="16"/>
      <c r="I39" s="16"/>
      <c r="J39" s="16"/>
      <c r="K39" s="16"/>
      <c r="Q39" s="14"/>
      <c r="T39" s="23"/>
      <c r="U39" s="23"/>
    </row>
    <row r="40" spans="1:29">
      <c r="A40" s="5"/>
      <c r="B40" s="5"/>
      <c r="G40" s="16"/>
      <c r="H40" s="16"/>
      <c r="I40" s="16"/>
      <c r="J40" s="16"/>
      <c r="K40" s="16"/>
      <c r="Q40" s="14"/>
      <c r="T40" s="23"/>
      <c r="U40" s="23"/>
    </row>
    <row r="41" spans="1:29">
      <c r="A41" s="5"/>
      <c r="B41" s="5"/>
      <c r="G41" s="16"/>
      <c r="H41" s="16"/>
      <c r="I41" s="16"/>
      <c r="J41" s="16"/>
      <c r="K41" s="16"/>
      <c r="Q41" s="14"/>
      <c r="T41" s="23"/>
      <c r="U41" s="23"/>
    </row>
    <row r="42" spans="1:29">
      <c r="A42" s="5"/>
      <c r="B42" s="5"/>
      <c r="G42" s="16"/>
      <c r="H42" s="16"/>
      <c r="I42" s="16"/>
      <c r="J42" s="16"/>
      <c r="K42" s="16"/>
      <c r="Q42" s="14"/>
      <c r="T42" s="23"/>
      <c r="U42" s="23"/>
    </row>
    <row r="43" spans="1:29">
      <c r="A43" s="5"/>
      <c r="B43" s="5"/>
      <c r="G43" s="16"/>
      <c r="H43" s="16"/>
      <c r="I43" s="16"/>
      <c r="J43" s="16"/>
      <c r="K43" s="16"/>
      <c r="Q43" s="14"/>
      <c r="T43" s="23"/>
      <c r="U43" s="23"/>
    </row>
    <row r="44" spans="1:29">
      <c r="A44" s="11"/>
      <c r="B44" s="11"/>
      <c r="Q44" s="14"/>
    </row>
    <row r="45" spans="1:29">
      <c r="A45" s="5"/>
      <c r="B45" s="5"/>
      <c r="Q45" s="14"/>
      <c r="T45" s="23"/>
      <c r="U45" s="23"/>
    </row>
    <row r="46" spans="1:29">
      <c r="A46" s="5"/>
      <c r="B46" s="5"/>
      <c r="Q46" s="14"/>
      <c r="T46" s="23"/>
      <c r="U46" s="23"/>
      <c r="V46" s="25"/>
    </row>
    <row r="47" spans="1:29">
      <c r="A47" s="19"/>
      <c r="B47" s="19"/>
      <c r="Q47" s="14"/>
      <c r="T47" s="23"/>
      <c r="U47" s="23"/>
      <c r="V47" s="28"/>
    </row>
    <row r="48" spans="1:29">
      <c r="Q48" s="14"/>
      <c r="T48" s="23"/>
      <c r="U48" s="23"/>
    </row>
    <row r="49" spans="17:17">
      <c r="Q49" s="14"/>
    </row>
    <row r="50" spans="17:17">
      <c r="Q50" s="14"/>
    </row>
    <row r="51" spans="17:17">
      <c r="Q51" s="14"/>
    </row>
    <row r="52" spans="17:17">
      <c r="Q52" s="14"/>
    </row>
    <row r="53" spans="17:17">
      <c r="Q53" s="14"/>
    </row>
    <row r="54" spans="17:17">
      <c r="Q54" s="14"/>
    </row>
    <row r="55" spans="17:17">
      <c r="Q55" s="14"/>
    </row>
    <row r="56" spans="17:17">
      <c r="Q56" s="14"/>
    </row>
    <row r="57" spans="17:17">
      <c r="Q57" s="14"/>
    </row>
    <row r="58" spans="17:17">
      <c r="Q58" s="14"/>
    </row>
    <row r="59" spans="17:17">
      <c r="Q59" s="14"/>
    </row>
    <row r="60" spans="17:17">
      <c r="Q60" s="14"/>
    </row>
    <row r="61" spans="17:17">
      <c r="Q61" s="14"/>
    </row>
    <row r="62" spans="17:17">
      <c r="Q62" s="14"/>
    </row>
    <row r="63" spans="17:17">
      <c r="Q63" s="14"/>
    </row>
    <row r="64" spans="17:17">
      <c r="Q64" s="14"/>
    </row>
    <row r="65" spans="17:17">
      <c r="Q65" s="14"/>
    </row>
    <row r="66" spans="17:17">
      <c r="Q66" s="14"/>
    </row>
    <row r="67" spans="17:17">
      <c r="Q67" s="14"/>
    </row>
    <row r="68" spans="17:17">
      <c r="Q68" s="14"/>
    </row>
    <row r="69" spans="17:17">
      <c r="Q69" s="14"/>
    </row>
    <row r="70" spans="17:17">
      <c r="Q70" s="14"/>
    </row>
    <row r="71" spans="17:17">
      <c r="Q71" s="14"/>
    </row>
    <row r="72" spans="17:17">
      <c r="Q72" s="14"/>
    </row>
    <row r="73" spans="17:17">
      <c r="Q73" s="14"/>
    </row>
    <row r="74" spans="17:17">
      <c r="Q74" s="14"/>
    </row>
    <row r="75" spans="17:17">
      <c r="Q75" s="14"/>
    </row>
    <row r="76" spans="17:17">
      <c r="Q76" s="14"/>
    </row>
    <row r="77" spans="17:17">
      <c r="Q77" s="14"/>
    </row>
    <row r="78" spans="17:17">
      <c r="Q78" s="14"/>
    </row>
    <row r="79" spans="17:17">
      <c r="Q79" s="14"/>
    </row>
    <row r="80" spans="17:17">
      <c r="Q80" s="14"/>
    </row>
    <row r="81" spans="17:17">
      <c r="Q81" s="14"/>
    </row>
    <row r="82" spans="17:17">
      <c r="Q82" s="14"/>
    </row>
    <row r="83" spans="17:17">
      <c r="Q83" s="14"/>
    </row>
    <row r="84" spans="17:17">
      <c r="Q84" s="14"/>
    </row>
    <row r="85" spans="17:17">
      <c r="Q85" s="14"/>
    </row>
    <row r="86" spans="17:17">
      <c r="Q86" s="14"/>
    </row>
    <row r="87" spans="17:17">
      <c r="Q87" s="14"/>
    </row>
    <row r="88" spans="17:17">
      <c r="Q88" s="14"/>
    </row>
    <row r="89" spans="17:17">
      <c r="Q89" s="14"/>
    </row>
    <row r="90" spans="17:17">
      <c r="Q90" s="14"/>
    </row>
    <row r="91" spans="17:17">
      <c r="Q91" s="14"/>
    </row>
    <row r="92" spans="17:17">
      <c r="Q92" s="14"/>
    </row>
    <row r="93" spans="17:17">
      <c r="Q93" s="14"/>
    </row>
    <row r="94" spans="17:17">
      <c r="Q94" s="14"/>
    </row>
    <row r="95" spans="17:17">
      <c r="Q95" s="14"/>
    </row>
    <row r="96" spans="17:17">
      <c r="Q96" s="14"/>
    </row>
    <row r="97" spans="17:17">
      <c r="Q97" s="14"/>
    </row>
    <row r="98" spans="17:17">
      <c r="Q98" s="14"/>
    </row>
    <row r="99" spans="17:17">
      <c r="Q99" s="14"/>
    </row>
    <row r="100" spans="17:17">
      <c r="Q100" s="14"/>
    </row>
    <row r="101" spans="17:17">
      <c r="Q101" s="14"/>
    </row>
    <row r="102" spans="17:17">
      <c r="Q102" s="14"/>
    </row>
    <row r="103" spans="17:17">
      <c r="Q103" s="14"/>
    </row>
    <row r="104" spans="17:17">
      <c r="Q104" s="14"/>
    </row>
    <row r="105" spans="17:17">
      <c r="Q105" s="14"/>
    </row>
    <row r="106" spans="17:17">
      <c r="Q106" s="14"/>
    </row>
    <row r="107" spans="17:17">
      <c r="Q107" s="14"/>
    </row>
    <row r="108" spans="17:17">
      <c r="Q108" s="14"/>
    </row>
    <row r="109" spans="17:17">
      <c r="Q109" s="14"/>
    </row>
    <row r="110" spans="17:17">
      <c r="Q110" s="14"/>
    </row>
    <row r="111" spans="17:17">
      <c r="Q111" s="14"/>
    </row>
    <row r="112" spans="17:17">
      <c r="Q112" s="14"/>
    </row>
    <row r="113" spans="17:17">
      <c r="Q113" s="14"/>
    </row>
    <row r="114" spans="17:17">
      <c r="Q114" s="14"/>
    </row>
    <row r="115" spans="17:17">
      <c r="Q115" s="14"/>
    </row>
    <row r="116" spans="17:17">
      <c r="Q116" s="14"/>
    </row>
    <row r="117" spans="17:17">
      <c r="Q117" s="14"/>
    </row>
    <row r="118" spans="17:17">
      <c r="Q118" s="14"/>
    </row>
    <row r="119" spans="17:17">
      <c r="Q119" s="14"/>
    </row>
    <row r="120" spans="17:17">
      <c r="Q120" s="14"/>
    </row>
    <row r="121" spans="17:17">
      <c r="Q121" s="14"/>
    </row>
    <row r="122" spans="17:17">
      <c r="Q122" s="14"/>
    </row>
    <row r="123" spans="17:17">
      <c r="Q123" s="14"/>
    </row>
    <row r="124" spans="17:17">
      <c r="Q124" s="14"/>
    </row>
    <row r="125" spans="17:17">
      <c r="Q125" s="14"/>
    </row>
    <row r="126" spans="17:17">
      <c r="Q126" s="14"/>
    </row>
    <row r="127" spans="17:17">
      <c r="Q127" s="14"/>
    </row>
    <row r="128" spans="17:17">
      <c r="Q128" s="14"/>
    </row>
    <row r="129" spans="17:17">
      <c r="Q129" s="14"/>
    </row>
    <row r="130" spans="17:17">
      <c r="Q130" s="14"/>
    </row>
    <row r="131" spans="17:17">
      <c r="Q131" s="14"/>
    </row>
    <row r="132" spans="17:17">
      <c r="Q132" s="14"/>
    </row>
    <row r="133" spans="17:17">
      <c r="Q133" s="14"/>
    </row>
    <row r="134" spans="17:17">
      <c r="Q134" s="14"/>
    </row>
    <row r="135" spans="17:17">
      <c r="Q135" s="14"/>
    </row>
    <row r="136" spans="17:17">
      <c r="Q136" s="14"/>
    </row>
    <row r="137" spans="17:17">
      <c r="Q137" s="14"/>
    </row>
    <row r="138" spans="17:17">
      <c r="Q138" s="14"/>
    </row>
    <row r="139" spans="17:17">
      <c r="Q139" s="14"/>
    </row>
    <row r="140" spans="17:17">
      <c r="Q140" s="14"/>
    </row>
    <row r="141" spans="17:17">
      <c r="Q141" s="14"/>
    </row>
    <row r="142" spans="17:17">
      <c r="Q142" s="14"/>
    </row>
    <row r="143" spans="17:17">
      <c r="Q143" s="14"/>
    </row>
    <row r="144" spans="17:17">
      <c r="Q144" s="14"/>
    </row>
    <row r="145" spans="17:17">
      <c r="Q145" s="14"/>
    </row>
    <row r="146" spans="17:17">
      <c r="Q146" s="14"/>
    </row>
    <row r="147" spans="17:17">
      <c r="Q147" s="14"/>
    </row>
    <row r="148" spans="17:17">
      <c r="Q148" s="14"/>
    </row>
    <row r="149" spans="17:17">
      <c r="Q149" s="14"/>
    </row>
    <row r="150" spans="17:17">
      <c r="Q150" s="14"/>
    </row>
    <row r="151" spans="17:17">
      <c r="Q151" s="14"/>
    </row>
    <row r="152" spans="17:17">
      <c r="Q152" s="14"/>
    </row>
    <row r="153" spans="17:17">
      <c r="Q153" s="14"/>
    </row>
    <row r="154" spans="17:17">
      <c r="Q154" s="14"/>
    </row>
    <row r="155" spans="17:17">
      <c r="Q155" s="14"/>
    </row>
    <row r="156" spans="17:17">
      <c r="Q156" s="14"/>
    </row>
    <row r="157" spans="17:17">
      <c r="Q157" s="14"/>
    </row>
    <row r="158" spans="17:17">
      <c r="Q158" s="14"/>
    </row>
    <row r="159" spans="17:17">
      <c r="Q159" s="14"/>
    </row>
    <row r="160" spans="17:17">
      <c r="Q160" s="14"/>
    </row>
    <row r="161" spans="17:17">
      <c r="Q161" s="14"/>
    </row>
    <row r="162" spans="17:17">
      <c r="Q162" s="14"/>
    </row>
    <row r="163" spans="17:17">
      <c r="Q163" s="14"/>
    </row>
    <row r="164" spans="17:17">
      <c r="Q164" s="14"/>
    </row>
    <row r="165" spans="17:17">
      <c r="Q165" s="14"/>
    </row>
    <row r="166" spans="17:17">
      <c r="Q166" s="14"/>
    </row>
    <row r="167" spans="17:17">
      <c r="Q167" s="14"/>
    </row>
    <row r="168" spans="17:17">
      <c r="Q168" s="14"/>
    </row>
    <row r="169" spans="17:17">
      <c r="Q169" s="14"/>
    </row>
    <row r="170" spans="17:17">
      <c r="Q170" s="14"/>
    </row>
    <row r="171" spans="17:17">
      <c r="Q171" s="14"/>
    </row>
    <row r="172" spans="17:17">
      <c r="Q172" s="14"/>
    </row>
    <row r="173" spans="17:17">
      <c r="Q173" s="14"/>
    </row>
    <row r="174" spans="17:17">
      <c r="Q174" s="14"/>
    </row>
    <row r="175" spans="17:17">
      <c r="Q175" s="14"/>
    </row>
    <row r="176" spans="17:17">
      <c r="Q176" s="14"/>
    </row>
    <row r="177" spans="17:17">
      <c r="Q177" s="14"/>
    </row>
    <row r="178" spans="17:17">
      <c r="Q178" s="14"/>
    </row>
    <row r="179" spans="17:17">
      <c r="Q179" s="14"/>
    </row>
    <row r="180" spans="17:17">
      <c r="Q180" s="14"/>
    </row>
    <row r="181" spans="17:17">
      <c r="Q181" s="14"/>
    </row>
    <row r="182" spans="17:17">
      <c r="Q182" s="14"/>
    </row>
    <row r="183" spans="17:17">
      <c r="Q183" s="14"/>
    </row>
    <row r="184" spans="17:17">
      <c r="Q184" s="14"/>
    </row>
    <row r="185" spans="17:17">
      <c r="Q185" s="14"/>
    </row>
    <row r="186" spans="17:17">
      <c r="Q186" s="14"/>
    </row>
    <row r="187" spans="17:17">
      <c r="Q187" s="14"/>
    </row>
    <row r="188" spans="17:17">
      <c r="Q188" s="14"/>
    </row>
    <row r="189" spans="17:17">
      <c r="Q189" s="14"/>
    </row>
    <row r="190" spans="17:17">
      <c r="Q190" s="14"/>
    </row>
    <row r="191" spans="17:17">
      <c r="Q191" s="14"/>
    </row>
    <row r="192" spans="17:17">
      <c r="Q192" s="14"/>
    </row>
    <row r="193" spans="17:17">
      <c r="Q193" s="14"/>
    </row>
    <row r="194" spans="17:17">
      <c r="Q194" s="14"/>
    </row>
    <row r="195" spans="17:17">
      <c r="Q195" s="14"/>
    </row>
    <row r="196" spans="17:17">
      <c r="Q196" s="14"/>
    </row>
    <row r="197" spans="17:17">
      <c r="Q197" s="14"/>
    </row>
    <row r="198" spans="17:17">
      <c r="Q198" s="14"/>
    </row>
    <row r="199" spans="17:17">
      <c r="Q199" s="14"/>
    </row>
    <row r="200" spans="17:17">
      <c r="Q200" s="14"/>
    </row>
    <row r="201" spans="17:17">
      <c r="Q201" s="14"/>
    </row>
    <row r="202" spans="17:17">
      <c r="Q202" s="14"/>
    </row>
    <row r="203" spans="17:17">
      <c r="Q203" s="14"/>
    </row>
    <row r="204" spans="17:17">
      <c r="Q204" s="14"/>
    </row>
    <row r="205" spans="17:17">
      <c r="Q205" s="14"/>
    </row>
    <row r="206" spans="17:17">
      <c r="Q206" s="14"/>
    </row>
    <row r="207" spans="17:17">
      <c r="Q207" s="14"/>
    </row>
    <row r="208" spans="17:17">
      <c r="Q208" s="14"/>
    </row>
    <row r="209" spans="17:17">
      <c r="Q209" s="14"/>
    </row>
    <row r="210" spans="17:17">
      <c r="Q210" s="14"/>
    </row>
    <row r="211" spans="17:17">
      <c r="Q211" s="14"/>
    </row>
    <row r="212" spans="17:17">
      <c r="Q212" s="14"/>
    </row>
    <row r="213" spans="17:17">
      <c r="Q213" s="14"/>
    </row>
    <row r="214" spans="17:17">
      <c r="Q214" s="14"/>
    </row>
    <row r="215" spans="17:17">
      <c r="Q215" s="14"/>
    </row>
    <row r="216" spans="17:17">
      <c r="Q216" s="14"/>
    </row>
  </sheetData>
  <mergeCells count="11">
    <mergeCell ref="A7:B7"/>
    <mergeCell ref="A18:B18"/>
    <mergeCell ref="H7:M7"/>
    <mergeCell ref="H18:M18"/>
    <mergeCell ref="AC6:AC8"/>
    <mergeCell ref="T6:U7"/>
    <mergeCell ref="W7:X7"/>
    <mergeCell ref="Z7:AA7"/>
    <mergeCell ref="T17:U18"/>
    <mergeCell ref="W18:X18"/>
    <mergeCell ref="Z18:AA18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32"/>
  <sheetViews>
    <sheetView topLeftCell="A10" workbookViewId="0">
      <selection activeCell="O26" sqref="O26"/>
    </sheetView>
  </sheetViews>
  <sheetFormatPr defaultRowHeight="15"/>
  <cols>
    <col min="1" max="1" width="10.7109375" customWidth="1"/>
    <col min="6" max="6" width="3.85546875" customWidth="1"/>
    <col min="14" max="14" width="9" style="14"/>
    <col min="16" max="16" width="10.7109375" customWidth="1"/>
    <col min="21" max="21" width="3.85546875" customWidth="1"/>
    <col min="29" max="29" width="9" style="14"/>
    <col min="44" max="44" width="9" style="14"/>
  </cols>
  <sheetData>
    <row r="1" spans="1:44">
      <c r="A1" s="24" t="s">
        <v>108</v>
      </c>
    </row>
    <row r="3" spans="1:44">
      <c r="A3" s="13" t="s">
        <v>113</v>
      </c>
      <c r="P3" s="69" t="s">
        <v>299</v>
      </c>
      <c r="AE3" s="69" t="s">
        <v>298</v>
      </c>
    </row>
    <row r="4" spans="1:44">
      <c r="B4" s="64" t="s">
        <v>110</v>
      </c>
      <c r="C4" s="13"/>
      <c r="D4" s="13"/>
      <c r="E4" s="13"/>
      <c r="Q4" s="64" t="s">
        <v>110</v>
      </c>
      <c r="R4" s="13"/>
      <c r="S4" s="13"/>
      <c r="T4" s="13"/>
      <c r="AF4" s="64" t="s">
        <v>110</v>
      </c>
      <c r="AG4" s="13"/>
      <c r="AH4" s="13"/>
      <c r="AI4" s="13"/>
    </row>
    <row r="5" spans="1:44" ht="15.75" thickBot="1">
      <c r="A5" s="63" t="s">
        <v>26</v>
      </c>
      <c r="B5" s="108" t="s">
        <v>111</v>
      </c>
      <c r="C5" s="108"/>
      <c r="D5" s="108"/>
      <c r="E5" s="108"/>
      <c r="G5" s="108" t="s">
        <v>112</v>
      </c>
      <c r="H5" s="108"/>
      <c r="I5" s="108"/>
      <c r="J5" s="108"/>
      <c r="K5" s="108"/>
      <c r="L5" s="108"/>
      <c r="M5" s="108"/>
      <c r="N5" s="109"/>
      <c r="P5" s="63" t="s">
        <v>26</v>
      </c>
      <c r="Q5" s="108" t="s">
        <v>111</v>
      </c>
      <c r="R5" s="108"/>
      <c r="S5" s="108"/>
      <c r="T5" s="108"/>
      <c r="V5" s="108" t="s">
        <v>112</v>
      </c>
      <c r="W5" s="108"/>
      <c r="X5" s="108"/>
      <c r="Y5" s="108"/>
      <c r="Z5" s="108"/>
      <c r="AA5" s="108"/>
      <c r="AB5" s="108"/>
      <c r="AC5" s="109"/>
      <c r="AE5" s="63" t="s">
        <v>26</v>
      </c>
      <c r="AF5" s="108" t="s">
        <v>111</v>
      </c>
      <c r="AG5" s="108"/>
      <c r="AH5" s="108"/>
      <c r="AI5" s="108"/>
      <c r="AK5" s="108" t="s">
        <v>112</v>
      </c>
      <c r="AL5" s="108"/>
      <c r="AM5" s="108"/>
      <c r="AN5" s="108"/>
      <c r="AO5" s="108"/>
      <c r="AP5" s="108"/>
      <c r="AQ5" s="108"/>
      <c r="AR5" s="109"/>
    </row>
    <row r="6" spans="1:44">
      <c r="A6" s="24" t="s">
        <v>25</v>
      </c>
      <c r="B6" s="67">
        <v>0</v>
      </c>
      <c r="C6" s="67">
        <v>10</v>
      </c>
      <c r="D6" s="67">
        <v>20</v>
      </c>
      <c r="E6" s="67">
        <v>25</v>
      </c>
      <c r="G6" s="67">
        <v>5</v>
      </c>
      <c r="H6" s="67">
        <v>10</v>
      </c>
      <c r="I6" s="67">
        <v>15</v>
      </c>
      <c r="J6" s="67">
        <v>30</v>
      </c>
      <c r="K6" s="67">
        <v>45</v>
      </c>
      <c r="L6" s="67">
        <v>60</v>
      </c>
      <c r="M6" s="67">
        <v>75</v>
      </c>
      <c r="N6" s="68">
        <v>90</v>
      </c>
      <c r="P6" s="24" t="s">
        <v>25</v>
      </c>
      <c r="Q6" s="67">
        <v>0</v>
      </c>
      <c r="R6" s="67">
        <v>10</v>
      </c>
      <c r="S6" s="67">
        <v>20</v>
      </c>
      <c r="T6" s="67">
        <v>25</v>
      </c>
      <c r="V6" s="67">
        <v>5</v>
      </c>
      <c r="W6" s="67">
        <v>10</v>
      </c>
      <c r="X6" s="67">
        <v>15</v>
      </c>
      <c r="Y6" s="67">
        <v>30</v>
      </c>
      <c r="Z6" s="67">
        <v>45</v>
      </c>
      <c r="AA6" s="67">
        <v>60</v>
      </c>
      <c r="AB6" s="67">
        <v>75</v>
      </c>
      <c r="AC6" s="68">
        <v>90</v>
      </c>
      <c r="AE6" s="24" t="s">
        <v>25</v>
      </c>
      <c r="AF6" s="67">
        <v>0</v>
      </c>
      <c r="AG6" s="67">
        <v>10</v>
      </c>
      <c r="AH6" s="67">
        <v>20</v>
      </c>
      <c r="AI6" s="67">
        <v>25</v>
      </c>
      <c r="AK6" s="67">
        <v>5</v>
      </c>
      <c r="AL6" s="67">
        <v>10</v>
      </c>
      <c r="AM6" s="67">
        <v>15</v>
      </c>
      <c r="AN6" s="67">
        <v>30</v>
      </c>
      <c r="AO6" s="67">
        <v>45</v>
      </c>
      <c r="AP6" s="67">
        <v>60</v>
      </c>
      <c r="AQ6" s="67">
        <v>75</v>
      </c>
      <c r="AR6" s="68">
        <v>90</v>
      </c>
    </row>
    <row r="7" spans="1:44">
      <c r="A7" s="41" t="s">
        <v>35</v>
      </c>
      <c r="B7" s="21">
        <v>105.5</v>
      </c>
      <c r="C7" s="21">
        <v>106.19999999999999</v>
      </c>
      <c r="D7" s="21">
        <v>105.2</v>
      </c>
      <c r="E7" s="21">
        <v>104.2</v>
      </c>
      <c r="G7" s="21">
        <v>4.1000000000000085</v>
      </c>
      <c r="H7" s="21">
        <v>7.6000000000000014</v>
      </c>
      <c r="I7" s="21">
        <v>9</v>
      </c>
      <c r="J7" s="21">
        <v>8.0999999999999943</v>
      </c>
      <c r="K7" s="21">
        <v>27.799999999999997</v>
      </c>
      <c r="L7" s="21">
        <v>35.700000000000003</v>
      </c>
      <c r="M7" s="21">
        <v>43.900000000000006</v>
      </c>
      <c r="N7" s="45">
        <v>47.1</v>
      </c>
      <c r="P7" s="41" t="s">
        <v>35</v>
      </c>
      <c r="Q7" s="21">
        <v>4452</v>
      </c>
      <c r="R7" s="21">
        <v>4515</v>
      </c>
      <c r="S7" s="21">
        <v>4945</v>
      </c>
      <c r="T7" s="21">
        <v>4692</v>
      </c>
      <c r="U7" s="24"/>
      <c r="V7" s="21">
        <v>746</v>
      </c>
      <c r="W7" s="21">
        <v>885</v>
      </c>
      <c r="X7" s="21">
        <v>797</v>
      </c>
      <c r="Y7" s="21">
        <v>860</v>
      </c>
      <c r="Z7" s="21">
        <v>1783</v>
      </c>
      <c r="AA7" s="21">
        <v>1985</v>
      </c>
      <c r="AB7" s="21">
        <v>2049</v>
      </c>
      <c r="AC7" s="45">
        <v>2178</v>
      </c>
      <c r="AE7" s="41" t="s">
        <v>35</v>
      </c>
      <c r="AF7" s="21">
        <v>3503</v>
      </c>
      <c r="AG7" s="21">
        <v>3680</v>
      </c>
      <c r="AH7" s="21">
        <v>3642</v>
      </c>
      <c r="AI7" s="21">
        <v>3655</v>
      </c>
      <c r="AJ7" s="24"/>
      <c r="AK7" s="21">
        <v>822</v>
      </c>
      <c r="AL7" s="21">
        <v>1062</v>
      </c>
      <c r="AM7" s="21">
        <v>885</v>
      </c>
      <c r="AN7" s="21">
        <v>898</v>
      </c>
      <c r="AO7" s="21">
        <v>1341</v>
      </c>
      <c r="AP7" s="21">
        <v>1805</v>
      </c>
      <c r="AQ7" s="21">
        <v>1628</v>
      </c>
      <c r="AR7" s="45">
        <v>1872</v>
      </c>
    </row>
    <row r="8" spans="1:44">
      <c r="A8" s="41" t="s">
        <v>36</v>
      </c>
      <c r="B8" s="21">
        <v>97</v>
      </c>
      <c r="C8" s="21">
        <v>103.7</v>
      </c>
      <c r="D8" s="21">
        <v>105.1</v>
      </c>
      <c r="E8" s="21">
        <v>99</v>
      </c>
      <c r="G8" s="21">
        <v>3.5999999999999943</v>
      </c>
      <c r="H8" s="21">
        <v>5.5999999999999943</v>
      </c>
      <c r="I8" s="21">
        <v>8.9000000000000057</v>
      </c>
      <c r="J8" s="21">
        <v>6.8000000000000043</v>
      </c>
      <c r="K8" s="21">
        <v>13.800000000000004</v>
      </c>
      <c r="L8" s="21">
        <v>22.299999999999997</v>
      </c>
      <c r="M8" s="21">
        <v>24.400000000000006</v>
      </c>
      <c r="N8" s="45">
        <v>27.099999999999994</v>
      </c>
      <c r="P8" s="41" t="s">
        <v>36</v>
      </c>
      <c r="Q8" s="21">
        <v>3946</v>
      </c>
      <c r="R8" s="21">
        <v>4752</v>
      </c>
      <c r="S8" s="21">
        <v>4896</v>
      </c>
      <c r="T8" s="21">
        <v>4464</v>
      </c>
      <c r="U8" s="24"/>
      <c r="V8" s="21">
        <v>797</v>
      </c>
      <c r="W8" s="21">
        <v>885</v>
      </c>
      <c r="X8" s="21">
        <v>759</v>
      </c>
      <c r="Y8" s="21">
        <v>847</v>
      </c>
      <c r="Z8" s="21">
        <v>1077</v>
      </c>
      <c r="AA8" s="21">
        <v>1277</v>
      </c>
      <c r="AB8" s="21">
        <v>1380</v>
      </c>
      <c r="AC8" s="45">
        <v>1518</v>
      </c>
      <c r="AE8" s="41" t="s">
        <v>36</v>
      </c>
      <c r="AF8" s="21">
        <v>3200</v>
      </c>
      <c r="AG8" s="21">
        <v>3630</v>
      </c>
      <c r="AH8" s="21">
        <v>3756</v>
      </c>
      <c r="AI8" s="21">
        <v>3212</v>
      </c>
      <c r="AJ8" s="24"/>
      <c r="AK8" s="21">
        <v>986</v>
      </c>
      <c r="AL8" s="21">
        <v>961</v>
      </c>
      <c r="AM8" s="21">
        <v>797</v>
      </c>
      <c r="AN8" s="21">
        <v>784</v>
      </c>
      <c r="AO8" s="21">
        <v>926</v>
      </c>
      <c r="AP8" s="21">
        <v>1176</v>
      </c>
      <c r="AQ8" s="21">
        <v>1126</v>
      </c>
      <c r="AR8" s="45">
        <v>1391</v>
      </c>
    </row>
    <row r="9" spans="1:44">
      <c r="A9" s="41" t="s">
        <v>37</v>
      </c>
      <c r="B9" s="21">
        <v>105.89999999999999</v>
      </c>
      <c r="C9" s="21">
        <v>107.8</v>
      </c>
      <c r="D9" s="21">
        <v>109.8</v>
      </c>
      <c r="E9" s="21">
        <v>106.69999999999999</v>
      </c>
      <c r="G9" s="21">
        <v>4.3000000000000114</v>
      </c>
      <c r="H9" s="21">
        <v>8</v>
      </c>
      <c r="I9" s="21">
        <v>13.299999999999997</v>
      </c>
      <c r="J9" s="21">
        <v>8.2999999999999972</v>
      </c>
      <c r="K9" s="21">
        <v>21.599999999999994</v>
      </c>
      <c r="L9" s="21">
        <v>29.699999999999996</v>
      </c>
      <c r="M9" s="21">
        <v>34.800000000000004</v>
      </c>
      <c r="N9" s="45">
        <v>33.1</v>
      </c>
      <c r="P9" s="41" t="s">
        <v>37</v>
      </c>
      <c r="Q9" s="21">
        <v>4110</v>
      </c>
      <c r="R9" s="21">
        <v>4540</v>
      </c>
      <c r="S9" s="21">
        <v>4730</v>
      </c>
      <c r="T9" s="21">
        <v>4603</v>
      </c>
      <c r="U9" s="24"/>
      <c r="V9" s="21">
        <v>860</v>
      </c>
      <c r="W9" s="21">
        <v>936</v>
      </c>
      <c r="X9" s="21">
        <v>911</v>
      </c>
      <c r="Y9" s="21">
        <v>974</v>
      </c>
      <c r="Z9" s="21">
        <v>784</v>
      </c>
      <c r="AA9" s="21">
        <v>1682</v>
      </c>
      <c r="AB9" s="21">
        <v>1695</v>
      </c>
      <c r="AC9" s="45">
        <v>1758</v>
      </c>
      <c r="AE9" s="41" t="s">
        <v>37</v>
      </c>
      <c r="AF9" s="21">
        <v>3604</v>
      </c>
      <c r="AG9" s="21">
        <v>3693</v>
      </c>
      <c r="AH9" s="21">
        <v>3781</v>
      </c>
      <c r="AI9" s="21">
        <v>3807</v>
      </c>
      <c r="AJ9" s="24"/>
      <c r="AK9" s="21">
        <v>1024</v>
      </c>
      <c r="AL9" s="21">
        <v>898</v>
      </c>
      <c r="AM9" s="21">
        <v>1227</v>
      </c>
      <c r="AN9" s="21">
        <v>999</v>
      </c>
      <c r="AO9" s="21">
        <v>822</v>
      </c>
      <c r="AP9" s="21">
        <v>1404</v>
      </c>
      <c r="AQ9" s="21">
        <v>1530</v>
      </c>
      <c r="AR9" s="45">
        <v>1543</v>
      </c>
    </row>
    <row r="10" spans="1:44">
      <c r="A10" s="41" t="s">
        <v>38</v>
      </c>
      <c r="B10" s="21">
        <v>94.4</v>
      </c>
      <c r="C10" s="21">
        <v>104.00000000000001</v>
      </c>
      <c r="D10" s="21">
        <v>102.9</v>
      </c>
      <c r="E10" s="21">
        <v>104.30000000000001</v>
      </c>
      <c r="G10" s="21">
        <v>5.2999999999999972</v>
      </c>
      <c r="H10" s="21">
        <v>2.0999999999999943</v>
      </c>
      <c r="I10" s="21">
        <v>10.500000000000007</v>
      </c>
      <c r="J10" s="21">
        <v>10.399999999999999</v>
      </c>
      <c r="K10" s="21">
        <v>43.600000000000016</v>
      </c>
      <c r="L10" s="21">
        <v>50.300000000000011</v>
      </c>
      <c r="M10" s="21">
        <v>54.5</v>
      </c>
      <c r="N10" s="45">
        <v>53.300000000000011</v>
      </c>
      <c r="P10" s="41" t="s">
        <v>38</v>
      </c>
      <c r="Q10" s="21">
        <v>4325</v>
      </c>
      <c r="R10" s="21">
        <v>4363</v>
      </c>
      <c r="S10" s="21">
        <v>4477</v>
      </c>
      <c r="T10" s="21">
        <v>4565</v>
      </c>
      <c r="U10" s="24"/>
      <c r="V10" s="21">
        <v>809</v>
      </c>
      <c r="W10" s="21">
        <v>1050</v>
      </c>
      <c r="X10" s="21">
        <v>835</v>
      </c>
      <c r="Y10" s="21">
        <v>1203</v>
      </c>
      <c r="Z10" s="21">
        <v>2643</v>
      </c>
      <c r="AA10" s="21">
        <v>2809</v>
      </c>
      <c r="AB10" s="21">
        <v>2593</v>
      </c>
      <c r="AC10" s="45">
        <v>2909</v>
      </c>
      <c r="AE10" s="41" t="s">
        <v>38</v>
      </c>
      <c r="AF10" s="21">
        <v>3642</v>
      </c>
      <c r="AG10" s="21">
        <v>3655</v>
      </c>
      <c r="AH10" s="21">
        <v>3472</v>
      </c>
      <c r="AI10" s="21">
        <v>3557</v>
      </c>
      <c r="AJ10" s="24"/>
      <c r="AK10" s="21">
        <v>885</v>
      </c>
      <c r="AL10" s="21">
        <v>1038</v>
      </c>
      <c r="AM10" s="21">
        <v>999</v>
      </c>
      <c r="AN10" s="21">
        <v>1126</v>
      </c>
      <c r="AO10" s="21">
        <v>1973</v>
      </c>
      <c r="AP10" s="21">
        <v>2002</v>
      </c>
      <c r="AQ10" s="21">
        <v>1960</v>
      </c>
      <c r="AR10" s="45">
        <v>2302</v>
      </c>
    </row>
    <row r="11" spans="1:44">
      <c r="A11" s="41" t="s">
        <v>39</v>
      </c>
      <c r="B11" s="21">
        <v>100.3</v>
      </c>
      <c r="C11" s="21">
        <v>114.2</v>
      </c>
      <c r="D11" s="21">
        <v>115.1</v>
      </c>
      <c r="E11" s="21">
        <v>117.50000000000001</v>
      </c>
      <c r="G11" s="21">
        <v>4.1999999999999886</v>
      </c>
      <c r="H11" s="21">
        <v>8.5</v>
      </c>
      <c r="I11" s="21">
        <v>8.7000000000000028</v>
      </c>
      <c r="J11" s="21">
        <v>12.600000000000001</v>
      </c>
      <c r="K11" s="21">
        <v>16.100000000000001</v>
      </c>
      <c r="L11" s="21">
        <v>16.600000000000001</v>
      </c>
      <c r="M11" s="21">
        <v>19.799999999999997</v>
      </c>
      <c r="N11" s="45">
        <v>19.899999999999999</v>
      </c>
      <c r="P11" s="41" t="s">
        <v>39</v>
      </c>
      <c r="Q11" s="21">
        <v>4439</v>
      </c>
      <c r="R11" s="21">
        <v>4818</v>
      </c>
      <c r="S11" s="21">
        <v>4752</v>
      </c>
      <c r="T11" s="21">
        <v>4629</v>
      </c>
      <c r="U11" s="24"/>
      <c r="V11" s="21">
        <v>771</v>
      </c>
      <c r="W11" s="21">
        <v>822</v>
      </c>
      <c r="X11" s="21">
        <v>847</v>
      </c>
      <c r="Y11" s="21">
        <v>974</v>
      </c>
      <c r="Z11" s="21">
        <v>1075</v>
      </c>
      <c r="AA11" s="21">
        <v>1113</v>
      </c>
      <c r="AB11" s="21">
        <v>1303</v>
      </c>
      <c r="AC11" s="45">
        <v>1277</v>
      </c>
      <c r="AE11" s="41" t="s">
        <v>39</v>
      </c>
      <c r="AF11" s="21">
        <v>3819</v>
      </c>
      <c r="AG11" s="21">
        <v>4173</v>
      </c>
      <c r="AH11" s="21">
        <v>4022</v>
      </c>
      <c r="AI11" s="21">
        <v>3995</v>
      </c>
      <c r="AJ11" s="24"/>
      <c r="AK11" s="21">
        <v>835</v>
      </c>
      <c r="AL11" s="21">
        <v>911</v>
      </c>
      <c r="AM11" s="21">
        <v>898</v>
      </c>
      <c r="AN11" s="21">
        <v>809</v>
      </c>
      <c r="AO11" s="21">
        <v>999</v>
      </c>
      <c r="AP11" s="21">
        <v>1062</v>
      </c>
      <c r="AQ11" s="21">
        <v>1525</v>
      </c>
      <c r="AR11" s="45">
        <v>1126</v>
      </c>
    </row>
    <row r="12" spans="1:44">
      <c r="A12" s="41" t="s">
        <v>40</v>
      </c>
      <c r="B12" s="21">
        <v>93.9</v>
      </c>
      <c r="C12" s="21">
        <v>100.30000000000001</v>
      </c>
      <c r="D12" s="21">
        <v>99.2</v>
      </c>
      <c r="E12" s="21">
        <v>100.2</v>
      </c>
      <c r="G12" s="21">
        <v>4.5</v>
      </c>
      <c r="H12" s="21">
        <v>6.5999999999999943</v>
      </c>
      <c r="I12" s="21">
        <v>13.300000000000011</v>
      </c>
      <c r="J12" s="21">
        <v>20.200000000000003</v>
      </c>
      <c r="K12" s="21">
        <v>25.800000000000011</v>
      </c>
      <c r="L12" s="21">
        <v>29.500000000000007</v>
      </c>
      <c r="M12" s="21">
        <v>30.600000000000009</v>
      </c>
      <c r="N12" s="45">
        <v>32.900000000000013</v>
      </c>
      <c r="P12" s="41" t="s">
        <v>40</v>
      </c>
      <c r="Q12" s="21">
        <v>3781</v>
      </c>
      <c r="R12" s="21">
        <v>4350</v>
      </c>
      <c r="S12" s="21">
        <v>4350</v>
      </c>
      <c r="T12" s="21">
        <v>4401</v>
      </c>
      <c r="U12" s="24"/>
      <c r="V12" s="21">
        <v>797</v>
      </c>
      <c r="W12" s="21">
        <v>835</v>
      </c>
      <c r="X12" s="21">
        <v>847</v>
      </c>
      <c r="Y12" s="21">
        <v>1213</v>
      </c>
      <c r="Z12" s="21">
        <v>1391</v>
      </c>
      <c r="AA12" s="21">
        <v>1318</v>
      </c>
      <c r="AB12" s="21">
        <v>1557</v>
      </c>
      <c r="AC12" s="45">
        <v>1771</v>
      </c>
      <c r="AE12" s="41" t="s">
        <v>40</v>
      </c>
      <c r="AF12" s="21">
        <v>3339</v>
      </c>
      <c r="AG12" s="21">
        <v>3528</v>
      </c>
      <c r="AH12" s="21">
        <v>3569</v>
      </c>
      <c r="AI12" s="21">
        <v>3554</v>
      </c>
      <c r="AJ12" s="24"/>
      <c r="AK12" s="21">
        <v>999</v>
      </c>
      <c r="AL12" s="21">
        <v>1037</v>
      </c>
      <c r="AM12" s="21">
        <v>1088</v>
      </c>
      <c r="AN12" s="21">
        <v>1201</v>
      </c>
      <c r="AO12" s="21">
        <v>1391</v>
      </c>
      <c r="AP12" s="21">
        <v>1352</v>
      </c>
      <c r="AQ12" s="21">
        <v>1556</v>
      </c>
      <c r="AR12" s="45">
        <v>1748</v>
      </c>
    </row>
    <row r="13" spans="1:44">
      <c r="A13" s="41" t="s">
        <v>50</v>
      </c>
      <c r="B13" s="21">
        <v>91.399999999999991</v>
      </c>
      <c r="C13" s="21">
        <v>90.7</v>
      </c>
      <c r="D13" s="21">
        <v>90.499999999999986</v>
      </c>
      <c r="E13" s="21">
        <v>93.3</v>
      </c>
      <c r="G13" s="21">
        <v>5.7999999999999972</v>
      </c>
      <c r="H13" s="21">
        <v>8.7999999999999972</v>
      </c>
      <c r="I13" s="21">
        <v>7.6000000000000085</v>
      </c>
      <c r="J13" s="21">
        <v>22.199999999999996</v>
      </c>
      <c r="K13" s="21">
        <v>28.4</v>
      </c>
      <c r="L13" s="21">
        <v>30.499999999999993</v>
      </c>
      <c r="M13" s="21">
        <v>30.999999999999993</v>
      </c>
      <c r="N13" s="45">
        <v>30.29999999999999</v>
      </c>
      <c r="P13" s="41" t="s">
        <v>50</v>
      </c>
      <c r="Q13" s="21">
        <v>3832</v>
      </c>
      <c r="R13" s="21">
        <v>3857</v>
      </c>
      <c r="S13" s="21">
        <v>3807</v>
      </c>
      <c r="T13" s="21">
        <v>3971</v>
      </c>
      <c r="U13" s="24"/>
      <c r="V13" s="21">
        <v>860</v>
      </c>
      <c r="W13" s="21">
        <v>885</v>
      </c>
      <c r="X13" s="21">
        <v>986</v>
      </c>
      <c r="Y13" s="21">
        <v>1303</v>
      </c>
      <c r="Z13" s="21">
        <v>1480</v>
      </c>
      <c r="AA13" s="21">
        <v>1771</v>
      </c>
      <c r="AB13" s="21">
        <v>1720</v>
      </c>
      <c r="AC13" s="45">
        <v>1682</v>
      </c>
      <c r="AE13" s="41" t="s">
        <v>50</v>
      </c>
      <c r="AF13" s="21">
        <v>3162</v>
      </c>
      <c r="AG13" s="21">
        <v>3301</v>
      </c>
      <c r="AH13" s="21">
        <v>3174</v>
      </c>
      <c r="AI13" s="21">
        <v>3377</v>
      </c>
      <c r="AJ13" s="24"/>
      <c r="AK13" s="21">
        <v>974</v>
      </c>
      <c r="AL13" s="21">
        <v>911</v>
      </c>
      <c r="AM13" s="21">
        <v>1024</v>
      </c>
      <c r="AN13" s="21">
        <v>1543</v>
      </c>
      <c r="AO13" s="21">
        <v>1581</v>
      </c>
      <c r="AP13" s="21">
        <v>1669</v>
      </c>
      <c r="AQ13" s="21">
        <v>1745</v>
      </c>
      <c r="AR13" s="45">
        <v>1671</v>
      </c>
    </row>
    <row r="14" spans="1:44">
      <c r="A14" s="41" t="s">
        <v>41</v>
      </c>
      <c r="B14" s="21">
        <v>101.8</v>
      </c>
      <c r="C14" s="21">
        <v>105.30000000000001</v>
      </c>
      <c r="D14" s="21">
        <v>109.60000000000001</v>
      </c>
      <c r="E14" s="21">
        <v>110.60000000000001</v>
      </c>
      <c r="G14" s="21">
        <v>4.2000000000000028</v>
      </c>
      <c r="H14" s="21">
        <v>4.7000000000000028</v>
      </c>
      <c r="I14" s="21">
        <v>9.5</v>
      </c>
      <c r="J14" s="21">
        <v>10.899999999999991</v>
      </c>
      <c r="K14" s="21">
        <v>13.299999999999997</v>
      </c>
      <c r="L14" s="21">
        <v>11.700000000000003</v>
      </c>
      <c r="M14" s="21">
        <v>20.900000000000006</v>
      </c>
      <c r="N14" s="45">
        <v>26.400000000000006</v>
      </c>
      <c r="P14" s="41" t="s">
        <v>41</v>
      </c>
      <c r="Q14" s="21">
        <v>4034</v>
      </c>
      <c r="R14" s="21">
        <v>4325</v>
      </c>
      <c r="S14" s="21">
        <v>4275</v>
      </c>
      <c r="T14" s="21">
        <v>4186</v>
      </c>
      <c r="U14" s="24"/>
      <c r="V14" s="21">
        <v>835</v>
      </c>
      <c r="W14" s="21">
        <v>784</v>
      </c>
      <c r="X14" s="21">
        <v>923</v>
      </c>
      <c r="Y14" s="21">
        <v>1037</v>
      </c>
      <c r="Z14" s="21">
        <v>961</v>
      </c>
      <c r="AA14" s="21">
        <v>1024</v>
      </c>
      <c r="AB14" s="21">
        <v>1277</v>
      </c>
      <c r="AC14" s="45">
        <v>1391</v>
      </c>
      <c r="AE14" s="41" t="s">
        <v>41</v>
      </c>
      <c r="AF14" s="21">
        <v>3440</v>
      </c>
      <c r="AG14" s="21">
        <v>3478</v>
      </c>
      <c r="AH14" s="21">
        <v>3717</v>
      </c>
      <c r="AI14" s="21">
        <v>3490</v>
      </c>
      <c r="AJ14" s="24"/>
      <c r="AK14" s="21">
        <v>974</v>
      </c>
      <c r="AL14" s="21">
        <v>885</v>
      </c>
      <c r="AM14" s="21">
        <v>898</v>
      </c>
      <c r="AN14" s="21">
        <v>1113</v>
      </c>
      <c r="AO14" s="21">
        <v>936</v>
      </c>
      <c r="AP14" s="21">
        <v>1012</v>
      </c>
      <c r="AQ14" s="21">
        <v>1301</v>
      </c>
      <c r="AR14" s="45">
        <v>1100</v>
      </c>
    </row>
    <row r="15" spans="1:44">
      <c r="A15" s="38" t="s">
        <v>248</v>
      </c>
      <c r="B15" s="61">
        <f>AVERAGE(B7:B14)</f>
        <v>98.774999999999991</v>
      </c>
      <c r="C15" s="61">
        <f>AVERAGE(C7:C14)</f>
        <v>104.02500000000001</v>
      </c>
      <c r="D15" s="61">
        <f>AVERAGE(D7:D14)</f>
        <v>104.67500000000001</v>
      </c>
      <c r="E15" s="61">
        <f>AVERAGE(E7:E14)</f>
        <v>104.47500000000001</v>
      </c>
      <c r="F15" s="61"/>
      <c r="G15" s="61">
        <f t="shared" ref="G15:N15" si="0">AVERAGE(G7:G14)</f>
        <v>4.5</v>
      </c>
      <c r="H15" s="61">
        <f t="shared" si="0"/>
        <v>6.487499999999998</v>
      </c>
      <c r="I15" s="61">
        <f t="shared" si="0"/>
        <v>10.100000000000005</v>
      </c>
      <c r="J15" s="61">
        <f t="shared" si="0"/>
        <v>12.437499999999998</v>
      </c>
      <c r="K15" s="61">
        <f t="shared" si="0"/>
        <v>23.800000000000004</v>
      </c>
      <c r="L15" s="61">
        <f t="shared" si="0"/>
        <v>28.287500000000001</v>
      </c>
      <c r="M15" s="61">
        <f t="shared" si="0"/>
        <v>32.487500000000011</v>
      </c>
      <c r="N15" s="86">
        <f t="shared" si="0"/>
        <v>33.762500000000003</v>
      </c>
      <c r="P15" s="38" t="s">
        <v>248</v>
      </c>
      <c r="Q15" s="61">
        <f>AVERAGE(Q7:Q14)</f>
        <v>4114.875</v>
      </c>
      <c r="R15" s="61">
        <f>AVERAGE(R7:R14)</f>
        <v>4440</v>
      </c>
      <c r="S15" s="61">
        <f>AVERAGE(S7:S14)</f>
        <v>4529</v>
      </c>
      <c r="T15" s="61">
        <f>AVERAGE(T7:T14)</f>
        <v>4438.875</v>
      </c>
      <c r="U15" s="61"/>
      <c r="V15" s="61">
        <f t="shared" ref="V15:AC15" si="1">AVERAGE(V7:V14)</f>
        <v>809.375</v>
      </c>
      <c r="W15" s="61">
        <f t="shared" si="1"/>
        <v>885.25</v>
      </c>
      <c r="X15" s="61">
        <f t="shared" si="1"/>
        <v>863.125</v>
      </c>
      <c r="Y15" s="61">
        <f t="shared" si="1"/>
        <v>1051.375</v>
      </c>
      <c r="Z15" s="61">
        <f t="shared" si="1"/>
        <v>1399.25</v>
      </c>
      <c r="AA15" s="61">
        <f t="shared" si="1"/>
        <v>1622.375</v>
      </c>
      <c r="AB15" s="61">
        <f t="shared" si="1"/>
        <v>1696.75</v>
      </c>
      <c r="AC15" s="86">
        <f t="shared" si="1"/>
        <v>1810.5</v>
      </c>
      <c r="AE15" s="38" t="s">
        <v>248</v>
      </c>
      <c r="AF15" s="61">
        <f>AVERAGE(AF7:AF14)</f>
        <v>3463.625</v>
      </c>
      <c r="AG15" s="61">
        <f>AVERAGE(AG7:AG14)</f>
        <v>3642.25</v>
      </c>
      <c r="AH15" s="61">
        <f>AVERAGE(AH7:AH14)</f>
        <v>3641.625</v>
      </c>
      <c r="AI15" s="61">
        <f>AVERAGE(AI7:AI14)</f>
        <v>3580.875</v>
      </c>
      <c r="AJ15" s="61"/>
      <c r="AK15" s="61">
        <f t="shared" ref="AK15:AR15" si="2">AVERAGE(AK7:AK14)</f>
        <v>937.375</v>
      </c>
      <c r="AL15" s="61">
        <f t="shared" si="2"/>
        <v>962.875</v>
      </c>
      <c r="AM15" s="61">
        <f t="shared" si="2"/>
        <v>977</v>
      </c>
      <c r="AN15" s="61">
        <f t="shared" si="2"/>
        <v>1059.125</v>
      </c>
      <c r="AO15" s="61">
        <f t="shared" si="2"/>
        <v>1246.125</v>
      </c>
      <c r="AP15" s="61">
        <f t="shared" si="2"/>
        <v>1435.25</v>
      </c>
      <c r="AQ15" s="61">
        <f t="shared" si="2"/>
        <v>1546.375</v>
      </c>
      <c r="AR15" s="86">
        <f t="shared" si="2"/>
        <v>1594.125</v>
      </c>
    </row>
    <row r="16" spans="1:44">
      <c r="A16" s="38" t="s">
        <v>14</v>
      </c>
      <c r="B16" s="61">
        <f>STDEV(B7:B14)</f>
        <v>5.4499672345017665</v>
      </c>
      <c r="C16" s="61">
        <f t="shared" ref="C16:N16" si="3">STDEV(C7:C14)</f>
        <v>6.7153874476033435</v>
      </c>
      <c r="D16" s="61">
        <f t="shared" si="3"/>
        <v>7.4996666592589332</v>
      </c>
      <c r="E16" s="61">
        <f t="shared" si="3"/>
        <v>7.4196168557220226</v>
      </c>
      <c r="F16" s="61"/>
      <c r="G16" s="61">
        <f t="shared" si="3"/>
        <v>0.70912420834233281</v>
      </c>
      <c r="H16" s="61">
        <f t="shared" si="3"/>
        <v>2.2730957493502757</v>
      </c>
      <c r="I16" s="61">
        <f t="shared" si="3"/>
        <v>2.1334077367977602</v>
      </c>
      <c r="J16" s="61">
        <f t="shared" si="3"/>
        <v>5.7298560191334671</v>
      </c>
      <c r="K16" s="61">
        <f t="shared" si="3"/>
        <v>10.053997072948507</v>
      </c>
      <c r="L16" s="61">
        <f t="shared" si="3"/>
        <v>11.925056154405086</v>
      </c>
      <c r="M16" s="61">
        <f t="shared" si="3"/>
        <v>11.871747674927306</v>
      </c>
      <c r="N16" s="86">
        <f t="shared" si="3"/>
        <v>11.106875283869392</v>
      </c>
      <c r="P16" s="38" t="s">
        <v>14</v>
      </c>
      <c r="Q16" s="61">
        <f>STDEV(Q7:Q14)</f>
        <v>264.42305794205726</v>
      </c>
      <c r="R16" s="61">
        <f t="shared" ref="R16:T16" si="4">STDEV(R7:R14)</f>
        <v>298.32772008552701</v>
      </c>
      <c r="S16" s="61">
        <f t="shared" si="4"/>
        <v>381.42964151802812</v>
      </c>
      <c r="T16" s="61">
        <f t="shared" si="4"/>
        <v>247.2658705003295</v>
      </c>
      <c r="U16" s="61"/>
      <c r="V16" s="61">
        <f t="shared" ref="V16:AC16" si="5">STDEV(V7:V14)</f>
        <v>40.669179274447409</v>
      </c>
      <c r="W16" s="61">
        <f t="shared" si="5"/>
        <v>81.499780893658141</v>
      </c>
      <c r="X16" s="61">
        <f t="shared" si="5"/>
        <v>73.193359378722718</v>
      </c>
      <c r="Y16" s="61">
        <f t="shared" si="5"/>
        <v>170.29465011309915</v>
      </c>
      <c r="Z16" s="61">
        <f t="shared" si="5"/>
        <v>595.26050719711907</v>
      </c>
      <c r="AA16" s="61">
        <f t="shared" si="5"/>
        <v>584.88874094627113</v>
      </c>
      <c r="AB16" s="61">
        <f t="shared" si="5"/>
        <v>443.84319946833216</v>
      </c>
      <c r="AC16" s="86">
        <f t="shared" si="5"/>
        <v>522.18579069139753</v>
      </c>
      <c r="AE16" s="38" t="s">
        <v>14</v>
      </c>
      <c r="AF16" s="61">
        <f>STDEV(AF7:AF14)</f>
        <v>225.49307084697747</v>
      </c>
      <c r="AG16" s="61">
        <f t="shared" ref="AG16:AI16" si="6">STDEV(AG7:AG14)</f>
        <v>251.42209813095474</v>
      </c>
      <c r="AH16" s="61">
        <f t="shared" si="6"/>
        <v>249.45479836750269</v>
      </c>
      <c r="AI16" s="61">
        <f t="shared" si="6"/>
        <v>243.57775965797862</v>
      </c>
      <c r="AJ16" s="61"/>
      <c r="AK16" s="61">
        <f t="shared" ref="AK16:AR16" si="7">STDEV(AK7:AK14)</f>
        <v>78.270478835528124</v>
      </c>
      <c r="AL16" s="61">
        <f t="shared" si="7"/>
        <v>72.331454331530523</v>
      </c>
      <c r="AM16" s="61">
        <f t="shared" si="7"/>
        <v>136.72704821755539</v>
      </c>
      <c r="AN16" s="61">
        <f t="shared" si="7"/>
        <v>247.69534138303277</v>
      </c>
      <c r="AO16" s="61">
        <f t="shared" si="7"/>
        <v>398.22622339569756</v>
      </c>
      <c r="AP16" s="61">
        <f t="shared" si="7"/>
        <v>359.78833062947285</v>
      </c>
      <c r="AQ16" s="61">
        <f t="shared" si="7"/>
        <v>254.93469051616225</v>
      </c>
      <c r="AR16" s="86">
        <f t="shared" si="7"/>
        <v>399.11739680020389</v>
      </c>
    </row>
    <row r="17" spans="1:44">
      <c r="A17" s="41"/>
      <c r="B17" s="21"/>
      <c r="C17" s="21"/>
      <c r="D17" s="21"/>
      <c r="E17" s="21"/>
      <c r="P17" s="41"/>
      <c r="Q17" s="21"/>
      <c r="R17" s="21"/>
      <c r="S17" s="21"/>
      <c r="T17" s="21"/>
      <c r="U17" s="24"/>
      <c r="V17" s="24"/>
      <c r="W17" s="24"/>
      <c r="X17" s="24"/>
      <c r="Y17" s="24"/>
      <c r="Z17" s="24"/>
      <c r="AA17" s="24"/>
      <c r="AB17" s="24"/>
      <c r="AC17" s="32"/>
      <c r="AE17" s="41"/>
      <c r="AF17" s="21"/>
      <c r="AG17" s="21"/>
      <c r="AH17" s="21"/>
      <c r="AI17" s="21"/>
      <c r="AJ17" s="24"/>
      <c r="AK17" s="24"/>
      <c r="AL17" s="24"/>
      <c r="AM17" s="24"/>
      <c r="AN17" s="24"/>
      <c r="AO17" s="24"/>
      <c r="AP17" s="24"/>
      <c r="AQ17" s="24"/>
      <c r="AR17" s="32"/>
    </row>
    <row r="18" spans="1:44">
      <c r="A18" s="24"/>
      <c r="B18" s="66" t="s">
        <v>110</v>
      </c>
      <c r="C18" s="65"/>
      <c r="D18" s="65"/>
      <c r="E18" s="65"/>
      <c r="P18" s="24"/>
      <c r="Q18" s="70" t="s">
        <v>110</v>
      </c>
      <c r="R18" s="67"/>
      <c r="S18" s="67"/>
      <c r="T18" s="67"/>
      <c r="U18" s="24"/>
      <c r="V18" s="24"/>
      <c r="W18" s="24"/>
      <c r="X18" s="24"/>
      <c r="Y18" s="24"/>
      <c r="Z18" s="24"/>
      <c r="AA18" s="24"/>
      <c r="AB18" s="24"/>
      <c r="AC18" s="32"/>
      <c r="AE18" s="24"/>
      <c r="AF18" s="70" t="s">
        <v>114</v>
      </c>
      <c r="AG18" s="67"/>
      <c r="AH18" s="67"/>
      <c r="AI18" s="67"/>
      <c r="AJ18" s="24"/>
      <c r="AK18" s="24"/>
      <c r="AL18" s="24"/>
      <c r="AM18" s="24"/>
      <c r="AN18" s="24"/>
      <c r="AO18" s="24"/>
      <c r="AP18" s="24"/>
      <c r="AQ18" s="24"/>
      <c r="AR18" s="32"/>
    </row>
    <row r="19" spans="1:44" ht="15.75" thickBot="1">
      <c r="A19" s="63" t="s">
        <v>34</v>
      </c>
      <c r="B19" s="108" t="s">
        <v>111</v>
      </c>
      <c r="C19" s="108"/>
      <c r="D19" s="108"/>
      <c r="E19" s="108"/>
      <c r="G19" s="108" t="s">
        <v>112</v>
      </c>
      <c r="H19" s="108"/>
      <c r="I19" s="108"/>
      <c r="J19" s="108"/>
      <c r="K19" s="108"/>
      <c r="L19" s="108"/>
      <c r="M19" s="108"/>
      <c r="N19" s="109"/>
      <c r="P19" s="63" t="s">
        <v>34</v>
      </c>
      <c r="Q19" s="110" t="s">
        <v>111</v>
      </c>
      <c r="R19" s="110"/>
      <c r="S19" s="110"/>
      <c r="T19" s="110"/>
      <c r="U19" s="24"/>
      <c r="V19" s="110" t="s">
        <v>112</v>
      </c>
      <c r="W19" s="110"/>
      <c r="X19" s="110"/>
      <c r="Y19" s="110"/>
      <c r="Z19" s="110"/>
      <c r="AA19" s="110"/>
      <c r="AB19" s="110"/>
      <c r="AC19" s="111"/>
      <c r="AE19" s="63" t="s">
        <v>34</v>
      </c>
      <c r="AF19" s="110" t="s">
        <v>115</v>
      </c>
      <c r="AG19" s="110"/>
      <c r="AH19" s="110"/>
      <c r="AI19" s="110"/>
      <c r="AJ19" s="24"/>
      <c r="AK19" s="110" t="s">
        <v>112</v>
      </c>
      <c r="AL19" s="110"/>
      <c r="AM19" s="110"/>
      <c r="AN19" s="110"/>
      <c r="AO19" s="110"/>
      <c r="AP19" s="110"/>
      <c r="AQ19" s="110"/>
      <c r="AR19" s="111"/>
    </row>
    <row r="20" spans="1:44">
      <c r="A20" s="24" t="s">
        <v>25</v>
      </c>
      <c r="B20" s="67">
        <v>0</v>
      </c>
      <c r="C20" s="67">
        <v>10</v>
      </c>
      <c r="D20" s="67">
        <v>20</v>
      </c>
      <c r="E20" s="67">
        <v>25</v>
      </c>
      <c r="G20" s="67">
        <v>5</v>
      </c>
      <c r="H20" s="67">
        <v>10</v>
      </c>
      <c r="I20" s="67">
        <v>15</v>
      </c>
      <c r="J20" s="67">
        <v>30</v>
      </c>
      <c r="K20" s="67">
        <v>45</v>
      </c>
      <c r="L20" s="67">
        <v>60</v>
      </c>
      <c r="M20" s="67">
        <v>75</v>
      </c>
      <c r="N20" s="68">
        <v>90</v>
      </c>
      <c r="P20" s="24" t="s">
        <v>25</v>
      </c>
      <c r="Q20" s="67">
        <v>0</v>
      </c>
      <c r="R20" s="67">
        <v>10</v>
      </c>
      <c r="S20" s="67">
        <v>20</v>
      </c>
      <c r="T20" s="67">
        <v>25</v>
      </c>
      <c r="U20" s="24"/>
      <c r="V20" s="67">
        <v>5</v>
      </c>
      <c r="W20" s="67">
        <v>10</v>
      </c>
      <c r="X20" s="67">
        <v>15</v>
      </c>
      <c r="Y20" s="67">
        <v>30</v>
      </c>
      <c r="Z20" s="67">
        <v>45</v>
      </c>
      <c r="AA20" s="67">
        <v>60</v>
      </c>
      <c r="AB20" s="67">
        <v>75</v>
      </c>
      <c r="AC20" s="68">
        <v>90</v>
      </c>
      <c r="AE20" s="24" t="s">
        <v>25</v>
      </c>
      <c r="AF20" s="67">
        <v>0</v>
      </c>
      <c r="AG20" s="67">
        <v>10</v>
      </c>
      <c r="AH20" s="67">
        <v>20</v>
      </c>
      <c r="AI20" s="67">
        <v>25</v>
      </c>
      <c r="AJ20" s="24"/>
      <c r="AK20" s="67">
        <v>5</v>
      </c>
      <c r="AL20" s="67">
        <v>10</v>
      </c>
      <c r="AM20" s="67">
        <v>15</v>
      </c>
      <c r="AN20" s="67">
        <v>30</v>
      </c>
      <c r="AO20" s="67">
        <v>45</v>
      </c>
      <c r="AP20" s="67">
        <v>60</v>
      </c>
      <c r="AQ20" s="67">
        <v>75</v>
      </c>
      <c r="AR20" s="68">
        <v>90</v>
      </c>
    </row>
    <row r="21" spans="1:44">
      <c r="A21" s="41" t="s">
        <v>42</v>
      </c>
      <c r="B21" s="21">
        <v>108.2</v>
      </c>
      <c r="C21" s="21">
        <v>117.1</v>
      </c>
      <c r="D21" s="21">
        <v>119.39999999999999</v>
      </c>
      <c r="E21" s="21">
        <v>118.6</v>
      </c>
      <c r="G21" s="21">
        <v>4.5999999999999943</v>
      </c>
      <c r="H21" s="21">
        <v>16.199999999999996</v>
      </c>
      <c r="I21" s="21">
        <v>10.700000000000003</v>
      </c>
      <c r="J21" s="21">
        <v>18.699999999999996</v>
      </c>
      <c r="K21" s="21">
        <v>49.4</v>
      </c>
      <c r="L21" s="21">
        <v>56.800000000000004</v>
      </c>
      <c r="M21" s="21">
        <v>57.4</v>
      </c>
      <c r="N21" s="45">
        <v>58.399999999999991</v>
      </c>
      <c r="P21" s="41" t="s">
        <v>42</v>
      </c>
      <c r="Q21" s="21">
        <v>4540</v>
      </c>
      <c r="R21" s="21">
        <v>4869</v>
      </c>
      <c r="S21" s="21">
        <v>4957</v>
      </c>
      <c r="T21" s="21">
        <v>4957</v>
      </c>
      <c r="U21" s="24"/>
      <c r="V21" s="21">
        <v>822</v>
      </c>
      <c r="W21" s="21">
        <v>1024</v>
      </c>
      <c r="X21" s="21">
        <v>1037</v>
      </c>
      <c r="Y21" s="21">
        <v>1935</v>
      </c>
      <c r="Z21" s="21">
        <v>2127</v>
      </c>
      <c r="AA21" s="21">
        <v>2453</v>
      </c>
      <c r="AB21" s="21">
        <v>2417</v>
      </c>
      <c r="AC21" s="45">
        <v>2466</v>
      </c>
      <c r="AE21" s="41" t="s">
        <v>42</v>
      </c>
      <c r="AF21" s="21">
        <v>3667</v>
      </c>
      <c r="AG21" s="21">
        <v>3920</v>
      </c>
      <c r="AH21" s="21">
        <v>3693</v>
      </c>
      <c r="AI21" s="21">
        <v>3516</v>
      </c>
      <c r="AJ21" s="24"/>
      <c r="AK21" s="21">
        <v>923</v>
      </c>
      <c r="AL21" s="21">
        <v>927</v>
      </c>
      <c r="AM21" s="21">
        <v>936</v>
      </c>
      <c r="AN21" s="21">
        <v>1429</v>
      </c>
      <c r="AO21" s="21">
        <v>1733</v>
      </c>
      <c r="AP21" s="21">
        <v>1985</v>
      </c>
      <c r="AQ21" s="21">
        <v>2099</v>
      </c>
      <c r="AR21" s="45">
        <v>2036</v>
      </c>
    </row>
    <row r="22" spans="1:44">
      <c r="A22" s="41" t="s">
        <v>43</v>
      </c>
      <c r="B22" s="21">
        <v>91.8</v>
      </c>
      <c r="C22" s="21">
        <v>93.9</v>
      </c>
      <c r="D22" s="21">
        <v>94.9</v>
      </c>
      <c r="E22" s="21">
        <v>94.2</v>
      </c>
      <c r="G22" s="21">
        <v>3.5999999999999943</v>
      </c>
      <c r="H22" s="21">
        <v>7.5</v>
      </c>
      <c r="I22" s="21">
        <v>9.1999999999999957</v>
      </c>
      <c r="J22" s="21">
        <v>11.200000000000003</v>
      </c>
      <c r="K22" s="21">
        <v>19.300000000000004</v>
      </c>
      <c r="L22" s="21">
        <v>24.000000000000007</v>
      </c>
      <c r="M22" s="21">
        <v>29.1</v>
      </c>
      <c r="N22" s="45">
        <v>30.599999999999994</v>
      </c>
      <c r="P22" s="41" t="s">
        <v>43</v>
      </c>
      <c r="Q22" s="21">
        <v>3490</v>
      </c>
      <c r="R22" s="21">
        <v>3630</v>
      </c>
      <c r="S22" s="21">
        <v>3541</v>
      </c>
      <c r="T22" s="21">
        <v>3452</v>
      </c>
      <c r="U22" s="24"/>
      <c r="V22" s="21">
        <v>948</v>
      </c>
      <c r="W22" s="21">
        <v>999</v>
      </c>
      <c r="X22" s="21">
        <v>911</v>
      </c>
      <c r="Y22" s="21">
        <v>961</v>
      </c>
      <c r="Z22" s="21">
        <v>1189</v>
      </c>
      <c r="AA22" s="21">
        <v>1328</v>
      </c>
      <c r="AB22" s="21">
        <v>1619</v>
      </c>
      <c r="AC22" s="45">
        <v>1619</v>
      </c>
      <c r="AE22" s="41" t="s">
        <v>43</v>
      </c>
      <c r="AF22" s="21">
        <v>2920</v>
      </c>
      <c r="AG22" s="21">
        <v>3174</v>
      </c>
      <c r="AH22" s="21">
        <v>3212</v>
      </c>
      <c r="AI22" s="21">
        <v>3086</v>
      </c>
      <c r="AJ22" s="24"/>
      <c r="AK22" s="21">
        <v>974</v>
      </c>
      <c r="AL22" s="21">
        <v>860</v>
      </c>
      <c r="AM22" s="21">
        <v>974</v>
      </c>
      <c r="AN22" s="21">
        <v>948</v>
      </c>
      <c r="AO22" s="21">
        <v>986</v>
      </c>
      <c r="AP22" s="21">
        <v>1227</v>
      </c>
      <c r="AQ22" s="21">
        <v>1366</v>
      </c>
      <c r="AR22" s="45">
        <v>1480</v>
      </c>
    </row>
    <row r="23" spans="1:44">
      <c r="A23" s="41" t="s">
        <v>44</v>
      </c>
      <c r="B23" s="21">
        <v>96.799999999999983</v>
      </c>
      <c r="C23" s="21">
        <v>97.8</v>
      </c>
      <c r="D23" s="21">
        <v>99.8</v>
      </c>
      <c r="E23" s="21">
        <v>98.1</v>
      </c>
      <c r="G23" s="21">
        <v>4.3999999999999915</v>
      </c>
      <c r="H23" s="21">
        <v>14.899999999999991</v>
      </c>
      <c r="I23" s="21">
        <v>15.899999999999999</v>
      </c>
      <c r="J23" s="21">
        <v>11.800000000000004</v>
      </c>
      <c r="K23" s="21">
        <v>43.699999999999996</v>
      </c>
      <c r="L23" s="21">
        <v>44.8</v>
      </c>
      <c r="M23" s="21">
        <v>49.099999999999994</v>
      </c>
      <c r="N23" s="45">
        <v>49.599999999999994</v>
      </c>
      <c r="P23" s="41" t="s">
        <v>44</v>
      </c>
      <c r="Q23" s="21">
        <v>3743</v>
      </c>
      <c r="R23" s="21">
        <v>3870</v>
      </c>
      <c r="S23" s="21">
        <v>3781</v>
      </c>
      <c r="T23" s="21">
        <v>3870</v>
      </c>
      <c r="U23" s="24"/>
      <c r="V23" s="21">
        <v>885</v>
      </c>
      <c r="W23" s="21">
        <v>948</v>
      </c>
      <c r="X23" s="21">
        <v>1037</v>
      </c>
      <c r="Y23" s="21">
        <v>1126</v>
      </c>
      <c r="Z23" s="21">
        <v>2036</v>
      </c>
      <c r="AA23" s="21">
        <v>2137</v>
      </c>
      <c r="AB23" s="21">
        <v>2289</v>
      </c>
      <c r="AC23" s="45">
        <v>2125</v>
      </c>
      <c r="AE23" s="41" t="s">
        <v>44</v>
      </c>
      <c r="AF23" s="21">
        <v>3503</v>
      </c>
      <c r="AG23" s="21">
        <v>3200</v>
      </c>
      <c r="AH23" s="21">
        <v>3263</v>
      </c>
      <c r="AI23" s="21">
        <v>3541</v>
      </c>
      <c r="AJ23" s="24"/>
      <c r="AK23" s="21">
        <v>936</v>
      </c>
      <c r="AL23" s="21">
        <v>999</v>
      </c>
      <c r="AM23" s="21">
        <v>1100</v>
      </c>
      <c r="AN23" s="21">
        <v>1138</v>
      </c>
      <c r="AO23" s="21">
        <v>1793</v>
      </c>
      <c r="AP23" s="21">
        <v>1733</v>
      </c>
      <c r="AQ23" s="21">
        <v>2061</v>
      </c>
      <c r="AR23" s="45">
        <v>1991</v>
      </c>
    </row>
    <row r="24" spans="1:44">
      <c r="A24" s="41" t="s">
        <v>45</v>
      </c>
      <c r="B24" s="21">
        <v>97.100000000000009</v>
      </c>
      <c r="C24" s="21">
        <v>98.399999999999991</v>
      </c>
      <c r="D24" s="21">
        <v>100.2</v>
      </c>
      <c r="E24" s="21">
        <v>99.800000000000011</v>
      </c>
      <c r="G24" s="21">
        <v>5.9000000000000057</v>
      </c>
      <c r="H24" s="21">
        <v>6.3999999999999986</v>
      </c>
      <c r="I24" s="21">
        <v>9.1000000000000014</v>
      </c>
      <c r="J24" s="21">
        <v>19</v>
      </c>
      <c r="K24" s="21">
        <v>35.799999999999997</v>
      </c>
      <c r="L24" s="21">
        <v>19.900000000000006</v>
      </c>
      <c r="M24" s="21">
        <v>15.399999999999999</v>
      </c>
      <c r="N24" s="45">
        <v>45.600000000000009</v>
      </c>
      <c r="P24" s="41" t="s">
        <v>45</v>
      </c>
      <c r="Q24" s="21">
        <v>3705</v>
      </c>
      <c r="R24" s="21">
        <v>4932</v>
      </c>
      <c r="S24" s="21">
        <v>3819</v>
      </c>
      <c r="T24" s="21">
        <v>4060</v>
      </c>
      <c r="U24" s="24"/>
      <c r="V24" s="21">
        <v>898</v>
      </c>
      <c r="W24" s="21">
        <v>885</v>
      </c>
      <c r="X24" s="21">
        <v>948</v>
      </c>
      <c r="Y24" s="21">
        <v>1239</v>
      </c>
      <c r="Z24" s="21">
        <v>1973</v>
      </c>
      <c r="AA24" s="21">
        <v>1341</v>
      </c>
      <c r="AB24" s="21">
        <v>1189</v>
      </c>
      <c r="AC24" s="45">
        <v>2123</v>
      </c>
      <c r="AE24" s="41" t="s">
        <v>45</v>
      </c>
      <c r="AF24" s="21">
        <v>3402</v>
      </c>
      <c r="AG24" s="21">
        <v>4097</v>
      </c>
      <c r="AH24" s="21">
        <v>3478</v>
      </c>
      <c r="AI24" s="21">
        <v>3604</v>
      </c>
      <c r="AJ24" s="24"/>
      <c r="AK24" s="21">
        <v>873</v>
      </c>
      <c r="AL24" s="21">
        <v>1037</v>
      </c>
      <c r="AM24" s="21">
        <v>1050</v>
      </c>
      <c r="AN24" s="21">
        <v>1100</v>
      </c>
      <c r="AO24" s="21">
        <v>1416</v>
      </c>
      <c r="AP24" s="21">
        <v>1151</v>
      </c>
      <c r="AQ24" s="21">
        <v>1378</v>
      </c>
      <c r="AR24" s="45">
        <v>1731</v>
      </c>
    </row>
    <row r="25" spans="1:44">
      <c r="A25" s="41" t="s">
        <v>46</v>
      </c>
      <c r="B25" s="21">
        <v>107.1</v>
      </c>
      <c r="C25" s="21">
        <v>111.8</v>
      </c>
      <c r="D25" s="21">
        <v>110.39999999999999</v>
      </c>
      <c r="E25" s="21">
        <v>111.2</v>
      </c>
      <c r="G25" s="21">
        <v>5.5999999999999943</v>
      </c>
      <c r="H25" s="21">
        <v>7.1000000000000085</v>
      </c>
      <c r="I25" s="21">
        <v>10.100000000000009</v>
      </c>
      <c r="J25" s="21">
        <v>7.8000000000000043</v>
      </c>
      <c r="K25" s="21">
        <v>10.5</v>
      </c>
      <c r="L25" s="21">
        <v>11.899999999999991</v>
      </c>
      <c r="M25" s="21">
        <v>27.800000000000004</v>
      </c>
      <c r="N25" s="45">
        <v>30.5</v>
      </c>
      <c r="P25" s="41" t="s">
        <v>46</v>
      </c>
      <c r="Q25" s="21">
        <v>4818</v>
      </c>
      <c r="R25" s="21">
        <v>4780</v>
      </c>
      <c r="S25" s="21">
        <v>4882</v>
      </c>
      <c r="T25" s="21">
        <v>4679</v>
      </c>
      <c r="U25" s="24"/>
      <c r="V25" s="21">
        <v>771</v>
      </c>
      <c r="W25" s="21">
        <v>784</v>
      </c>
      <c r="X25" s="21">
        <v>873</v>
      </c>
      <c r="Y25" s="21">
        <v>948</v>
      </c>
      <c r="Z25" s="21">
        <v>1023</v>
      </c>
      <c r="AA25" s="21">
        <v>1050</v>
      </c>
      <c r="AB25" s="21">
        <v>1669</v>
      </c>
      <c r="AC25" s="45">
        <v>1846</v>
      </c>
      <c r="AE25" s="41" t="s">
        <v>46</v>
      </c>
      <c r="AF25" s="21">
        <v>3592</v>
      </c>
      <c r="AG25" s="21">
        <v>3579</v>
      </c>
      <c r="AH25" s="21">
        <v>3655</v>
      </c>
      <c r="AI25" s="21">
        <v>3516</v>
      </c>
      <c r="AJ25" s="24"/>
      <c r="AK25" s="21">
        <v>822</v>
      </c>
      <c r="AL25" s="21">
        <v>885</v>
      </c>
      <c r="AM25" s="21">
        <v>898</v>
      </c>
      <c r="AN25" s="21">
        <v>885</v>
      </c>
      <c r="AO25" s="21">
        <v>943</v>
      </c>
      <c r="AP25" s="21">
        <v>898</v>
      </c>
      <c r="AQ25" s="21">
        <v>1366</v>
      </c>
      <c r="AR25" s="45">
        <v>1657</v>
      </c>
    </row>
    <row r="26" spans="1:44">
      <c r="A26" s="41" t="s">
        <v>47</v>
      </c>
      <c r="B26" s="21">
        <v>86.3</v>
      </c>
      <c r="C26" s="21">
        <v>95.300000000000011</v>
      </c>
      <c r="D26" s="21">
        <v>97.4</v>
      </c>
      <c r="E26" s="21">
        <v>94.3</v>
      </c>
      <c r="G26" s="21">
        <v>4.9000000000000057</v>
      </c>
      <c r="H26" s="21">
        <v>17.399999999999991</v>
      </c>
      <c r="I26" s="21">
        <v>14.099999999999994</v>
      </c>
      <c r="J26" s="21">
        <v>31.800000000000004</v>
      </c>
      <c r="K26" s="21">
        <v>40.500000000000007</v>
      </c>
      <c r="L26" s="21">
        <v>45.6</v>
      </c>
      <c r="M26" s="21">
        <v>50.100000000000009</v>
      </c>
      <c r="N26" s="45">
        <v>54.400000000000013</v>
      </c>
      <c r="P26" s="41" t="s">
        <v>47</v>
      </c>
      <c r="Q26" s="21">
        <v>4654</v>
      </c>
      <c r="R26" s="21">
        <v>4578</v>
      </c>
      <c r="S26" s="21">
        <v>4755</v>
      </c>
      <c r="T26" s="21">
        <v>4553</v>
      </c>
      <c r="U26" s="24"/>
      <c r="V26" s="21">
        <v>911</v>
      </c>
      <c r="W26" s="21">
        <v>1037</v>
      </c>
      <c r="X26" s="21">
        <v>1012</v>
      </c>
      <c r="Y26" s="21">
        <v>1543</v>
      </c>
      <c r="Z26" s="21">
        <v>2150</v>
      </c>
      <c r="AA26" s="21">
        <v>2251</v>
      </c>
      <c r="AB26" s="21">
        <v>2517</v>
      </c>
      <c r="AC26" s="45">
        <v>2415</v>
      </c>
      <c r="AE26" s="41" t="s">
        <v>47</v>
      </c>
      <c r="AF26" s="21">
        <v>3617</v>
      </c>
      <c r="AG26" s="21">
        <v>3490</v>
      </c>
      <c r="AH26" s="21">
        <v>3721</v>
      </c>
      <c r="AI26" s="21">
        <v>3579</v>
      </c>
      <c r="AJ26" s="24"/>
      <c r="AK26" s="21">
        <v>986</v>
      </c>
      <c r="AL26" s="21">
        <v>974</v>
      </c>
      <c r="AM26" s="21">
        <v>1050</v>
      </c>
      <c r="AN26" s="21">
        <v>1201</v>
      </c>
      <c r="AO26" s="21">
        <v>2011</v>
      </c>
      <c r="AP26" s="21">
        <v>1985</v>
      </c>
      <c r="AQ26" s="21">
        <v>2061</v>
      </c>
      <c r="AR26" s="45">
        <v>2087</v>
      </c>
    </row>
    <row r="27" spans="1:44">
      <c r="A27" s="41" t="s">
        <v>48</v>
      </c>
      <c r="B27" s="21">
        <v>96</v>
      </c>
      <c r="C27" s="21">
        <v>111.4</v>
      </c>
      <c r="D27" s="21">
        <v>112.99999999999999</v>
      </c>
      <c r="E27" s="21">
        <v>112.89999999999999</v>
      </c>
      <c r="G27" s="21">
        <v>5</v>
      </c>
      <c r="H27" s="21">
        <v>6.2999999999999972</v>
      </c>
      <c r="I27" s="21">
        <v>9</v>
      </c>
      <c r="J27" s="21">
        <v>18.5</v>
      </c>
      <c r="K27" s="21">
        <v>21.200000000000003</v>
      </c>
      <c r="L27" s="21">
        <v>24.9</v>
      </c>
      <c r="M27" s="21">
        <v>26.9</v>
      </c>
      <c r="N27" s="45">
        <v>29.1</v>
      </c>
      <c r="P27" s="41" t="s">
        <v>48</v>
      </c>
      <c r="Q27" s="21">
        <v>5172</v>
      </c>
      <c r="R27" s="21">
        <v>4477</v>
      </c>
      <c r="S27" s="21">
        <v>4616</v>
      </c>
      <c r="T27" s="21">
        <v>4641</v>
      </c>
      <c r="U27" s="24"/>
      <c r="V27" s="21">
        <v>822</v>
      </c>
      <c r="W27" s="21">
        <v>885</v>
      </c>
      <c r="X27" s="21">
        <v>911</v>
      </c>
      <c r="Y27" s="21">
        <v>1088</v>
      </c>
      <c r="Z27" s="21">
        <v>1252</v>
      </c>
      <c r="AA27" s="21">
        <v>1239</v>
      </c>
      <c r="AB27" s="21">
        <v>1530</v>
      </c>
      <c r="AC27" s="45">
        <v>1530</v>
      </c>
      <c r="AE27" s="41" t="s">
        <v>48</v>
      </c>
      <c r="AF27" s="21">
        <v>4489</v>
      </c>
      <c r="AG27" s="21">
        <v>3883</v>
      </c>
      <c r="AH27" s="21">
        <v>4110</v>
      </c>
      <c r="AI27" s="21">
        <v>3895</v>
      </c>
      <c r="AJ27" s="24"/>
      <c r="AK27" s="21">
        <v>873</v>
      </c>
      <c r="AL27" s="21">
        <v>974</v>
      </c>
      <c r="AM27" s="21">
        <v>1024</v>
      </c>
      <c r="AN27" s="21">
        <v>1088</v>
      </c>
      <c r="AO27" s="21">
        <v>1189</v>
      </c>
      <c r="AP27" s="21">
        <v>1163</v>
      </c>
      <c r="AQ27" s="21">
        <v>1353</v>
      </c>
      <c r="AR27" s="45">
        <v>1416</v>
      </c>
    </row>
    <row r="28" spans="1:44">
      <c r="A28" s="41" t="s">
        <v>49</v>
      </c>
      <c r="B28" s="21">
        <v>86.100000000000009</v>
      </c>
      <c r="C28" s="21">
        <v>84.899999999999991</v>
      </c>
      <c r="D28" s="21">
        <v>79.400000000000006</v>
      </c>
      <c r="E28" s="21">
        <v>77.900000000000006</v>
      </c>
      <c r="G28" s="21">
        <v>4.5</v>
      </c>
      <c r="H28" s="21">
        <v>12.099999999999994</v>
      </c>
      <c r="I28" s="21">
        <v>14.199999999999989</v>
      </c>
      <c r="J28" s="21">
        <v>48.500000000000007</v>
      </c>
      <c r="K28" s="21">
        <v>55.400000000000006</v>
      </c>
      <c r="L28" s="21">
        <v>61.2</v>
      </c>
      <c r="M28" s="21">
        <v>60.3</v>
      </c>
      <c r="N28" s="45">
        <v>59.000000000000007</v>
      </c>
      <c r="P28" s="41" t="s">
        <v>49</v>
      </c>
      <c r="Q28" s="21">
        <v>3693</v>
      </c>
      <c r="R28" s="21">
        <v>3655</v>
      </c>
      <c r="S28" s="21">
        <v>3516</v>
      </c>
      <c r="T28" s="21">
        <v>4376</v>
      </c>
      <c r="U28" s="24"/>
      <c r="V28" s="21">
        <v>923</v>
      </c>
      <c r="W28" s="21">
        <v>948</v>
      </c>
      <c r="X28" s="21">
        <v>847</v>
      </c>
      <c r="Y28" s="21">
        <v>2428</v>
      </c>
      <c r="Z28" s="21">
        <v>2706</v>
      </c>
      <c r="AA28" s="21">
        <v>2744</v>
      </c>
      <c r="AB28" s="21">
        <v>2959</v>
      </c>
      <c r="AC28" s="45">
        <v>2997</v>
      </c>
      <c r="AE28" s="41" t="s">
        <v>49</v>
      </c>
      <c r="AF28" s="21">
        <v>3086</v>
      </c>
      <c r="AG28" s="21">
        <v>3250</v>
      </c>
      <c r="AH28" s="21">
        <v>2934</v>
      </c>
      <c r="AI28" s="21">
        <v>3920</v>
      </c>
      <c r="AJ28" s="24"/>
      <c r="AK28" s="21">
        <v>1050</v>
      </c>
      <c r="AL28" s="21">
        <v>1138</v>
      </c>
      <c r="AM28" s="21">
        <v>911</v>
      </c>
      <c r="AN28" s="21">
        <v>1935</v>
      </c>
      <c r="AO28" s="21">
        <v>2125</v>
      </c>
      <c r="AP28" s="21">
        <v>2513</v>
      </c>
      <c r="AQ28" s="21">
        <v>2390</v>
      </c>
      <c r="AR28" s="45">
        <v>2352</v>
      </c>
    </row>
    <row r="29" spans="1:44">
      <c r="A29" s="38" t="s">
        <v>248</v>
      </c>
      <c r="B29" s="61">
        <f>AVERAGE(B21:B28)</f>
        <v>96.174999999999997</v>
      </c>
      <c r="C29" s="61">
        <f>AVERAGE(C21:C28)</f>
        <v>101.32499999999999</v>
      </c>
      <c r="D29" s="61">
        <f>AVERAGE(D21:D28)</f>
        <v>101.8125</v>
      </c>
      <c r="E29" s="61">
        <f>AVERAGE(E21:E28)</f>
        <v>100.87499999999999</v>
      </c>
      <c r="F29" s="61"/>
      <c r="G29" s="61">
        <f t="shared" ref="G29:N29" si="8">AVERAGE(G21:G28)</f>
        <v>4.8124999999999982</v>
      </c>
      <c r="H29" s="61">
        <f t="shared" si="8"/>
        <v>10.987499999999997</v>
      </c>
      <c r="I29" s="61">
        <f t="shared" si="8"/>
        <v>11.537499999999998</v>
      </c>
      <c r="J29" s="61">
        <f t="shared" si="8"/>
        <v>20.912500000000001</v>
      </c>
      <c r="K29" s="61">
        <f t="shared" si="8"/>
        <v>34.474999999999994</v>
      </c>
      <c r="L29" s="61">
        <f t="shared" si="8"/>
        <v>36.137499999999996</v>
      </c>
      <c r="M29" s="61">
        <f t="shared" si="8"/>
        <v>39.512500000000003</v>
      </c>
      <c r="N29" s="86">
        <f t="shared" si="8"/>
        <v>44.650000000000006</v>
      </c>
      <c r="P29" s="38" t="s">
        <v>248</v>
      </c>
      <c r="Q29" s="61">
        <f>AVERAGE(Q21:Q28)</f>
        <v>4226.875</v>
      </c>
      <c r="R29" s="61">
        <f>AVERAGE(R21:R28)</f>
        <v>4348.875</v>
      </c>
      <c r="S29" s="61">
        <f>AVERAGE(S21:S28)</f>
        <v>4233.375</v>
      </c>
      <c r="T29" s="61">
        <f>AVERAGE(T21:T28)</f>
        <v>4323.5</v>
      </c>
      <c r="U29" s="61"/>
      <c r="V29" s="61">
        <f t="shared" ref="V29:AC29" si="9">AVERAGE(V21:V28)</f>
        <v>872.5</v>
      </c>
      <c r="W29" s="61">
        <f t="shared" si="9"/>
        <v>938.75</v>
      </c>
      <c r="X29" s="61">
        <f t="shared" si="9"/>
        <v>947</v>
      </c>
      <c r="Y29" s="61">
        <f t="shared" si="9"/>
        <v>1408.5</v>
      </c>
      <c r="Z29" s="61">
        <f t="shared" si="9"/>
        <v>1807</v>
      </c>
      <c r="AA29" s="61">
        <f t="shared" si="9"/>
        <v>1817.875</v>
      </c>
      <c r="AB29" s="61">
        <f t="shared" si="9"/>
        <v>2023.625</v>
      </c>
      <c r="AC29" s="86">
        <f t="shared" si="9"/>
        <v>2140.125</v>
      </c>
      <c r="AE29" s="38" t="s">
        <v>248</v>
      </c>
      <c r="AF29" s="61">
        <f>AVERAGE(AF21:AF28)</f>
        <v>3534.5</v>
      </c>
      <c r="AG29" s="61">
        <f>AVERAGE(AG21:AG28)</f>
        <v>3574.125</v>
      </c>
      <c r="AH29" s="61">
        <f>AVERAGE(AH21:AH28)</f>
        <v>3508.25</v>
      </c>
      <c r="AI29" s="61">
        <f>AVERAGE(AI21:AI28)</f>
        <v>3582.125</v>
      </c>
      <c r="AJ29" s="61"/>
      <c r="AK29" s="61">
        <f t="shared" ref="AK29:AR29" si="10">AVERAGE(AK21:AK28)</f>
        <v>929.625</v>
      </c>
      <c r="AL29" s="61">
        <f t="shared" si="10"/>
        <v>974.25</v>
      </c>
      <c r="AM29" s="61">
        <f t="shared" si="10"/>
        <v>992.875</v>
      </c>
      <c r="AN29" s="61">
        <f t="shared" si="10"/>
        <v>1215.5</v>
      </c>
      <c r="AO29" s="61">
        <f t="shared" si="10"/>
        <v>1524.5</v>
      </c>
      <c r="AP29" s="61">
        <f t="shared" si="10"/>
        <v>1581.875</v>
      </c>
      <c r="AQ29" s="61">
        <f t="shared" si="10"/>
        <v>1759.25</v>
      </c>
      <c r="AR29" s="86">
        <f t="shared" si="10"/>
        <v>1843.75</v>
      </c>
    </row>
    <row r="30" spans="1:44">
      <c r="A30" s="38" t="s">
        <v>14</v>
      </c>
      <c r="B30" s="61">
        <f>STDEV(B21:B28)</f>
        <v>8.3100197696171918</v>
      </c>
      <c r="C30" s="61">
        <f t="shared" ref="C30:E30" si="11">STDEV(C21:C28)</f>
        <v>10.969275272323202</v>
      </c>
      <c r="D30" s="61">
        <f t="shared" si="11"/>
        <v>12.4467365200682</v>
      </c>
      <c r="E30" s="61">
        <f t="shared" si="11"/>
        <v>13.037720002252964</v>
      </c>
      <c r="F30" s="61"/>
      <c r="G30" s="61">
        <f t="shared" ref="G30:N30" si="12">STDEV(G21:G28)</f>
        <v>0.71999503966545542</v>
      </c>
      <c r="H30" s="61">
        <f t="shared" si="12"/>
        <v>4.7075736850313854</v>
      </c>
      <c r="I30" s="61">
        <f t="shared" si="12"/>
        <v>2.7593671634737493</v>
      </c>
      <c r="J30" s="61">
        <f t="shared" si="12"/>
        <v>13.327140675007096</v>
      </c>
      <c r="K30" s="61">
        <f t="shared" si="12"/>
        <v>15.879344175014653</v>
      </c>
      <c r="L30" s="61">
        <f t="shared" si="12"/>
        <v>18.300502530180509</v>
      </c>
      <c r="M30" s="61">
        <f t="shared" si="12"/>
        <v>16.656996599455898</v>
      </c>
      <c r="N30" s="86">
        <f t="shared" si="12"/>
        <v>12.844565276522859</v>
      </c>
      <c r="P30" s="38" t="s">
        <v>14</v>
      </c>
      <c r="Q30" s="61">
        <f>STDEV(Q21:Q28)</f>
        <v>638.93537287763752</v>
      </c>
      <c r="R30" s="61">
        <f t="shared" ref="R30:T30" si="13">STDEV(R21:R28)</f>
        <v>546.79754349432528</v>
      </c>
      <c r="S30" s="61">
        <f t="shared" si="13"/>
        <v>624.86591418822468</v>
      </c>
      <c r="T30" s="61">
        <f t="shared" si="13"/>
        <v>495.485620376616</v>
      </c>
      <c r="U30" s="61"/>
      <c r="V30" s="61">
        <f t="shared" ref="V30:AC30" si="14">STDEV(V21:V28)</f>
        <v>60.876925020897694</v>
      </c>
      <c r="W30" s="61">
        <f t="shared" si="14"/>
        <v>84.892789530593902</v>
      </c>
      <c r="X30" s="61">
        <f t="shared" si="14"/>
        <v>74.156205789824881</v>
      </c>
      <c r="Y30" s="61">
        <f t="shared" si="14"/>
        <v>528.91344147358234</v>
      </c>
      <c r="Z30" s="61">
        <f t="shared" si="14"/>
        <v>587.10573396718144</v>
      </c>
      <c r="AA30" s="61">
        <f t="shared" si="14"/>
        <v>648.36551364621039</v>
      </c>
      <c r="AB30" s="61">
        <f t="shared" si="14"/>
        <v>606.30707389667066</v>
      </c>
      <c r="AC30" s="86">
        <f t="shared" si="14"/>
        <v>485.03915526775478</v>
      </c>
      <c r="AE30" s="38" t="s">
        <v>14</v>
      </c>
      <c r="AF30" s="61">
        <f>STDEV(AF21:AF28)</f>
        <v>468.43965917257077</v>
      </c>
      <c r="AG30" s="61">
        <f t="shared" ref="AG30:AI30" si="15">STDEV(AG21:AG28)</f>
        <v>358.69980982909453</v>
      </c>
      <c r="AH30" s="61">
        <f t="shared" si="15"/>
        <v>366.76646910144729</v>
      </c>
      <c r="AI30" s="61">
        <f t="shared" si="15"/>
        <v>258.87528023024083</v>
      </c>
      <c r="AJ30" s="61"/>
      <c r="AK30" s="61">
        <f t="shared" ref="AK30:AR30" si="16">STDEV(AK21:AK28)</f>
        <v>73.404821756767831</v>
      </c>
      <c r="AL30" s="61">
        <f t="shared" si="16"/>
        <v>88.330143698028053</v>
      </c>
      <c r="AM30" s="61">
        <f t="shared" si="16"/>
        <v>73.937111307998961</v>
      </c>
      <c r="AN30" s="61">
        <f t="shared" si="16"/>
        <v>333.77965357831079</v>
      </c>
      <c r="AO30" s="61">
        <f t="shared" si="16"/>
        <v>457.5250188319136</v>
      </c>
      <c r="AP30" s="61">
        <f t="shared" si="16"/>
        <v>556.72292095286116</v>
      </c>
      <c r="AQ30" s="61">
        <f t="shared" si="16"/>
        <v>433.43536344617092</v>
      </c>
      <c r="AR30" s="86">
        <f t="shared" si="16"/>
        <v>324.91834138969222</v>
      </c>
    </row>
    <row r="31" spans="1:44">
      <c r="A31" s="3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86"/>
    </row>
    <row r="32" spans="1:44">
      <c r="B32" t="s">
        <v>243</v>
      </c>
      <c r="P32" t="s">
        <v>247</v>
      </c>
      <c r="AE32" t="s">
        <v>244</v>
      </c>
    </row>
  </sheetData>
  <mergeCells count="12">
    <mergeCell ref="AK5:AR5"/>
    <mergeCell ref="AF19:AI19"/>
    <mergeCell ref="AK19:AR19"/>
    <mergeCell ref="B5:E5"/>
    <mergeCell ref="B19:E19"/>
    <mergeCell ref="G5:N5"/>
    <mergeCell ref="G19:N19"/>
    <mergeCell ref="Q5:T5"/>
    <mergeCell ref="V5:AC5"/>
    <mergeCell ref="Q19:T19"/>
    <mergeCell ref="V19:AC19"/>
    <mergeCell ref="AF5:AI5"/>
  </mergeCells>
  <phoneticPr fontId="4" type="noConversion"/>
  <pageMargins left="0.7" right="0.7" top="0.75" bottom="0.75" header="0.3" footer="0.3"/>
  <pageSetup paperSize="9" orientation="portrait" horizontalDpi="4294967293" verticalDpi="0" r:id="rId1"/>
  <ignoredErrors>
    <ignoredError sqref="B15:N16 B29:N30 Q15:AC16 Q29:AC30 AF15:AR16 AF29:AR3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8"/>
  <sheetViews>
    <sheetView topLeftCell="J64" workbookViewId="0">
      <selection activeCell="I30" sqref="A30:XFD30"/>
    </sheetView>
  </sheetViews>
  <sheetFormatPr defaultRowHeight="15"/>
  <cols>
    <col min="9" max="9" width="9" style="14"/>
    <col min="11" max="11" width="21.5703125" customWidth="1"/>
    <col min="32" max="32" width="13" customWidth="1"/>
    <col min="33" max="33" width="12.5703125" customWidth="1"/>
  </cols>
  <sheetData>
    <row r="1" spans="1:33">
      <c r="A1" s="24" t="s">
        <v>133</v>
      </c>
    </row>
    <row r="2" spans="1:33">
      <c r="A2" s="24" t="s">
        <v>124</v>
      </c>
    </row>
    <row r="4" spans="1:33" ht="14.25" customHeight="1">
      <c r="A4" s="112" t="s">
        <v>132</v>
      </c>
      <c r="B4" s="112"/>
      <c r="C4" s="112"/>
      <c r="D4" s="112"/>
      <c r="E4" s="112"/>
      <c r="F4" s="112"/>
      <c r="H4" s="72"/>
      <c r="I4" s="73"/>
      <c r="J4" s="112" t="s">
        <v>184</v>
      </c>
      <c r="K4" s="112"/>
      <c r="L4" s="112"/>
      <c r="M4" s="112"/>
      <c r="N4" s="112"/>
      <c r="O4" s="112"/>
    </row>
    <row r="5" spans="1:33" ht="14.25" customHeight="1">
      <c r="B5" s="115" t="s">
        <v>125</v>
      </c>
      <c r="C5" s="115"/>
      <c r="D5" s="24"/>
      <c r="E5" s="115" t="s">
        <v>120</v>
      </c>
      <c r="F5" s="115"/>
      <c r="H5" s="115" t="s">
        <v>122</v>
      </c>
      <c r="I5" s="116"/>
    </row>
    <row r="6" spans="1:33" ht="14.25" customHeight="1">
      <c r="B6" s="115"/>
      <c r="C6" s="115"/>
      <c r="D6" s="24"/>
      <c r="E6" s="115"/>
      <c r="F6" s="115"/>
      <c r="H6" s="115"/>
      <c r="I6" s="116"/>
      <c r="K6" s="30" t="s">
        <v>137</v>
      </c>
      <c r="L6" s="79" t="s">
        <v>162</v>
      </c>
      <c r="M6" s="79" t="s">
        <v>163</v>
      </c>
      <c r="N6" s="79" t="s">
        <v>164</v>
      </c>
      <c r="O6" s="79" t="s">
        <v>165</v>
      </c>
      <c r="P6" s="79" t="s">
        <v>166</v>
      </c>
      <c r="Q6" s="79" t="s">
        <v>167</v>
      </c>
      <c r="R6" s="79" t="s">
        <v>168</v>
      </c>
      <c r="S6" s="79" t="s">
        <v>169</v>
      </c>
      <c r="T6" s="79" t="s">
        <v>170</v>
      </c>
      <c r="U6" s="79" t="s">
        <v>171</v>
      </c>
      <c r="V6" s="79" t="s">
        <v>172</v>
      </c>
      <c r="W6" s="79" t="s">
        <v>173</v>
      </c>
      <c r="X6" s="79" t="s">
        <v>174</v>
      </c>
      <c r="Y6" s="79" t="s">
        <v>175</v>
      </c>
      <c r="Z6" s="79" t="s">
        <v>176</v>
      </c>
      <c r="AA6" s="79" t="s">
        <v>177</v>
      </c>
      <c r="AB6" s="79" t="s">
        <v>178</v>
      </c>
      <c r="AC6" s="79" t="s">
        <v>310</v>
      </c>
      <c r="AD6" s="79" t="s">
        <v>314</v>
      </c>
      <c r="AE6" s="79" t="s">
        <v>315</v>
      </c>
      <c r="AF6" s="79" t="s">
        <v>316</v>
      </c>
      <c r="AG6" s="79" t="s">
        <v>317</v>
      </c>
    </row>
    <row r="7" spans="1:33">
      <c r="B7" s="22" t="s">
        <v>121</v>
      </c>
      <c r="C7" s="22" t="s">
        <v>12</v>
      </c>
      <c r="D7" s="24"/>
      <c r="E7" s="22" t="s">
        <v>121</v>
      </c>
      <c r="F7" s="22" t="s">
        <v>12</v>
      </c>
      <c r="H7" s="22" t="s">
        <v>121</v>
      </c>
      <c r="I7" s="74" t="s">
        <v>12</v>
      </c>
      <c r="K7" s="33" t="s">
        <v>138</v>
      </c>
      <c r="L7" s="33">
        <v>0.30775723300000002</v>
      </c>
      <c r="M7" s="33">
        <v>0.279471091</v>
      </c>
      <c r="N7" s="33">
        <v>0.4233055</v>
      </c>
      <c r="O7" s="33">
        <v>0.25434156000000002</v>
      </c>
      <c r="P7" s="33">
        <v>0.22962517099999999</v>
      </c>
      <c r="Q7" s="33">
        <v>0.46133093400000003</v>
      </c>
      <c r="R7" s="33">
        <v>0.28045651999999999</v>
      </c>
      <c r="S7" s="33">
        <v>0.19994411200000001</v>
      </c>
      <c r="T7" s="33">
        <v>0.36800870099999999</v>
      </c>
      <c r="U7" s="33">
        <v>0.42509474800000002</v>
      </c>
      <c r="V7" s="33">
        <v>0.34103323400000002</v>
      </c>
      <c r="W7" s="33">
        <v>0.259280016</v>
      </c>
      <c r="X7" s="33">
        <v>0.39246075000000002</v>
      </c>
      <c r="Y7" s="33">
        <v>0.17026253</v>
      </c>
      <c r="Z7" s="33">
        <v>0.21260410599999999</v>
      </c>
      <c r="AA7" s="33">
        <v>0.38804312200000002</v>
      </c>
      <c r="AB7" s="33">
        <v>0.74988572069982495</v>
      </c>
      <c r="AC7" s="33">
        <v>0.82544417929563096</v>
      </c>
      <c r="AD7" s="33">
        <v>0.70337393926900404</v>
      </c>
      <c r="AE7" s="33">
        <v>1.04948423631756</v>
      </c>
      <c r="AF7" s="33">
        <v>6.96804969232767E-2</v>
      </c>
      <c r="AG7" s="33">
        <f>-LOG10(AB7)</f>
        <v>0.12500491614301099</v>
      </c>
    </row>
    <row r="8" spans="1:33">
      <c r="B8" s="71">
        <v>14.545454545454563</v>
      </c>
      <c r="C8" s="71">
        <v>8.7121212121211986</v>
      </c>
      <c r="D8" s="24"/>
      <c r="E8" s="21">
        <v>23.5</v>
      </c>
      <c r="F8" s="21">
        <v>26.7</v>
      </c>
      <c r="H8" s="71">
        <f>B8/E8*2.5</f>
        <v>1.5473887814313363</v>
      </c>
      <c r="I8" s="75">
        <f>C8/F8*2.5</f>
        <v>0.81574168652820211</v>
      </c>
      <c r="K8" s="33" t="s">
        <v>139</v>
      </c>
      <c r="L8" s="33">
        <v>2.8184407000000002E-2</v>
      </c>
      <c r="M8" s="33">
        <v>3.9140669000000003E-2</v>
      </c>
      <c r="N8" s="33">
        <v>2.9574202000000001E-2</v>
      </c>
      <c r="O8" s="33">
        <v>2.3388129000000001E-2</v>
      </c>
      <c r="P8" s="33">
        <v>3.1208751999999999E-2</v>
      </c>
      <c r="Q8" s="33">
        <v>3.8984689000000003E-2</v>
      </c>
      <c r="R8" s="33">
        <v>1.2840018999999999E-2</v>
      </c>
      <c r="S8" s="33">
        <v>6.3991845000000006E-2</v>
      </c>
      <c r="T8" s="33">
        <v>4.9792516000000002E-2</v>
      </c>
      <c r="U8" s="33">
        <v>3.1647492999999999E-2</v>
      </c>
      <c r="V8" s="33">
        <v>3.3051259999999999E-2</v>
      </c>
      <c r="W8" s="33">
        <v>8.8129025E-2</v>
      </c>
      <c r="X8" s="33">
        <v>4.3781857E-2</v>
      </c>
      <c r="Y8" s="33">
        <v>1.8593555000000001E-2</v>
      </c>
      <c r="Z8" s="33">
        <v>1.4833205E-2</v>
      </c>
      <c r="AA8" s="33">
        <v>4.3382631999999997E-2</v>
      </c>
      <c r="AB8" s="33">
        <v>0.482847732315763</v>
      </c>
      <c r="AC8" s="33">
        <v>0.72427159847364397</v>
      </c>
      <c r="AD8" s="33">
        <v>0.47650108728631502</v>
      </c>
      <c r="AE8" s="33">
        <v>1.2091140020307001</v>
      </c>
      <c r="AF8" s="33">
        <v>0.27395027635752101</v>
      </c>
      <c r="AG8" s="33">
        <f t="shared" ref="AG8:AG30" si="0">-LOG10(AB8)</f>
        <v>0.3161898039088315</v>
      </c>
    </row>
    <row r="9" spans="1:33">
      <c r="B9" s="71">
        <v>6.287878787878789</v>
      </c>
      <c r="C9" s="71">
        <v>10.909090909090907</v>
      </c>
      <c r="D9" s="24"/>
      <c r="E9" s="21">
        <v>28.8</v>
      </c>
      <c r="F9" s="21">
        <v>24.8</v>
      </c>
      <c r="H9" s="71">
        <f t="shared" ref="H9:I14" si="1">B9/E9*2.5</f>
        <v>0.54582281144781153</v>
      </c>
      <c r="I9" s="75">
        <f t="shared" si="1"/>
        <v>1.0997067448680349</v>
      </c>
      <c r="K9" s="33" t="s">
        <v>140</v>
      </c>
      <c r="L9" s="33">
        <v>2.8018758359999998</v>
      </c>
      <c r="M9" s="33">
        <v>1.4996622340000001</v>
      </c>
      <c r="N9" s="33">
        <v>3.045628861</v>
      </c>
      <c r="O9" s="33">
        <v>1.9293722149999999</v>
      </c>
      <c r="P9" s="33">
        <v>1.7556105479999999</v>
      </c>
      <c r="Q9" s="33">
        <v>3.4094397220000001</v>
      </c>
      <c r="R9" s="33">
        <v>2.2824109589999999</v>
      </c>
      <c r="S9" s="33">
        <v>1.941516419</v>
      </c>
      <c r="T9" s="33">
        <v>2.5836360489999999</v>
      </c>
      <c r="U9" s="33">
        <v>1.813330836</v>
      </c>
      <c r="V9" s="33">
        <v>3.0537284100000002</v>
      </c>
      <c r="W9" s="33">
        <v>2.2878886189999998</v>
      </c>
      <c r="X9" s="33">
        <v>2.4062836029999999</v>
      </c>
      <c r="Y9" s="33">
        <v>1.3471000259999999</v>
      </c>
      <c r="Z9" s="33">
        <v>1.6943626190000001</v>
      </c>
      <c r="AA9" s="33">
        <v>2.0115903240000002</v>
      </c>
      <c r="AB9" s="33">
        <v>0.56119584108727205</v>
      </c>
      <c r="AC9" s="33">
        <v>0.75087428280722401</v>
      </c>
      <c r="AD9" s="33">
        <v>0.56773811104104999</v>
      </c>
      <c r="AE9" s="33">
        <v>0.92137392582284405</v>
      </c>
      <c r="AF9" s="33">
        <v>-0.118141323533409</v>
      </c>
      <c r="AG9" s="33">
        <f t="shared" si="0"/>
        <v>0.25088555610330193</v>
      </c>
    </row>
    <row r="10" spans="1:33">
      <c r="B10" s="71">
        <v>6.4393939393939243</v>
      </c>
      <c r="C10" s="71">
        <v>3.409090909090891</v>
      </c>
      <c r="D10" s="24"/>
      <c r="E10" s="21">
        <v>24.8</v>
      </c>
      <c r="F10" s="21">
        <v>28.4</v>
      </c>
      <c r="H10" s="71">
        <f t="shared" si="1"/>
        <v>0.64913245356793592</v>
      </c>
      <c r="I10" s="75">
        <f t="shared" si="1"/>
        <v>0.30009603072983193</v>
      </c>
      <c r="K10" s="33" t="s">
        <v>141</v>
      </c>
      <c r="L10" s="33">
        <v>0.49252225100000002</v>
      </c>
      <c r="M10" s="33">
        <v>0.63321161299999995</v>
      </c>
      <c r="N10" s="33">
        <v>0.76323892400000004</v>
      </c>
      <c r="O10" s="33">
        <v>0.49908692399999999</v>
      </c>
      <c r="P10" s="33">
        <v>0.45775221999999999</v>
      </c>
      <c r="Q10" s="33">
        <v>0.87137759299999995</v>
      </c>
      <c r="R10" s="33">
        <v>0.53962843299999996</v>
      </c>
      <c r="S10" s="33">
        <v>0.382319456</v>
      </c>
      <c r="T10" s="33">
        <v>0.55786399600000003</v>
      </c>
      <c r="U10" s="33">
        <v>0.71785107800000003</v>
      </c>
      <c r="V10" s="33">
        <v>0.46182052400000001</v>
      </c>
      <c r="W10" s="33">
        <v>0.49093608900000002</v>
      </c>
      <c r="X10" s="33">
        <v>0.641906965</v>
      </c>
      <c r="Y10" s="33">
        <v>0.44008288200000001</v>
      </c>
      <c r="Z10" s="33">
        <v>0.537279689</v>
      </c>
      <c r="AA10" s="33">
        <v>0.46853074700000003</v>
      </c>
      <c r="AB10" s="33">
        <v>0.56315571210541804</v>
      </c>
      <c r="AC10" s="33">
        <v>0.75087428280722401</v>
      </c>
      <c r="AD10" s="33">
        <v>0.66548808493405498</v>
      </c>
      <c r="AE10" s="33">
        <v>0.93040399212455804</v>
      </c>
      <c r="AF10" s="33">
        <v>-0.104070807829083</v>
      </c>
      <c r="AG10" s="33">
        <f t="shared" si="0"/>
        <v>0.24937150646629105</v>
      </c>
    </row>
    <row r="11" spans="1:33">
      <c r="B11" s="71">
        <v>7.4242424242424692</v>
      </c>
      <c r="C11" s="71">
        <v>5.7575757575757756</v>
      </c>
      <c r="D11" s="24"/>
      <c r="E11" s="21">
        <v>32.1</v>
      </c>
      <c r="F11" s="21">
        <v>34.9</v>
      </c>
      <c r="H11" s="71">
        <f t="shared" si="1"/>
        <v>0.57821202681016115</v>
      </c>
      <c r="I11" s="75">
        <f t="shared" si="1"/>
        <v>0.41243379352262</v>
      </c>
      <c r="K11" s="33" t="s">
        <v>142</v>
      </c>
      <c r="L11" s="33">
        <v>4.5318657999999998E-2</v>
      </c>
      <c r="M11" s="33">
        <v>6.1847409999999997E-3</v>
      </c>
      <c r="N11" s="33">
        <v>6.8546486000000004E-2</v>
      </c>
      <c r="O11" s="33">
        <v>2.0028856000000001E-2</v>
      </c>
      <c r="P11" s="33">
        <v>0.120264574</v>
      </c>
      <c r="Q11" s="33">
        <v>6.6654584000000003E-2</v>
      </c>
      <c r="R11" s="33">
        <v>1.9969957999999999E-2</v>
      </c>
      <c r="S11" s="33">
        <v>1.3454023000000001E-2</v>
      </c>
      <c r="T11" s="33">
        <v>2.7652583000000001E-2</v>
      </c>
      <c r="U11" s="33">
        <v>1.2402974000000001E-2</v>
      </c>
      <c r="V11" s="33">
        <v>2.4151796999999999E-2</v>
      </c>
      <c r="W11" s="33">
        <v>7.5958029999999999E-3</v>
      </c>
      <c r="X11" s="33">
        <v>2.6498101999999999E-2</v>
      </c>
      <c r="Y11" s="33">
        <v>2.3196229999999998E-3</v>
      </c>
      <c r="Z11" s="33">
        <v>1.4835187999999999E-2</v>
      </c>
      <c r="AA11" s="33">
        <v>3.5674983E-2</v>
      </c>
      <c r="AB11" s="33">
        <v>0.10242907549350801</v>
      </c>
      <c r="AC11" s="33">
        <v>0.267866294152449</v>
      </c>
      <c r="AD11" s="33">
        <v>1.0083007626520699</v>
      </c>
      <c r="AE11" s="33">
        <v>0.41931708751976998</v>
      </c>
      <c r="AF11" s="33">
        <v>-1.2538864724833401</v>
      </c>
      <c r="AG11" s="33">
        <f t="shared" si="0"/>
        <v>0.98957674712947929</v>
      </c>
    </row>
    <row r="12" spans="1:33">
      <c r="B12" s="71">
        <v>15.227272727272753</v>
      </c>
      <c r="C12" s="71">
        <v>9.1666666666666874</v>
      </c>
      <c r="D12" s="24"/>
      <c r="E12" s="21">
        <v>36.700000000000003</v>
      </c>
      <c r="F12" s="21">
        <v>32.5</v>
      </c>
      <c r="H12" s="71">
        <f t="shared" si="1"/>
        <v>1.0372801585335663</v>
      </c>
      <c r="I12" s="75">
        <f t="shared" si="1"/>
        <v>0.70512820512820684</v>
      </c>
      <c r="K12" s="33" t="s">
        <v>143</v>
      </c>
      <c r="L12" s="33">
        <v>1.091739832</v>
      </c>
      <c r="M12" s="33">
        <v>0.31575721299999998</v>
      </c>
      <c r="N12" s="33">
        <v>0.93917754399999998</v>
      </c>
      <c r="O12" s="33">
        <v>0.40024045699999999</v>
      </c>
      <c r="P12" s="33">
        <v>0.36538588900000002</v>
      </c>
      <c r="Q12" s="33">
        <v>1.0755001639999999</v>
      </c>
      <c r="R12" s="33">
        <v>0.32486469800000001</v>
      </c>
      <c r="S12" s="33">
        <v>0.28129836800000002</v>
      </c>
      <c r="T12" s="33">
        <v>1.0436914740000001</v>
      </c>
      <c r="U12" s="33">
        <v>0.75244572600000004</v>
      </c>
      <c r="V12" s="33">
        <v>0.65670955200000003</v>
      </c>
      <c r="W12" s="33">
        <v>0.52813127500000001</v>
      </c>
      <c r="X12" s="33">
        <v>0.52440455100000005</v>
      </c>
      <c r="Y12" s="33">
        <v>0.19410844099999999</v>
      </c>
      <c r="Z12" s="33">
        <v>0.411006274</v>
      </c>
      <c r="AA12" s="33">
        <v>1.174810938</v>
      </c>
      <c r="AB12" s="33">
        <v>0.72759825537433498</v>
      </c>
      <c r="AC12" s="33">
        <v>0.82544417929563096</v>
      </c>
      <c r="AD12" s="33">
        <v>0.49384444859675702</v>
      </c>
      <c r="AE12" s="33">
        <v>1.1024922275362901</v>
      </c>
      <c r="AF12" s="33">
        <v>0.14076848495796501</v>
      </c>
      <c r="AG12" s="33">
        <f t="shared" si="0"/>
        <v>0.1381083509529846</v>
      </c>
    </row>
    <row r="13" spans="1:33">
      <c r="B13" s="71">
        <v>14.166666666666684</v>
      </c>
      <c r="C13" s="71">
        <v>15.90909090909086</v>
      </c>
      <c r="D13" s="24"/>
      <c r="E13" s="21">
        <v>33.299999999999997</v>
      </c>
      <c r="F13" s="21">
        <v>34</v>
      </c>
      <c r="H13" s="71">
        <f t="shared" si="1"/>
        <v>1.063563563563565</v>
      </c>
      <c r="I13" s="75">
        <f t="shared" si="1"/>
        <v>1.1697860962566808</v>
      </c>
      <c r="K13" s="33" t="s">
        <v>144</v>
      </c>
      <c r="L13" s="33">
        <v>5.1038343999999999E-2</v>
      </c>
      <c r="M13" s="33">
        <v>9.1608520000000006E-3</v>
      </c>
      <c r="N13" s="33">
        <v>5.1501346000000003E-2</v>
      </c>
      <c r="O13" s="33">
        <v>3.4990985000000002E-2</v>
      </c>
      <c r="P13" s="33">
        <v>0.28464253699999997</v>
      </c>
      <c r="Q13" s="33">
        <v>8.6576924E-2</v>
      </c>
      <c r="R13" s="33">
        <v>3.0402110000000001E-3</v>
      </c>
      <c r="S13" s="33">
        <v>4.5058050000000002E-2</v>
      </c>
      <c r="T13" s="33">
        <v>1.4134683E-2</v>
      </c>
      <c r="U13" s="33">
        <v>4.9132610000000004E-3</v>
      </c>
      <c r="V13" s="33">
        <v>9.136946E-3</v>
      </c>
      <c r="W13" s="33">
        <v>1.4374491E-2</v>
      </c>
      <c r="X13" s="33">
        <v>7.4308339999999999E-3</v>
      </c>
      <c r="Y13" s="33">
        <v>3.1605767999999999E-2</v>
      </c>
      <c r="Z13" s="33">
        <v>1.5416310000000001E-2</v>
      </c>
      <c r="AA13" s="33">
        <v>3.2365509999999998E-3</v>
      </c>
      <c r="AB13" s="33">
        <v>0.11161095589685401</v>
      </c>
      <c r="AC13" s="33">
        <v>0.267866294152449</v>
      </c>
      <c r="AD13" s="33">
        <v>0.97228594654154399</v>
      </c>
      <c r="AE13" s="33">
        <v>0.17711520470224701</v>
      </c>
      <c r="AF13" s="33">
        <v>-2.49724002730939</v>
      </c>
      <c r="AG13" s="33">
        <f t="shared" si="0"/>
        <v>0.95229317231591326</v>
      </c>
    </row>
    <row r="14" spans="1:33">
      <c r="B14" s="71">
        <v>12.045454545454543</v>
      </c>
      <c r="C14" s="71">
        <v>5.3787878787878958</v>
      </c>
      <c r="D14" s="24"/>
      <c r="E14" s="21">
        <v>29.5</v>
      </c>
      <c r="F14" s="21">
        <v>34.299999999999997</v>
      </c>
      <c r="H14" s="71">
        <f t="shared" si="1"/>
        <v>1.0208012326656393</v>
      </c>
      <c r="I14" s="75">
        <f t="shared" si="1"/>
        <v>0.39203993285626065</v>
      </c>
      <c r="K14" s="33" t="s">
        <v>145</v>
      </c>
      <c r="L14" s="33">
        <v>6.3663281000000002E-2</v>
      </c>
      <c r="M14" s="33">
        <v>1.9140958999999999E-2</v>
      </c>
      <c r="N14" s="33">
        <v>7.9358985000000007E-2</v>
      </c>
      <c r="O14" s="33">
        <v>4.2453904000000001E-2</v>
      </c>
      <c r="P14" s="33">
        <v>5.9992187000000002E-2</v>
      </c>
      <c r="Q14" s="33">
        <v>7.8444301999999994E-2</v>
      </c>
      <c r="R14" s="33">
        <v>5.6018537E-2</v>
      </c>
      <c r="S14" s="33">
        <v>1.8839466999999999E-2</v>
      </c>
      <c r="T14" s="33">
        <v>8.7495371000000002E-2</v>
      </c>
      <c r="U14" s="33">
        <v>0.10907893</v>
      </c>
      <c r="V14" s="33">
        <v>9.8031797000000004E-2</v>
      </c>
      <c r="W14" s="33">
        <v>5.1115935000000001E-2</v>
      </c>
      <c r="X14" s="33">
        <v>8.4556638000000003E-2</v>
      </c>
      <c r="Y14" s="33">
        <v>2.9732845000000001E-2</v>
      </c>
      <c r="Z14" s="33">
        <v>4.9858263999999999E-2</v>
      </c>
      <c r="AA14" s="33">
        <v>0.10444500700000001</v>
      </c>
      <c r="AB14" s="33">
        <v>8.7965229802458605E-2</v>
      </c>
      <c r="AC14" s="33">
        <v>0.267866294152449</v>
      </c>
      <c r="AD14" s="33">
        <v>1.0412968155257001</v>
      </c>
      <c r="AE14" s="33">
        <v>1.4699633957535601</v>
      </c>
      <c r="AF14" s="33">
        <v>0.55578023028455803</v>
      </c>
      <c r="AG14" s="33">
        <f t="shared" si="0"/>
        <v>1.0556889584059406</v>
      </c>
    </row>
    <row r="15" spans="1:33">
      <c r="B15" s="71">
        <v>28.636363636363658</v>
      </c>
      <c r="C15" s="71">
        <v>12.121212121212153</v>
      </c>
      <c r="D15" s="24"/>
      <c r="E15" s="21">
        <v>28.2</v>
      </c>
      <c r="F15" s="21">
        <v>29.1</v>
      </c>
      <c r="H15" s="71">
        <f>B15/E15*2.5</f>
        <v>2.5386847195357856</v>
      </c>
      <c r="I15" s="75">
        <f>C15/F15*2.5</f>
        <v>1.0413412475268171</v>
      </c>
      <c r="K15" s="33" t="s">
        <v>146</v>
      </c>
      <c r="L15" s="33">
        <v>1.0164544740000001</v>
      </c>
      <c r="M15" s="33">
        <v>1.2967806239999999</v>
      </c>
      <c r="N15" s="33">
        <v>1.098852444</v>
      </c>
      <c r="O15" s="33">
        <v>0.89048071299999998</v>
      </c>
      <c r="P15" s="33">
        <v>0.65896791700000001</v>
      </c>
      <c r="Q15" s="33">
        <v>1.4041282479999999</v>
      </c>
      <c r="R15" s="33">
        <v>0.74707358499999998</v>
      </c>
      <c r="S15" s="33">
        <v>1.390419139</v>
      </c>
      <c r="T15" s="33">
        <v>0.93943285899999995</v>
      </c>
      <c r="U15" s="33">
        <v>0.99606252699999998</v>
      </c>
      <c r="V15" s="33">
        <v>0.72482293499999995</v>
      </c>
      <c r="W15" s="33">
        <v>0.94986850099999998</v>
      </c>
      <c r="X15" s="33">
        <v>0.86879063199999995</v>
      </c>
      <c r="Y15" s="33">
        <v>0.81865293900000002</v>
      </c>
      <c r="Z15" s="33">
        <v>0.82759040500000003</v>
      </c>
      <c r="AA15" s="33">
        <v>0.74017264199999999</v>
      </c>
      <c r="AB15" s="33">
        <v>8.9701821076360599E-2</v>
      </c>
      <c r="AC15" s="33">
        <v>0.267866294152449</v>
      </c>
      <c r="AD15" s="33">
        <v>1.06446684976808</v>
      </c>
      <c r="AE15" s="33">
        <v>0.80739345677556495</v>
      </c>
      <c r="AF15" s="33">
        <v>-0.30865619981490799</v>
      </c>
      <c r="AG15" s="33">
        <f t="shared" si="0"/>
        <v>1.0471987400619676</v>
      </c>
    </row>
    <row r="16" spans="1:33">
      <c r="B16" s="71"/>
      <c r="C16" s="71"/>
      <c r="D16" s="24"/>
      <c r="E16" s="21"/>
      <c r="F16" s="21"/>
      <c r="H16" s="71"/>
      <c r="I16" s="75"/>
      <c r="K16" s="33" t="s">
        <v>147</v>
      </c>
      <c r="L16" s="33">
        <v>0.22504199599999999</v>
      </c>
      <c r="M16" s="33">
        <v>0.811884783</v>
      </c>
      <c r="N16" s="33">
        <v>0.31008772400000001</v>
      </c>
      <c r="O16" s="33">
        <v>0.41455812399999997</v>
      </c>
      <c r="P16" s="33">
        <v>0.14581655399999999</v>
      </c>
      <c r="Q16" s="33">
        <v>0.55452398199999997</v>
      </c>
      <c r="R16" s="33">
        <v>0.62141969900000005</v>
      </c>
      <c r="S16" s="33">
        <v>0.17830501100000001</v>
      </c>
      <c r="T16" s="33">
        <v>0.37704398500000003</v>
      </c>
      <c r="U16" s="33">
        <v>2.287474596</v>
      </c>
      <c r="V16" s="33">
        <v>0.74707833899999998</v>
      </c>
      <c r="W16" s="33">
        <v>0.49081069799999999</v>
      </c>
      <c r="X16" s="33">
        <v>0.86279509499999996</v>
      </c>
      <c r="Y16" s="33">
        <v>0.276860359</v>
      </c>
      <c r="Z16" s="33">
        <v>0.56148388900000001</v>
      </c>
      <c r="AA16" s="33">
        <v>0.27198518700000002</v>
      </c>
      <c r="AB16" s="33">
        <v>0.222231269010148</v>
      </c>
      <c r="AC16" s="33">
        <v>0.44446253802029501</v>
      </c>
      <c r="AD16" s="33">
        <v>0.82303512897955799</v>
      </c>
      <c r="AE16" s="33">
        <v>1.8014054216864299</v>
      </c>
      <c r="AF16" s="33">
        <v>0.84912290863629802</v>
      </c>
      <c r="AG16" s="33">
        <f t="shared" si="0"/>
        <v>0.65319483376988452</v>
      </c>
    </row>
    <row r="17" spans="1:33">
      <c r="A17" s="33" t="s">
        <v>126</v>
      </c>
      <c r="B17" s="43">
        <f>AVERAGE(B8:B15)</f>
        <v>13.096590909090922</v>
      </c>
      <c r="C17" s="43">
        <f>AVERAGE(C8:C15)</f>
        <v>8.9204545454545467</v>
      </c>
      <c r="E17" s="43">
        <f>AVERAGE(E8:E15)</f>
        <v>29.612499999999997</v>
      </c>
      <c r="F17" s="43">
        <f>AVERAGE(F8:F15)</f>
        <v>30.587500000000002</v>
      </c>
      <c r="H17" s="43">
        <f>AVERAGE(H8:H15)</f>
        <v>1.1226107184444751</v>
      </c>
      <c r="I17" s="76">
        <f>AVERAGE(I8:I15)</f>
        <v>0.74203421717708173</v>
      </c>
      <c r="K17" s="33" t="s">
        <v>148</v>
      </c>
      <c r="L17" s="33">
        <v>1.482814541</v>
      </c>
      <c r="M17" s="33">
        <v>1.854951419</v>
      </c>
      <c r="N17" s="33">
        <v>1.84335893</v>
      </c>
      <c r="O17" s="33">
        <v>1.4525490109999999</v>
      </c>
      <c r="P17" s="33">
        <v>1.3052932859999999</v>
      </c>
      <c r="Q17" s="33">
        <v>2.01630932</v>
      </c>
      <c r="R17" s="33">
        <v>1.0548832530000001</v>
      </c>
      <c r="S17" s="33">
        <v>1.603106608</v>
      </c>
      <c r="T17" s="33">
        <v>1.6962874590000001</v>
      </c>
      <c r="U17" s="33">
        <v>2.3648746749999998</v>
      </c>
      <c r="V17" s="33">
        <v>1.5076391689999999</v>
      </c>
      <c r="W17" s="33">
        <v>1.2496219639999999</v>
      </c>
      <c r="X17" s="33">
        <v>2.159623173</v>
      </c>
      <c r="Y17" s="33">
        <v>1.1459237099999999</v>
      </c>
      <c r="Z17" s="33">
        <v>1.0625366169999999</v>
      </c>
      <c r="AA17" s="33">
        <v>1.6171789009999999</v>
      </c>
      <c r="AB17" s="33">
        <v>0.90731957685848796</v>
      </c>
      <c r="AC17" s="33">
        <v>0.94676825411320498</v>
      </c>
      <c r="AD17" s="33">
        <v>0.58855715722002699</v>
      </c>
      <c r="AE17" s="33">
        <v>1.0150967476975701</v>
      </c>
      <c r="AF17" s="33">
        <v>2.16172355600237E-2</v>
      </c>
      <c r="AG17" s="33">
        <f t="shared" si="0"/>
        <v>4.2239718429575995E-2</v>
      </c>
    </row>
    <row r="18" spans="1:33">
      <c r="A18" s="33" t="s">
        <v>10</v>
      </c>
      <c r="B18" s="27">
        <f>STDEV(B8:B15)</f>
        <v>7.3019162516302485</v>
      </c>
      <c r="C18" s="27">
        <f>STDEV(C8:C15)</f>
        <v>4.0719759891222802</v>
      </c>
      <c r="E18" s="27">
        <f>STDEV(E8:E15)</f>
        <v>4.3623183547938886</v>
      </c>
      <c r="F18" s="27">
        <f>STDEV(F8:F15)</f>
        <v>3.8412934949422368</v>
      </c>
      <c r="H18" s="27">
        <f>STDEV(H8:H15)</f>
        <v>0.66117545911285425</v>
      </c>
      <c r="I18" s="77">
        <f>STDEV(I8:I15)</f>
        <v>0.34511336631646289</v>
      </c>
      <c r="K18" s="33" t="s">
        <v>149</v>
      </c>
      <c r="L18" s="33">
        <v>1.265187032</v>
      </c>
      <c r="M18" s="33">
        <v>1.413694244</v>
      </c>
      <c r="N18" s="33">
        <v>1.8145939499999999</v>
      </c>
      <c r="O18" s="33">
        <v>1.0902301059999999</v>
      </c>
      <c r="P18" s="33">
        <v>1.0313425220000001</v>
      </c>
      <c r="Q18" s="33">
        <v>1.900060847</v>
      </c>
      <c r="R18" s="33">
        <v>1.182886101</v>
      </c>
      <c r="S18" s="33">
        <v>0.89705861899999995</v>
      </c>
      <c r="T18" s="33">
        <v>1.4080232699999999</v>
      </c>
      <c r="U18" s="33">
        <v>1.678807441</v>
      </c>
      <c r="V18" s="33">
        <v>1.604465442</v>
      </c>
      <c r="W18" s="33">
        <v>1.227210307</v>
      </c>
      <c r="X18" s="33">
        <v>1.7015906709999999</v>
      </c>
      <c r="Y18" s="33">
        <v>0.77513235800000002</v>
      </c>
      <c r="Z18" s="33">
        <v>1.0269091020000001</v>
      </c>
      <c r="AA18" s="33">
        <v>1.6187409610000001</v>
      </c>
      <c r="AB18" s="33">
        <v>0.75665716435432795</v>
      </c>
      <c r="AC18" s="33">
        <v>0.82544417929563096</v>
      </c>
      <c r="AD18" s="33">
        <v>0.68834569573655602</v>
      </c>
      <c r="AE18" s="33">
        <v>1.04207870534342</v>
      </c>
      <c r="AF18" s="33">
        <v>5.9464244526739103E-2</v>
      </c>
      <c r="AG18" s="33">
        <f t="shared" si="0"/>
        <v>0.12110085148388776</v>
      </c>
    </row>
    <row r="19" spans="1:33">
      <c r="A19" s="33" t="s">
        <v>24</v>
      </c>
      <c r="B19" s="117">
        <v>0.18</v>
      </c>
      <c r="C19" s="117"/>
      <c r="E19" s="117">
        <v>0.38200000000000001</v>
      </c>
      <c r="F19" s="117"/>
      <c r="H19" s="117">
        <v>0.38200000000000001</v>
      </c>
      <c r="I19" s="118"/>
      <c r="K19" s="33" t="s">
        <v>150</v>
      </c>
      <c r="L19" s="33">
        <v>2.1937848689999999</v>
      </c>
      <c r="M19" s="33">
        <v>3.3371676259999998</v>
      </c>
      <c r="N19" s="33">
        <v>4.1768517129999996</v>
      </c>
      <c r="O19" s="33">
        <v>2.1483254550000002</v>
      </c>
      <c r="P19" s="33">
        <v>0.34408653300000003</v>
      </c>
      <c r="Q19" s="33">
        <v>3.4160008510000002</v>
      </c>
      <c r="R19" s="33">
        <v>2.9332952149999998</v>
      </c>
      <c r="S19" s="33">
        <v>1.581556218</v>
      </c>
      <c r="T19" s="33">
        <v>3.2321514520000001</v>
      </c>
      <c r="U19" s="33">
        <v>4.6750524279999999</v>
      </c>
      <c r="V19" s="33">
        <v>3.0475823960000001</v>
      </c>
      <c r="W19" s="33">
        <v>2.4854496400000001</v>
      </c>
      <c r="X19" s="33">
        <v>4.3468888589999999</v>
      </c>
      <c r="Y19" s="33">
        <v>0.62524637400000005</v>
      </c>
      <c r="Z19" s="33">
        <v>1.9898437410000001</v>
      </c>
      <c r="AA19" s="33">
        <v>4.0089239010000002</v>
      </c>
      <c r="AB19" s="33">
        <v>0.41643658980402098</v>
      </c>
      <c r="AC19" s="33">
        <v>0.66629854368643304</v>
      </c>
      <c r="AD19" s="33">
        <v>0.81825695242844099</v>
      </c>
      <c r="AE19" s="33">
        <v>1.21261019082282</v>
      </c>
      <c r="AF19" s="33">
        <v>0.27811585206716199</v>
      </c>
      <c r="AG19" s="33">
        <f t="shared" si="0"/>
        <v>0.38045111861431846</v>
      </c>
    </row>
    <row r="20" spans="1:33">
      <c r="K20" s="33" t="s">
        <v>151</v>
      </c>
      <c r="L20" s="33">
        <v>0.37962348299999998</v>
      </c>
      <c r="M20" s="33">
        <v>0.88410555400000002</v>
      </c>
      <c r="N20" s="33">
        <v>0.951041425</v>
      </c>
      <c r="O20" s="33">
        <v>0.50572662000000002</v>
      </c>
      <c r="P20" s="33">
        <v>0.49450211100000002</v>
      </c>
      <c r="Q20" s="33">
        <v>1.1541717680000001</v>
      </c>
      <c r="R20" s="33">
        <v>0.81512432499999998</v>
      </c>
      <c r="S20" s="33">
        <v>0.18187276699999999</v>
      </c>
      <c r="T20" s="33">
        <v>0.83348294199999995</v>
      </c>
      <c r="U20" s="33">
        <v>1.5261889959999999</v>
      </c>
      <c r="V20" s="33">
        <v>0.74822482899999998</v>
      </c>
      <c r="W20" s="33">
        <v>0.409820195</v>
      </c>
      <c r="X20" s="33">
        <v>1.349072421</v>
      </c>
      <c r="Y20" s="33">
        <v>0.23522996099999999</v>
      </c>
      <c r="Z20" s="33">
        <v>0.61412863100000004</v>
      </c>
      <c r="AA20" s="33">
        <v>1.0124496359999999</v>
      </c>
      <c r="AB20" s="33">
        <v>0.39852701001999102</v>
      </c>
      <c r="AC20" s="33">
        <v>0.66629854368643304</v>
      </c>
      <c r="AD20" s="33">
        <v>0.77271630950035097</v>
      </c>
      <c r="AE20" s="33">
        <v>1.2538924507290301</v>
      </c>
      <c r="AF20" s="33">
        <v>0.32641361013840497</v>
      </c>
      <c r="AG20" s="33">
        <f t="shared" si="0"/>
        <v>0.39954223912327469</v>
      </c>
    </row>
    <row r="21" spans="1:33" ht="14.25" customHeight="1">
      <c r="B21" s="115" t="s">
        <v>128</v>
      </c>
      <c r="C21" s="115"/>
      <c r="E21" s="115" t="s">
        <v>129</v>
      </c>
      <c r="F21" s="115"/>
      <c r="H21" t="s">
        <v>130</v>
      </c>
      <c r="K21" s="33" t="s">
        <v>152</v>
      </c>
      <c r="L21" s="33">
        <v>0.40089200800000002</v>
      </c>
      <c r="M21" s="33">
        <v>0.49503761200000002</v>
      </c>
      <c r="N21" s="33">
        <v>0.37884467900000002</v>
      </c>
      <c r="O21" s="33">
        <v>0.19938763700000001</v>
      </c>
      <c r="P21" s="33">
        <v>0.269111025</v>
      </c>
      <c r="Q21" s="33">
        <v>0.56584974799999999</v>
      </c>
      <c r="R21" s="33">
        <v>0.28134513900000002</v>
      </c>
      <c r="S21" s="33">
        <v>0.234133908</v>
      </c>
      <c r="T21" s="33">
        <v>0.348406406</v>
      </c>
      <c r="U21" s="33">
        <v>0.55054429800000004</v>
      </c>
      <c r="V21" s="33">
        <v>0.31210619899999997</v>
      </c>
      <c r="W21" s="33">
        <v>0.24788039100000001</v>
      </c>
      <c r="X21" s="33">
        <v>0.42973708300000002</v>
      </c>
      <c r="Y21" s="33">
        <v>9.7321949000000005E-2</v>
      </c>
      <c r="Z21" s="33">
        <v>0.240574185</v>
      </c>
      <c r="AA21" s="33">
        <v>0.59117283899999995</v>
      </c>
      <c r="AB21" s="33">
        <v>0.99098886515967</v>
      </c>
      <c r="AC21" s="33">
        <v>0.99098886515967</v>
      </c>
      <c r="AD21" s="33">
        <v>0.72068509242758505</v>
      </c>
      <c r="AE21" s="33">
        <v>0.99757190337171198</v>
      </c>
      <c r="AF21" s="33">
        <v>-3.50726267599814E-3</v>
      </c>
      <c r="AG21" s="33">
        <f t="shared" si="0"/>
        <v>3.9312252593057349E-3</v>
      </c>
    </row>
    <row r="22" spans="1:33">
      <c r="B22" s="115"/>
      <c r="C22" s="115"/>
      <c r="E22" s="115"/>
      <c r="F22" s="115"/>
      <c r="K22" s="33" t="s">
        <v>179</v>
      </c>
      <c r="L22" s="33">
        <v>0.25133619299999999</v>
      </c>
      <c r="M22" s="33">
        <v>5.0040561999999997E-2</v>
      </c>
      <c r="N22" s="33">
        <v>0.26352129800000001</v>
      </c>
      <c r="O22" s="33">
        <v>0.19896857400000001</v>
      </c>
      <c r="P22" s="33">
        <v>0.19770221800000001</v>
      </c>
      <c r="Q22" s="33">
        <v>0.25734969099999999</v>
      </c>
      <c r="R22" s="33">
        <v>0.19391328099999999</v>
      </c>
      <c r="S22" s="33">
        <v>9.5992121E-2</v>
      </c>
      <c r="T22" s="33">
        <v>0.42394397700000003</v>
      </c>
      <c r="U22" s="33">
        <v>0.45021520100000001</v>
      </c>
      <c r="V22" s="33">
        <v>0.46583363999999999</v>
      </c>
      <c r="W22" s="33">
        <v>0.294846361</v>
      </c>
      <c r="X22" s="33">
        <v>0.41367192600000002</v>
      </c>
      <c r="Y22" s="33">
        <v>0.17413880500000001</v>
      </c>
      <c r="Z22" s="33">
        <v>0.25336825699999999</v>
      </c>
      <c r="AA22" s="33">
        <v>0.51330096700000005</v>
      </c>
      <c r="AB22" s="80">
        <v>3.0531626527810201E-3</v>
      </c>
      <c r="AC22" s="33">
        <v>2.4425301222248098E-2</v>
      </c>
      <c r="AD22" s="33">
        <v>1.5606680697983899</v>
      </c>
      <c r="AE22" s="33">
        <v>1.98122462052295</v>
      </c>
      <c r="AF22" s="33">
        <v>0.98639245445447199</v>
      </c>
      <c r="AG22" s="33">
        <f t="shared" si="0"/>
        <v>2.5152500586808242</v>
      </c>
    </row>
    <row r="23" spans="1:33">
      <c r="B23" s="22" t="s">
        <v>121</v>
      </c>
      <c r="C23" s="22" t="s">
        <v>12</v>
      </c>
      <c r="E23" s="22" t="s">
        <v>121</v>
      </c>
      <c r="F23" s="22" t="s">
        <v>12</v>
      </c>
      <c r="K23" s="33" t="s">
        <v>154</v>
      </c>
      <c r="L23" s="33">
        <v>2.4933308000000001E-2</v>
      </c>
      <c r="M23" s="33">
        <v>2.409563E-3</v>
      </c>
      <c r="N23" s="33">
        <v>2.5950363000000001E-2</v>
      </c>
      <c r="O23" s="33">
        <v>3.5322130000000002E-3</v>
      </c>
      <c r="P23" s="33">
        <v>7.4630570000000004E-3</v>
      </c>
      <c r="Q23" s="33">
        <v>2.2222108000000001E-2</v>
      </c>
      <c r="R23" s="33">
        <v>1.1063345E-2</v>
      </c>
      <c r="S23" s="33">
        <v>4.0520590000000002E-3</v>
      </c>
      <c r="T23" s="33">
        <v>2.9740985000000001E-2</v>
      </c>
      <c r="U23" s="33">
        <v>1.4642061E-2</v>
      </c>
      <c r="V23" s="33">
        <v>2.0189749E-2</v>
      </c>
      <c r="W23" s="33">
        <v>2.2162610000000002E-3</v>
      </c>
      <c r="X23" s="33">
        <v>2.5341529000000002E-2</v>
      </c>
      <c r="Y23" s="33">
        <v>3.5984390000000002E-3</v>
      </c>
      <c r="Z23" s="33">
        <v>1.1706026E-2</v>
      </c>
      <c r="AA23" s="33">
        <v>4.2564167999999999E-2</v>
      </c>
      <c r="AB23" s="33">
        <v>0.33183455353326602</v>
      </c>
      <c r="AC23" s="33">
        <v>0.61261763729218399</v>
      </c>
      <c r="AD23" s="33">
        <v>0.66309352521808596</v>
      </c>
      <c r="AE23" s="33">
        <v>1.4759923088985401</v>
      </c>
      <c r="AF23" s="33">
        <v>0.56168520382185605</v>
      </c>
      <c r="AG23" s="33">
        <f t="shared" si="0"/>
        <v>0.47907839339453662</v>
      </c>
    </row>
    <row r="24" spans="1:33">
      <c r="B24" s="71">
        <v>17.224469780556479</v>
      </c>
      <c r="C24" s="71">
        <v>10.420497732009288</v>
      </c>
      <c r="E24" s="71">
        <f>B24/E8*2.5</f>
        <v>1.8323904021868596</v>
      </c>
      <c r="F24" s="71">
        <f>C24/F8*2.5</f>
        <v>0.97570203483233031</v>
      </c>
      <c r="K24" s="33" t="s">
        <v>155</v>
      </c>
      <c r="L24" s="33">
        <v>2.9202235999999999E-2</v>
      </c>
      <c r="M24" s="33">
        <v>8.9937999999999997E-4</v>
      </c>
      <c r="N24" s="33">
        <v>2.8584999999999999E-2</v>
      </c>
      <c r="O24" s="33">
        <v>4.2627409999999996E-3</v>
      </c>
      <c r="P24" s="33">
        <v>1.1774031000000001E-2</v>
      </c>
      <c r="Q24" s="33">
        <v>2.4316113E-2</v>
      </c>
      <c r="R24" s="33">
        <v>2.2765550999999998E-2</v>
      </c>
      <c r="S24" s="33">
        <v>1.094374E-3</v>
      </c>
      <c r="T24" s="33">
        <v>2.439881E-2</v>
      </c>
      <c r="U24" s="33">
        <v>1.9055178999999998E-2</v>
      </c>
      <c r="V24" s="33">
        <v>3.9892364E-2</v>
      </c>
      <c r="W24" s="33">
        <v>2.6246088000000001E-2</v>
      </c>
      <c r="X24" s="33">
        <v>1.8270071999999998E-2</v>
      </c>
      <c r="Y24" s="33">
        <v>4.2164749999999999E-3</v>
      </c>
      <c r="Z24" s="33">
        <v>1.2548050999999999E-2</v>
      </c>
      <c r="AA24" s="33">
        <v>5.1328741999999997E-2</v>
      </c>
      <c r="AB24" s="33">
        <v>0.20503222729974499</v>
      </c>
      <c r="AC24" s="33">
        <v>0.44446253802029501</v>
      </c>
      <c r="AD24" s="33">
        <v>0.7903733220586</v>
      </c>
      <c r="AE24" s="33">
        <v>1.5944401644316899</v>
      </c>
      <c r="AF24" s="33">
        <v>0.67304995767331599</v>
      </c>
      <c r="AG24" s="33">
        <f t="shared" si="0"/>
        <v>0.68817787046414658</v>
      </c>
    </row>
    <row r="25" spans="1:33">
      <c r="B25" s="71">
        <v>55.289935025131719</v>
      </c>
      <c r="C25" s="71">
        <v>70.001225940909734</v>
      </c>
      <c r="E25" s="71">
        <f t="shared" ref="E25:F31" si="2">B25/E9*2.5</f>
        <v>4.7994735264871284</v>
      </c>
      <c r="F25" s="71">
        <f t="shared" si="2"/>
        <v>7.0565751956562224</v>
      </c>
      <c r="K25" s="33" t="s">
        <v>156</v>
      </c>
      <c r="L25" s="33">
        <v>0.16936272199999999</v>
      </c>
      <c r="M25" s="33">
        <v>9.0441914999999998E-2</v>
      </c>
      <c r="N25" s="33">
        <v>0.19654401899999999</v>
      </c>
      <c r="O25" s="33">
        <v>0.106222581</v>
      </c>
      <c r="P25" s="33">
        <v>6.2106324999999997E-2</v>
      </c>
      <c r="Q25" s="33">
        <v>0.189502588</v>
      </c>
      <c r="R25" s="33">
        <v>0.13784244300000001</v>
      </c>
      <c r="S25" s="33">
        <v>4.6931781999999998E-2</v>
      </c>
      <c r="T25" s="33">
        <v>0.22500701000000001</v>
      </c>
      <c r="U25" s="33">
        <v>0.26000474499999998</v>
      </c>
      <c r="V25" s="33">
        <v>0.21369004599999999</v>
      </c>
      <c r="W25" s="33">
        <v>0.19015996700000001</v>
      </c>
      <c r="X25" s="33">
        <v>0.234067895</v>
      </c>
      <c r="Y25" s="33">
        <v>0.10704620400000001</v>
      </c>
      <c r="Z25" s="33">
        <v>0.150129865</v>
      </c>
      <c r="AA25" s="33">
        <v>0.22407039100000001</v>
      </c>
      <c r="AB25" s="80">
        <v>1.3918639959652999E-2</v>
      </c>
      <c r="AC25" s="33">
        <v>6.7311043505011006E-2</v>
      </c>
      <c r="AD25" s="33">
        <v>1.35632452602536</v>
      </c>
      <c r="AE25" s="33">
        <v>1.60585524539096</v>
      </c>
      <c r="AF25" s="33">
        <v>0.68334185165424499</v>
      </c>
      <c r="AG25" s="33">
        <f t="shared" si="0"/>
        <v>1.8564031991273666</v>
      </c>
    </row>
    <row r="26" spans="1:33">
      <c r="B26" s="71"/>
      <c r="C26" s="71">
        <v>58.293490253769775</v>
      </c>
      <c r="E26" s="71"/>
      <c r="F26" s="71">
        <f t="shared" si="2"/>
        <v>5.1314692124797343</v>
      </c>
      <c r="K26" s="33" t="s">
        <v>157</v>
      </c>
      <c r="L26" s="33">
        <v>0.225906526</v>
      </c>
      <c r="M26" s="33">
        <v>0.38082799899999997</v>
      </c>
      <c r="N26" s="33">
        <v>0.30016786299999998</v>
      </c>
      <c r="O26" s="33">
        <v>0.18829579299999999</v>
      </c>
      <c r="P26" s="33">
        <v>0.14891829600000001</v>
      </c>
      <c r="Q26" s="33">
        <v>0.33829931099999999</v>
      </c>
      <c r="R26" s="33">
        <v>0.201577378</v>
      </c>
      <c r="S26" s="33">
        <v>0.12973907700000001</v>
      </c>
      <c r="T26" s="33">
        <v>0.27506242400000003</v>
      </c>
      <c r="U26" s="33">
        <v>0.30583868800000003</v>
      </c>
      <c r="V26" s="33">
        <v>0.23087455300000001</v>
      </c>
      <c r="W26" s="33">
        <v>0.30378355899999998</v>
      </c>
      <c r="X26" s="33">
        <v>0.31519029500000001</v>
      </c>
      <c r="Y26" s="33">
        <v>9.1182361000000003E-2</v>
      </c>
      <c r="Z26" s="33">
        <v>0.19947231000000001</v>
      </c>
      <c r="AA26" s="33">
        <v>0.30084579500000003</v>
      </c>
      <c r="AB26" s="33">
        <v>0.75244108799298104</v>
      </c>
      <c r="AC26" s="33">
        <v>0.82544417929563096</v>
      </c>
      <c r="AD26" s="33">
        <v>0.59343207682753496</v>
      </c>
      <c r="AE26" s="33">
        <v>1.05670476755405</v>
      </c>
      <c r="AF26" s="33">
        <v>7.9572358858315706E-2</v>
      </c>
      <c r="AG26" s="33">
        <f t="shared" si="0"/>
        <v>0.12352749727714736</v>
      </c>
    </row>
    <row r="27" spans="1:33">
      <c r="B27" s="71">
        <v>10.420497732009288</v>
      </c>
      <c r="C27" s="71">
        <v>57.741816844428165</v>
      </c>
      <c r="E27" s="71">
        <f t="shared" si="2"/>
        <v>0.81156524392595697</v>
      </c>
      <c r="F27" s="71">
        <f t="shared" si="2"/>
        <v>4.1362332983114731</v>
      </c>
      <c r="K27" s="33" t="s">
        <v>158</v>
      </c>
      <c r="L27" s="33">
        <v>6.0860057000000002E-2</v>
      </c>
      <c r="M27" s="33">
        <v>0.15647462400000001</v>
      </c>
      <c r="N27" s="33">
        <v>0.13442815399999999</v>
      </c>
      <c r="O27" s="33">
        <v>5.3774521999999998E-2</v>
      </c>
      <c r="P27" s="33">
        <v>2.8343468E-2</v>
      </c>
      <c r="Q27" s="33">
        <v>0.13653406100000001</v>
      </c>
      <c r="R27" s="33">
        <v>7.0655187999999994E-2</v>
      </c>
      <c r="S27" s="33">
        <v>5.3860997000000001E-2</v>
      </c>
      <c r="T27" s="33">
        <v>0.28727391200000002</v>
      </c>
      <c r="U27" s="33">
        <v>0.368805781</v>
      </c>
      <c r="V27" s="33">
        <v>0.28325339500000002</v>
      </c>
      <c r="W27" s="33">
        <v>0.21415100400000001</v>
      </c>
      <c r="X27" s="33">
        <v>0.28888819199999999</v>
      </c>
      <c r="Y27" s="33">
        <v>0.10286678</v>
      </c>
      <c r="Z27" s="33">
        <v>0.155951587</v>
      </c>
      <c r="AA27" s="33">
        <v>0.31773214100000002</v>
      </c>
      <c r="AB27" s="80">
        <v>7.2376728818604203E-4</v>
      </c>
      <c r="AC27" s="33">
        <v>1.0175928243201101E-2</v>
      </c>
      <c r="AD27" s="33">
        <v>1.7324212358940301</v>
      </c>
      <c r="AE27" s="33">
        <v>2.9052130150041902</v>
      </c>
      <c r="AF27" s="33">
        <v>1.53864394828504</v>
      </c>
      <c r="AG27" s="33">
        <f t="shared" si="0"/>
        <v>3.140401049414244</v>
      </c>
    </row>
    <row r="28" spans="1:33">
      <c r="B28" s="71">
        <v>9.3784479588084704</v>
      </c>
      <c r="C28" s="71">
        <v>33.100404560500245</v>
      </c>
      <c r="E28" s="71">
        <f t="shared" si="2"/>
        <v>0.63885885277986842</v>
      </c>
      <c r="F28" s="71">
        <f t="shared" si="2"/>
        <v>2.5461849661923264</v>
      </c>
      <c r="K28" s="33" t="s">
        <v>159</v>
      </c>
      <c r="L28" s="33">
        <v>6.3818260000000002E-3</v>
      </c>
      <c r="M28" s="33">
        <v>5.3268388999999999E-2</v>
      </c>
      <c r="N28" s="33">
        <v>2.3792980000000002E-3</v>
      </c>
      <c r="O28" s="33">
        <v>1.6153019000000001E-2</v>
      </c>
      <c r="P28" s="33">
        <v>1.6737653000000002E-2</v>
      </c>
      <c r="Q28" s="33">
        <v>1.1863098000000001E-2</v>
      </c>
      <c r="R28" s="33">
        <v>5.9851849999999996E-3</v>
      </c>
      <c r="S28" s="33">
        <v>1.2457308E-2</v>
      </c>
      <c r="T28" s="33">
        <v>3.9936840000000001E-2</v>
      </c>
      <c r="U28" s="33">
        <v>5.39474E-2</v>
      </c>
      <c r="V28" s="33">
        <v>4.5763709999999999E-2</v>
      </c>
      <c r="W28" s="33">
        <v>5.6273898000000003E-2</v>
      </c>
      <c r="X28" s="33">
        <v>4.2827876000000001E-2</v>
      </c>
      <c r="Y28" s="33">
        <v>6.5235157000000002E-2</v>
      </c>
      <c r="Z28" s="33">
        <v>6.3518562000000001E-2</v>
      </c>
      <c r="AA28" s="33">
        <v>1.9458219999999998E-2</v>
      </c>
      <c r="AB28" s="80">
        <v>8.4799402026676095E-4</v>
      </c>
      <c r="AC28" s="33">
        <v>1.0175928243201101E-2</v>
      </c>
      <c r="AD28" s="33">
        <v>1.79549907109039</v>
      </c>
      <c r="AE28" s="33">
        <v>3.09011191913077</v>
      </c>
      <c r="AF28" s="33">
        <v>1.62765909128528</v>
      </c>
      <c r="AG28" s="33">
        <f t="shared" si="0"/>
        <v>3.0716072102129859</v>
      </c>
    </row>
    <row r="29" spans="1:33">
      <c r="B29" s="71">
        <v>22.005639328184436</v>
      </c>
      <c r="C29" s="71">
        <v>29.667770013485377</v>
      </c>
      <c r="E29" s="71">
        <f t="shared" si="2"/>
        <v>1.6520750246384712</v>
      </c>
      <c r="F29" s="71">
        <f t="shared" si="2"/>
        <v>2.18145367746216</v>
      </c>
      <c r="K29" s="33" t="s">
        <v>160</v>
      </c>
      <c r="L29" s="33">
        <v>0.40157106399999998</v>
      </c>
      <c r="M29" s="33">
        <v>0.197820472</v>
      </c>
      <c r="N29" s="33">
        <v>0.19090278599999999</v>
      </c>
      <c r="O29" s="33">
        <v>0.421991432</v>
      </c>
      <c r="P29" s="33">
        <v>0.39027816999999998</v>
      </c>
      <c r="Q29" s="33">
        <v>0.27657525300000002</v>
      </c>
      <c r="R29" s="33">
        <v>0.33717986700000002</v>
      </c>
      <c r="S29" s="33">
        <v>0.20414812099999999</v>
      </c>
      <c r="T29" s="33">
        <v>0.34605128099999999</v>
      </c>
      <c r="U29" s="33">
        <v>0.58798436799999998</v>
      </c>
      <c r="V29" s="33">
        <v>0.51211604499999996</v>
      </c>
      <c r="W29" s="33">
        <v>0.34144413600000001</v>
      </c>
      <c r="X29" s="33">
        <v>0.41051535</v>
      </c>
      <c r="Y29" s="33">
        <v>0.39781436599999997</v>
      </c>
      <c r="Z29" s="33">
        <v>0.370833515</v>
      </c>
      <c r="AA29" s="33">
        <v>0.51779408800000004</v>
      </c>
      <c r="AB29" s="80">
        <v>1.4023134063544E-2</v>
      </c>
      <c r="AC29" s="33">
        <v>6.7311043505011006E-2</v>
      </c>
      <c r="AD29" s="33">
        <v>1.33347784013416</v>
      </c>
      <c r="AE29" s="33">
        <v>1.4396200863150299</v>
      </c>
      <c r="AF29" s="33">
        <v>0.525688136734075</v>
      </c>
      <c r="AG29" s="33">
        <f t="shared" si="0"/>
        <v>1.8531549140160579</v>
      </c>
    </row>
    <row r="30" spans="1:33">
      <c r="B30" s="71">
        <v>18.389113644722233</v>
      </c>
      <c r="C30" s="71">
        <v>11.891626823587183</v>
      </c>
      <c r="E30" s="71">
        <f t="shared" si="2"/>
        <v>1.5583994614171384</v>
      </c>
      <c r="F30" s="71">
        <f t="shared" si="2"/>
        <v>0.8667366489495032</v>
      </c>
      <c r="K30" s="33" t="s">
        <v>161</v>
      </c>
      <c r="L30" s="33">
        <v>4.5900937000000003E-2</v>
      </c>
      <c r="M30" s="33">
        <v>1.121458E-2</v>
      </c>
      <c r="N30" s="33">
        <v>4.3867203E-2</v>
      </c>
      <c r="O30" s="33">
        <v>4.3451748999999998E-2</v>
      </c>
      <c r="P30" s="33">
        <v>4.6856952E-2</v>
      </c>
      <c r="Q30" s="33">
        <v>5.7892266999999997E-2</v>
      </c>
      <c r="R30" s="33">
        <v>2.9260785000000001E-2</v>
      </c>
      <c r="S30" s="33">
        <v>1.9054404E-2</v>
      </c>
      <c r="T30" s="33">
        <v>3.2779706999999998E-2</v>
      </c>
      <c r="U30" s="33">
        <v>1.3601825999999999E-2</v>
      </c>
      <c r="V30" s="33">
        <v>3.2975965000000003E-2</v>
      </c>
      <c r="W30" s="33">
        <v>3.4949705999999997E-2</v>
      </c>
      <c r="X30" s="33">
        <v>2.1969651E-2</v>
      </c>
      <c r="Y30" s="33">
        <v>2.2882509999999998E-3</v>
      </c>
      <c r="Z30" s="33">
        <v>1.8135604E-2</v>
      </c>
      <c r="AA30" s="33">
        <v>3.8688757999999997E-2</v>
      </c>
      <c r="AB30" s="33">
        <v>9.6744228916722103E-2</v>
      </c>
      <c r="AC30" s="33">
        <v>0.267866294152449</v>
      </c>
      <c r="AD30" s="33">
        <v>1.0540361599412</v>
      </c>
      <c r="AE30" s="33">
        <v>0.65677380019152098</v>
      </c>
      <c r="AF30" s="33">
        <v>-0.60653151814873596</v>
      </c>
      <c r="AG30" s="33">
        <f t="shared" si="0"/>
        <v>1.0143749325041553</v>
      </c>
    </row>
    <row r="31" spans="1:33">
      <c r="B31" s="71">
        <v>15.814637734461119</v>
      </c>
      <c r="C31" s="71">
        <v>19.798945690817728</v>
      </c>
      <c r="E31" s="71">
        <f t="shared" si="2"/>
        <v>1.402006891352936</v>
      </c>
      <c r="F31" s="71">
        <f t="shared" si="2"/>
        <v>1.7009403514448218</v>
      </c>
    </row>
    <row r="32" spans="1:33">
      <c r="B32" s="71"/>
      <c r="C32" s="71"/>
    </row>
    <row r="33" spans="1:19">
      <c r="A33" s="33" t="s">
        <v>127</v>
      </c>
      <c r="B33" s="43">
        <f>AVERAGE(B24:B31)</f>
        <v>21.217534457696249</v>
      </c>
      <c r="C33" s="43">
        <f>AVERAGE(C24:C31)</f>
        <v>36.364472232438438</v>
      </c>
      <c r="E33" s="43">
        <f>AVERAGE(E24:E31)</f>
        <v>1.8135384861126229</v>
      </c>
      <c r="F33" s="43">
        <f>AVERAGE(F24:F31)</f>
        <v>3.0744119231660707</v>
      </c>
      <c r="L33" s="114" t="s">
        <v>180</v>
      </c>
      <c r="M33" s="114"/>
      <c r="O33" s="114" t="s">
        <v>181</v>
      </c>
      <c r="P33" s="114"/>
    </row>
    <row r="34" spans="1:19">
      <c r="A34" s="33" t="s">
        <v>10</v>
      </c>
      <c r="B34" s="27">
        <f>STDEV(B24:B31)</f>
        <v>15.660062705875275</v>
      </c>
      <c r="C34" s="27">
        <f>STDEV(C24:C31)</f>
        <v>22.901124418264807</v>
      </c>
      <c r="E34" s="27">
        <f>STDEV(E24:E31)</f>
        <v>1.3880748481199918</v>
      </c>
      <c r="F34" s="27">
        <f>STDEV(F24:F31)</f>
        <v>2.1862495371150854</v>
      </c>
      <c r="L34" s="22" t="s">
        <v>121</v>
      </c>
      <c r="M34" s="22" t="s">
        <v>12</v>
      </c>
      <c r="O34" s="22" t="s">
        <v>121</v>
      </c>
      <c r="P34" s="22" t="s">
        <v>12</v>
      </c>
      <c r="S34" t="s">
        <v>183</v>
      </c>
    </row>
    <row r="35" spans="1:19">
      <c r="A35" s="33" t="s">
        <v>24</v>
      </c>
      <c r="B35" s="117">
        <v>0.121</v>
      </c>
      <c r="C35" s="117"/>
      <c r="E35" s="117">
        <v>0.152</v>
      </c>
      <c r="F35" s="117"/>
      <c r="H35" t="s">
        <v>131</v>
      </c>
      <c r="L35" s="81">
        <v>0.25133619299999999</v>
      </c>
      <c r="M35" s="81">
        <v>0.42394397700000003</v>
      </c>
      <c r="O35" s="81">
        <f>L35/$L$44</f>
        <v>1.3326203895367941</v>
      </c>
      <c r="P35" s="81">
        <f>M35/$L$44</f>
        <v>2.2478115110604775</v>
      </c>
    </row>
    <row r="36" spans="1:19">
      <c r="L36" s="81">
        <v>5.0040561999999997E-2</v>
      </c>
      <c r="M36" s="81">
        <v>0.45021520100000001</v>
      </c>
      <c r="O36" s="81">
        <f t="shared" ref="O36:P42" si="3">L36/$L$44</f>
        <v>0.26532220620163566</v>
      </c>
      <c r="P36" s="81">
        <f t="shared" si="3"/>
        <v>2.387105292599089</v>
      </c>
    </row>
    <row r="37" spans="1:19">
      <c r="L37" s="81">
        <v>0.26352129800000001</v>
      </c>
      <c r="M37" s="81">
        <v>0.46583363999999999</v>
      </c>
      <c r="O37" s="81">
        <f t="shared" si="3"/>
        <v>1.3972275564466818</v>
      </c>
      <c r="P37" s="81">
        <f t="shared" si="3"/>
        <v>2.4699164867040966</v>
      </c>
    </row>
    <row r="38" spans="1:19">
      <c r="L38" s="81">
        <v>0.19896857400000001</v>
      </c>
      <c r="M38" s="81">
        <v>0.294846361</v>
      </c>
      <c r="O38" s="81">
        <f t="shared" si="3"/>
        <v>1.0549597947855465</v>
      </c>
      <c r="P38" s="81">
        <f t="shared" si="3"/>
        <v>1.563317514120723</v>
      </c>
    </row>
    <row r="39" spans="1:19">
      <c r="L39" s="81">
        <v>0.19770221800000001</v>
      </c>
      <c r="M39" s="81">
        <v>0.41367192600000002</v>
      </c>
      <c r="O39" s="81">
        <f t="shared" si="3"/>
        <v>1.048245394420565</v>
      </c>
      <c r="P39" s="81">
        <f t="shared" si="3"/>
        <v>2.193347629668903</v>
      </c>
    </row>
    <row r="40" spans="1:19">
      <c r="L40" s="81">
        <v>0.25734969099999999</v>
      </c>
      <c r="M40" s="81">
        <v>0.17413880500000001</v>
      </c>
      <c r="O40" s="81">
        <f t="shared" si="3"/>
        <v>1.3645048147426726</v>
      </c>
      <c r="P40" s="81">
        <f t="shared" si="3"/>
        <v>0.92330881351645144</v>
      </c>
    </row>
    <row r="41" spans="1:19">
      <c r="L41" s="81">
        <v>0.19391328099999999</v>
      </c>
      <c r="M41" s="81">
        <v>0.25336825699999999</v>
      </c>
      <c r="O41" s="81">
        <f t="shared" si="3"/>
        <v>1.0281559093344659</v>
      </c>
      <c r="P41" s="81">
        <f t="shared" si="3"/>
        <v>1.3433946830713654</v>
      </c>
    </row>
    <row r="42" spans="1:19">
      <c r="L42" s="81">
        <v>9.5992121E-2</v>
      </c>
      <c r="M42" s="81">
        <v>0.51330096700000005</v>
      </c>
      <c r="O42" s="81">
        <f t="shared" si="3"/>
        <v>0.5089639345316378</v>
      </c>
      <c r="P42" s="81">
        <f t="shared" si="3"/>
        <v>2.7215950334425303</v>
      </c>
    </row>
    <row r="44" spans="1:19">
      <c r="K44" s="33" t="s">
        <v>127</v>
      </c>
      <c r="L44" s="43">
        <f>AVERAGE(L35:L42)</f>
        <v>0.18860299225000002</v>
      </c>
      <c r="M44" s="43">
        <f>AVERAGE(M35:M42)</f>
        <v>0.37366489175000006</v>
      </c>
      <c r="O44" s="43">
        <f>AVERAGE(O35:O42)</f>
        <v>1</v>
      </c>
      <c r="P44" s="43">
        <f>AVERAGE(P35:P42)</f>
        <v>1.9812246205229544</v>
      </c>
    </row>
    <row r="45" spans="1:19">
      <c r="K45" s="33" t="s">
        <v>10</v>
      </c>
      <c r="L45" s="27">
        <f>STDEV(L35:L42)</f>
        <v>7.7707396699925754E-2</v>
      </c>
      <c r="M45" s="27">
        <f>STDEV(M35:M42)</f>
        <v>0.11860866695027911</v>
      </c>
      <c r="O45" s="27">
        <f>STDEV(O35:O42)</f>
        <v>0.41201571498357675</v>
      </c>
      <c r="P45" s="27">
        <f>STDEV(P35:P42)</f>
        <v>0.62888009111254894</v>
      </c>
    </row>
    <row r="46" spans="1:19">
      <c r="K46" s="33" t="s">
        <v>24</v>
      </c>
      <c r="L46" s="113">
        <v>3.0000000000000001E-3</v>
      </c>
      <c r="M46" s="113"/>
      <c r="O46" s="113">
        <v>3.0000000000000001E-3</v>
      </c>
      <c r="P46" s="113"/>
    </row>
    <row r="48" spans="1:19">
      <c r="L48" s="82"/>
      <c r="M48" t="s">
        <v>182</v>
      </c>
    </row>
  </sheetData>
  <mergeCells count="16">
    <mergeCell ref="A4:F4"/>
    <mergeCell ref="J4:O4"/>
    <mergeCell ref="L46:M46"/>
    <mergeCell ref="L33:M33"/>
    <mergeCell ref="O33:P33"/>
    <mergeCell ref="O46:P46"/>
    <mergeCell ref="H5:I6"/>
    <mergeCell ref="B19:C19"/>
    <mergeCell ref="E19:F19"/>
    <mergeCell ref="H19:I19"/>
    <mergeCell ref="B21:C22"/>
    <mergeCell ref="B35:C35"/>
    <mergeCell ref="E21:F22"/>
    <mergeCell ref="E35:F35"/>
    <mergeCell ref="B5:C6"/>
    <mergeCell ref="E5:F6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4"/>
  <sheetViews>
    <sheetView topLeftCell="A13" workbookViewId="0">
      <selection activeCell="S21" sqref="S21"/>
    </sheetView>
  </sheetViews>
  <sheetFormatPr defaultRowHeight="15"/>
  <sheetData>
    <row r="1" spans="1:23">
      <c r="A1" s="33" t="s">
        <v>209</v>
      </c>
    </row>
    <row r="2" spans="1:23">
      <c r="A2" s="24" t="s">
        <v>124</v>
      </c>
    </row>
    <row r="4" spans="1:23">
      <c r="A4" s="112" t="s">
        <v>210</v>
      </c>
      <c r="B4" s="112"/>
      <c r="C4" s="112"/>
      <c r="D4" s="112"/>
      <c r="E4" s="112"/>
      <c r="F4" s="112"/>
    </row>
    <row r="5" spans="1:23">
      <c r="B5" s="114" t="s">
        <v>214</v>
      </c>
      <c r="C5" s="114"/>
      <c r="D5" s="114"/>
    </row>
    <row r="6" spans="1:23">
      <c r="B6" s="30" t="s">
        <v>137</v>
      </c>
      <c r="C6" s="79" t="s">
        <v>162</v>
      </c>
      <c r="D6" s="79" t="s">
        <v>163</v>
      </c>
      <c r="E6" s="79" t="s">
        <v>164</v>
      </c>
      <c r="F6" s="79" t="s">
        <v>165</v>
      </c>
      <c r="G6" s="79" t="s">
        <v>166</v>
      </c>
      <c r="H6" s="79" t="s">
        <v>167</v>
      </c>
      <c r="I6" s="79" t="s">
        <v>168</v>
      </c>
      <c r="J6" s="79" t="s">
        <v>169</v>
      </c>
      <c r="K6" s="79" t="s">
        <v>170</v>
      </c>
      <c r="L6" s="79" t="s">
        <v>171</v>
      </c>
      <c r="M6" s="79" t="s">
        <v>172</v>
      </c>
      <c r="N6" s="79" t="s">
        <v>173</v>
      </c>
      <c r="O6" s="79" t="s">
        <v>174</v>
      </c>
      <c r="P6" s="79" t="s">
        <v>175</v>
      </c>
      <c r="Q6" s="79" t="s">
        <v>176</v>
      </c>
      <c r="R6" s="79" t="s">
        <v>177</v>
      </c>
      <c r="S6" s="79" t="s">
        <v>213</v>
      </c>
      <c r="T6" s="79" t="s">
        <v>225</v>
      </c>
      <c r="U6" s="79" t="s">
        <v>226</v>
      </c>
      <c r="V6" s="79" t="s">
        <v>225</v>
      </c>
      <c r="W6" s="33" t="s">
        <v>24</v>
      </c>
    </row>
    <row r="7" spans="1:23">
      <c r="B7" s="24" t="s">
        <v>147</v>
      </c>
      <c r="C7" s="24">
        <v>3.6643197378245541E-2</v>
      </c>
      <c r="D7" s="24">
        <v>6.0263384137113657E-2</v>
      </c>
      <c r="E7" s="24">
        <v>2.8704863294255208E-2</v>
      </c>
      <c r="F7" s="24">
        <v>4.4303613919194948E-2</v>
      </c>
      <c r="G7" s="24">
        <v>3.4532221199622584E-2</v>
      </c>
      <c r="H7" s="24">
        <v>4.8411196165189588E-2</v>
      </c>
      <c r="I7" s="24">
        <v>1.9771339277241243E-2</v>
      </c>
      <c r="J7" s="24">
        <v>2.7126263494385551E-2</v>
      </c>
      <c r="K7" s="24">
        <v>4.5868408161369133E-2</v>
      </c>
      <c r="L7" s="24">
        <v>0.16328877384021198</v>
      </c>
      <c r="M7" s="24">
        <v>5.6004079338669271E-2</v>
      </c>
      <c r="N7" s="24">
        <v>4.3969473323030688E-2</v>
      </c>
      <c r="O7" s="24">
        <v>3.8726373088761312E-2</v>
      </c>
      <c r="P7" s="24">
        <v>5.9158895003813619E-2</v>
      </c>
      <c r="Q7" s="24">
        <v>3.8310151911843733E-2</v>
      </c>
      <c r="R7" s="24">
        <v>3.7362186988163508E-2</v>
      </c>
      <c r="S7" s="24">
        <f>AVERAGE(C7:J7)</f>
        <v>3.7469509858156037E-2</v>
      </c>
      <c r="T7" s="24">
        <f>STDEV(C7:J7)</f>
        <v>1.305112833559104E-2</v>
      </c>
      <c r="U7" s="24">
        <f>AVERAGE(K7:R7)</f>
        <v>6.0336042706982909E-2</v>
      </c>
      <c r="V7" s="24">
        <f>STDEV(K7:R7)</f>
        <v>4.2386839613245207E-2</v>
      </c>
      <c r="W7" s="119">
        <v>3.4000000000000002E-2</v>
      </c>
    </row>
    <row r="8" spans="1:23">
      <c r="B8" s="24" t="s">
        <v>156</v>
      </c>
      <c r="C8" s="24">
        <v>6.700364620597242E-2</v>
      </c>
      <c r="D8" s="24">
        <v>7.183950537609749E-3</v>
      </c>
      <c r="E8" s="24">
        <v>4.4265974447947942E-2</v>
      </c>
      <c r="F8" s="24">
        <v>2.6990873718562597E-2</v>
      </c>
      <c r="G8" s="24">
        <v>2.6894478919773045E-2</v>
      </c>
      <c r="H8" s="24">
        <v>4.6767978260886175E-2</v>
      </c>
      <c r="I8" s="24">
        <v>1.7346460666699724E-2</v>
      </c>
      <c r="J8" s="24">
        <v>1.6823189863270228E-2</v>
      </c>
      <c r="K8" s="24">
        <v>6.4009706578339112E-2</v>
      </c>
      <c r="L8" s="24">
        <v>3.9296384387927166E-2</v>
      </c>
      <c r="M8" s="24">
        <v>5.4933496442265257E-2</v>
      </c>
      <c r="N8" s="24">
        <v>5.236534746378492E-2</v>
      </c>
      <c r="O8" s="24">
        <v>3.8726924144541444E-2</v>
      </c>
      <c r="P8" s="24">
        <v>4.7362386050192287E-2</v>
      </c>
      <c r="Q8" s="24">
        <v>2.8848688482980531E-2</v>
      </c>
      <c r="R8" s="24">
        <v>6.3678160688259502E-2</v>
      </c>
      <c r="S8" s="24">
        <f t="shared" ref="S8:S17" si="0">AVERAGE(C8:J8)</f>
        <v>3.1659569077590231E-2</v>
      </c>
      <c r="T8" s="24">
        <f t="shared" ref="T8:T17" si="1">STDEV(C8:J8)</f>
        <v>1.9657536528277314E-2</v>
      </c>
      <c r="U8" s="24">
        <f t="shared" ref="U8:U17" si="2">AVERAGE(K8:R8)</f>
        <v>4.8652636779786276E-2</v>
      </c>
      <c r="V8" s="24">
        <f t="shared" ref="V8:V17" si="3">STDEV(K8:R8)</f>
        <v>1.2505768528791362E-2</v>
      </c>
      <c r="W8" s="119"/>
    </row>
    <row r="9" spans="1:23">
      <c r="B9" s="24" t="s">
        <v>151</v>
      </c>
      <c r="C9" s="24">
        <v>0.18572109802947598</v>
      </c>
      <c r="D9" s="24">
        <v>0.18101937858902051</v>
      </c>
      <c r="E9" s="24">
        <v>0.28453468598471321</v>
      </c>
      <c r="F9" s="24">
        <v>0.17523289683755908</v>
      </c>
      <c r="G9" s="24">
        <v>7.6942252179482654E-2</v>
      </c>
      <c r="H9" s="24">
        <v>0.32550067352853296</v>
      </c>
      <c r="I9" s="24">
        <v>0.19475565628740507</v>
      </c>
      <c r="J9" s="24">
        <v>7.002331844078491E-2</v>
      </c>
      <c r="K9" s="24">
        <v>0.30565393840734312</v>
      </c>
      <c r="L9" s="24">
        <v>0.34781776479980031</v>
      </c>
      <c r="M9" s="24">
        <v>0.2613770101907944</v>
      </c>
      <c r="N9" s="24">
        <v>0.1288132413302237</v>
      </c>
      <c r="O9" s="24">
        <v>0.37088978593391253</v>
      </c>
      <c r="P9" s="24">
        <v>8.4102047456569656E-2</v>
      </c>
      <c r="Q9" s="24">
        <v>0.14013729912031084</v>
      </c>
      <c r="R9" s="24">
        <v>0.31601690488118545</v>
      </c>
      <c r="S9" s="24">
        <f t="shared" si="0"/>
        <v>0.1867162449846218</v>
      </c>
      <c r="T9" s="24">
        <f t="shared" si="1"/>
        <v>8.842032541919144E-2</v>
      </c>
      <c r="U9" s="24">
        <f t="shared" si="2"/>
        <v>0.24435099901501753</v>
      </c>
      <c r="V9" s="24">
        <f t="shared" si="3"/>
        <v>0.11070589666017902</v>
      </c>
      <c r="W9" s="119"/>
    </row>
    <row r="10" spans="1:23">
      <c r="B10" s="24" t="s">
        <v>211</v>
      </c>
      <c r="C10" s="24">
        <v>4.5151506796372101E-2</v>
      </c>
      <c r="D10" s="24">
        <v>4.0695558129910464E-2</v>
      </c>
      <c r="E10" s="24">
        <v>4.7127806883221907E-2</v>
      </c>
      <c r="F10" s="24">
        <v>2.9221603478451087E-2</v>
      </c>
      <c r="G10" s="24">
        <v>2.4051704993386314E-2</v>
      </c>
      <c r="H10" s="24">
        <v>5.2602924863621954E-2</v>
      </c>
      <c r="I10" s="24">
        <v>1.7540258711434834E-2</v>
      </c>
      <c r="J10" s="24">
        <v>3.9221343653153773E-2</v>
      </c>
      <c r="K10" s="24">
        <v>6.4168515654030284E-2</v>
      </c>
      <c r="L10" s="24">
        <v>3.962163893304773E-2</v>
      </c>
      <c r="M10" s="24">
        <v>4.5431854103368849E-2</v>
      </c>
      <c r="N10" s="24">
        <v>7.0330338231589809E-2</v>
      </c>
      <c r="O10" s="24">
        <v>5.274315148234128E-2</v>
      </c>
      <c r="P10" s="24">
        <v>1.9348042926379223E-2</v>
      </c>
      <c r="Q10" s="24">
        <v>2.334904346381737E-2</v>
      </c>
      <c r="R10" s="24">
        <v>4.9258703870461815E-2</v>
      </c>
      <c r="S10" s="24">
        <f t="shared" si="0"/>
        <v>3.6951588438694054E-2</v>
      </c>
      <c r="T10" s="24">
        <f t="shared" si="1"/>
        <v>1.2176598720147055E-2</v>
      </c>
      <c r="U10" s="24">
        <f t="shared" si="2"/>
        <v>4.5531411083129546E-2</v>
      </c>
      <c r="V10" s="24">
        <f t="shared" si="3"/>
        <v>1.7891705521584943E-2</v>
      </c>
      <c r="W10" s="119"/>
    </row>
    <row r="11" spans="1:23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3">
      <c r="B12" s="24" t="s">
        <v>143</v>
      </c>
      <c r="C12" s="24">
        <v>5.9859498723933348E-2</v>
      </c>
      <c r="D12" s="24">
        <v>5.8994006877965697E-3</v>
      </c>
      <c r="E12" s="24">
        <v>0.1117698623326636</v>
      </c>
      <c r="F12" s="24">
        <v>5.7103282466832951E-3</v>
      </c>
      <c r="G12" s="24">
        <v>1.0205412246181872E-2</v>
      </c>
      <c r="H12" s="24">
        <v>5.6686000738249066E-2</v>
      </c>
      <c r="I12" s="24">
        <v>1.4912863364013285E-2</v>
      </c>
      <c r="J12" s="24">
        <v>2.045751987900566E-2</v>
      </c>
      <c r="K12" s="24">
        <v>0.12145057528755512</v>
      </c>
      <c r="L12" s="24">
        <v>7.904469281662535E-2</v>
      </c>
      <c r="M12" s="24">
        <v>2.3717212566852552E-2</v>
      </c>
      <c r="N12" s="24">
        <v>2.7613563548018218E-2</v>
      </c>
      <c r="O12" s="24">
        <v>2.7533360028539799E-2</v>
      </c>
      <c r="P12" s="24">
        <v>1.0151095657506264E-2</v>
      </c>
      <c r="Q12" s="24">
        <v>2.6979024690014768E-2</v>
      </c>
      <c r="R12" s="24">
        <v>0.13493243977220934</v>
      </c>
      <c r="S12" s="24">
        <f t="shared" si="0"/>
        <v>3.5687610777315838E-2</v>
      </c>
      <c r="T12" s="24">
        <f t="shared" si="1"/>
        <v>3.763088533691937E-2</v>
      </c>
      <c r="U12" s="24">
        <f t="shared" si="2"/>
        <v>5.6427745545915176E-2</v>
      </c>
      <c r="V12" s="24">
        <f t="shared" si="3"/>
        <v>4.8765266852505387E-2</v>
      </c>
      <c r="W12" s="120">
        <v>0.27500000000000002</v>
      </c>
    </row>
    <row r="13" spans="1:23">
      <c r="B13" s="24" t="s">
        <v>212</v>
      </c>
      <c r="C13" s="24">
        <v>3.2920108381231251E-2</v>
      </c>
      <c r="D13" s="24">
        <v>9.9798976082171413E-3</v>
      </c>
      <c r="E13" s="24">
        <v>1.7756818943912064E-2</v>
      </c>
      <c r="F13" s="24">
        <v>1.4113206057438042E-2</v>
      </c>
      <c r="G13" s="24">
        <v>1.1193249106240991E-2</v>
      </c>
      <c r="H13" s="24">
        <v>1.4231358446250312E-2</v>
      </c>
      <c r="I13" s="24">
        <v>2.4115489942992601E-2</v>
      </c>
      <c r="J13" s="24">
        <v>2.3375925781334513E-2</v>
      </c>
      <c r="K13" s="24">
        <v>2.831179231618132E-2</v>
      </c>
      <c r="L13" s="24">
        <v>6.62719940583439E-2</v>
      </c>
      <c r="M13" s="24">
        <v>2.4866284091581252E-2</v>
      </c>
      <c r="N13" s="24">
        <v>1.4254766987193775E-2</v>
      </c>
      <c r="O13" s="24">
        <v>1.9124942982335399E-2</v>
      </c>
      <c r="P13" s="24">
        <v>7.8513966046308378E-2</v>
      </c>
      <c r="Q13" s="24">
        <v>2.1083863042218858E-2</v>
      </c>
      <c r="R13" s="24">
        <v>6.1904080639017679E-2</v>
      </c>
      <c r="S13" s="24">
        <f t="shared" si="0"/>
        <v>1.8460756783452114E-2</v>
      </c>
      <c r="T13" s="24">
        <f t="shared" si="1"/>
        <v>7.8123886807334583E-3</v>
      </c>
      <c r="U13" s="24">
        <f t="shared" si="2"/>
        <v>3.9291461270397579E-2</v>
      </c>
      <c r="V13" s="24">
        <f t="shared" si="3"/>
        <v>2.5273827811858867E-2</v>
      </c>
      <c r="W13" s="120"/>
    </row>
    <row r="14" spans="1:23">
      <c r="B14" s="24" t="s">
        <v>139</v>
      </c>
      <c r="C14" s="24">
        <v>1.3121577821768524E-3</v>
      </c>
      <c r="D14" s="24">
        <v>2.0406559717288638E-3</v>
      </c>
      <c r="E14" s="24">
        <v>4.5194173174406107E-3</v>
      </c>
      <c r="F14" s="24">
        <v>6.8362792255194382E-4</v>
      </c>
      <c r="G14" s="24">
        <v>1.6892560529060887E-4</v>
      </c>
      <c r="H14" s="24">
        <v>5.4773074295529783E-4</v>
      </c>
      <c r="I14" s="24">
        <v>3.1058437200155324E-4</v>
      </c>
      <c r="J14" s="24">
        <v>9.0263218986821794E-3</v>
      </c>
      <c r="K14" s="24">
        <v>7.7557697823310142E-3</v>
      </c>
      <c r="L14" s="24">
        <v>1.2986254271979683E-3</v>
      </c>
      <c r="M14" s="24">
        <v>0</v>
      </c>
      <c r="N14" s="24">
        <v>4.6972547802330757E-3</v>
      </c>
      <c r="O14" s="24">
        <v>1.2724708537043372E-3</v>
      </c>
      <c r="P14" s="24">
        <v>1.290830790533469E-3</v>
      </c>
      <c r="Q14" s="24">
        <v>5.9043935297430539E-4</v>
      </c>
      <c r="R14" s="24">
        <v>2.8035743970185483E-3</v>
      </c>
      <c r="S14" s="24">
        <f t="shared" si="0"/>
        <v>2.3261777016034889E-3</v>
      </c>
      <c r="T14" s="24">
        <f t="shared" si="1"/>
        <v>3.0563560882696014E-3</v>
      </c>
      <c r="U14" s="24">
        <f t="shared" si="2"/>
        <v>2.4636206729990897E-3</v>
      </c>
      <c r="V14" s="24">
        <f t="shared" si="3"/>
        <v>2.5868142308957524E-3</v>
      </c>
      <c r="W14" s="120"/>
    </row>
    <row r="15" spans="1:23">
      <c r="B15" s="24" t="s">
        <v>152</v>
      </c>
      <c r="C15" s="24">
        <v>7.5566628724239317E-4</v>
      </c>
      <c r="D15" s="24">
        <v>4.9385174315735468E-3</v>
      </c>
      <c r="E15" s="24">
        <v>1.9551099549456538E-2</v>
      </c>
      <c r="F15" s="24">
        <v>0</v>
      </c>
      <c r="G15" s="24">
        <v>0</v>
      </c>
      <c r="H15" s="24">
        <v>0</v>
      </c>
      <c r="I15" s="24">
        <v>2.2303022322003752E-3</v>
      </c>
      <c r="J15" s="24">
        <v>7.1465193883833824E-3</v>
      </c>
      <c r="K15" s="24">
        <v>6.1686244862842552E-3</v>
      </c>
      <c r="L15" s="24">
        <v>1.7335822755658398E-2</v>
      </c>
      <c r="M15" s="24">
        <v>1.293627147092536E-3</v>
      </c>
      <c r="N15" s="24">
        <v>1.4966363239607256E-3</v>
      </c>
      <c r="O15" s="24">
        <v>0</v>
      </c>
      <c r="P15" s="24">
        <v>0</v>
      </c>
      <c r="Q15" s="24">
        <v>2.0801198488558568E-3</v>
      </c>
      <c r="R15" s="24">
        <v>1.931970233742298E-2</v>
      </c>
      <c r="S15" s="24">
        <f t="shared" si="0"/>
        <v>4.3277631111070299E-3</v>
      </c>
      <c r="T15" s="24">
        <f t="shared" si="1"/>
        <v>6.691318454332313E-3</v>
      </c>
      <c r="U15" s="24">
        <f t="shared" si="2"/>
        <v>5.9618166124093437E-3</v>
      </c>
      <c r="V15" s="24">
        <f t="shared" si="3"/>
        <v>7.8896660130516258E-3</v>
      </c>
      <c r="W15" s="120"/>
    </row>
    <row r="16" spans="1:23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"/>
    </row>
    <row r="17" spans="2:23">
      <c r="B17" s="24" t="s">
        <v>158</v>
      </c>
      <c r="C17" s="24">
        <v>1.7352131790694583E-3</v>
      </c>
      <c r="D17" s="24">
        <v>8.6061365381250824E-4</v>
      </c>
      <c r="E17" s="24">
        <v>7.9620585760813986E-5</v>
      </c>
      <c r="F17" s="24">
        <v>3.6159763152025996E-6</v>
      </c>
      <c r="G17" s="24">
        <v>2.2092984499918908E-4</v>
      </c>
      <c r="H17" s="24">
        <v>0</v>
      </c>
      <c r="I17" s="24">
        <v>1.5368790798180547E-4</v>
      </c>
      <c r="J17" s="24">
        <v>7.0182815501564143E-4</v>
      </c>
      <c r="K17" s="24">
        <v>4.8950388996686555E-3</v>
      </c>
      <c r="L17" s="24">
        <v>3.3871835091003112E-3</v>
      </c>
      <c r="M17" s="24">
        <v>8.2901740575505448E-4</v>
      </c>
      <c r="N17" s="24">
        <v>2.3183120231568097E-3</v>
      </c>
      <c r="O17" s="24">
        <v>2.5907137726083841E-3</v>
      </c>
      <c r="P17" s="24">
        <v>0</v>
      </c>
      <c r="Q17" s="24">
        <v>2.7361368927770492E-4</v>
      </c>
      <c r="R17" s="24">
        <v>2.4777524444282632E-4</v>
      </c>
      <c r="S17" s="24">
        <f t="shared" si="0"/>
        <v>4.6943866286932733E-4</v>
      </c>
      <c r="T17" s="24">
        <f t="shared" si="1"/>
        <v>6.0474133950899926E-4</v>
      </c>
      <c r="U17" s="24">
        <f t="shared" si="2"/>
        <v>1.8177068180012183E-3</v>
      </c>
      <c r="V17" s="24">
        <f t="shared" si="3"/>
        <v>1.7692552393586156E-3</v>
      </c>
      <c r="W17" s="83">
        <v>8.3000000000000004E-2</v>
      </c>
    </row>
    <row r="19" spans="2:23">
      <c r="B19" s="114" t="s">
        <v>215</v>
      </c>
      <c r="C19" s="114"/>
      <c r="D19" s="114"/>
    </row>
    <row r="20" spans="2:23">
      <c r="B20" s="30" t="s">
        <v>137</v>
      </c>
      <c r="C20" s="79" t="s">
        <v>162</v>
      </c>
      <c r="D20" s="79" t="s">
        <v>163</v>
      </c>
      <c r="E20" s="79" t="s">
        <v>164</v>
      </c>
      <c r="F20" s="79" t="s">
        <v>165</v>
      </c>
      <c r="G20" s="79" t="s">
        <v>166</v>
      </c>
      <c r="H20" s="79" t="s">
        <v>167</v>
      </c>
      <c r="I20" s="79" t="s">
        <v>168</v>
      </c>
      <c r="J20" s="79" t="s">
        <v>169</v>
      </c>
      <c r="K20" s="79" t="s">
        <v>170</v>
      </c>
      <c r="L20" s="79" t="s">
        <v>171</v>
      </c>
      <c r="M20" s="79" t="s">
        <v>172</v>
      </c>
      <c r="N20" s="79" t="s">
        <v>173</v>
      </c>
      <c r="O20" s="79" t="s">
        <v>174</v>
      </c>
      <c r="P20" s="79" t="s">
        <v>175</v>
      </c>
      <c r="Q20" s="79" t="s">
        <v>176</v>
      </c>
      <c r="R20" s="79" t="s">
        <v>177</v>
      </c>
      <c r="S20" s="67" t="s">
        <v>213</v>
      </c>
      <c r="T20" s="67" t="s">
        <v>225</v>
      </c>
      <c r="U20" s="67" t="s">
        <v>226</v>
      </c>
      <c r="V20" s="67" t="s">
        <v>225</v>
      </c>
      <c r="W20" s="38" t="s">
        <v>24</v>
      </c>
    </row>
    <row r="21" spans="2:23">
      <c r="B21" s="24" t="s">
        <v>147</v>
      </c>
      <c r="C21" s="24">
        <f>C7/$S$7</f>
        <v>0.97794706994997882</v>
      </c>
      <c r="D21" s="24">
        <f t="shared" ref="D21:R21" si="4">D7/$S$7</f>
        <v>1.608331263612621</v>
      </c>
      <c r="E21" s="24">
        <f t="shared" si="4"/>
        <v>0.76608590298938706</v>
      </c>
      <c r="F21" s="24">
        <f t="shared" si="4"/>
        <v>1.1823910717516717</v>
      </c>
      <c r="G21" s="24">
        <f t="shared" si="4"/>
        <v>0.92160856467958063</v>
      </c>
      <c r="H21" s="24">
        <f t="shared" si="4"/>
        <v>1.2920157308823685</v>
      </c>
      <c r="I21" s="24">
        <f t="shared" si="4"/>
        <v>0.52766474266910079</v>
      </c>
      <c r="J21" s="24">
        <f t="shared" si="4"/>
        <v>0.72395565346529189</v>
      </c>
      <c r="K21" s="24">
        <f t="shared" si="4"/>
        <v>1.224152873496553</v>
      </c>
      <c r="L21" s="24">
        <f t="shared" si="4"/>
        <v>4.3579105907271085</v>
      </c>
      <c r="M21" s="24">
        <f t="shared" si="4"/>
        <v>1.4946573774430836</v>
      </c>
      <c r="N21" s="24">
        <f t="shared" si="4"/>
        <v>1.1734734051627791</v>
      </c>
      <c r="O21" s="24">
        <f t="shared" si="4"/>
        <v>1.0335436261473192</v>
      </c>
      <c r="P21" s="24">
        <f t="shared" si="4"/>
        <v>1.5788542531718339</v>
      </c>
      <c r="Q21" s="24">
        <f t="shared" si="4"/>
        <v>1.0224353629623131</v>
      </c>
      <c r="R21" s="24">
        <f t="shared" si="4"/>
        <v>0.99713572794523309</v>
      </c>
      <c r="S21" s="21">
        <f>AVERAGE(C21:J21)</f>
        <v>1.0000000000000002</v>
      </c>
      <c r="T21" s="21">
        <f>STDEV(C21:J21)</f>
        <v>0.34831329219403118</v>
      </c>
      <c r="U21" s="21">
        <f>AVERAGE(K21:R21)</f>
        <v>1.6102704021320278</v>
      </c>
      <c r="V21" s="21">
        <f>STDEV(K21:R21)</f>
        <v>1.1312354971736795</v>
      </c>
      <c r="W21" s="119">
        <v>3.4000000000000002E-2</v>
      </c>
    </row>
    <row r="22" spans="2:23">
      <c r="B22" s="24" t="s">
        <v>156</v>
      </c>
      <c r="C22" s="24">
        <f>C8/$S$8</f>
        <v>2.1163789703442295</v>
      </c>
      <c r="D22" s="24">
        <f t="shared" ref="D22:R22" si="5">D8/$S$8</f>
        <v>0.22691245480958883</v>
      </c>
      <c r="E22" s="24">
        <f t="shared" si="5"/>
        <v>1.3981862589305101</v>
      </c>
      <c r="F22" s="24">
        <f t="shared" si="5"/>
        <v>0.8525344628795879</v>
      </c>
      <c r="G22" s="24">
        <f t="shared" si="5"/>
        <v>0.84948973417360607</v>
      </c>
      <c r="H22" s="24">
        <f t="shared" si="5"/>
        <v>1.477214618628218</v>
      </c>
      <c r="I22" s="24">
        <f t="shared" si="5"/>
        <v>0.54790577294932818</v>
      </c>
      <c r="J22" s="24">
        <f t="shared" si="5"/>
        <v>0.5313777272849326</v>
      </c>
      <c r="K22" s="24">
        <f t="shared" si="5"/>
        <v>2.0218123127786809</v>
      </c>
      <c r="L22" s="24">
        <f t="shared" si="5"/>
        <v>1.2412166536954714</v>
      </c>
      <c r="M22" s="24">
        <f t="shared" si="5"/>
        <v>1.7351308954217302</v>
      </c>
      <c r="N22" s="24">
        <f t="shared" si="5"/>
        <v>1.6540132727470058</v>
      </c>
      <c r="O22" s="24">
        <f t="shared" si="5"/>
        <v>1.2232296671388916</v>
      </c>
      <c r="P22" s="24">
        <f t="shared" si="5"/>
        <v>1.4959895990409127</v>
      </c>
      <c r="Q22" s="24">
        <f t="shared" si="5"/>
        <v>0.91121544997277482</v>
      </c>
      <c r="R22" s="24">
        <f t="shared" si="5"/>
        <v>2.0113400953815623</v>
      </c>
      <c r="S22" s="21">
        <f t="shared" ref="S22:S24" si="6">AVERAGE(C22:J22)</f>
        <v>1</v>
      </c>
      <c r="T22" s="21">
        <f t="shared" ref="T22:T24" si="7">STDEV(C22:J22)</f>
        <v>0.62090347724257589</v>
      </c>
      <c r="U22" s="21">
        <f t="shared" ref="U22:U24" si="8">AVERAGE(K22:R22)</f>
        <v>1.5367434932721287</v>
      </c>
      <c r="V22" s="21">
        <f t="shared" ref="V22:V24" si="9">STDEV(K22:R22)</f>
        <v>0.39500754094733981</v>
      </c>
      <c r="W22" s="119"/>
    </row>
    <row r="23" spans="2:23">
      <c r="B23" s="24" t="s">
        <v>151</v>
      </c>
      <c r="C23" s="24">
        <f>C9/$S$9</f>
        <v>0.99467027116345563</v>
      </c>
      <c r="D23" s="24">
        <f t="shared" ref="D23:R23" si="10">D9/$S$9</f>
        <v>0.96948917649843214</v>
      </c>
      <c r="E23" s="24">
        <f t="shared" si="10"/>
        <v>1.523888218768259</v>
      </c>
      <c r="F23" s="24">
        <f t="shared" si="10"/>
        <v>0.93849839820842307</v>
      </c>
      <c r="G23" s="24">
        <f t="shared" si="10"/>
        <v>0.41208118868189386</v>
      </c>
      <c r="H23" s="24">
        <f t="shared" si="10"/>
        <v>1.7432905934635823</v>
      </c>
      <c r="I23" s="24">
        <f t="shared" si="10"/>
        <v>1.0430568390203294</v>
      </c>
      <c r="J23" s="24">
        <f t="shared" si="10"/>
        <v>0.37502531419562407</v>
      </c>
      <c r="K23" s="24">
        <f t="shared" si="10"/>
        <v>1.6369970295435043</v>
      </c>
      <c r="L23" s="24">
        <f t="shared" si="10"/>
        <v>1.8628146941817894</v>
      </c>
      <c r="M23" s="24">
        <f t="shared" si="10"/>
        <v>1.3998621823844077</v>
      </c>
      <c r="N23" s="24">
        <f t="shared" si="10"/>
        <v>0.68988770281253742</v>
      </c>
      <c r="O23" s="24">
        <f t="shared" si="10"/>
        <v>1.9863819881578033</v>
      </c>
      <c r="P23" s="24">
        <f t="shared" si="10"/>
        <v>0.45042705021995494</v>
      </c>
      <c r="Q23" s="24">
        <f t="shared" si="10"/>
        <v>0.75053618999167815</v>
      </c>
      <c r="R23" s="24">
        <f t="shared" si="10"/>
        <v>1.6924981803656827</v>
      </c>
      <c r="S23" s="21">
        <f t="shared" si="6"/>
        <v>0.99999999999999989</v>
      </c>
      <c r="T23" s="21">
        <f t="shared" si="7"/>
        <v>0.47355453954461152</v>
      </c>
      <c r="U23" s="21">
        <f t="shared" si="8"/>
        <v>1.3086756272071696</v>
      </c>
      <c r="V23" s="21">
        <f t="shared" si="9"/>
        <v>0.59290982779402523</v>
      </c>
      <c r="W23" s="119"/>
    </row>
    <row r="24" spans="2:23">
      <c r="B24" s="24" t="s">
        <v>211</v>
      </c>
      <c r="C24" s="24">
        <f>C10/$S$10</f>
        <v>1.221909766376686</v>
      </c>
      <c r="D24" s="24">
        <f t="shared" ref="D24:R24" si="11">D10/$S$10</f>
        <v>1.1013209404361057</v>
      </c>
      <c r="E24" s="24">
        <f t="shared" si="11"/>
        <v>1.2753932611425107</v>
      </c>
      <c r="F24" s="24">
        <f t="shared" si="11"/>
        <v>0.79080777615101194</v>
      </c>
      <c r="G24" s="24">
        <f t="shared" si="11"/>
        <v>0.65089772888356923</v>
      </c>
      <c r="H24" s="24">
        <f t="shared" si="11"/>
        <v>1.4235632914913752</v>
      </c>
      <c r="I24" s="24">
        <f t="shared" si="11"/>
        <v>0.47468213012102772</v>
      </c>
      <c r="J24" s="24">
        <f t="shared" si="11"/>
        <v>1.0614251053977137</v>
      </c>
      <c r="K24" s="24">
        <f t="shared" si="11"/>
        <v>1.7365563529289549</v>
      </c>
      <c r="L24" s="24">
        <f t="shared" si="11"/>
        <v>1.0722580708210563</v>
      </c>
      <c r="M24" s="24">
        <f t="shared" si="11"/>
        <v>1.2294966474511455</v>
      </c>
      <c r="N24" s="24">
        <f t="shared" si="11"/>
        <v>1.9033102825410075</v>
      </c>
      <c r="O24" s="24">
        <f t="shared" si="11"/>
        <v>1.4273581653965113</v>
      </c>
      <c r="P24" s="24">
        <f t="shared" si="11"/>
        <v>0.5236051748757522</v>
      </c>
      <c r="Q24" s="24">
        <f t="shared" si="11"/>
        <v>0.63188199615709328</v>
      </c>
      <c r="R24" s="24">
        <f t="shared" si="11"/>
        <v>1.33306052464257</v>
      </c>
      <c r="S24" s="21">
        <f t="shared" si="6"/>
        <v>0.99999999999999989</v>
      </c>
      <c r="T24" s="21">
        <f t="shared" si="7"/>
        <v>0.32952842447758701</v>
      </c>
      <c r="U24" s="21">
        <f t="shared" si="8"/>
        <v>1.2321909018517614</v>
      </c>
      <c r="V24" s="21">
        <f t="shared" si="9"/>
        <v>0.48419313695455451</v>
      </c>
      <c r="W24" s="119"/>
    </row>
    <row r="25" spans="2:2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1"/>
      <c r="T25" s="21"/>
      <c r="U25" s="21"/>
      <c r="V25" s="21"/>
      <c r="W25" s="2"/>
    </row>
    <row r="26" spans="2:23">
      <c r="B26" s="24" t="s">
        <v>143</v>
      </c>
      <c r="C26" s="24">
        <f>C12/$S$12</f>
        <v>1.6773187506848153</v>
      </c>
      <c r="D26" s="24">
        <f t="shared" ref="D26:R26" si="12">D12/$S$12</f>
        <v>0.16530668653073333</v>
      </c>
      <c r="E26" s="24">
        <f t="shared" si="12"/>
        <v>3.1318953524260027</v>
      </c>
      <c r="F26" s="24">
        <f t="shared" si="12"/>
        <v>0.16000870112361118</v>
      </c>
      <c r="G26" s="24">
        <f t="shared" si="12"/>
        <v>0.28596512974381438</v>
      </c>
      <c r="H26" s="24">
        <f t="shared" si="12"/>
        <v>1.5883943896373265</v>
      </c>
      <c r="I26" s="24">
        <f t="shared" si="12"/>
        <v>0.41787228226251466</v>
      </c>
      <c r="J26" s="24">
        <f t="shared" si="12"/>
        <v>0.57323870759118178</v>
      </c>
      <c r="K26" s="24">
        <f t="shared" si="12"/>
        <v>3.4031579206964708</v>
      </c>
      <c r="L26" s="24">
        <f t="shared" si="12"/>
        <v>2.2149057080298755</v>
      </c>
      <c r="M26" s="24">
        <f t="shared" si="12"/>
        <v>0.66457832424937657</v>
      </c>
      <c r="N26" s="24">
        <f t="shared" si="12"/>
        <v>0.77375769760328883</v>
      </c>
      <c r="O26" s="24">
        <f t="shared" si="12"/>
        <v>0.77151032049589785</v>
      </c>
      <c r="P26" s="24">
        <f t="shared" si="12"/>
        <v>0.28444312848084014</v>
      </c>
      <c r="Q26" s="24">
        <f t="shared" si="12"/>
        <v>0.75597732945360074</v>
      </c>
      <c r="R26" s="24">
        <f t="shared" si="12"/>
        <v>3.7809322852729781</v>
      </c>
      <c r="S26" s="21">
        <f t="shared" ref="S26:S29" si="13">AVERAGE(C26:J26)</f>
        <v>1</v>
      </c>
      <c r="T26" s="21">
        <f t="shared" ref="T26:T29" si="14">STDEV(C26:J26)</f>
        <v>1.0544523580390182</v>
      </c>
      <c r="U26" s="21">
        <f t="shared" ref="U26:U29" si="15">AVERAGE(K26:R26)</f>
        <v>1.581157839285291</v>
      </c>
      <c r="V26" s="21">
        <f t="shared" ref="V26:V29" si="16">STDEV(K26:R26)</f>
        <v>1.3664480695217096</v>
      </c>
      <c r="W26" s="120">
        <v>0.27500000000000002</v>
      </c>
    </row>
    <row r="27" spans="2:23">
      <c r="B27" s="24" t="s">
        <v>212</v>
      </c>
      <c r="C27" s="24">
        <f>C13/$S$13</f>
        <v>1.783248041637179</v>
      </c>
      <c r="D27" s="24">
        <f t="shared" ref="D27:R27" si="17">D13/$S$13</f>
        <v>0.54060067662897437</v>
      </c>
      <c r="E27" s="24">
        <f t="shared" si="17"/>
        <v>0.96186841916626908</v>
      </c>
      <c r="F27" s="24">
        <f t="shared" si="17"/>
        <v>0.76449769762899766</v>
      </c>
      <c r="G27" s="24">
        <f t="shared" si="17"/>
        <v>0.60632666566922189</v>
      </c>
      <c r="H27" s="24">
        <f t="shared" si="17"/>
        <v>0.77089788967953055</v>
      </c>
      <c r="I27" s="24">
        <f t="shared" si="17"/>
        <v>1.3063110156247379</v>
      </c>
      <c r="J27" s="24">
        <f t="shared" si="17"/>
        <v>1.2662495939650895</v>
      </c>
      <c r="K27" s="24">
        <f t="shared" si="17"/>
        <v>1.5336203519868423</v>
      </c>
      <c r="L27" s="24">
        <f t="shared" si="17"/>
        <v>3.5898850104427411</v>
      </c>
      <c r="M27" s="24">
        <f t="shared" si="17"/>
        <v>1.3469807539998</v>
      </c>
      <c r="N27" s="24">
        <f t="shared" si="17"/>
        <v>0.77216590600291579</v>
      </c>
      <c r="O27" s="24">
        <f t="shared" si="17"/>
        <v>1.0359782757919573</v>
      </c>
      <c r="P27" s="24">
        <f t="shared" si="17"/>
        <v>4.2530199041832821</v>
      </c>
      <c r="Q27" s="24">
        <f t="shared" si="17"/>
        <v>1.1420909386075684</v>
      </c>
      <c r="R27" s="24">
        <f t="shared" si="17"/>
        <v>3.3532796821475581</v>
      </c>
      <c r="S27" s="21">
        <f t="shared" si="13"/>
        <v>1</v>
      </c>
      <c r="T27" s="21">
        <f t="shared" si="14"/>
        <v>0.42318897174011533</v>
      </c>
      <c r="U27" s="21">
        <f t="shared" si="15"/>
        <v>2.1283776028953327</v>
      </c>
      <c r="V27" s="21">
        <f t="shared" si="16"/>
        <v>1.3690569735750975</v>
      </c>
      <c r="W27" s="120"/>
    </row>
    <row r="28" spans="2:23">
      <c r="B28" s="24" t="s">
        <v>139</v>
      </c>
      <c r="C28" s="24">
        <f>C14/$S$14</f>
        <v>0.56408320880745755</v>
      </c>
      <c r="D28" s="24">
        <f t="shared" ref="D28:R28" si="18">D14/$S$14</f>
        <v>0.87725712886087415</v>
      </c>
      <c r="E28" s="24">
        <f t="shared" si="18"/>
        <v>1.9428512767211508</v>
      </c>
      <c r="F28" s="24">
        <f t="shared" si="18"/>
        <v>0.29388465123739388</v>
      </c>
      <c r="G28" s="24">
        <f t="shared" si="18"/>
        <v>7.2619389814528992E-2</v>
      </c>
      <c r="H28" s="24">
        <f t="shared" si="18"/>
        <v>0.23546384378877597</v>
      </c>
      <c r="I28" s="24">
        <f t="shared" si="18"/>
        <v>0.13351704462967731</v>
      </c>
      <c r="J28" s="24">
        <f t="shared" si="18"/>
        <v>3.880323456140141</v>
      </c>
      <c r="K28" s="24">
        <f t="shared" si="18"/>
        <v>3.3341260974966702</v>
      </c>
      <c r="L28" s="24">
        <f t="shared" si="18"/>
        <v>0.55826578782128089</v>
      </c>
      <c r="M28" s="24">
        <f t="shared" si="18"/>
        <v>0</v>
      </c>
      <c r="N28" s="24">
        <f t="shared" si="18"/>
        <v>2.0193017829184536</v>
      </c>
      <c r="O28" s="24">
        <f t="shared" si="18"/>
        <v>0.54702220420529057</v>
      </c>
      <c r="P28" s="24">
        <f t="shared" si="18"/>
        <v>0.55491495324870022</v>
      </c>
      <c r="Q28" s="24">
        <f t="shared" si="18"/>
        <v>0.25382383837971695</v>
      </c>
      <c r="R28" s="24">
        <f t="shared" si="18"/>
        <v>1.2052279561814985</v>
      </c>
      <c r="S28" s="21">
        <f t="shared" si="13"/>
        <v>1</v>
      </c>
      <c r="T28" s="21">
        <f t="shared" si="14"/>
        <v>1.3138962196064317</v>
      </c>
      <c r="U28" s="21">
        <f t="shared" si="15"/>
        <v>1.0590853275314516</v>
      </c>
      <c r="V28" s="21">
        <f t="shared" si="16"/>
        <v>1.1120449779535762</v>
      </c>
      <c r="W28" s="120"/>
    </row>
    <row r="29" spans="2:23">
      <c r="B29" s="24" t="s">
        <v>152</v>
      </c>
      <c r="C29" s="24">
        <f>C15/$S$15</f>
        <v>0.17460897647170337</v>
      </c>
      <c r="D29" s="24">
        <f t="shared" ref="D29:R29" si="19">D15/$S$15</f>
        <v>1.141124711493344</v>
      </c>
      <c r="E29" s="24">
        <f t="shared" si="19"/>
        <v>4.5175992880200457</v>
      </c>
      <c r="F29" s="24">
        <f t="shared" si="19"/>
        <v>0</v>
      </c>
      <c r="G29" s="24">
        <f t="shared" si="19"/>
        <v>0</v>
      </c>
      <c r="H29" s="24">
        <f t="shared" si="19"/>
        <v>0</v>
      </c>
      <c r="I29" s="24">
        <f t="shared" si="19"/>
        <v>0.51534757678311793</v>
      </c>
      <c r="J29" s="24">
        <f t="shared" si="19"/>
        <v>1.6513194472317876</v>
      </c>
      <c r="K29" s="24">
        <f t="shared" si="19"/>
        <v>1.4253609377215515</v>
      </c>
      <c r="L29" s="24">
        <f t="shared" si="19"/>
        <v>4.0057235829675397</v>
      </c>
      <c r="M29" s="24">
        <f t="shared" si="19"/>
        <v>0.29891357587768469</v>
      </c>
      <c r="N29" s="24">
        <f t="shared" si="19"/>
        <v>0.34582214542188522</v>
      </c>
      <c r="O29" s="24">
        <f t="shared" si="19"/>
        <v>0</v>
      </c>
      <c r="P29" s="24">
        <f t="shared" si="19"/>
        <v>0</v>
      </c>
      <c r="Q29" s="24">
        <f t="shared" si="19"/>
        <v>0.4806454964037456</v>
      </c>
      <c r="R29" s="24">
        <f t="shared" si="19"/>
        <v>4.4641312015992147</v>
      </c>
      <c r="S29" s="21">
        <f t="shared" si="13"/>
        <v>0.99999999999999989</v>
      </c>
      <c r="T29" s="21">
        <f t="shared" si="14"/>
        <v>1.5461378736648763</v>
      </c>
      <c r="U29" s="21">
        <f t="shared" si="15"/>
        <v>1.3775746174989527</v>
      </c>
      <c r="V29" s="21">
        <f t="shared" si="16"/>
        <v>1.8230355522008852</v>
      </c>
      <c r="W29" s="120"/>
    </row>
    <row r="30" spans="2:23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1"/>
      <c r="T30" s="21"/>
      <c r="U30" s="21"/>
      <c r="V30" s="21"/>
      <c r="W30" s="2"/>
    </row>
    <row r="31" spans="2:23">
      <c r="B31" s="24" t="s">
        <v>158</v>
      </c>
      <c r="C31" s="24">
        <f>C17/$S$17</f>
        <v>3.6963576209581852</v>
      </c>
      <c r="D31" s="24">
        <f t="shared" ref="D31:R31" si="20">D17/$S$17</f>
        <v>1.8332824325806929</v>
      </c>
      <c r="E31" s="24">
        <f t="shared" si="20"/>
        <v>0.16960807035822936</v>
      </c>
      <c r="F31" s="24">
        <f t="shared" si="20"/>
        <v>7.7027663062536047E-3</v>
      </c>
      <c r="G31" s="24">
        <f t="shared" si="20"/>
        <v>0.4706255842857302</v>
      </c>
      <c r="H31" s="24">
        <f t="shared" si="20"/>
        <v>0</v>
      </c>
      <c r="I31" s="24">
        <f t="shared" si="20"/>
        <v>0.3273865578996546</v>
      </c>
      <c r="J31" s="24">
        <f t="shared" si="20"/>
        <v>1.4950369676112552</v>
      </c>
      <c r="K31" s="24">
        <f t="shared" si="20"/>
        <v>10.427430220061009</v>
      </c>
      <c r="L31" s="24">
        <f t="shared" si="20"/>
        <v>7.2153910127406053</v>
      </c>
      <c r="M31" s="24">
        <f t="shared" si="20"/>
        <v>1.765975986485415</v>
      </c>
      <c r="N31" s="24">
        <f t="shared" si="20"/>
        <v>4.9384769652050018</v>
      </c>
      <c r="O31" s="24">
        <f t="shared" si="20"/>
        <v>5.518748193370544</v>
      </c>
      <c r="P31" s="24">
        <f t="shared" si="20"/>
        <v>0</v>
      </c>
      <c r="Q31" s="24">
        <f t="shared" si="20"/>
        <v>0.58285290692783831</v>
      </c>
      <c r="R31" s="24">
        <f t="shared" si="20"/>
        <v>0.5278117548485709</v>
      </c>
      <c r="S31" s="21">
        <f t="shared" ref="S31" si="21">AVERAGE(C31:J31)</f>
        <v>1</v>
      </c>
      <c r="T31" s="21">
        <f t="shared" ref="T31" si="22">STDEV(C31:J31)</f>
        <v>1.2882222691515606</v>
      </c>
      <c r="U31" s="21">
        <f t="shared" ref="U31" si="23">AVERAGE(K31:R31)</f>
        <v>3.8720858799548732</v>
      </c>
      <c r="V31" s="21">
        <f t="shared" ref="V31" si="24">STDEV(K31:R31)</f>
        <v>3.7688741454410297</v>
      </c>
      <c r="W31" s="83">
        <v>8.3000000000000004E-2</v>
      </c>
    </row>
    <row r="34" spans="3:13">
      <c r="C34" t="s">
        <v>217</v>
      </c>
      <c r="H34" t="s">
        <v>218</v>
      </c>
      <c r="M34" t="s">
        <v>219</v>
      </c>
    </row>
  </sheetData>
  <mergeCells count="7">
    <mergeCell ref="W21:W24"/>
    <mergeCell ref="W26:W29"/>
    <mergeCell ref="A4:F4"/>
    <mergeCell ref="B5:D5"/>
    <mergeCell ref="B19:D19"/>
    <mergeCell ref="W7:W10"/>
    <mergeCell ref="W12:W15"/>
  </mergeCells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253"/>
  <sheetViews>
    <sheetView topLeftCell="A4" zoomScaleNormal="100" workbookViewId="0">
      <selection activeCell="C22" sqref="C22:AA22"/>
    </sheetView>
  </sheetViews>
  <sheetFormatPr defaultColWidth="9" defaultRowHeight="15"/>
  <sheetData>
    <row r="1" spans="1:41">
      <c r="A1" s="10" t="s">
        <v>228</v>
      </c>
    </row>
    <row r="2" spans="1:41">
      <c r="A2" s="10" t="s">
        <v>23</v>
      </c>
    </row>
    <row r="3" spans="1:41">
      <c r="A3" s="10" t="s">
        <v>15</v>
      </c>
    </row>
    <row r="6" spans="1:41">
      <c r="A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 s="2"/>
    </row>
    <row r="7" spans="1:41" ht="25.5" customHeight="1">
      <c r="A7" s="93" t="s">
        <v>27</v>
      </c>
      <c r="B7" s="94"/>
      <c r="C7" s="95" t="s">
        <v>17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24"/>
      <c r="AM7" s="24"/>
      <c r="AN7" s="24"/>
      <c r="AO7" s="24"/>
    </row>
    <row r="8" spans="1:41" ht="15.75" thickBot="1">
      <c r="A8" s="49"/>
      <c r="B8" s="24"/>
      <c r="C8" s="97" t="s">
        <v>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1" t="s">
        <v>8</v>
      </c>
      <c r="AN8" s="24"/>
      <c r="AO8" s="24"/>
    </row>
    <row r="9" spans="1:41" ht="15.75" thickBot="1">
      <c r="A9" s="24"/>
      <c r="B9" s="49" t="s">
        <v>6</v>
      </c>
      <c r="C9" s="50">
        <v>1</v>
      </c>
      <c r="D9" s="51">
        <v>2</v>
      </c>
      <c r="E9" s="51">
        <v>3</v>
      </c>
      <c r="F9" s="51">
        <v>4</v>
      </c>
      <c r="G9" s="51">
        <v>5</v>
      </c>
      <c r="H9" s="51">
        <v>6</v>
      </c>
      <c r="I9" s="51">
        <v>7</v>
      </c>
      <c r="J9" s="51">
        <v>8</v>
      </c>
      <c r="K9" s="51">
        <v>9</v>
      </c>
      <c r="L9" s="51">
        <v>10</v>
      </c>
      <c r="M9" s="51">
        <v>11</v>
      </c>
      <c r="N9" s="51">
        <v>12</v>
      </c>
      <c r="O9" s="51">
        <v>13</v>
      </c>
      <c r="P9" s="51">
        <v>14</v>
      </c>
      <c r="Q9" s="51">
        <v>15</v>
      </c>
      <c r="R9" s="51">
        <v>16</v>
      </c>
      <c r="S9" s="51">
        <v>17</v>
      </c>
      <c r="T9" s="51">
        <v>18</v>
      </c>
      <c r="U9" s="51">
        <v>19</v>
      </c>
      <c r="V9" s="51">
        <v>20</v>
      </c>
      <c r="W9" s="51">
        <v>21</v>
      </c>
      <c r="X9" s="51">
        <v>22</v>
      </c>
      <c r="Y9" s="51">
        <v>23</v>
      </c>
      <c r="Z9" s="51">
        <v>24</v>
      </c>
      <c r="AA9" s="51">
        <v>25</v>
      </c>
      <c r="AB9" s="51">
        <v>26</v>
      </c>
      <c r="AC9" s="51">
        <v>27</v>
      </c>
      <c r="AD9" s="51">
        <v>28</v>
      </c>
      <c r="AE9" s="51">
        <v>29</v>
      </c>
      <c r="AF9" s="51">
        <v>30</v>
      </c>
      <c r="AG9" s="51">
        <v>31</v>
      </c>
      <c r="AH9" s="51">
        <v>32</v>
      </c>
      <c r="AI9" s="51">
        <v>33</v>
      </c>
      <c r="AJ9" s="51">
        <v>34</v>
      </c>
      <c r="AK9" s="51">
        <v>35</v>
      </c>
      <c r="AL9" s="24"/>
      <c r="AM9" s="24" t="s">
        <v>256</v>
      </c>
      <c r="AN9" s="21"/>
      <c r="AO9" s="21"/>
    </row>
    <row r="10" spans="1:41" s="8" customFormat="1" ht="15.75">
      <c r="A10" s="24"/>
      <c r="B10" s="41" t="s">
        <v>35</v>
      </c>
      <c r="C10" s="26">
        <v>1.7999999999999998</v>
      </c>
      <c r="D10" s="26">
        <v>1.9</v>
      </c>
      <c r="E10" s="26">
        <v>2.2999999999999998</v>
      </c>
      <c r="F10" s="52">
        <v>5.4</v>
      </c>
      <c r="G10" s="26">
        <v>27.3</v>
      </c>
      <c r="H10" s="26">
        <v>90.5</v>
      </c>
      <c r="I10" s="26">
        <v>124.2</v>
      </c>
      <c r="J10" s="26">
        <v>107</v>
      </c>
      <c r="K10" s="26">
        <v>91.1</v>
      </c>
      <c r="L10" s="26">
        <v>82.1</v>
      </c>
      <c r="M10" s="26">
        <v>75.400000000000006</v>
      </c>
      <c r="N10" s="26">
        <v>70.900000000000006</v>
      </c>
      <c r="O10" s="26">
        <v>67</v>
      </c>
      <c r="P10" s="26">
        <v>64.3</v>
      </c>
      <c r="Q10" s="26">
        <v>60.5</v>
      </c>
      <c r="R10" s="26">
        <v>58.9</v>
      </c>
      <c r="S10" s="26">
        <v>57.4</v>
      </c>
      <c r="T10" s="26">
        <v>55.1</v>
      </c>
      <c r="U10" s="26">
        <v>54.6</v>
      </c>
      <c r="V10" s="26">
        <v>53.2</v>
      </c>
      <c r="W10" s="26">
        <v>52.8</v>
      </c>
      <c r="X10" s="26">
        <v>51.9</v>
      </c>
      <c r="Y10" s="26">
        <v>50.4</v>
      </c>
      <c r="Z10" s="26">
        <v>49.8</v>
      </c>
      <c r="AA10" s="26">
        <v>49.4</v>
      </c>
      <c r="AB10" s="26">
        <v>48.7</v>
      </c>
      <c r="AC10" s="26">
        <v>47.8</v>
      </c>
      <c r="AD10" s="26">
        <v>47</v>
      </c>
      <c r="AE10" s="26">
        <v>46.7</v>
      </c>
      <c r="AF10" s="26">
        <v>46.3</v>
      </c>
      <c r="AG10" s="26">
        <v>45.6</v>
      </c>
      <c r="AH10" s="26">
        <v>45</v>
      </c>
      <c r="AI10" s="26">
        <v>44.7</v>
      </c>
      <c r="AJ10" s="26">
        <v>44.2</v>
      </c>
      <c r="AK10" s="26">
        <v>43.6</v>
      </c>
      <c r="AL10" s="24"/>
      <c r="AM10" s="21">
        <v>4</v>
      </c>
      <c r="AN10" s="21"/>
      <c r="AO10" s="21"/>
    </row>
    <row r="11" spans="1:41">
      <c r="A11" s="24"/>
      <c r="B11" s="41" t="s">
        <v>36</v>
      </c>
      <c r="C11" s="26">
        <v>0.7</v>
      </c>
      <c r="D11" s="26">
        <v>0.8</v>
      </c>
      <c r="E11" s="26">
        <v>1.7</v>
      </c>
      <c r="F11" s="26">
        <v>2.5</v>
      </c>
      <c r="G11" s="52">
        <v>11.799999999999999</v>
      </c>
      <c r="H11" s="26">
        <v>66.400000000000006</v>
      </c>
      <c r="I11" s="26">
        <v>134.5</v>
      </c>
      <c r="J11" s="26">
        <v>128.89999999999998</v>
      </c>
      <c r="K11" s="26">
        <v>114.10000000000001</v>
      </c>
      <c r="L11" s="26">
        <v>99.100000000000009</v>
      </c>
      <c r="M11" s="26">
        <v>89.8</v>
      </c>
      <c r="N11" s="26">
        <v>82.4</v>
      </c>
      <c r="O11" s="26">
        <v>76.5</v>
      </c>
      <c r="P11" s="26">
        <v>72.7</v>
      </c>
      <c r="Q11" s="26">
        <v>69.3</v>
      </c>
      <c r="R11" s="26">
        <v>65.2</v>
      </c>
      <c r="S11" s="26">
        <v>63.400000000000006</v>
      </c>
      <c r="T11" s="26">
        <v>61.7</v>
      </c>
      <c r="U11" s="26">
        <v>59.900000000000006</v>
      </c>
      <c r="V11" s="26">
        <v>57.800000000000004</v>
      </c>
      <c r="W11" s="26">
        <v>56.2</v>
      </c>
      <c r="X11" s="26">
        <v>54.400000000000006</v>
      </c>
      <c r="Y11" s="26">
        <v>52.900000000000006</v>
      </c>
      <c r="Z11" s="26">
        <v>52.300000000000004</v>
      </c>
      <c r="AA11" s="26">
        <v>50.5</v>
      </c>
      <c r="AB11" s="26">
        <v>48.7</v>
      </c>
      <c r="AC11" s="26">
        <v>48.2</v>
      </c>
      <c r="AD11" s="26">
        <v>47.900000000000006</v>
      </c>
      <c r="AE11" s="26">
        <v>46.800000000000004</v>
      </c>
      <c r="AF11" s="26">
        <v>46.6</v>
      </c>
      <c r="AG11" s="26">
        <v>45.400000000000006</v>
      </c>
      <c r="AH11" s="26">
        <v>45.1</v>
      </c>
      <c r="AI11" s="26">
        <v>44.7</v>
      </c>
      <c r="AJ11" s="26">
        <v>43.400000000000006</v>
      </c>
      <c r="AK11" s="26">
        <v>42.800000000000004</v>
      </c>
      <c r="AL11" s="24"/>
      <c r="AM11" s="21">
        <v>5</v>
      </c>
      <c r="AN11" s="21"/>
      <c r="AO11" s="21"/>
    </row>
    <row r="12" spans="1:41">
      <c r="A12" s="24"/>
      <c r="B12" s="41" t="s">
        <v>37</v>
      </c>
      <c r="C12" s="26">
        <v>0.70000000000000018</v>
      </c>
      <c r="D12" s="26">
        <v>0.60000000000000009</v>
      </c>
      <c r="E12" s="26">
        <v>0.5</v>
      </c>
      <c r="F12" s="26">
        <v>0.29999999999999982</v>
      </c>
      <c r="G12" s="26">
        <v>0.29999999999999982</v>
      </c>
      <c r="H12" s="26">
        <v>0.60000000000000009</v>
      </c>
      <c r="I12" s="26">
        <v>0.70000000000000018</v>
      </c>
      <c r="J12" s="26">
        <v>1.5</v>
      </c>
      <c r="K12" s="26">
        <v>2.0999999999999996</v>
      </c>
      <c r="L12" s="52">
        <v>4.2</v>
      </c>
      <c r="M12" s="26">
        <v>8.9</v>
      </c>
      <c r="N12" s="26">
        <v>25.1</v>
      </c>
      <c r="O12" s="26">
        <v>56</v>
      </c>
      <c r="P12" s="26">
        <v>93</v>
      </c>
      <c r="Q12" s="26">
        <v>105</v>
      </c>
      <c r="R12" s="26">
        <v>99.2</v>
      </c>
      <c r="S12" s="26">
        <v>92</v>
      </c>
      <c r="T12" s="26">
        <v>86</v>
      </c>
      <c r="U12" s="26">
        <v>82.1</v>
      </c>
      <c r="V12" s="26">
        <v>76.8</v>
      </c>
      <c r="W12" s="26">
        <v>74.8</v>
      </c>
      <c r="X12" s="26">
        <v>72.5</v>
      </c>
      <c r="Y12" s="26">
        <v>71</v>
      </c>
      <c r="Z12" s="26">
        <v>67.2</v>
      </c>
      <c r="AA12" s="26">
        <v>64.900000000000006</v>
      </c>
      <c r="AB12" s="26">
        <v>63.5</v>
      </c>
      <c r="AC12" s="26">
        <v>62.599999999999994</v>
      </c>
      <c r="AD12" s="26">
        <v>62.400000000000006</v>
      </c>
      <c r="AE12" s="26">
        <v>61.7</v>
      </c>
      <c r="AF12" s="26">
        <v>62</v>
      </c>
      <c r="AG12" s="26">
        <v>62.2</v>
      </c>
      <c r="AH12" s="26">
        <v>62.3</v>
      </c>
      <c r="AI12" s="26">
        <v>62.400000000000006</v>
      </c>
      <c r="AJ12" s="26">
        <v>62.400000000000006</v>
      </c>
      <c r="AK12" s="26">
        <v>62</v>
      </c>
      <c r="AL12" s="24"/>
      <c r="AM12" s="21">
        <v>10</v>
      </c>
      <c r="AN12" s="21"/>
      <c r="AO12" s="21"/>
    </row>
    <row r="13" spans="1:41" s="2" customFormat="1">
      <c r="A13" s="21"/>
      <c r="B13" s="41" t="s">
        <v>38</v>
      </c>
      <c r="C13" s="26">
        <v>1.2000000000000002</v>
      </c>
      <c r="D13" s="26">
        <v>0.89999999999999991</v>
      </c>
      <c r="E13" s="26">
        <v>1.1000000000000001</v>
      </c>
      <c r="F13" s="26">
        <v>0.89999999999999991</v>
      </c>
      <c r="G13" s="26">
        <v>1.5</v>
      </c>
      <c r="H13" s="26">
        <v>2.1</v>
      </c>
      <c r="I13" s="26">
        <v>2.9000000000000004</v>
      </c>
      <c r="J13" s="52">
        <v>6.3</v>
      </c>
      <c r="K13" s="26">
        <v>10.8</v>
      </c>
      <c r="L13" s="26">
        <v>24.8</v>
      </c>
      <c r="M13" s="26">
        <v>52</v>
      </c>
      <c r="N13" s="26">
        <v>96.5</v>
      </c>
      <c r="O13" s="26">
        <v>136.5</v>
      </c>
      <c r="P13" s="26">
        <v>135</v>
      </c>
      <c r="Q13" s="26">
        <v>122.5</v>
      </c>
      <c r="R13" s="26">
        <v>108.8</v>
      </c>
      <c r="S13" s="26">
        <v>101.1</v>
      </c>
      <c r="T13" s="26">
        <v>94.2</v>
      </c>
      <c r="U13" s="26">
        <v>88.5</v>
      </c>
      <c r="V13" s="26">
        <v>84.8</v>
      </c>
      <c r="W13" s="26">
        <v>80.900000000000006</v>
      </c>
      <c r="X13" s="26">
        <v>77.900000000000006</v>
      </c>
      <c r="Y13" s="26">
        <v>75.5</v>
      </c>
      <c r="Z13" s="26">
        <v>73.599999999999994</v>
      </c>
      <c r="AA13" s="26">
        <v>70.900000000000006</v>
      </c>
      <c r="AB13" s="26">
        <v>69.7</v>
      </c>
      <c r="AC13" s="26">
        <v>67.900000000000006</v>
      </c>
      <c r="AD13" s="26">
        <v>66.2</v>
      </c>
      <c r="AE13" s="26">
        <v>65.3</v>
      </c>
      <c r="AF13" s="26">
        <v>63.7</v>
      </c>
      <c r="AG13" s="26">
        <v>62.2</v>
      </c>
      <c r="AH13" s="26">
        <v>61.5</v>
      </c>
      <c r="AI13" s="26">
        <v>60</v>
      </c>
      <c r="AJ13" s="26">
        <v>59</v>
      </c>
      <c r="AK13" s="26">
        <v>58</v>
      </c>
      <c r="AL13" s="21"/>
      <c r="AM13" s="21">
        <v>8</v>
      </c>
      <c r="AN13" s="21"/>
      <c r="AO13" s="21"/>
    </row>
    <row r="14" spans="1:41">
      <c r="A14" s="24"/>
      <c r="B14" s="41" t="s">
        <v>39</v>
      </c>
      <c r="C14" s="26">
        <v>1.9</v>
      </c>
      <c r="D14" s="26">
        <v>1.2000000000000002</v>
      </c>
      <c r="E14" s="26">
        <v>1.5</v>
      </c>
      <c r="F14" s="26">
        <v>1.7000000000000002</v>
      </c>
      <c r="G14" s="26">
        <v>1.7999999999999998</v>
      </c>
      <c r="H14" s="26">
        <v>2.8</v>
      </c>
      <c r="I14" s="52">
        <v>4.5</v>
      </c>
      <c r="J14" s="26">
        <v>8.9</v>
      </c>
      <c r="K14" s="26">
        <v>19.100000000000001</v>
      </c>
      <c r="L14" s="26">
        <v>40.1</v>
      </c>
      <c r="M14" s="26">
        <v>76.599999999999994</v>
      </c>
      <c r="N14" s="26">
        <v>110.6</v>
      </c>
      <c r="O14" s="26">
        <v>135</v>
      </c>
      <c r="P14" s="26">
        <v>122.5</v>
      </c>
      <c r="Q14" s="26">
        <v>111.4</v>
      </c>
      <c r="R14" s="26">
        <v>100.8</v>
      </c>
      <c r="S14" s="26">
        <v>93.2</v>
      </c>
      <c r="T14" s="26">
        <v>87.6</v>
      </c>
      <c r="U14" s="26">
        <v>82.8</v>
      </c>
      <c r="V14" s="26">
        <v>79.099999999999994</v>
      </c>
      <c r="W14" s="26">
        <v>76.5</v>
      </c>
      <c r="X14" s="26">
        <v>73.5</v>
      </c>
      <c r="Y14" s="26">
        <v>69.2</v>
      </c>
      <c r="Z14" s="26">
        <v>67.5</v>
      </c>
      <c r="AA14" s="26">
        <v>67.099999999999994</v>
      </c>
      <c r="AB14" s="26">
        <v>64.7</v>
      </c>
      <c r="AC14" s="26">
        <v>63.8</v>
      </c>
      <c r="AD14" s="26">
        <v>62.8</v>
      </c>
      <c r="AE14" s="26">
        <v>61.6</v>
      </c>
      <c r="AF14" s="26">
        <v>60.3</v>
      </c>
      <c r="AG14" s="26">
        <v>60.4</v>
      </c>
      <c r="AH14" s="26">
        <v>59.8</v>
      </c>
      <c r="AI14" s="26">
        <v>59.1</v>
      </c>
      <c r="AJ14" s="26">
        <v>58.1</v>
      </c>
      <c r="AK14" s="26">
        <v>57.6</v>
      </c>
      <c r="AL14" s="24"/>
      <c r="AM14" s="21">
        <v>7</v>
      </c>
      <c r="AN14" s="21"/>
      <c r="AO14" s="21"/>
    </row>
    <row r="15" spans="1:41">
      <c r="A15" s="24"/>
      <c r="B15" s="41" t="s">
        <v>40</v>
      </c>
      <c r="C15" s="26">
        <v>1.6</v>
      </c>
      <c r="D15" s="26">
        <v>0.79999999999999993</v>
      </c>
      <c r="E15" s="26">
        <v>1.2999999999999998</v>
      </c>
      <c r="F15" s="26">
        <v>0.9</v>
      </c>
      <c r="G15" s="26">
        <v>0.70000000000000007</v>
      </c>
      <c r="H15" s="52">
        <v>3.4</v>
      </c>
      <c r="I15" s="26">
        <v>9.6</v>
      </c>
      <c r="J15" s="26">
        <v>39.5</v>
      </c>
      <c r="K15" s="26">
        <v>67.900000000000006</v>
      </c>
      <c r="L15" s="26">
        <v>100.2</v>
      </c>
      <c r="M15" s="26">
        <v>118.4</v>
      </c>
      <c r="N15" s="26">
        <v>112.60000000000001</v>
      </c>
      <c r="O15" s="26">
        <v>106.60000000000001</v>
      </c>
      <c r="P15" s="26">
        <v>97.600000000000009</v>
      </c>
      <c r="Q15" s="26">
        <v>94</v>
      </c>
      <c r="R15" s="26">
        <v>89.4</v>
      </c>
      <c r="S15" s="26">
        <v>83.600000000000009</v>
      </c>
      <c r="T15" s="26">
        <v>79.800000000000011</v>
      </c>
      <c r="U15" s="26">
        <v>76.400000000000006</v>
      </c>
      <c r="V15" s="26">
        <v>73.400000000000006</v>
      </c>
      <c r="W15" s="26">
        <v>71.7</v>
      </c>
      <c r="X15" s="26">
        <v>69.100000000000009</v>
      </c>
      <c r="Y15" s="26">
        <v>66.300000000000011</v>
      </c>
      <c r="Z15" s="26">
        <v>65.600000000000009</v>
      </c>
      <c r="AA15" s="26">
        <v>64.100000000000009</v>
      </c>
      <c r="AB15" s="26">
        <v>62.699999999999996</v>
      </c>
      <c r="AC15" s="26">
        <v>62.199999999999996</v>
      </c>
      <c r="AD15" s="26">
        <v>60.3</v>
      </c>
      <c r="AE15" s="26">
        <v>59.4</v>
      </c>
      <c r="AF15" s="26">
        <v>58.3</v>
      </c>
      <c r="AG15" s="26">
        <v>57.6</v>
      </c>
      <c r="AH15" s="26">
        <v>56.9</v>
      </c>
      <c r="AI15" s="26">
        <v>55.699999999999996</v>
      </c>
      <c r="AJ15" s="26">
        <v>55.4</v>
      </c>
      <c r="AK15" s="26">
        <v>55.199999999999996</v>
      </c>
      <c r="AL15" s="24"/>
      <c r="AM15" s="21">
        <v>6</v>
      </c>
      <c r="AN15" s="21"/>
      <c r="AO15" s="21"/>
    </row>
    <row r="16" spans="1:41">
      <c r="A16" s="24"/>
      <c r="B16" s="41" t="s">
        <v>50</v>
      </c>
      <c r="C16" s="26">
        <v>1.0000000000000002</v>
      </c>
      <c r="D16" s="26">
        <v>0.60000000000000009</v>
      </c>
      <c r="E16" s="26">
        <v>0.30000000000000004</v>
      </c>
      <c r="F16" s="26">
        <v>0.40000000000000013</v>
      </c>
      <c r="G16" s="26">
        <v>1.3</v>
      </c>
      <c r="H16" s="26">
        <v>0.8</v>
      </c>
      <c r="I16" s="26">
        <v>1.0000000000000002</v>
      </c>
      <c r="J16" s="52">
        <v>4.3999999999999995</v>
      </c>
      <c r="K16" s="26">
        <v>20.900000000000002</v>
      </c>
      <c r="L16" s="26">
        <v>68.2</v>
      </c>
      <c r="M16" s="26">
        <v>88.8</v>
      </c>
      <c r="N16" s="26">
        <v>90.3</v>
      </c>
      <c r="O16" s="26">
        <v>84.1</v>
      </c>
      <c r="P16" s="26">
        <v>78.5</v>
      </c>
      <c r="Q16" s="26">
        <v>75.399999999999991</v>
      </c>
      <c r="R16" s="26">
        <v>73</v>
      </c>
      <c r="S16" s="26">
        <v>71.2</v>
      </c>
      <c r="T16" s="26">
        <v>69.8</v>
      </c>
      <c r="U16" s="26">
        <v>66.8</v>
      </c>
      <c r="V16" s="26">
        <v>63.8</v>
      </c>
      <c r="W16" s="26">
        <v>60</v>
      </c>
      <c r="X16" s="26">
        <v>57.099999999999994</v>
      </c>
      <c r="Y16" s="26">
        <v>54.3</v>
      </c>
      <c r="Z16" s="26">
        <v>52.4</v>
      </c>
      <c r="AA16" s="26">
        <v>51.599999999999994</v>
      </c>
      <c r="AB16" s="26">
        <v>50</v>
      </c>
      <c r="AC16" s="26">
        <v>49.4</v>
      </c>
      <c r="AD16" s="26">
        <v>47.5</v>
      </c>
      <c r="AE16" s="26">
        <v>47.199999999999996</v>
      </c>
      <c r="AF16" s="26">
        <v>46.5</v>
      </c>
      <c r="AG16" s="26">
        <v>45.3</v>
      </c>
      <c r="AH16" s="26">
        <v>44.8</v>
      </c>
      <c r="AI16" s="26">
        <v>45.099999999999994</v>
      </c>
      <c r="AJ16" s="26">
        <v>44.9</v>
      </c>
      <c r="AK16" s="26">
        <v>44.4</v>
      </c>
      <c r="AL16" s="24"/>
      <c r="AM16" s="21">
        <v>8</v>
      </c>
      <c r="AN16" s="21"/>
      <c r="AO16" s="21"/>
    </row>
    <row r="17" spans="1:41">
      <c r="A17" s="24"/>
      <c r="B17" s="41" t="s">
        <v>41</v>
      </c>
      <c r="C17" s="26">
        <v>1.1000000000000001</v>
      </c>
      <c r="D17" s="26">
        <v>0.60000000000000009</v>
      </c>
      <c r="E17" s="26">
        <v>0.79999999999999982</v>
      </c>
      <c r="F17" s="26">
        <v>1.6</v>
      </c>
      <c r="G17" s="26">
        <v>2.4</v>
      </c>
      <c r="H17" s="52">
        <v>4.3</v>
      </c>
      <c r="I17" s="26">
        <v>8.4</v>
      </c>
      <c r="J17" s="26">
        <v>30.9</v>
      </c>
      <c r="K17" s="26">
        <v>47.2</v>
      </c>
      <c r="L17" s="26">
        <v>95.7</v>
      </c>
      <c r="M17" s="26">
        <v>124.8</v>
      </c>
      <c r="N17" s="26">
        <v>120.4</v>
      </c>
      <c r="O17" s="26">
        <v>98.1</v>
      </c>
      <c r="P17" s="26">
        <v>93.8</v>
      </c>
      <c r="Q17" s="26">
        <v>89.1</v>
      </c>
      <c r="R17" s="26">
        <v>81.599999999999994</v>
      </c>
      <c r="S17" s="26">
        <v>77.599999999999994</v>
      </c>
      <c r="T17" s="26">
        <v>74.5</v>
      </c>
      <c r="U17" s="26">
        <v>72.099999999999994</v>
      </c>
      <c r="V17" s="26">
        <v>69.5</v>
      </c>
      <c r="W17" s="26">
        <v>67.8</v>
      </c>
      <c r="X17" s="26">
        <v>65.400000000000006</v>
      </c>
      <c r="Y17" s="26">
        <v>63.900000000000006</v>
      </c>
      <c r="Z17" s="26">
        <v>62</v>
      </c>
      <c r="AA17" s="26">
        <v>60.5</v>
      </c>
      <c r="AB17" s="26">
        <v>59.3</v>
      </c>
      <c r="AC17" s="26">
        <v>58.5</v>
      </c>
      <c r="AD17" s="26">
        <v>58.1</v>
      </c>
      <c r="AE17" s="26">
        <v>57.7</v>
      </c>
      <c r="AF17" s="26">
        <v>57.3</v>
      </c>
      <c r="AG17" s="26">
        <v>56.8</v>
      </c>
      <c r="AH17" s="26">
        <v>56.4</v>
      </c>
      <c r="AI17" s="26">
        <v>56.2</v>
      </c>
      <c r="AJ17" s="26">
        <v>56.1</v>
      </c>
      <c r="AK17" s="26">
        <v>55.3</v>
      </c>
      <c r="AL17" s="24"/>
      <c r="AM17" s="21">
        <v>6</v>
      </c>
      <c r="AN17" s="21"/>
      <c r="AO17" s="21"/>
    </row>
    <row r="18" spans="1:41">
      <c r="A18" s="41"/>
      <c r="B18" s="2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s="2" customFormat="1">
      <c r="A19" s="21"/>
      <c r="B19" s="22" t="s">
        <v>9</v>
      </c>
      <c r="C19" s="26">
        <f>AVERAGE(C10:C17)</f>
        <v>1.25</v>
      </c>
      <c r="D19" s="26">
        <f t="shared" ref="D19:AK19" si="0">AVERAGE(D10:D17)</f>
        <v>0.92500000000000004</v>
      </c>
      <c r="E19" s="26">
        <f t="shared" si="0"/>
        <v>1.1875</v>
      </c>
      <c r="F19" s="26">
        <f t="shared" si="0"/>
        <v>1.7125000000000001</v>
      </c>
      <c r="G19" s="26">
        <f t="shared" si="0"/>
        <v>5.8874999999999993</v>
      </c>
      <c r="H19" s="26">
        <f t="shared" si="0"/>
        <v>21.362500000000004</v>
      </c>
      <c r="I19" s="26">
        <f t="shared" si="0"/>
        <v>35.724999999999994</v>
      </c>
      <c r="J19" s="26">
        <f t="shared" si="0"/>
        <v>40.924999999999997</v>
      </c>
      <c r="K19" s="26">
        <f t="shared" si="0"/>
        <v>46.65</v>
      </c>
      <c r="L19" s="26">
        <f t="shared" si="0"/>
        <v>64.3</v>
      </c>
      <c r="M19" s="26">
        <f t="shared" si="0"/>
        <v>79.337500000000006</v>
      </c>
      <c r="N19" s="26">
        <f t="shared" si="0"/>
        <v>88.6</v>
      </c>
      <c r="O19" s="26">
        <f t="shared" si="0"/>
        <v>94.975000000000009</v>
      </c>
      <c r="P19" s="26">
        <f t="shared" si="0"/>
        <v>94.674999999999997</v>
      </c>
      <c r="Q19" s="26">
        <f t="shared" si="0"/>
        <v>90.9</v>
      </c>
      <c r="R19" s="26">
        <f t="shared" si="0"/>
        <v>84.612500000000011</v>
      </c>
      <c r="S19" s="26">
        <f t="shared" si="0"/>
        <v>79.9375</v>
      </c>
      <c r="T19" s="26">
        <f t="shared" si="0"/>
        <v>76.087500000000006</v>
      </c>
      <c r="U19" s="26">
        <f t="shared" si="0"/>
        <v>72.900000000000006</v>
      </c>
      <c r="V19" s="26">
        <f t="shared" si="0"/>
        <v>69.800000000000011</v>
      </c>
      <c r="W19" s="26">
        <f t="shared" si="0"/>
        <v>67.587500000000006</v>
      </c>
      <c r="X19" s="26">
        <f t="shared" si="0"/>
        <v>65.225000000000009</v>
      </c>
      <c r="Y19" s="26">
        <f t="shared" si="0"/>
        <v>62.9375</v>
      </c>
      <c r="Z19" s="26">
        <f t="shared" si="0"/>
        <v>61.3</v>
      </c>
      <c r="AA19" s="26">
        <f t="shared" si="0"/>
        <v>59.875</v>
      </c>
      <c r="AB19" s="26">
        <f t="shared" si="0"/>
        <v>58.412500000000001</v>
      </c>
      <c r="AC19" s="26">
        <f t="shared" si="0"/>
        <v>57.55</v>
      </c>
      <c r="AD19" s="26">
        <f t="shared" si="0"/>
        <v>56.525000000000006</v>
      </c>
      <c r="AE19" s="26">
        <f t="shared" si="0"/>
        <v>55.8</v>
      </c>
      <c r="AF19" s="26">
        <f t="shared" si="0"/>
        <v>55.125000000000007</v>
      </c>
      <c r="AG19" s="26">
        <f t="shared" si="0"/>
        <v>54.4375</v>
      </c>
      <c r="AH19" s="26">
        <f t="shared" si="0"/>
        <v>53.974999999999994</v>
      </c>
      <c r="AI19" s="26">
        <f t="shared" si="0"/>
        <v>53.487500000000004</v>
      </c>
      <c r="AJ19" s="26">
        <f t="shared" si="0"/>
        <v>52.9375</v>
      </c>
      <c r="AK19" s="26">
        <f t="shared" si="0"/>
        <v>52.362499999999997</v>
      </c>
      <c r="AL19" s="21"/>
      <c r="AM19" s="53">
        <f>AVERAGE(AM10:AM17)</f>
        <v>6.75</v>
      </c>
      <c r="AN19" s="54" t="s">
        <v>13</v>
      </c>
      <c r="AO19" s="26"/>
    </row>
    <row r="20" spans="1:41" s="2" customFormat="1">
      <c r="A20" s="21"/>
      <c r="B20" s="22" t="s">
        <v>10</v>
      </c>
      <c r="C20" s="26">
        <f>STDEV(C10:C17)</f>
        <v>0.46904157598234308</v>
      </c>
      <c r="D20" s="26">
        <f t="shared" ref="D20:AK20" si="1">STDEV(D10:D17)</f>
        <v>0.44320263021395917</v>
      </c>
      <c r="E20" s="26">
        <f t="shared" si="1"/>
        <v>0.65778307323050755</v>
      </c>
      <c r="F20" s="26">
        <f t="shared" si="1"/>
        <v>1.6591198182857598</v>
      </c>
      <c r="G20" s="26">
        <f t="shared" si="1"/>
        <v>9.4169205612632663</v>
      </c>
      <c r="H20" s="26">
        <f t="shared" si="1"/>
        <v>35.840238260528182</v>
      </c>
      <c r="I20" s="26">
        <f t="shared" si="1"/>
        <v>57.939075144253295</v>
      </c>
      <c r="J20" s="26">
        <f t="shared" si="1"/>
        <v>49.743535114769287</v>
      </c>
      <c r="K20" s="26">
        <f t="shared" si="1"/>
        <v>40.829191237922622</v>
      </c>
      <c r="L20" s="26">
        <f t="shared" si="1"/>
        <v>36.986020525135096</v>
      </c>
      <c r="M20" s="26">
        <f t="shared" si="1"/>
        <v>36.884953862361954</v>
      </c>
      <c r="N20" s="26">
        <f t="shared" si="1"/>
        <v>30.52053173099803</v>
      </c>
      <c r="O20" s="26">
        <f t="shared" si="1"/>
        <v>29.838793062531334</v>
      </c>
      <c r="P20" s="26">
        <f t="shared" si="1"/>
        <v>24.141354560173323</v>
      </c>
      <c r="Q20" s="26">
        <f t="shared" si="1"/>
        <v>21.585180101171225</v>
      </c>
      <c r="R20" s="26">
        <f t="shared" si="1"/>
        <v>17.986855319530214</v>
      </c>
      <c r="S20" s="26">
        <f t="shared" si="1"/>
        <v>15.333896858174796</v>
      </c>
      <c r="T20" s="26">
        <f t="shared" si="1"/>
        <v>13.427949263702594</v>
      </c>
      <c r="U20" s="26">
        <f t="shared" si="1"/>
        <v>11.832159566199188</v>
      </c>
      <c r="V20" s="26">
        <f t="shared" si="1"/>
        <v>10.88314555369241</v>
      </c>
      <c r="W20" s="26">
        <f t="shared" si="1"/>
        <v>10.222864778804105</v>
      </c>
      <c r="X20" s="26">
        <f t="shared" si="1"/>
        <v>9.6942913982552188</v>
      </c>
      <c r="Y20" s="26">
        <f t="shared" si="1"/>
        <v>9.3106601730029137</v>
      </c>
      <c r="Z20" s="26">
        <f t="shared" si="1"/>
        <v>8.7503469318976919</v>
      </c>
      <c r="AA20" s="26">
        <f t="shared" si="1"/>
        <v>8.3095040250821839</v>
      </c>
      <c r="AB20" s="26">
        <f t="shared" si="1"/>
        <v>8.2065196207475601</v>
      </c>
      <c r="AC20" s="26">
        <f t="shared" si="1"/>
        <v>7.9563092664160262</v>
      </c>
      <c r="AD20" s="26">
        <f t="shared" si="1"/>
        <v>7.8448800409657053</v>
      </c>
      <c r="AE20" s="26">
        <f t="shared" si="1"/>
        <v>7.6815177071796779</v>
      </c>
      <c r="AF20" s="26">
        <f t="shared" si="1"/>
        <v>7.4386538720773121</v>
      </c>
      <c r="AG20" s="26">
        <f t="shared" si="1"/>
        <v>7.6989679271222951</v>
      </c>
      <c r="AH20" s="26">
        <f t="shared" si="1"/>
        <v>7.7256067722865804</v>
      </c>
      <c r="AI20" s="26">
        <f t="shared" si="1"/>
        <v>7.4679194846068162</v>
      </c>
      <c r="AJ20" s="26">
        <f t="shared" si="1"/>
        <v>7.56796585238446</v>
      </c>
      <c r="AK20" s="26">
        <f t="shared" si="1"/>
        <v>7.5630563549778911</v>
      </c>
      <c r="AL20" s="21"/>
      <c r="AM20" s="26">
        <f>STDEV(AM10:AM17)</f>
        <v>1.9086270308410553</v>
      </c>
      <c r="AN20" s="54" t="s">
        <v>14</v>
      </c>
      <c r="AO20" s="26"/>
    </row>
    <row r="21" spans="1:4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25.5" customHeight="1">
      <c r="A22" s="102" t="s">
        <v>19</v>
      </c>
      <c r="B22" s="103"/>
      <c r="C22" s="95" t="s">
        <v>17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4"/>
      <c r="AM22" s="24"/>
      <c r="AN22" s="24"/>
      <c r="AO22" s="24"/>
    </row>
    <row r="23" spans="1:41" ht="15.75" thickBot="1">
      <c r="A23" s="49"/>
      <c r="B23" s="24"/>
      <c r="C23" s="97" t="s">
        <v>5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.75" thickBot="1">
      <c r="A24" s="24"/>
      <c r="B24" s="49" t="s">
        <v>6</v>
      </c>
      <c r="C24" s="50">
        <v>1</v>
      </c>
      <c r="D24" s="51">
        <v>2</v>
      </c>
      <c r="E24" s="51">
        <v>3</v>
      </c>
      <c r="F24" s="51">
        <v>4</v>
      </c>
      <c r="G24" s="51">
        <v>5</v>
      </c>
      <c r="H24" s="51">
        <v>6</v>
      </c>
      <c r="I24" s="51">
        <v>7</v>
      </c>
      <c r="J24" s="51">
        <v>8</v>
      </c>
      <c r="K24" s="51">
        <v>9</v>
      </c>
      <c r="L24" s="51">
        <v>10</v>
      </c>
      <c r="M24" s="51">
        <v>11</v>
      </c>
      <c r="N24" s="51">
        <v>12</v>
      </c>
      <c r="O24" s="51">
        <v>13</v>
      </c>
      <c r="P24" s="51">
        <v>14</v>
      </c>
      <c r="Q24" s="51">
        <v>15</v>
      </c>
      <c r="R24" s="51">
        <v>16</v>
      </c>
      <c r="S24" s="51">
        <v>17</v>
      </c>
      <c r="T24" s="51">
        <v>18</v>
      </c>
      <c r="U24" s="51">
        <v>19</v>
      </c>
      <c r="V24" s="51">
        <v>20</v>
      </c>
      <c r="W24" s="51">
        <v>21</v>
      </c>
      <c r="X24" s="51">
        <v>22</v>
      </c>
      <c r="Y24" s="51">
        <v>23</v>
      </c>
      <c r="Z24" s="51">
        <v>24</v>
      </c>
      <c r="AA24" s="51">
        <v>25</v>
      </c>
      <c r="AB24" s="51">
        <v>26</v>
      </c>
      <c r="AC24" s="51">
        <v>27</v>
      </c>
      <c r="AD24" s="51">
        <v>28</v>
      </c>
      <c r="AE24" s="51">
        <v>29</v>
      </c>
      <c r="AF24" s="51">
        <v>30</v>
      </c>
      <c r="AG24" s="51">
        <v>31</v>
      </c>
      <c r="AH24" s="51">
        <v>32</v>
      </c>
      <c r="AI24" s="51">
        <v>33</v>
      </c>
      <c r="AJ24" s="51">
        <v>34</v>
      </c>
      <c r="AK24" s="51">
        <v>35</v>
      </c>
      <c r="AL24" s="24"/>
      <c r="AM24" s="21" t="s">
        <v>7</v>
      </c>
      <c r="AN24" s="21"/>
      <c r="AO24" s="21"/>
    </row>
    <row r="25" spans="1:41" s="9" customFormat="1" ht="15.75">
      <c r="A25" s="21"/>
      <c r="B25" s="41" t="s">
        <v>42</v>
      </c>
      <c r="C25" s="26">
        <v>1.4000000000000001</v>
      </c>
      <c r="D25" s="26">
        <v>0.99999999999999978</v>
      </c>
      <c r="E25" s="26">
        <v>0.99999999999999978</v>
      </c>
      <c r="F25" s="26">
        <v>1.2</v>
      </c>
      <c r="G25" s="26">
        <v>2.7</v>
      </c>
      <c r="H25" s="52">
        <v>4.8</v>
      </c>
      <c r="I25" s="26">
        <v>8.5</v>
      </c>
      <c r="J25" s="26">
        <v>24.099999999999998</v>
      </c>
      <c r="K25" s="26">
        <v>69.600000000000009</v>
      </c>
      <c r="L25" s="26">
        <v>109.2</v>
      </c>
      <c r="M25" s="26">
        <v>125.10000000000001</v>
      </c>
      <c r="N25" s="26">
        <v>112.10000000000001</v>
      </c>
      <c r="O25" s="26">
        <v>103.3</v>
      </c>
      <c r="P25" s="26">
        <v>97.4</v>
      </c>
      <c r="Q25" s="26">
        <v>91.3</v>
      </c>
      <c r="R25" s="26">
        <v>85.600000000000009</v>
      </c>
      <c r="S25" s="26">
        <v>80.8</v>
      </c>
      <c r="T25" s="26">
        <v>75.7</v>
      </c>
      <c r="U25" s="26">
        <v>71.900000000000006</v>
      </c>
      <c r="V25" s="26">
        <v>69.5</v>
      </c>
      <c r="W25" s="26">
        <v>66.400000000000006</v>
      </c>
      <c r="X25" s="26">
        <v>64.900000000000006</v>
      </c>
      <c r="Y25" s="26">
        <v>63.400000000000006</v>
      </c>
      <c r="Z25" s="26">
        <v>60.5</v>
      </c>
      <c r="AA25" s="26">
        <v>59.5</v>
      </c>
      <c r="AB25" s="26">
        <v>58.800000000000004</v>
      </c>
      <c r="AC25" s="26">
        <v>57.2</v>
      </c>
      <c r="AD25" s="26">
        <v>56.900000000000006</v>
      </c>
      <c r="AE25" s="26">
        <v>56.400000000000006</v>
      </c>
      <c r="AF25" s="26">
        <v>55.5</v>
      </c>
      <c r="AG25" s="26">
        <v>54.800000000000004</v>
      </c>
      <c r="AH25" s="26">
        <v>54.2</v>
      </c>
      <c r="AI25" s="26">
        <v>54.300000000000004</v>
      </c>
      <c r="AJ25" s="26">
        <v>54</v>
      </c>
      <c r="AK25" s="26">
        <v>53.7</v>
      </c>
      <c r="AL25" s="21"/>
      <c r="AM25" s="21">
        <v>6</v>
      </c>
      <c r="AN25" s="21"/>
      <c r="AO25" s="21"/>
    </row>
    <row r="26" spans="1:41">
      <c r="A26" s="24"/>
      <c r="B26" s="41" t="s">
        <v>43</v>
      </c>
      <c r="C26" s="26">
        <v>0.70000000000000018</v>
      </c>
      <c r="D26" s="26">
        <v>0.89999999999999991</v>
      </c>
      <c r="E26" s="26">
        <v>2.2999999999999998</v>
      </c>
      <c r="F26" s="52">
        <v>4.3</v>
      </c>
      <c r="G26" s="26">
        <v>10</v>
      </c>
      <c r="H26" s="26">
        <v>11</v>
      </c>
      <c r="I26" s="26">
        <v>31</v>
      </c>
      <c r="J26" s="26">
        <v>45.4</v>
      </c>
      <c r="K26" s="26">
        <v>62.900000000000006</v>
      </c>
      <c r="L26" s="26">
        <v>75.900000000000006</v>
      </c>
      <c r="M26" s="26">
        <v>92.9</v>
      </c>
      <c r="N26" s="26">
        <v>107.3</v>
      </c>
      <c r="O26" s="26">
        <v>117.5</v>
      </c>
      <c r="P26" s="26">
        <v>121</v>
      </c>
      <c r="Q26" s="26">
        <v>113</v>
      </c>
      <c r="R26" s="26">
        <v>105</v>
      </c>
      <c r="S26" s="26">
        <v>99</v>
      </c>
      <c r="T26" s="26">
        <v>93.3</v>
      </c>
      <c r="U26" s="26">
        <v>87.9</v>
      </c>
      <c r="V26" s="26">
        <v>82.8</v>
      </c>
      <c r="W26" s="26">
        <v>76.099999999999994</v>
      </c>
      <c r="X26" s="26">
        <v>73.8</v>
      </c>
      <c r="Y26" s="26">
        <v>71</v>
      </c>
      <c r="Z26" s="26">
        <v>67.3</v>
      </c>
      <c r="AA26" s="26">
        <v>65</v>
      </c>
      <c r="AB26" s="26">
        <v>62.4</v>
      </c>
      <c r="AC26" s="26">
        <v>60.7</v>
      </c>
      <c r="AD26" s="26">
        <v>58.6</v>
      </c>
      <c r="AE26" s="26">
        <v>57.3</v>
      </c>
      <c r="AF26" s="26">
        <v>55.9</v>
      </c>
      <c r="AG26" s="26">
        <v>53.8</v>
      </c>
      <c r="AH26" s="26">
        <v>52.9</v>
      </c>
      <c r="AI26" s="26">
        <v>51.5</v>
      </c>
      <c r="AJ26" s="26">
        <v>50.5</v>
      </c>
      <c r="AK26" s="26">
        <v>49.2</v>
      </c>
      <c r="AL26" s="24"/>
      <c r="AM26" s="21">
        <v>4</v>
      </c>
      <c r="AN26" s="21"/>
      <c r="AO26" s="21"/>
    </row>
    <row r="27" spans="1:41">
      <c r="A27" s="24"/>
      <c r="B27" s="41" t="s">
        <v>44</v>
      </c>
      <c r="C27" s="26">
        <v>2</v>
      </c>
      <c r="D27" s="26">
        <v>1.9</v>
      </c>
      <c r="E27" s="26">
        <v>2.3000000000000003</v>
      </c>
      <c r="F27" s="52">
        <v>3.8000000000000003</v>
      </c>
      <c r="G27" s="26">
        <v>7.6</v>
      </c>
      <c r="H27" s="26">
        <v>15.1</v>
      </c>
      <c r="I27" s="26">
        <v>28.3</v>
      </c>
      <c r="J27" s="26">
        <v>55.7</v>
      </c>
      <c r="K27" s="26">
        <v>85.5</v>
      </c>
      <c r="L27" s="26">
        <v>115.1</v>
      </c>
      <c r="M27" s="26">
        <v>126.79999999999998</v>
      </c>
      <c r="N27" s="26">
        <v>115</v>
      </c>
      <c r="O27" s="26">
        <v>103.19999999999999</v>
      </c>
      <c r="P27" s="26">
        <v>94.6</v>
      </c>
      <c r="Q27" s="26">
        <v>87.699999999999989</v>
      </c>
      <c r="R27" s="26">
        <v>80.899999999999991</v>
      </c>
      <c r="S27" s="26">
        <v>76.599999999999994</v>
      </c>
      <c r="T27" s="26">
        <v>72.099999999999994</v>
      </c>
      <c r="U27" s="26">
        <v>69</v>
      </c>
      <c r="V27" s="26">
        <v>66.8</v>
      </c>
      <c r="W27" s="26">
        <v>64</v>
      </c>
      <c r="X27" s="26">
        <v>62.6</v>
      </c>
      <c r="Y27" s="26">
        <v>61.300000000000004</v>
      </c>
      <c r="Z27" s="26">
        <v>59.6</v>
      </c>
      <c r="AA27" s="26">
        <v>58.4</v>
      </c>
      <c r="AB27" s="26">
        <v>57</v>
      </c>
      <c r="AC27" s="26">
        <v>56.300000000000004</v>
      </c>
      <c r="AD27" s="26">
        <v>55.7</v>
      </c>
      <c r="AE27" s="26">
        <v>53.1</v>
      </c>
      <c r="AF27" s="26">
        <v>52.5</v>
      </c>
      <c r="AG27" s="26">
        <v>52.1</v>
      </c>
      <c r="AH27" s="26">
        <v>51.800000000000004</v>
      </c>
      <c r="AI27" s="26">
        <v>50.9</v>
      </c>
      <c r="AJ27" s="26">
        <v>50.4</v>
      </c>
      <c r="AK27" s="26">
        <v>50</v>
      </c>
      <c r="AL27" s="24"/>
      <c r="AM27" s="21">
        <v>4</v>
      </c>
      <c r="AN27" s="21"/>
      <c r="AO27" s="21"/>
    </row>
    <row r="28" spans="1:41">
      <c r="A28" s="24"/>
      <c r="B28" s="41" t="s">
        <v>45</v>
      </c>
      <c r="C28" s="26">
        <v>2.1</v>
      </c>
      <c r="D28" s="26">
        <v>1.8000000000000003</v>
      </c>
      <c r="E28" s="26">
        <v>1.9</v>
      </c>
      <c r="F28" s="26">
        <v>2.1</v>
      </c>
      <c r="G28" s="26">
        <v>2.1999999999999997</v>
      </c>
      <c r="H28" s="52">
        <v>3.5000000000000004</v>
      </c>
      <c r="I28" s="26">
        <v>6</v>
      </c>
      <c r="J28" s="26">
        <v>11.299999999999999</v>
      </c>
      <c r="K28" s="26">
        <v>21.700000000000003</v>
      </c>
      <c r="L28" s="26">
        <v>35.300000000000004</v>
      </c>
      <c r="M28" s="26">
        <v>53.1</v>
      </c>
      <c r="N28" s="26">
        <v>75.899999999999991</v>
      </c>
      <c r="O28" s="26">
        <v>83.6</v>
      </c>
      <c r="P28" s="26">
        <v>74.899999999999991</v>
      </c>
      <c r="Q28" s="26">
        <v>70.099999999999994</v>
      </c>
      <c r="R28" s="26">
        <v>64.599999999999994</v>
      </c>
      <c r="S28" s="26">
        <v>60.6</v>
      </c>
      <c r="T28" s="26">
        <v>57</v>
      </c>
      <c r="U28" s="26">
        <v>53.7</v>
      </c>
      <c r="V28" s="26">
        <v>50.2</v>
      </c>
      <c r="W28" s="26">
        <v>47.9</v>
      </c>
      <c r="X28" s="26">
        <v>47</v>
      </c>
      <c r="Y28" s="26">
        <v>43.7</v>
      </c>
      <c r="Z28" s="26">
        <v>43.300000000000004</v>
      </c>
      <c r="AA28" s="26">
        <v>41.5</v>
      </c>
      <c r="AB28" s="26">
        <v>40.800000000000004</v>
      </c>
      <c r="AC28" s="26">
        <v>39.700000000000003</v>
      </c>
      <c r="AD28" s="26">
        <v>37.6</v>
      </c>
      <c r="AE28" s="26">
        <v>37.800000000000004</v>
      </c>
      <c r="AF28" s="26">
        <v>38</v>
      </c>
      <c r="AG28" s="26">
        <v>37.5</v>
      </c>
      <c r="AH28" s="26">
        <v>37.6</v>
      </c>
      <c r="AI28" s="26">
        <v>36.200000000000003</v>
      </c>
      <c r="AJ28" s="26">
        <v>36.5</v>
      </c>
      <c r="AK28" s="26">
        <v>36.4</v>
      </c>
      <c r="AL28" s="24"/>
      <c r="AM28" s="21">
        <v>6</v>
      </c>
      <c r="AN28" s="21"/>
      <c r="AO28" s="21"/>
    </row>
    <row r="29" spans="1:41">
      <c r="A29" s="24"/>
      <c r="B29" s="41" t="s">
        <v>46</v>
      </c>
      <c r="C29" s="26">
        <v>0.79999999999999982</v>
      </c>
      <c r="D29" s="26">
        <v>0.7</v>
      </c>
      <c r="E29" s="26">
        <v>0.89999999999999991</v>
      </c>
      <c r="F29" s="26">
        <v>0.79999999999999982</v>
      </c>
      <c r="G29" s="26">
        <v>1.1000000000000001</v>
      </c>
      <c r="H29" s="26">
        <v>2.1999999999999997</v>
      </c>
      <c r="I29" s="52">
        <v>6.4</v>
      </c>
      <c r="J29" s="26">
        <v>19.5</v>
      </c>
      <c r="K29" s="26">
        <v>41.1</v>
      </c>
      <c r="L29" s="26">
        <v>73.800000000000011</v>
      </c>
      <c r="M29" s="26">
        <v>106.7</v>
      </c>
      <c r="N29" s="26">
        <v>115.2</v>
      </c>
      <c r="O29" s="26">
        <v>108.2</v>
      </c>
      <c r="P29" s="26">
        <v>103.4</v>
      </c>
      <c r="Q29" s="26">
        <v>97.300000000000011</v>
      </c>
      <c r="R29" s="26">
        <v>90.100000000000009</v>
      </c>
      <c r="S29" s="26">
        <v>84.600000000000009</v>
      </c>
      <c r="T29" s="26">
        <v>79.900000000000006</v>
      </c>
      <c r="U29" s="26">
        <v>75.600000000000009</v>
      </c>
      <c r="V29" s="26">
        <v>73.100000000000009</v>
      </c>
      <c r="W29" s="26">
        <v>71.2</v>
      </c>
      <c r="X29" s="26">
        <v>67.900000000000006</v>
      </c>
      <c r="Y29" s="26">
        <v>66.600000000000009</v>
      </c>
      <c r="Z29" s="26">
        <v>65.800000000000011</v>
      </c>
      <c r="AA29" s="26">
        <v>63.9</v>
      </c>
      <c r="AB29" s="26">
        <v>61.4</v>
      </c>
      <c r="AC29" s="26">
        <v>60.1</v>
      </c>
      <c r="AD29" s="26">
        <v>58.9</v>
      </c>
      <c r="AE29" s="26">
        <v>57.4</v>
      </c>
      <c r="AF29" s="26">
        <v>57</v>
      </c>
      <c r="AG29" s="26">
        <v>56.3</v>
      </c>
      <c r="AH29" s="26">
        <v>55.5</v>
      </c>
      <c r="AI29" s="26">
        <v>55</v>
      </c>
      <c r="AJ29" s="26">
        <v>54.4</v>
      </c>
      <c r="AK29" s="26">
        <v>53.699999999999996</v>
      </c>
      <c r="AL29" s="24"/>
      <c r="AM29" s="21">
        <v>7</v>
      </c>
      <c r="AN29" s="21"/>
      <c r="AO29" s="21"/>
    </row>
    <row r="30" spans="1:41">
      <c r="A30" s="24"/>
      <c r="B30" s="41" t="s">
        <v>47</v>
      </c>
      <c r="C30" s="26">
        <v>1.2</v>
      </c>
      <c r="D30" s="26">
        <v>1.7</v>
      </c>
      <c r="E30" s="26">
        <v>1</v>
      </c>
      <c r="F30" s="26">
        <v>0.7</v>
      </c>
      <c r="G30" s="26">
        <v>0.8</v>
      </c>
      <c r="H30" s="26">
        <v>0.89999999999999991</v>
      </c>
      <c r="I30" s="26">
        <v>1</v>
      </c>
      <c r="J30" s="26">
        <v>1.2</v>
      </c>
      <c r="K30" s="26">
        <v>2.7</v>
      </c>
      <c r="L30" s="52">
        <v>10.199999999999999</v>
      </c>
      <c r="M30" s="26">
        <v>35</v>
      </c>
      <c r="N30" s="26">
        <v>73.5</v>
      </c>
      <c r="O30" s="26">
        <v>89.4</v>
      </c>
      <c r="P30" s="26">
        <v>92.600000000000009</v>
      </c>
      <c r="Q30" s="26">
        <v>83</v>
      </c>
      <c r="R30" s="26">
        <v>75.600000000000009</v>
      </c>
      <c r="S30" s="26">
        <v>72.100000000000009</v>
      </c>
      <c r="T30" s="26">
        <v>68.2</v>
      </c>
      <c r="U30" s="26">
        <v>65.2</v>
      </c>
      <c r="V30" s="26">
        <v>62.2</v>
      </c>
      <c r="W30" s="26">
        <v>59.900000000000006</v>
      </c>
      <c r="X30" s="26">
        <v>57.900000000000006</v>
      </c>
      <c r="Y30" s="26">
        <v>55.900000000000006</v>
      </c>
      <c r="Z30" s="26">
        <v>54.400000000000006</v>
      </c>
      <c r="AA30" s="26">
        <v>52.6</v>
      </c>
      <c r="AB30" s="26">
        <v>51.5</v>
      </c>
      <c r="AC30" s="26">
        <v>50.800000000000004</v>
      </c>
      <c r="AD30" s="26">
        <v>50.6</v>
      </c>
      <c r="AE30" s="26">
        <v>50.1</v>
      </c>
      <c r="AF30" s="26">
        <v>49.1</v>
      </c>
      <c r="AG30" s="26">
        <v>49.300000000000004</v>
      </c>
      <c r="AH30" s="26">
        <v>49.5</v>
      </c>
      <c r="AI30" s="26">
        <v>49.400000000000006</v>
      </c>
      <c r="AJ30" s="26">
        <v>49.400000000000006</v>
      </c>
      <c r="AK30" s="26">
        <v>48.5</v>
      </c>
      <c r="AL30" s="24"/>
      <c r="AM30" s="21">
        <v>10</v>
      </c>
      <c r="AN30" s="21"/>
      <c r="AO30" s="21"/>
    </row>
    <row r="31" spans="1:41">
      <c r="A31" s="24"/>
      <c r="B31" s="41" t="s">
        <v>48</v>
      </c>
      <c r="C31" s="26">
        <v>0.10000000000000009</v>
      </c>
      <c r="D31" s="26">
        <v>0.40000000000000013</v>
      </c>
      <c r="E31" s="26">
        <v>0.10000000000000009</v>
      </c>
      <c r="F31" s="26">
        <v>0.20000000000000018</v>
      </c>
      <c r="G31" s="26">
        <v>0</v>
      </c>
      <c r="H31" s="26">
        <v>0.20000000000000018</v>
      </c>
      <c r="I31" s="26">
        <v>0</v>
      </c>
      <c r="J31" s="26">
        <v>0</v>
      </c>
      <c r="K31" s="26">
        <v>0.40000000000000013</v>
      </c>
      <c r="L31" s="52">
        <v>3.6</v>
      </c>
      <c r="M31" s="26">
        <v>6.6</v>
      </c>
      <c r="N31" s="26">
        <v>13.1</v>
      </c>
      <c r="O31" s="26">
        <v>29.1</v>
      </c>
      <c r="P31" s="26">
        <v>40.800000000000004</v>
      </c>
      <c r="Q31" s="26">
        <v>80.399999999999991</v>
      </c>
      <c r="R31" s="26">
        <v>90</v>
      </c>
      <c r="S31" s="26">
        <v>91.8</v>
      </c>
      <c r="T31" s="26">
        <v>83.899999999999991</v>
      </c>
      <c r="U31" s="26">
        <v>73.5</v>
      </c>
      <c r="V31" s="26">
        <v>67.8</v>
      </c>
      <c r="W31" s="26">
        <v>64.099999999999994</v>
      </c>
      <c r="X31" s="26">
        <v>61.2</v>
      </c>
      <c r="Y31" s="26">
        <v>57.6</v>
      </c>
      <c r="Z31" s="26">
        <v>55.1</v>
      </c>
      <c r="AA31" s="26">
        <v>52.7</v>
      </c>
      <c r="AB31" s="26">
        <v>51.2</v>
      </c>
      <c r="AC31" s="26">
        <v>48.800000000000004</v>
      </c>
      <c r="AD31" s="26">
        <v>47.1</v>
      </c>
      <c r="AE31" s="26">
        <v>45.2</v>
      </c>
      <c r="AF31" s="26">
        <v>44.5</v>
      </c>
      <c r="AG31" s="26">
        <v>43.4</v>
      </c>
      <c r="AH31" s="26">
        <v>41.800000000000004</v>
      </c>
      <c r="AI31" s="26">
        <v>42.2</v>
      </c>
      <c r="AJ31" s="26">
        <v>39.800000000000004</v>
      </c>
      <c r="AK31" s="26">
        <v>39</v>
      </c>
      <c r="AL31" s="24"/>
      <c r="AM31" s="21">
        <v>10</v>
      </c>
      <c r="AN31" s="21"/>
      <c r="AO31" s="21"/>
    </row>
    <row r="32" spans="1:41">
      <c r="A32" s="24"/>
      <c r="B32" s="41" t="s">
        <v>49</v>
      </c>
      <c r="C32" s="26">
        <v>0.90000000000000013</v>
      </c>
      <c r="D32" s="26">
        <v>0.19999999999999996</v>
      </c>
      <c r="E32" s="26">
        <v>9.9999999999999867E-2</v>
      </c>
      <c r="F32" s="26">
        <v>0</v>
      </c>
      <c r="G32" s="26">
        <v>9.9999999999999867E-2</v>
      </c>
      <c r="H32" s="26">
        <v>9.9999999999999867E-2</v>
      </c>
      <c r="I32" s="26">
        <v>0</v>
      </c>
      <c r="J32" s="26">
        <v>0.59999999999999987</v>
      </c>
      <c r="K32" s="26">
        <v>2.2000000000000002</v>
      </c>
      <c r="L32" s="52">
        <v>7.8999999999999995</v>
      </c>
      <c r="M32" s="26">
        <v>43.5</v>
      </c>
      <c r="N32" s="26">
        <v>70.8</v>
      </c>
      <c r="O32" s="26">
        <v>66</v>
      </c>
      <c r="P32" s="26">
        <v>58.2</v>
      </c>
      <c r="Q32" s="26">
        <v>54.7</v>
      </c>
      <c r="R32" s="26">
        <v>51.7</v>
      </c>
      <c r="S32" s="26">
        <v>48.7</v>
      </c>
      <c r="T32" s="26">
        <v>46.6</v>
      </c>
      <c r="U32" s="26">
        <v>44.900000000000006</v>
      </c>
      <c r="V32" s="26">
        <v>41.800000000000004</v>
      </c>
      <c r="W32" s="26">
        <v>40</v>
      </c>
      <c r="X32" s="26">
        <v>38.800000000000004</v>
      </c>
      <c r="Y32" s="26">
        <v>36.400000000000006</v>
      </c>
      <c r="Z32" s="26">
        <v>35.1</v>
      </c>
      <c r="AA32" s="26">
        <v>34.200000000000003</v>
      </c>
      <c r="AB32" s="26">
        <v>33.300000000000004</v>
      </c>
      <c r="AC32" s="26">
        <v>33.1</v>
      </c>
      <c r="AD32" s="26">
        <v>31.999999999999996</v>
      </c>
      <c r="AE32" s="26">
        <v>31.900000000000002</v>
      </c>
      <c r="AF32" s="26">
        <v>31.8</v>
      </c>
      <c r="AG32" s="26">
        <v>31.999999999999996</v>
      </c>
      <c r="AH32" s="26">
        <v>30.499999999999996</v>
      </c>
      <c r="AI32" s="26">
        <v>30.7</v>
      </c>
      <c r="AJ32" s="26">
        <v>30.599999999999998</v>
      </c>
      <c r="AK32" s="26">
        <v>29.7</v>
      </c>
      <c r="AL32" s="24"/>
      <c r="AM32" s="21">
        <v>10</v>
      </c>
      <c r="AN32" s="21"/>
      <c r="AO32" s="21"/>
    </row>
    <row r="33" spans="1:41">
      <c r="A33" s="4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2" customFormat="1">
      <c r="A34" s="21"/>
      <c r="B34" s="22" t="s">
        <v>9</v>
      </c>
      <c r="C34" s="26">
        <f>AVERAGE(C25:C32)</f>
        <v>1.1500000000000001</v>
      </c>
      <c r="D34" s="26">
        <f t="shared" ref="D34:AK34" si="2">AVERAGE(D25:D32)</f>
        <v>1.075</v>
      </c>
      <c r="E34" s="26">
        <f t="shared" si="2"/>
        <v>1.2</v>
      </c>
      <c r="F34" s="26">
        <f t="shared" si="2"/>
        <v>1.6374999999999997</v>
      </c>
      <c r="G34" s="26">
        <f t="shared" si="2"/>
        <v>3.0625</v>
      </c>
      <c r="H34" s="26">
        <f t="shared" si="2"/>
        <v>4.7250000000000005</v>
      </c>
      <c r="I34" s="26">
        <f t="shared" si="2"/>
        <v>10.15</v>
      </c>
      <c r="J34" s="26">
        <f t="shared" si="2"/>
        <v>19.724999999999998</v>
      </c>
      <c r="K34" s="26">
        <f t="shared" si="2"/>
        <v>35.762499999999996</v>
      </c>
      <c r="L34" s="26">
        <f t="shared" si="2"/>
        <v>53.875000000000007</v>
      </c>
      <c r="M34" s="26">
        <f t="shared" si="2"/>
        <v>73.712499999999991</v>
      </c>
      <c r="N34" s="26">
        <f t="shared" si="2"/>
        <v>85.362499999999997</v>
      </c>
      <c r="O34" s="26">
        <f t="shared" si="2"/>
        <v>87.537500000000009</v>
      </c>
      <c r="P34" s="26">
        <f t="shared" si="2"/>
        <v>85.362499999999997</v>
      </c>
      <c r="Q34" s="26">
        <f t="shared" si="2"/>
        <v>84.687500000000014</v>
      </c>
      <c r="R34" s="26">
        <f t="shared" si="2"/>
        <v>80.437500000000014</v>
      </c>
      <c r="S34" s="26">
        <f t="shared" si="2"/>
        <v>76.775000000000006</v>
      </c>
      <c r="T34" s="26">
        <f t="shared" si="2"/>
        <v>72.087500000000006</v>
      </c>
      <c r="U34" s="26">
        <f t="shared" si="2"/>
        <v>67.712500000000006</v>
      </c>
      <c r="V34" s="26">
        <f t="shared" si="2"/>
        <v>64.275000000000006</v>
      </c>
      <c r="W34" s="26">
        <f t="shared" si="2"/>
        <v>61.2</v>
      </c>
      <c r="X34" s="26">
        <f t="shared" si="2"/>
        <v>59.262500000000003</v>
      </c>
      <c r="Y34" s="26">
        <f t="shared" si="2"/>
        <v>56.987500000000011</v>
      </c>
      <c r="Z34" s="26">
        <f t="shared" si="2"/>
        <v>55.137500000000003</v>
      </c>
      <c r="AA34" s="26">
        <f t="shared" si="2"/>
        <v>53.475000000000001</v>
      </c>
      <c r="AB34" s="26">
        <f t="shared" si="2"/>
        <v>52.05</v>
      </c>
      <c r="AC34" s="26">
        <f t="shared" si="2"/>
        <v>50.837500000000013</v>
      </c>
      <c r="AD34" s="26">
        <f t="shared" si="2"/>
        <v>49.675000000000004</v>
      </c>
      <c r="AE34" s="26">
        <f t="shared" si="2"/>
        <v>48.65</v>
      </c>
      <c r="AF34" s="26">
        <f t="shared" si="2"/>
        <v>48.037500000000001</v>
      </c>
      <c r="AG34" s="26">
        <f t="shared" si="2"/>
        <v>47.4</v>
      </c>
      <c r="AH34" s="26">
        <f t="shared" si="2"/>
        <v>46.725000000000001</v>
      </c>
      <c r="AI34" s="26">
        <f t="shared" si="2"/>
        <v>46.275000000000006</v>
      </c>
      <c r="AJ34" s="26">
        <f t="shared" si="2"/>
        <v>45.70000000000001</v>
      </c>
      <c r="AK34" s="26">
        <f t="shared" si="2"/>
        <v>45.024999999999999</v>
      </c>
      <c r="AL34" s="21"/>
      <c r="AM34" s="53">
        <f>AVERAGE(AM25:AM32)</f>
        <v>7.125</v>
      </c>
      <c r="AN34" s="54" t="s">
        <v>13</v>
      </c>
      <c r="AO34" s="26"/>
    </row>
    <row r="35" spans="1:41" s="2" customFormat="1">
      <c r="A35" s="21"/>
      <c r="B35" s="22" t="s">
        <v>10</v>
      </c>
      <c r="C35" s="26">
        <f>STDEV(C25:C32)</f>
        <v>0.67400720640488265</v>
      </c>
      <c r="D35" s="26">
        <f t="shared" ref="D35:AK35" si="3">STDEV(D25:D32)</f>
        <v>0.65410789848246198</v>
      </c>
      <c r="E35" s="26">
        <f t="shared" si="3"/>
        <v>0.88640526042791867</v>
      </c>
      <c r="F35" s="26">
        <f t="shared" si="3"/>
        <v>1.6256317453312028</v>
      </c>
      <c r="G35" s="26">
        <f t="shared" si="3"/>
        <v>3.7171177390169237</v>
      </c>
      <c r="H35" s="26">
        <f t="shared" si="3"/>
        <v>5.495387676432455</v>
      </c>
      <c r="I35" s="26">
        <f t="shared" si="3"/>
        <v>12.466641201909312</v>
      </c>
      <c r="J35" s="26">
        <f t="shared" si="3"/>
        <v>21.184883424609296</v>
      </c>
      <c r="K35" s="26">
        <f t="shared" si="3"/>
        <v>33.914932973123058</v>
      </c>
      <c r="L35" s="26">
        <f t="shared" si="3"/>
        <v>45.646584913722897</v>
      </c>
      <c r="M35" s="26">
        <f t="shared" si="3"/>
        <v>45.127927289302498</v>
      </c>
      <c r="N35" s="26">
        <f t="shared" si="3"/>
        <v>35.110028583623453</v>
      </c>
      <c r="O35" s="26">
        <f t="shared" si="3"/>
        <v>28.576310743591172</v>
      </c>
      <c r="P35" s="26">
        <f t="shared" si="3"/>
        <v>25.942460369055187</v>
      </c>
      <c r="Q35" s="26">
        <f t="shared" si="3"/>
        <v>17.512235518549296</v>
      </c>
      <c r="R35" s="26">
        <f t="shared" si="3"/>
        <v>16.540248529830734</v>
      </c>
      <c r="S35" s="26">
        <f t="shared" si="3"/>
        <v>16.339500779224718</v>
      </c>
      <c r="T35" s="26">
        <f t="shared" si="3"/>
        <v>14.909003751328967</v>
      </c>
      <c r="U35" s="26">
        <f t="shared" si="3"/>
        <v>13.339033751684209</v>
      </c>
      <c r="V35" s="26">
        <f t="shared" si="3"/>
        <v>12.954287762303659</v>
      </c>
      <c r="W35" s="26">
        <f t="shared" si="3"/>
        <v>11.912298566727459</v>
      </c>
      <c r="X35" s="26">
        <f t="shared" si="3"/>
        <v>11.361330090643918</v>
      </c>
      <c r="Y35" s="26">
        <f t="shared" si="3"/>
        <v>11.652275988590601</v>
      </c>
      <c r="Z35" s="26">
        <f t="shared" si="3"/>
        <v>11.035389500537425</v>
      </c>
      <c r="AA35" s="26">
        <f t="shared" si="3"/>
        <v>10.812393682383984</v>
      </c>
      <c r="AB35" s="26">
        <f t="shared" si="3"/>
        <v>10.307833359704082</v>
      </c>
      <c r="AC35" s="26">
        <f t="shared" si="3"/>
        <v>9.9728112528872082</v>
      </c>
      <c r="AD35" s="26">
        <f t="shared" si="3"/>
        <v>10.134488499320371</v>
      </c>
      <c r="AE35" s="26">
        <f t="shared" si="3"/>
        <v>9.588236840748479</v>
      </c>
      <c r="AF35" s="26">
        <f t="shared" si="3"/>
        <v>9.2257307105105166</v>
      </c>
      <c r="AG35" s="26">
        <f t="shared" si="3"/>
        <v>8.8785455694371098</v>
      </c>
      <c r="AH35" s="26">
        <f t="shared" si="3"/>
        <v>9.0651215420108215</v>
      </c>
      <c r="AI35" s="26">
        <f t="shared" si="3"/>
        <v>8.9416760972745664</v>
      </c>
      <c r="AJ35" s="26">
        <f t="shared" si="3"/>
        <v>8.8709799748553859</v>
      </c>
      <c r="AK35" s="26">
        <f t="shared" si="3"/>
        <v>8.8665905832754355</v>
      </c>
      <c r="AL35" s="21"/>
      <c r="AM35" s="26">
        <f>STDEV(AM25:AM32)</f>
        <v>2.5877458475338284</v>
      </c>
      <c r="AN35" s="54" t="s">
        <v>14</v>
      </c>
      <c r="AO35" s="26"/>
    </row>
    <row r="36" spans="1:41" s="2" customFormat="1">
      <c r="A36" s="21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38" t="s">
        <v>11</v>
      </c>
      <c r="AM36" s="43">
        <v>0.746</v>
      </c>
      <c r="AN36" s="47"/>
      <c r="AO36" s="47"/>
    </row>
    <row r="37" spans="1:41" s="2" customFormat="1">
      <c r="A37" s="21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1"/>
      <c r="AM37" s="26"/>
      <c r="AN37" s="26"/>
      <c r="AO37" s="26"/>
    </row>
    <row r="38" spans="1:41" s="2" customFormat="1">
      <c r="A38" s="21"/>
      <c r="B38" s="22"/>
      <c r="C38" s="54" t="s">
        <v>229</v>
      </c>
      <c r="D38" s="26"/>
      <c r="E38" s="26"/>
      <c r="F38" s="26"/>
      <c r="G38" s="26"/>
      <c r="H38" s="26"/>
      <c r="I38" s="26"/>
      <c r="J38" s="26"/>
      <c r="K38" s="26"/>
      <c r="L38" s="26"/>
      <c r="M38" s="21"/>
      <c r="N38" s="21"/>
      <c r="O38" s="54" t="s">
        <v>230</v>
      </c>
      <c r="P38" s="21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1"/>
      <c r="AM38" s="26"/>
      <c r="AN38" s="26"/>
      <c r="AO38" s="26"/>
    </row>
    <row r="39" spans="1:41" s="2" customFormat="1">
      <c r="A39" s="21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1"/>
      <c r="N39" s="21"/>
      <c r="O39" s="26"/>
      <c r="P39" s="21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1"/>
      <c r="AM39" s="26"/>
      <c r="AN39" s="26"/>
      <c r="AO39" s="26"/>
    </row>
    <row r="40" spans="1:41" s="2" customFormat="1">
      <c r="A40" s="21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01" t="s">
        <v>255</v>
      </c>
      <c r="N40" s="101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1"/>
      <c r="AM40" s="26"/>
      <c r="AN40" s="26"/>
      <c r="AO40" s="26"/>
    </row>
    <row r="41" spans="1:41" s="2" customFormat="1">
      <c r="A41" s="21"/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04" t="s">
        <v>8</v>
      </c>
      <c r="N41" s="104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1"/>
      <c r="AM41" s="26"/>
      <c r="AN41" s="26"/>
      <c r="AO41" s="26"/>
    </row>
    <row r="42" spans="1:41" s="2" customFormat="1">
      <c r="A42" s="21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55" t="s">
        <v>21</v>
      </c>
      <c r="N42" s="55" t="s">
        <v>12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1"/>
      <c r="AM42" s="26"/>
      <c r="AN42" s="26"/>
      <c r="AO42" s="26"/>
    </row>
    <row r="43" spans="1:41" s="2" customFormat="1">
      <c r="A43" s="21"/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1">
        <v>4</v>
      </c>
      <c r="N43" s="21">
        <v>6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1"/>
      <c r="AM43" s="26"/>
      <c r="AN43" s="26"/>
      <c r="AO43" s="26"/>
    </row>
    <row r="44" spans="1:41" s="2" customFormat="1">
      <c r="A44" s="21"/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>
        <v>5</v>
      </c>
      <c r="N44" s="21">
        <v>4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1"/>
      <c r="AM44" s="26"/>
      <c r="AN44" s="26"/>
      <c r="AO44" s="26"/>
    </row>
    <row r="45" spans="1:41" s="2" customFormat="1">
      <c r="A45" s="21"/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1">
        <v>10</v>
      </c>
      <c r="N45" s="21">
        <v>4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1"/>
      <c r="AM45" s="26"/>
      <c r="AN45" s="26"/>
      <c r="AO45" s="26"/>
    </row>
    <row r="46" spans="1:41" s="2" customFormat="1">
      <c r="A46" s="21"/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1">
        <v>8</v>
      </c>
      <c r="N46" s="21">
        <v>6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1"/>
      <c r="AM46" s="26"/>
      <c r="AN46" s="26"/>
      <c r="AO46" s="26"/>
    </row>
    <row r="47" spans="1:41" s="2" customFormat="1">
      <c r="A47" s="21"/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1">
        <v>7</v>
      </c>
      <c r="N47" s="21">
        <v>7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1"/>
      <c r="AM47" s="26"/>
      <c r="AN47" s="26"/>
      <c r="AO47" s="26"/>
    </row>
    <row r="48" spans="1:41" s="2" customFormat="1">
      <c r="A48" s="21"/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1">
        <v>6</v>
      </c>
      <c r="N48" s="21">
        <v>10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1"/>
      <c r="AM48" s="26"/>
      <c r="AN48" s="26"/>
      <c r="AO48" s="26"/>
    </row>
    <row r="49" spans="1:41" s="2" customFormat="1">
      <c r="A49" s="21"/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1">
        <v>8</v>
      </c>
      <c r="N49" s="21">
        <v>10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1"/>
      <c r="AM49" s="26"/>
      <c r="AN49" s="26"/>
      <c r="AO49" s="26"/>
    </row>
    <row r="50" spans="1:41" s="2" customFormat="1">
      <c r="A50" s="21"/>
      <c r="B50" s="2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1">
        <v>6</v>
      </c>
      <c r="N50" s="21">
        <v>10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1"/>
      <c r="AM50" s="26"/>
      <c r="AN50" s="26"/>
      <c r="AO50" s="26"/>
    </row>
    <row r="51" spans="1:41" s="2" customFormat="1">
      <c r="A51" s="21"/>
      <c r="B51" s="2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1"/>
      <c r="AM51" s="26"/>
      <c r="AN51" s="26"/>
      <c r="AO51" s="26"/>
    </row>
    <row r="52" spans="1:4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54" t="s">
        <v>13</v>
      </c>
      <c r="M52" s="53">
        <f>AVERAGE(M43:M50)</f>
        <v>6.75</v>
      </c>
      <c r="N52" s="53">
        <f>AVERAGE(N43:N50)</f>
        <v>7.125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54" t="s">
        <v>14</v>
      </c>
      <c r="M53" s="26">
        <f>STDEV(M43:M50)</f>
        <v>1.9086270308410553</v>
      </c>
      <c r="N53" s="26">
        <f>STDEV(N43:N50)</f>
        <v>2.5877458475338284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38" t="s">
        <v>11</v>
      </c>
      <c r="M54" s="99">
        <v>0.746</v>
      </c>
      <c r="N54" s="99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33"/>
      <c r="M55" s="100"/>
      <c r="N55" s="100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1:4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1:4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1:4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1:4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1:4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</row>
    <row r="101" spans="1:4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</row>
    <row r="102" spans="1:4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</row>
    <row r="103" spans="1:4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1:4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</row>
    <row r="105" spans="1:4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</row>
    <row r="106" spans="1:4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</row>
    <row r="107" spans="1:4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1:4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1:4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1:4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4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</row>
    <row r="112" spans="1:4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1:4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1:4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1:4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</row>
    <row r="116" spans="1:4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1:4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</row>
    <row r="118" spans="1:4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</row>
    <row r="119" spans="1:4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1:4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</row>
    <row r="121" spans="1:4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1:4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</row>
    <row r="123" spans="1:4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</row>
    <row r="124" spans="1:4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</row>
    <row r="125" spans="1:4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</row>
    <row r="126" spans="1:4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</row>
    <row r="127" spans="1:4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</row>
    <row r="128" spans="1:4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</row>
    <row r="129" spans="1:4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</row>
    <row r="130" spans="1:4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</row>
    <row r="131" spans="1:4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</row>
    <row r="132" spans="1:4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</row>
    <row r="133" spans="1:4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</row>
    <row r="134" spans="1:4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</row>
    <row r="135" spans="1:4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</row>
    <row r="136" spans="1:4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</row>
    <row r="137" spans="1:4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</row>
    <row r="138" spans="1:4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</row>
    <row r="139" spans="1:4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</row>
    <row r="140" spans="1:4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</row>
    <row r="141" spans="1: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1:4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</row>
    <row r="143" spans="1:4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</row>
    <row r="144" spans="1:4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</row>
    <row r="145" spans="1:4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1:4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1:4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1:4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</row>
    <row r="149" spans="1:4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</row>
    <row r="150" spans="1:4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</row>
    <row r="151" spans="1:4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1:4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1:4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</row>
    <row r="154" spans="1:4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</row>
    <row r="155" spans="1:4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</row>
    <row r="156" spans="1:4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</row>
    <row r="157" spans="1:4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1:4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1:4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</row>
    <row r="160" spans="1:4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</row>
    <row r="161" spans="1:4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</row>
    <row r="162" spans="1:4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</row>
    <row r="163" spans="1:4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</row>
    <row r="164" spans="1:4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</row>
    <row r="165" spans="1:4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</row>
    <row r="166" spans="1:4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</row>
    <row r="167" spans="1:4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</row>
    <row r="168" spans="1:4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1:4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</row>
    <row r="170" spans="1:4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</row>
    <row r="171" spans="1:4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</row>
    <row r="172" spans="1:4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</row>
    <row r="173" spans="1:4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</row>
    <row r="174" spans="1:4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</row>
    <row r="175" spans="1:4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</row>
    <row r="176" spans="1:4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</row>
    <row r="177" spans="1:4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</row>
    <row r="178" spans="1:4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</row>
    <row r="179" spans="1:4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</row>
    <row r="180" spans="1:4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</row>
    <row r="181" spans="1:4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</row>
    <row r="182" spans="1:4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</row>
    <row r="183" spans="1:4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</row>
    <row r="184" spans="1:4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</row>
    <row r="185" spans="1:4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</row>
    <row r="186" spans="1:4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</row>
    <row r="187" spans="1:4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</row>
    <row r="188" spans="1:4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1:4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</row>
    <row r="190" spans="1:4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</row>
    <row r="191" spans="1:4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</row>
    <row r="192" spans="1:4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</row>
    <row r="193" spans="1:4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</row>
    <row r="194" spans="1:4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</row>
    <row r="195" spans="1:4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1:4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1:4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 spans="1:4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 spans="1:4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</sheetData>
  <mergeCells count="10">
    <mergeCell ref="M40:N40"/>
    <mergeCell ref="M41:N41"/>
    <mergeCell ref="M54:N54"/>
    <mergeCell ref="M55:N55"/>
    <mergeCell ref="A7:B7"/>
    <mergeCell ref="C7:AK7"/>
    <mergeCell ref="C8:AA8"/>
    <mergeCell ref="A22:B22"/>
    <mergeCell ref="C22:AA22"/>
    <mergeCell ref="C23:AA23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16"/>
  <sheetViews>
    <sheetView topLeftCell="A10" workbookViewId="0">
      <selection activeCell="T37" sqref="T37"/>
    </sheetView>
  </sheetViews>
  <sheetFormatPr defaultColWidth="9" defaultRowHeight="15"/>
  <cols>
    <col min="1" max="1" width="16.7109375" customWidth="1"/>
    <col min="2" max="2" width="10.42578125" customWidth="1"/>
    <col min="3" max="3" width="10" customWidth="1"/>
    <col min="4" max="4" width="16" customWidth="1"/>
    <col min="5" max="5" width="9" style="14"/>
    <col min="20" max="20" width="10.42578125" customWidth="1"/>
    <col min="21" max="21" width="11.28515625" customWidth="1"/>
    <col min="23" max="23" width="10" customWidth="1"/>
    <col min="24" max="24" width="11.42578125" customWidth="1"/>
    <col min="26" max="26" width="10.85546875" customWidth="1"/>
    <col min="27" max="27" width="11.42578125" customWidth="1"/>
  </cols>
  <sheetData>
    <row r="1" spans="1:29">
      <c r="A1" s="10" t="s">
        <v>235</v>
      </c>
      <c r="E1"/>
    </row>
    <row r="2" spans="1:29">
      <c r="A2" s="10"/>
      <c r="E2"/>
    </row>
    <row r="3" spans="1:29">
      <c r="Q3" s="14"/>
    </row>
    <row r="4" spans="1:29">
      <c r="Q4" s="14"/>
    </row>
    <row r="5" spans="1:29">
      <c r="A5" s="13" t="s">
        <v>31</v>
      </c>
      <c r="F5" s="13" t="s">
        <v>51</v>
      </c>
      <c r="Q5" s="14"/>
      <c r="R5" s="13" t="s">
        <v>71</v>
      </c>
      <c r="S5" s="13"/>
    </row>
    <row r="6" spans="1:29" ht="19.5" customHeight="1">
      <c r="B6" s="13"/>
      <c r="C6" s="13"/>
      <c r="D6" s="13"/>
      <c r="E6" s="15"/>
      <c r="O6" s="1"/>
      <c r="P6" s="1"/>
      <c r="Q6" s="20"/>
      <c r="R6" s="1"/>
      <c r="S6" s="1"/>
      <c r="T6" s="106" t="s">
        <v>79</v>
      </c>
      <c r="U6" s="106"/>
      <c r="AC6" s="105" t="s">
        <v>116</v>
      </c>
    </row>
    <row r="7" spans="1:29" ht="14.25" customHeight="1">
      <c r="A7" s="102" t="s">
        <v>26</v>
      </c>
      <c r="B7" s="103"/>
      <c r="C7" s="24"/>
      <c r="D7" s="24"/>
      <c r="E7" s="32"/>
      <c r="F7" s="24"/>
      <c r="G7" s="33"/>
      <c r="H7" s="100" t="s">
        <v>59</v>
      </c>
      <c r="I7" s="100"/>
      <c r="J7" s="100"/>
      <c r="K7" s="100"/>
      <c r="L7" s="100"/>
      <c r="M7" s="100"/>
      <c r="N7" s="34"/>
      <c r="O7" s="35"/>
      <c r="P7" s="35"/>
      <c r="Q7" s="36"/>
      <c r="R7" s="35"/>
      <c r="S7" s="35"/>
      <c r="T7" s="106"/>
      <c r="U7" s="106"/>
      <c r="W7" s="107" t="s">
        <v>80</v>
      </c>
      <c r="X7" s="107"/>
      <c r="Z7" s="107" t="s">
        <v>75</v>
      </c>
      <c r="AA7" s="107"/>
      <c r="AC7" s="105"/>
    </row>
    <row r="8" spans="1:29" ht="15.75" thickBot="1">
      <c r="A8" s="24" t="s">
        <v>25</v>
      </c>
      <c r="B8" s="24" t="s">
        <v>28</v>
      </c>
      <c r="C8" s="24" t="s">
        <v>29</v>
      </c>
      <c r="D8" s="24" t="s">
        <v>62</v>
      </c>
      <c r="E8" s="32"/>
      <c r="F8" s="24"/>
      <c r="G8" s="37" t="s">
        <v>6</v>
      </c>
      <c r="H8" s="38" t="s">
        <v>53</v>
      </c>
      <c r="I8" s="38" t="s">
        <v>54</v>
      </c>
      <c r="J8" s="38" t="s">
        <v>55</v>
      </c>
      <c r="K8" s="38" t="s">
        <v>56</v>
      </c>
      <c r="L8" s="38" t="s">
        <v>57</v>
      </c>
      <c r="M8" s="38" t="s">
        <v>58</v>
      </c>
      <c r="N8" s="39"/>
      <c r="O8" s="24"/>
      <c r="P8" s="40" t="s">
        <v>52</v>
      </c>
      <c r="Q8" s="32"/>
      <c r="R8" s="24"/>
      <c r="S8" s="37" t="s">
        <v>6</v>
      </c>
      <c r="T8" s="58" t="s">
        <v>77</v>
      </c>
      <c r="U8" s="58" t="s">
        <v>78</v>
      </c>
      <c r="W8" s="58" t="s">
        <v>77</v>
      </c>
      <c r="X8" s="58" t="s">
        <v>78</v>
      </c>
      <c r="Z8" s="58" t="s">
        <v>77</v>
      </c>
      <c r="AA8" s="58" t="s">
        <v>78</v>
      </c>
      <c r="AC8" s="105"/>
    </row>
    <row r="9" spans="1:29" ht="19.5" customHeight="1">
      <c r="A9" s="41" t="s">
        <v>35</v>
      </c>
      <c r="B9" s="21">
        <v>149484</v>
      </c>
      <c r="C9" s="21">
        <v>233703</v>
      </c>
      <c r="D9" s="26">
        <f>B9/C9*100</f>
        <v>63.963235388505922</v>
      </c>
      <c r="E9" s="42"/>
      <c r="F9" s="26"/>
      <c r="G9" s="41" t="s">
        <v>35</v>
      </c>
      <c r="H9" s="43">
        <v>2.3354930546623791</v>
      </c>
      <c r="I9" s="43">
        <v>2.1537066559485525</v>
      </c>
      <c r="J9" s="43">
        <v>1.3865064308681672</v>
      </c>
      <c r="K9" s="43">
        <v>0.61725212218649517</v>
      </c>
      <c r="L9" s="43">
        <v>0.31838295819935691</v>
      </c>
      <c r="M9" s="43">
        <v>0.22286807073954981</v>
      </c>
      <c r="N9" s="27"/>
      <c r="O9" s="21"/>
      <c r="P9" s="43">
        <v>52.01</v>
      </c>
      <c r="Q9" s="32"/>
      <c r="R9" s="24"/>
      <c r="S9" s="41" t="s">
        <v>35</v>
      </c>
      <c r="T9" s="61">
        <v>78.5</v>
      </c>
      <c r="U9" s="61">
        <v>10.899999999999999</v>
      </c>
      <c r="V9" s="31"/>
      <c r="W9" s="23">
        <v>416</v>
      </c>
      <c r="X9" s="23">
        <v>348</v>
      </c>
      <c r="Y9" s="23"/>
      <c r="Z9" s="23">
        <f t="shared" ref="Z9:AA16" si="0">T9*W9</f>
        <v>32656</v>
      </c>
      <c r="AA9" s="23">
        <f t="shared" si="0"/>
        <v>3793.1999999999994</v>
      </c>
      <c r="AC9" s="59">
        <f>AA9/Z9*100</f>
        <v>11.615629593336598</v>
      </c>
    </row>
    <row r="10" spans="1:29">
      <c r="A10" s="41" t="s">
        <v>36</v>
      </c>
      <c r="B10" s="21">
        <v>144495</v>
      </c>
      <c r="C10" s="21">
        <v>195857</v>
      </c>
      <c r="D10" s="26">
        <f t="shared" ref="D10:D16" si="1">B10/C10*100</f>
        <v>73.775764971382188</v>
      </c>
      <c r="E10" s="42"/>
      <c r="F10" s="26"/>
      <c r="G10" s="41" t="s">
        <v>36</v>
      </c>
      <c r="H10" s="43">
        <v>1.6165273311897106</v>
      </c>
      <c r="I10" s="43">
        <v>1.7654180064308682</v>
      </c>
      <c r="J10" s="43">
        <v>1.467636655948553</v>
      </c>
      <c r="K10" s="43">
        <v>0.7290916398713827</v>
      </c>
      <c r="L10" s="43">
        <v>0.31668810289389077</v>
      </c>
      <c r="M10" s="43">
        <v>0.22924437299035369</v>
      </c>
      <c r="N10" s="27"/>
      <c r="O10" s="21"/>
      <c r="P10" s="43">
        <v>49</v>
      </c>
      <c r="Q10" s="45"/>
      <c r="R10" s="21"/>
      <c r="S10" s="41" t="s">
        <v>36</v>
      </c>
      <c r="T10" s="61">
        <v>96.8</v>
      </c>
      <c r="U10" s="61">
        <v>35.900000000000006</v>
      </c>
      <c r="V10" s="23"/>
      <c r="W10" s="23">
        <v>416</v>
      </c>
      <c r="X10" s="23">
        <v>322</v>
      </c>
      <c r="Y10" s="23"/>
      <c r="Z10" s="23">
        <f t="shared" si="0"/>
        <v>40268.799999999996</v>
      </c>
      <c r="AA10" s="23">
        <f t="shared" si="0"/>
        <v>11559.800000000001</v>
      </c>
      <c r="AC10" s="59">
        <f t="shared" ref="AC10:AC15" si="2">AA10/Z10*100</f>
        <v>28.706591703750799</v>
      </c>
    </row>
    <row r="11" spans="1:29">
      <c r="A11" s="41" t="s">
        <v>37</v>
      </c>
      <c r="B11" s="21">
        <v>93532</v>
      </c>
      <c r="C11" s="21">
        <v>204592</v>
      </c>
      <c r="D11" s="26">
        <f t="shared" si="1"/>
        <v>45.716352545554081</v>
      </c>
      <c r="E11" s="42"/>
      <c r="F11" s="26"/>
      <c r="G11" s="41" t="s">
        <v>37</v>
      </c>
      <c r="H11" s="43">
        <v>0.48076312968917473</v>
      </c>
      <c r="I11" s="43">
        <v>0.75926688102893902</v>
      </c>
      <c r="J11" s="43">
        <v>0.97529260450160793</v>
      </c>
      <c r="K11" s="43">
        <v>0.54324115755627012</v>
      </c>
      <c r="L11" s="43">
        <v>0.3261564844587353</v>
      </c>
      <c r="M11" s="43">
        <v>0.26579635584137196</v>
      </c>
      <c r="N11" s="21"/>
      <c r="O11" s="21"/>
      <c r="P11" s="43">
        <v>30.98</v>
      </c>
      <c r="Q11" s="45"/>
      <c r="R11" s="21"/>
      <c r="S11" s="41" t="s">
        <v>37</v>
      </c>
      <c r="T11" s="61">
        <v>93.699999999999989</v>
      </c>
      <c r="U11" s="61">
        <v>41.8</v>
      </c>
      <c r="V11" s="23"/>
      <c r="W11" s="23">
        <v>358</v>
      </c>
      <c r="X11" s="23">
        <v>358</v>
      </c>
      <c r="Y11" s="23"/>
      <c r="Z11" s="23">
        <f t="shared" si="0"/>
        <v>33544.6</v>
      </c>
      <c r="AA11" s="23">
        <f t="shared" si="0"/>
        <v>14964.4</v>
      </c>
      <c r="AC11" s="59">
        <f t="shared" si="2"/>
        <v>44.610458911419428</v>
      </c>
    </row>
    <row r="12" spans="1:29">
      <c r="A12" s="41" t="s">
        <v>38</v>
      </c>
      <c r="B12" s="21">
        <v>178908</v>
      </c>
      <c r="C12" s="21">
        <v>254196</v>
      </c>
      <c r="D12" s="26">
        <f t="shared" si="1"/>
        <v>70.381910022187597</v>
      </c>
      <c r="E12" s="42"/>
      <c r="F12" s="26"/>
      <c r="G12" s="41" t="s">
        <v>38</v>
      </c>
      <c r="H12" s="43">
        <v>1.5617869774919617</v>
      </c>
      <c r="I12" s="43">
        <v>1.7765691318327976</v>
      </c>
      <c r="J12" s="43">
        <v>1.7396382636655952</v>
      </c>
      <c r="K12" s="43">
        <v>0.69002411575562717</v>
      </c>
      <c r="L12" s="43">
        <v>0.35278697749196153</v>
      </c>
      <c r="M12" s="43">
        <v>0.26434726688102894</v>
      </c>
      <c r="N12" s="24"/>
      <c r="O12" s="24"/>
      <c r="P12" s="43">
        <v>51.72</v>
      </c>
      <c r="Q12" s="32"/>
      <c r="R12" s="24"/>
      <c r="S12" s="41" t="s">
        <v>38</v>
      </c>
      <c r="T12" s="61">
        <v>79.5</v>
      </c>
      <c r="U12" s="61">
        <v>9.6000000000000014</v>
      </c>
      <c r="V12" s="23"/>
      <c r="W12" s="23">
        <v>336</v>
      </c>
      <c r="X12" s="23">
        <v>348</v>
      </c>
      <c r="Y12" s="23"/>
      <c r="Z12" s="23">
        <f t="shared" si="0"/>
        <v>26712</v>
      </c>
      <c r="AA12" s="23">
        <f t="shared" si="0"/>
        <v>3340.8000000000006</v>
      </c>
      <c r="AC12" s="59">
        <f t="shared" si="2"/>
        <v>12.506738544474397</v>
      </c>
    </row>
    <row r="13" spans="1:29">
      <c r="A13" s="41" t="s">
        <v>39</v>
      </c>
      <c r="B13" s="21">
        <v>143544</v>
      </c>
      <c r="C13" s="21">
        <v>248108</v>
      </c>
      <c r="D13" s="26">
        <f t="shared" si="1"/>
        <v>57.855450045947734</v>
      </c>
      <c r="E13" s="42"/>
      <c r="F13" s="26"/>
      <c r="G13" s="41" t="s">
        <v>39</v>
      </c>
      <c r="H13" s="43">
        <v>0.97867169472290549</v>
      </c>
      <c r="I13" s="43">
        <v>1.0044639209381505</v>
      </c>
      <c r="J13" s="43">
        <v>1.0073297238509553</v>
      </c>
      <c r="K13" s="43">
        <v>0.40551111216190666</v>
      </c>
      <c r="L13" s="43">
        <v>0.24645905050122952</v>
      </c>
      <c r="M13" s="43">
        <v>0.19487459807073959</v>
      </c>
      <c r="N13" s="24"/>
      <c r="O13" s="24"/>
      <c r="P13" s="43">
        <v>31.23</v>
      </c>
      <c r="Q13" s="32"/>
      <c r="R13" s="24"/>
      <c r="S13" s="41" t="s">
        <v>39</v>
      </c>
      <c r="T13" s="61">
        <v>70</v>
      </c>
      <c r="U13" s="61">
        <v>24.299999999999997</v>
      </c>
      <c r="V13" s="23"/>
      <c r="W13" s="23">
        <v>399</v>
      </c>
      <c r="X13" s="23">
        <v>396</v>
      </c>
      <c r="Y13" s="23"/>
      <c r="Z13" s="23">
        <f t="shared" si="0"/>
        <v>27930</v>
      </c>
      <c r="AA13" s="23">
        <f t="shared" si="0"/>
        <v>9622.7999999999993</v>
      </c>
      <c r="AC13" s="59">
        <f t="shared" si="2"/>
        <v>34.453276047261006</v>
      </c>
    </row>
    <row r="14" spans="1:29">
      <c r="A14" s="41" t="s">
        <v>40</v>
      </c>
      <c r="B14" s="21">
        <v>115341</v>
      </c>
      <c r="C14" s="21">
        <v>224109</v>
      </c>
      <c r="D14" s="26">
        <f t="shared" si="1"/>
        <v>51.466473903323831</v>
      </c>
      <c r="E14" s="42"/>
      <c r="F14" s="26"/>
      <c r="G14" s="41" t="s">
        <v>40</v>
      </c>
      <c r="H14" s="43">
        <v>0.68613357229455496</v>
      </c>
      <c r="I14" s="43">
        <v>0.97739497127194153</v>
      </c>
      <c r="J14" s="43">
        <v>0.87723788941015235</v>
      </c>
      <c r="K14" s="43">
        <v>0.47200463865900583</v>
      </c>
      <c r="L14" s="43">
        <v>0.27399293658742291</v>
      </c>
      <c r="M14" s="43">
        <v>0.19455800959359021</v>
      </c>
      <c r="N14" s="24"/>
      <c r="O14" s="24"/>
      <c r="P14" s="43">
        <v>29.74</v>
      </c>
      <c r="Q14" s="32"/>
      <c r="R14" s="24"/>
      <c r="S14" s="41" t="s">
        <v>40</v>
      </c>
      <c r="T14" s="61">
        <v>83.8</v>
      </c>
      <c r="U14" s="61">
        <v>32.70000000000001</v>
      </c>
      <c r="W14" s="23">
        <v>323</v>
      </c>
      <c r="X14" s="23">
        <v>360</v>
      </c>
      <c r="Y14" s="23"/>
      <c r="Z14" s="23">
        <f t="shared" si="0"/>
        <v>27067.399999999998</v>
      </c>
      <c r="AA14" s="23">
        <f t="shared" si="0"/>
        <v>11772.000000000004</v>
      </c>
      <c r="AC14" s="59">
        <f t="shared" si="2"/>
        <v>43.491432498134301</v>
      </c>
    </row>
    <row r="15" spans="1:29">
      <c r="A15" s="41" t="s">
        <v>50</v>
      </c>
      <c r="B15" s="21">
        <v>120452</v>
      </c>
      <c r="C15" s="21">
        <v>207944</v>
      </c>
      <c r="D15" s="26">
        <f t="shared" si="1"/>
        <v>57.925210633632126</v>
      </c>
      <c r="E15" s="42"/>
      <c r="F15" s="26"/>
      <c r="G15" s="41" t="s">
        <v>50</v>
      </c>
      <c r="H15" s="43">
        <v>1.3384147909967843</v>
      </c>
      <c r="I15" s="43">
        <v>1.3191107315112542</v>
      </c>
      <c r="J15" s="43">
        <v>1.0836012057877811</v>
      </c>
      <c r="K15" s="43">
        <v>0.70652857717041795</v>
      </c>
      <c r="L15" s="43">
        <v>0.42468930868167198</v>
      </c>
      <c r="M15" s="43">
        <v>0.2393703376205788</v>
      </c>
      <c r="N15" s="24"/>
      <c r="O15" s="24"/>
      <c r="P15" s="43">
        <v>42.9</v>
      </c>
      <c r="Q15" s="32"/>
      <c r="R15" s="24"/>
      <c r="S15" s="41" t="s">
        <v>50</v>
      </c>
      <c r="T15" s="61">
        <v>71.2</v>
      </c>
      <c r="U15" s="61">
        <v>23.299999999999997</v>
      </c>
      <c r="W15" s="23">
        <v>315</v>
      </c>
      <c r="X15" s="23">
        <v>305</v>
      </c>
      <c r="Y15" s="23"/>
      <c r="Z15" s="23">
        <f t="shared" si="0"/>
        <v>22428</v>
      </c>
      <c r="AA15" s="23">
        <f t="shared" si="0"/>
        <v>7106.4999999999991</v>
      </c>
      <c r="AC15" s="59">
        <f t="shared" si="2"/>
        <v>31.68583912965935</v>
      </c>
    </row>
    <row r="16" spans="1:29">
      <c r="A16" s="41" t="s">
        <v>41</v>
      </c>
      <c r="B16" s="21">
        <v>167485</v>
      </c>
      <c r="C16" s="21">
        <v>257497</v>
      </c>
      <c r="D16" s="26">
        <f t="shared" si="1"/>
        <v>65.043476234674586</v>
      </c>
      <c r="E16" s="42"/>
      <c r="F16" s="26"/>
      <c r="G16" s="41" t="s">
        <v>41</v>
      </c>
      <c r="H16" s="43">
        <v>0.57066655948553058</v>
      </c>
      <c r="I16" s="43">
        <v>0.5948064308681672</v>
      </c>
      <c r="J16" s="43">
        <v>1.4194244372990354</v>
      </c>
      <c r="K16" s="43">
        <v>1.3344520900321544</v>
      </c>
      <c r="L16" s="43">
        <v>0.99939067524115766</v>
      </c>
      <c r="M16" s="43">
        <v>0.78985659163987143</v>
      </c>
      <c r="N16" s="24"/>
      <c r="O16" s="24"/>
      <c r="P16" s="43">
        <v>60.94</v>
      </c>
      <c r="Q16" s="32"/>
      <c r="R16" s="24"/>
      <c r="S16" s="41" t="s">
        <v>41</v>
      </c>
      <c r="T16" s="61">
        <v>72.100000000000009</v>
      </c>
      <c r="U16" s="61">
        <v>10.799999999999997</v>
      </c>
      <c r="V16" s="23"/>
      <c r="W16" s="23">
        <v>240</v>
      </c>
      <c r="X16" s="23">
        <v>320</v>
      </c>
      <c r="Z16" s="23">
        <f t="shared" si="0"/>
        <v>17304.000000000004</v>
      </c>
      <c r="AA16" s="23">
        <f t="shared" si="0"/>
        <v>3455.9999999999991</v>
      </c>
      <c r="AC16" s="59">
        <f>AA16/Z16*100</f>
        <v>19.972260748959769</v>
      </c>
    </row>
    <row r="17" spans="1:29">
      <c r="A17" s="24"/>
      <c r="B17" s="24"/>
      <c r="C17" s="21"/>
      <c r="D17" s="24"/>
      <c r="E17" s="32"/>
      <c r="F17" s="24"/>
      <c r="G17" s="30"/>
      <c r="H17" s="24"/>
      <c r="I17" s="24"/>
      <c r="J17" s="24"/>
      <c r="K17" s="24"/>
      <c r="L17" s="24"/>
      <c r="M17" s="24"/>
      <c r="N17" s="24"/>
      <c r="O17" s="24"/>
      <c r="P17" s="24"/>
      <c r="Q17" s="32"/>
      <c r="R17" s="24"/>
      <c r="S17" s="24"/>
      <c r="T17" s="106" t="s">
        <v>79</v>
      </c>
      <c r="U17" s="106"/>
    </row>
    <row r="18" spans="1:29">
      <c r="A18" s="102" t="s">
        <v>34</v>
      </c>
      <c r="B18" s="103"/>
      <c r="C18" s="21"/>
      <c r="D18" s="24"/>
      <c r="E18" s="32"/>
      <c r="F18" s="24"/>
      <c r="G18" s="33"/>
      <c r="H18" s="100" t="s">
        <v>59</v>
      </c>
      <c r="I18" s="100"/>
      <c r="J18" s="100"/>
      <c r="K18" s="100"/>
      <c r="L18" s="100"/>
      <c r="M18" s="100"/>
      <c r="N18" s="34"/>
      <c r="O18" s="35"/>
      <c r="P18" s="35"/>
      <c r="Q18" s="36"/>
      <c r="R18" s="35"/>
      <c r="S18" s="35"/>
      <c r="T18" s="106"/>
      <c r="U18" s="106"/>
      <c r="W18" s="107" t="s">
        <v>80</v>
      </c>
      <c r="X18" s="107"/>
      <c r="Z18" s="107" t="s">
        <v>75</v>
      </c>
      <c r="AA18" s="107"/>
    </row>
    <row r="19" spans="1:29" ht="15.75" thickBot="1">
      <c r="A19" s="24" t="s">
        <v>25</v>
      </c>
      <c r="B19" s="24" t="s">
        <v>28</v>
      </c>
      <c r="C19" s="24" t="s">
        <v>29</v>
      </c>
      <c r="D19" s="24" t="s">
        <v>62</v>
      </c>
      <c r="E19" s="32"/>
      <c r="F19" s="24"/>
      <c r="G19" s="37" t="s">
        <v>6</v>
      </c>
      <c r="H19" s="38" t="s">
        <v>53</v>
      </c>
      <c r="I19" s="38" t="s">
        <v>54</v>
      </c>
      <c r="J19" s="38" t="s">
        <v>55</v>
      </c>
      <c r="K19" s="38" t="s">
        <v>56</v>
      </c>
      <c r="L19" s="38" t="s">
        <v>57</v>
      </c>
      <c r="M19" s="38" t="s">
        <v>58</v>
      </c>
      <c r="N19" s="39"/>
      <c r="O19" s="24"/>
      <c r="P19" s="40" t="s">
        <v>52</v>
      </c>
      <c r="Q19" s="32"/>
      <c r="R19" s="24"/>
      <c r="S19" s="37" t="s">
        <v>6</v>
      </c>
      <c r="T19" s="58" t="s">
        <v>77</v>
      </c>
      <c r="U19" s="58" t="s">
        <v>78</v>
      </c>
      <c r="W19" s="58" t="s">
        <v>77</v>
      </c>
      <c r="X19" s="58" t="s">
        <v>78</v>
      </c>
      <c r="Z19" s="58" t="s">
        <v>77</v>
      </c>
      <c r="AA19" s="58" t="s">
        <v>78</v>
      </c>
    </row>
    <row r="20" spans="1:29" ht="19.5" customHeight="1">
      <c r="A20" s="41" t="s">
        <v>42</v>
      </c>
      <c r="B20" s="21">
        <v>112267</v>
      </c>
      <c r="C20" s="21">
        <v>233242</v>
      </c>
      <c r="D20" s="26">
        <f>B20/C20*100</f>
        <v>48.133269308272098</v>
      </c>
      <c r="E20" s="42"/>
      <c r="F20" s="26"/>
      <c r="G20" s="41" t="s">
        <v>42</v>
      </c>
      <c r="H20" s="43">
        <v>0.56741727793408359</v>
      </c>
      <c r="I20" s="43">
        <v>0.80428976587620582</v>
      </c>
      <c r="J20" s="43">
        <v>0.83336048030546617</v>
      </c>
      <c r="K20" s="43">
        <v>0.37145912881832793</v>
      </c>
      <c r="L20" s="43">
        <v>0.22825894292604504</v>
      </c>
      <c r="M20" s="43">
        <v>0.16473404843247591</v>
      </c>
      <c r="N20" s="27"/>
      <c r="O20" s="21"/>
      <c r="P20" s="43">
        <v>25.41</v>
      </c>
      <c r="Q20" s="45"/>
      <c r="R20" s="21"/>
      <c r="S20" s="41" t="s">
        <v>42</v>
      </c>
      <c r="T20" s="61">
        <v>88.5</v>
      </c>
      <c r="U20" s="61">
        <v>41.499999999999993</v>
      </c>
      <c r="V20" s="31"/>
      <c r="W20" s="23">
        <v>318</v>
      </c>
      <c r="X20" s="23">
        <v>336</v>
      </c>
      <c r="Z20" s="23">
        <f t="shared" ref="Z20:AA27" si="3">T20*W20</f>
        <v>28143</v>
      </c>
      <c r="AA20" s="23">
        <f t="shared" si="3"/>
        <v>13943.999999999998</v>
      </c>
      <c r="AC20" s="59">
        <f>AA20/Z20*100</f>
        <v>49.546956614433427</v>
      </c>
    </row>
    <row r="21" spans="1:29">
      <c r="A21" s="41" t="s">
        <v>43</v>
      </c>
      <c r="B21" s="21">
        <v>181320</v>
      </c>
      <c r="C21" s="21">
        <v>265870</v>
      </c>
      <c r="D21" s="26">
        <f t="shared" ref="D21:D27" si="4">B21/C21*100</f>
        <v>68.19874374694399</v>
      </c>
      <c r="E21" s="42"/>
      <c r="F21" s="26"/>
      <c r="G21" s="41" t="s">
        <v>43</v>
      </c>
      <c r="H21" s="43">
        <v>1.3158095257234728</v>
      </c>
      <c r="I21" s="43">
        <v>1.7628799437299039</v>
      </c>
      <c r="J21" s="43">
        <v>1.2853274517684889</v>
      </c>
      <c r="K21" s="43">
        <v>0.38915447749196147</v>
      </c>
      <c r="L21" s="43">
        <v>0.25909762861736341</v>
      </c>
      <c r="M21" s="43">
        <v>0.17374782154340837</v>
      </c>
      <c r="N21" s="27"/>
      <c r="O21" s="21"/>
      <c r="P21" s="43">
        <v>39.270000000000003</v>
      </c>
      <c r="Q21" s="45"/>
      <c r="R21" s="21"/>
      <c r="S21" s="41" t="s">
        <v>43</v>
      </c>
      <c r="T21" s="61">
        <v>90.600000000000009</v>
      </c>
      <c r="U21" s="61">
        <v>10.800000000000004</v>
      </c>
      <c r="V21" s="23"/>
      <c r="W21" s="23">
        <v>324</v>
      </c>
      <c r="X21" s="23">
        <v>404</v>
      </c>
      <c r="Z21" s="23">
        <f t="shared" si="3"/>
        <v>29354.400000000001</v>
      </c>
      <c r="AA21" s="23">
        <f t="shared" si="3"/>
        <v>4363.2000000000016</v>
      </c>
      <c r="AC21" s="59">
        <f t="shared" ref="AC21:AC26" si="5">AA21/Z21*100</f>
        <v>14.863870493009571</v>
      </c>
    </row>
    <row r="22" spans="1:29">
      <c r="A22" s="41" t="s">
        <v>44</v>
      </c>
      <c r="B22" s="21">
        <v>95044</v>
      </c>
      <c r="C22" s="21">
        <v>220040</v>
      </c>
      <c r="D22" s="26">
        <f t="shared" si="4"/>
        <v>43.193964733684787</v>
      </c>
      <c r="E22" s="42"/>
      <c r="F22" s="26"/>
      <c r="G22" s="41" t="s">
        <v>44</v>
      </c>
      <c r="H22" s="43">
        <v>0.88589942122186505</v>
      </c>
      <c r="I22" s="43">
        <v>0.8899323472668812</v>
      </c>
      <c r="J22" s="43">
        <v>0.7864205787781352</v>
      </c>
      <c r="K22" s="43">
        <v>0.42480154340836018</v>
      </c>
      <c r="L22" s="43">
        <v>0.21643369774919619</v>
      </c>
      <c r="M22" s="43">
        <v>0.13174225080385854</v>
      </c>
      <c r="N22" s="27"/>
      <c r="O22" s="21"/>
      <c r="P22" s="43">
        <v>27.35</v>
      </c>
      <c r="Q22" s="45"/>
      <c r="R22" s="21"/>
      <c r="S22" s="41" t="s">
        <v>44</v>
      </c>
      <c r="T22" s="61">
        <v>67.399999999999991</v>
      </c>
      <c r="U22" s="61">
        <v>21.199999999999996</v>
      </c>
      <c r="V22" s="23"/>
      <c r="W22" s="23">
        <v>344</v>
      </c>
      <c r="X22" s="23">
        <v>310</v>
      </c>
      <c r="Z22" s="23">
        <f t="shared" si="3"/>
        <v>23185.599999999999</v>
      </c>
      <c r="AA22" s="23">
        <f t="shared" si="3"/>
        <v>6571.9999999999991</v>
      </c>
      <c r="AC22" s="59">
        <f t="shared" si="5"/>
        <v>28.345179766751777</v>
      </c>
    </row>
    <row r="23" spans="1:29">
      <c r="A23" s="41" t="s">
        <v>45</v>
      </c>
      <c r="B23" s="21">
        <v>150534</v>
      </c>
      <c r="C23" s="21">
        <v>240119</v>
      </c>
      <c r="D23" s="26">
        <f t="shared" si="4"/>
        <v>62.691415506478045</v>
      </c>
      <c r="E23" s="42"/>
      <c r="F23" s="26"/>
      <c r="G23" s="41" t="s">
        <v>45</v>
      </c>
      <c r="H23" s="43">
        <v>1.4830277505941563</v>
      </c>
      <c r="I23" s="43">
        <v>1.7466771284775617</v>
      </c>
      <c r="J23" s="43">
        <v>1.4480742345868864</v>
      </c>
      <c r="K23" s="43">
        <v>0.94074891653851533</v>
      </c>
      <c r="L23" s="43">
        <v>0.41444883265762622</v>
      </c>
      <c r="M23" s="43">
        <v>0.25865601845379566</v>
      </c>
      <c r="N23" s="27"/>
      <c r="O23" s="21"/>
      <c r="P23" s="43">
        <v>52.9</v>
      </c>
      <c r="Q23" s="45"/>
      <c r="R23" s="21"/>
      <c r="S23" s="41" t="s">
        <v>45</v>
      </c>
      <c r="T23" s="61">
        <v>78.399999999999991</v>
      </c>
      <c r="U23" s="61">
        <v>13.199999999999996</v>
      </c>
      <c r="V23" s="23"/>
      <c r="W23" s="23">
        <v>362</v>
      </c>
      <c r="X23" s="23">
        <v>337</v>
      </c>
      <c r="Z23" s="23">
        <f t="shared" si="3"/>
        <v>28380.799999999996</v>
      </c>
      <c r="AA23" s="23">
        <f t="shared" si="3"/>
        <v>4448.3999999999987</v>
      </c>
      <c r="AC23" s="59">
        <f t="shared" si="5"/>
        <v>15.673976773029652</v>
      </c>
    </row>
    <row r="24" spans="1:29">
      <c r="A24" s="41" t="s">
        <v>46</v>
      </c>
      <c r="B24" s="21">
        <v>111010</v>
      </c>
      <c r="C24" s="21">
        <v>194896</v>
      </c>
      <c r="D24" s="26">
        <f t="shared" si="4"/>
        <v>56.95858303915935</v>
      </c>
      <c r="E24" s="42"/>
      <c r="F24" s="26"/>
      <c r="G24" s="41" t="s">
        <v>46</v>
      </c>
      <c r="H24" s="43">
        <v>1.0973090160771704</v>
      </c>
      <c r="I24" s="43">
        <v>1.3001190482315113</v>
      </c>
      <c r="J24" s="43">
        <v>1.2563547781350484</v>
      </c>
      <c r="K24" s="43">
        <v>0.48674407717041807</v>
      </c>
      <c r="L24" s="43">
        <v>0.21134940192926047</v>
      </c>
      <c r="M24" s="43">
        <v>0.18573129260450161</v>
      </c>
      <c r="N24" s="27"/>
      <c r="O24" s="24"/>
      <c r="P24" s="43">
        <v>36.409999999999997</v>
      </c>
      <c r="Q24" s="32"/>
      <c r="R24" s="24"/>
      <c r="S24" s="41" t="s">
        <v>46</v>
      </c>
      <c r="T24" s="61">
        <v>82.4</v>
      </c>
      <c r="U24" s="61">
        <v>17.399999999999999</v>
      </c>
      <c r="V24" s="23"/>
      <c r="W24" s="23">
        <v>469</v>
      </c>
      <c r="X24" s="23">
        <v>376</v>
      </c>
      <c r="Z24" s="23">
        <f t="shared" si="3"/>
        <v>38645.600000000006</v>
      </c>
      <c r="AA24" s="23">
        <f t="shared" si="3"/>
        <v>6542.4</v>
      </c>
      <c r="AC24" s="59">
        <f t="shared" si="5"/>
        <v>16.929223507980208</v>
      </c>
    </row>
    <row r="25" spans="1:29">
      <c r="A25" s="41" t="s">
        <v>47</v>
      </c>
      <c r="B25" s="21">
        <v>126540</v>
      </c>
      <c r="C25" s="21">
        <v>222377</v>
      </c>
      <c r="D25" s="26">
        <f t="shared" si="4"/>
        <v>56.903366805020305</v>
      </c>
      <c r="E25" s="42"/>
      <c r="F25" s="26"/>
      <c r="G25" s="41" t="s">
        <v>47</v>
      </c>
      <c r="H25" s="43">
        <v>0.60995129563079253</v>
      </c>
      <c r="I25" s="43">
        <v>1.1598756383582371</v>
      </c>
      <c r="J25" s="43">
        <v>1.2266798278797051</v>
      </c>
      <c r="K25" s="43">
        <v>0.69418266502742576</v>
      </c>
      <c r="L25" s="43">
        <v>0.28077123132211085</v>
      </c>
      <c r="M25" s="43">
        <v>0.20138074522413466</v>
      </c>
      <c r="N25" s="27"/>
      <c r="O25" s="24"/>
      <c r="P25" s="43">
        <v>37.25</v>
      </c>
      <c r="Q25" s="32"/>
      <c r="R25" s="24"/>
      <c r="S25" s="41" t="s">
        <v>47</v>
      </c>
      <c r="T25" s="61">
        <v>78.600000000000009</v>
      </c>
      <c r="U25" s="61">
        <v>34.300000000000011</v>
      </c>
      <c r="W25" s="23">
        <v>336</v>
      </c>
      <c r="X25" s="23">
        <v>300</v>
      </c>
      <c r="Z25" s="23">
        <f t="shared" si="3"/>
        <v>26409.600000000002</v>
      </c>
      <c r="AA25" s="23">
        <f t="shared" si="3"/>
        <v>10290.000000000004</v>
      </c>
      <c r="AC25" s="59">
        <f t="shared" si="5"/>
        <v>38.963104325699753</v>
      </c>
    </row>
    <row r="26" spans="1:29">
      <c r="A26" s="41" t="s">
        <v>48</v>
      </c>
      <c r="B26" s="21">
        <v>23625</v>
      </c>
      <c r="C26" s="21">
        <v>196708</v>
      </c>
      <c r="D26" s="26">
        <f t="shared" si="4"/>
        <v>12.01018768936698</v>
      </c>
      <c r="E26" s="42"/>
      <c r="F26" s="26"/>
      <c r="G26" s="41" t="s">
        <v>48</v>
      </c>
      <c r="H26" s="43">
        <v>0.36512025723472669</v>
      </c>
      <c r="I26" s="43">
        <v>0.95812591639871381</v>
      </c>
      <c r="J26" s="43">
        <v>1.060107781350482</v>
      </c>
      <c r="K26" s="43">
        <v>0.91909581993569123</v>
      </c>
      <c r="L26" s="43">
        <v>0.74157183279742767</v>
      </c>
      <c r="M26" s="43">
        <v>0.56404784565916388</v>
      </c>
      <c r="N26" s="27"/>
      <c r="O26" s="24"/>
      <c r="P26" s="43">
        <v>46.36</v>
      </c>
      <c r="Q26" s="32"/>
      <c r="R26" s="24"/>
      <c r="S26" s="41" t="s">
        <v>48</v>
      </c>
      <c r="T26" s="61">
        <v>76</v>
      </c>
      <c r="U26" s="61">
        <v>66.199999999999989</v>
      </c>
      <c r="W26" s="23">
        <v>360</v>
      </c>
      <c r="X26" s="23">
        <v>336</v>
      </c>
      <c r="Z26" s="23">
        <f t="shared" si="3"/>
        <v>27360</v>
      </c>
      <c r="AA26" s="23">
        <f t="shared" si="3"/>
        <v>22243.199999999997</v>
      </c>
      <c r="AC26" s="59">
        <f t="shared" si="5"/>
        <v>81.298245614035082</v>
      </c>
    </row>
    <row r="27" spans="1:29">
      <c r="A27" s="41" t="s">
        <v>49</v>
      </c>
      <c r="B27" s="21">
        <v>63235</v>
      </c>
      <c r="C27" s="21">
        <v>211070</v>
      </c>
      <c r="D27" s="26">
        <f t="shared" si="4"/>
        <v>29.959255223385604</v>
      </c>
      <c r="E27" s="42"/>
      <c r="F27" s="26"/>
      <c r="G27" s="41" t="s">
        <v>49</v>
      </c>
      <c r="H27" s="43">
        <v>0.92491917202572349</v>
      </c>
      <c r="I27" s="43">
        <v>1.1101158762057879</v>
      </c>
      <c r="J27" s="43">
        <v>1.173976808681672</v>
      </c>
      <c r="K27" s="43">
        <v>0.95472094051446954</v>
      </c>
      <c r="L27" s="43">
        <v>0.82806342443729908</v>
      </c>
      <c r="M27" s="43">
        <v>0.69821286173633434</v>
      </c>
      <c r="N27" s="27"/>
      <c r="O27" s="24"/>
      <c r="P27" s="43">
        <v>53.9</v>
      </c>
      <c r="Q27" s="32"/>
      <c r="R27" s="24"/>
      <c r="S27" s="41" t="s">
        <v>49</v>
      </c>
      <c r="T27" s="61">
        <v>68.099999999999994</v>
      </c>
      <c r="U27" s="61">
        <v>42.5</v>
      </c>
      <c r="V27" s="23"/>
      <c r="W27" s="23">
        <v>317</v>
      </c>
      <c r="X27" s="23">
        <v>260</v>
      </c>
      <c r="Z27" s="23">
        <f t="shared" si="3"/>
        <v>21587.699999999997</v>
      </c>
      <c r="AA27" s="23">
        <f t="shared" si="3"/>
        <v>11050</v>
      </c>
      <c r="AC27" s="59">
        <f>AA27/Z27*100</f>
        <v>51.186555306957203</v>
      </c>
    </row>
    <row r="28" spans="1:29">
      <c r="A28" s="41"/>
      <c r="B28" s="21"/>
      <c r="C28" s="21"/>
      <c r="D28" s="26"/>
      <c r="E28" s="42"/>
      <c r="F28" s="26"/>
      <c r="G28" s="41"/>
      <c r="H28" s="43"/>
      <c r="I28" s="43"/>
      <c r="J28" s="43"/>
      <c r="K28" s="43"/>
      <c r="L28" s="43"/>
      <c r="M28" s="43"/>
      <c r="N28" s="27"/>
      <c r="O28" s="24"/>
      <c r="P28" s="44"/>
      <c r="Q28" s="32"/>
      <c r="R28" s="24"/>
      <c r="S28" s="41"/>
      <c r="T28" s="23"/>
      <c r="U28" s="23"/>
      <c r="V28" s="23"/>
      <c r="W28" s="23"/>
      <c r="X28" s="23"/>
      <c r="Z28" s="23"/>
      <c r="AA28" s="23"/>
      <c r="AC28" s="59"/>
    </row>
    <row r="29" spans="1:29">
      <c r="A29" s="41"/>
      <c r="B29" s="21"/>
      <c r="C29" s="33" t="s">
        <v>81</v>
      </c>
      <c r="D29" s="56">
        <f>AVERAGE(D9:D16)</f>
        <v>60.765984218151011</v>
      </c>
      <c r="E29" s="42"/>
      <c r="F29" s="26"/>
      <c r="G29" s="33" t="s">
        <v>81</v>
      </c>
      <c r="H29" s="43">
        <f t="shared" ref="H29:M29" si="6">AVERAGE(H9:H16)</f>
        <v>1.1960571388166252</v>
      </c>
      <c r="I29" s="43">
        <f t="shared" si="6"/>
        <v>1.2938420912288338</v>
      </c>
      <c r="J29" s="43">
        <f t="shared" si="6"/>
        <v>1.2445834014164809</v>
      </c>
      <c r="K29" s="43">
        <f t="shared" si="6"/>
        <v>0.68726318167415745</v>
      </c>
      <c r="L29" s="43">
        <f t="shared" si="6"/>
        <v>0.40731831175692834</v>
      </c>
      <c r="M29" s="43">
        <f t="shared" si="6"/>
        <v>0.30011445042213558</v>
      </c>
      <c r="N29" s="27"/>
      <c r="O29" s="33" t="s">
        <v>81</v>
      </c>
      <c r="P29" s="43">
        <f>AVERAGE(P9:P16)</f>
        <v>43.564999999999998</v>
      </c>
      <c r="Q29" s="32"/>
      <c r="R29" s="24"/>
      <c r="S29" s="41"/>
      <c r="T29" s="23"/>
      <c r="U29" s="23"/>
      <c r="V29" s="23"/>
      <c r="W29" s="23"/>
      <c r="X29" s="23"/>
      <c r="Z29" s="23"/>
      <c r="AA29" s="23"/>
      <c r="AB29" s="33" t="s">
        <v>81</v>
      </c>
      <c r="AC29" s="43">
        <f>AVERAGE(AC9:AC16)</f>
        <v>28.380278397124457</v>
      </c>
    </row>
    <row r="30" spans="1:29">
      <c r="A30" s="24"/>
      <c r="B30" s="24"/>
      <c r="C30" s="33" t="s">
        <v>10</v>
      </c>
      <c r="D30" s="26">
        <f>STDEV(D9:D16)</f>
        <v>9.4093668119752234</v>
      </c>
      <c r="E30" s="32"/>
      <c r="F30" s="24"/>
      <c r="G30" s="33" t="s">
        <v>10</v>
      </c>
      <c r="H30" s="27">
        <f t="shared" ref="H30:M30" si="7">STDEV(H9:H16)</f>
        <v>0.63686405549080427</v>
      </c>
      <c r="I30" s="27">
        <f t="shared" si="7"/>
        <v>0.55468328522515342</v>
      </c>
      <c r="J30" s="27">
        <f t="shared" si="7"/>
        <v>0.30123755183127737</v>
      </c>
      <c r="K30" s="27">
        <f t="shared" si="7"/>
        <v>0.28594361135781488</v>
      </c>
      <c r="L30" s="27">
        <f t="shared" si="7"/>
        <v>0.24500350820515859</v>
      </c>
      <c r="M30" s="27">
        <f t="shared" si="7"/>
        <v>0.19971458024293609</v>
      </c>
      <c r="N30" s="27"/>
      <c r="O30" s="33" t="s">
        <v>10</v>
      </c>
      <c r="P30" s="27">
        <f>STDEV(P9:P16)</f>
        <v>11.779881153899659</v>
      </c>
      <c r="Q30" s="32"/>
      <c r="R30" s="24"/>
      <c r="U30" s="23"/>
      <c r="X30" s="24" t="s">
        <v>239</v>
      </c>
      <c r="AB30" s="33" t="s">
        <v>10</v>
      </c>
      <c r="AC30" s="27">
        <f>STDEV(AC9:AC16)</f>
        <v>12.780552906215712</v>
      </c>
    </row>
    <row r="31" spans="1:29">
      <c r="A31" s="24"/>
      <c r="B31" s="24"/>
      <c r="C31" s="33" t="s">
        <v>76</v>
      </c>
      <c r="D31" s="56">
        <f t="shared" ref="D31" si="8">AVERAGE(D20:D27)</f>
        <v>47.256098256538898</v>
      </c>
      <c r="E31" s="57"/>
      <c r="F31" s="33"/>
      <c r="G31" s="33" t="s">
        <v>76</v>
      </c>
      <c r="H31" s="43">
        <f t="shared" ref="H31:M31" si="9">AVERAGE(H20:H27)</f>
        <v>0.90618171455524887</v>
      </c>
      <c r="I31" s="43">
        <f t="shared" si="9"/>
        <v>1.2165019580681002</v>
      </c>
      <c r="J31" s="43">
        <f t="shared" si="9"/>
        <v>1.1337877426857355</v>
      </c>
      <c r="K31" s="43">
        <f t="shared" si="9"/>
        <v>0.6476134461131462</v>
      </c>
      <c r="L31" s="43">
        <f t="shared" si="9"/>
        <v>0.39749937405454117</v>
      </c>
      <c r="M31" s="43">
        <f t="shared" si="9"/>
        <v>0.29728161055720914</v>
      </c>
      <c r="N31" s="27"/>
      <c r="O31" s="33" t="s">
        <v>76</v>
      </c>
      <c r="P31" s="43">
        <f t="shared" ref="P31" si="10">AVERAGE(P20:P27)</f>
        <v>39.856249999999996</v>
      </c>
      <c r="Q31" s="32"/>
      <c r="R31" s="24"/>
      <c r="S31" s="24"/>
      <c r="U31" s="23"/>
      <c r="AB31" s="33" t="s">
        <v>76</v>
      </c>
      <c r="AC31" s="43">
        <f t="shared" ref="AC31" si="11">AVERAGE(AC20:AC27)</f>
        <v>37.100889050237086</v>
      </c>
    </row>
    <row r="32" spans="1:29">
      <c r="A32" s="24"/>
      <c r="B32" s="24"/>
      <c r="C32" s="33" t="s">
        <v>10</v>
      </c>
      <c r="D32" s="26">
        <f t="shared" ref="D32" si="12">STDEV(D20:D27)</f>
        <v>18.604057808448552</v>
      </c>
      <c r="E32" s="32"/>
      <c r="F32" s="24"/>
      <c r="G32" s="33" t="s">
        <v>10</v>
      </c>
      <c r="H32" s="27">
        <f t="shared" ref="H32:M32" si="13">STDEV(H20:H27)</f>
        <v>0.38416880726202018</v>
      </c>
      <c r="I32" s="27">
        <f t="shared" si="13"/>
        <v>0.36731764218046159</v>
      </c>
      <c r="J32" s="27">
        <f t="shared" si="13"/>
        <v>0.22783336152342284</v>
      </c>
      <c r="K32" s="27">
        <f t="shared" si="13"/>
        <v>0.26041207231666624</v>
      </c>
      <c r="L32" s="27">
        <f t="shared" si="13"/>
        <v>0.24868739979766133</v>
      </c>
      <c r="M32" s="27">
        <f t="shared" si="13"/>
        <v>0.21222468249331464</v>
      </c>
      <c r="N32" s="27"/>
      <c r="O32" s="33" t="s">
        <v>10</v>
      </c>
      <c r="P32" s="27">
        <f t="shared" ref="P32" si="14">STDEV(P20:P27)</f>
        <v>10.648798641161374</v>
      </c>
      <c r="Q32" s="32"/>
      <c r="R32" s="24"/>
      <c r="S32" s="24"/>
      <c r="U32" s="23"/>
      <c r="AB32" s="33" t="s">
        <v>10</v>
      </c>
      <c r="AC32" s="27">
        <f t="shared" ref="AC32" si="15">STDEV(AC20:AC27)</f>
        <v>23.137294768783747</v>
      </c>
    </row>
    <row r="33" spans="1:29">
      <c r="A33" s="47"/>
      <c r="B33" s="47"/>
      <c r="C33" s="33" t="s">
        <v>24</v>
      </c>
      <c r="D33" s="27">
        <v>8.7999999999999995E-2</v>
      </c>
      <c r="E33" s="32"/>
      <c r="F33" s="24"/>
      <c r="G33" s="33" t="s">
        <v>24</v>
      </c>
      <c r="H33" s="27">
        <v>0.28899999999999998</v>
      </c>
      <c r="I33" s="27">
        <v>0.747</v>
      </c>
      <c r="J33" s="27">
        <v>0.42099999999999999</v>
      </c>
      <c r="K33" s="27">
        <v>0.77600000000000002</v>
      </c>
      <c r="L33" s="27">
        <v>0.93799999999999994</v>
      </c>
      <c r="M33" s="27">
        <v>0.97799999999999998</v>
      </c>
      <c r="N33" s="47"/>
      <c r="O33" s="33" t="s">
        <v>24</v>
      </c>
      <c r="P33" s="27">
        <v>0.52</v>
      </c>
      <c r="Q33" s="48"/>
      <c r="R33" s="47"/>
      <c r="S33" s="47"/>
      <c r="T33" s="23"/>
      <c r="U33" s="23"/>
      <c r="V33" s="23"/>
      <c r="AB33" s="33" t="s">
        <v>24</v>
      </c>
      <c r="AC33" s="27">
        <v>0.36699999999999999</v>
      </c>
    </row>
    <row r="34" spans="1:29">
      <c r="A34" s="54" t="s">
        <v>236</v>
      </c>
      <c r="Q34" s="14"/>
    </row>
    <row r="35" spans="1:29">
      <c r="B35" s="12"/>
      <c r="F35" s="54" t="s">
        <v>237</v>
      </c>
      <c r="N35" s="54" t="s">
        <v>238</v>
      </c>
      <c r="Q35" s="14"/>
      <c r="T35" s="23"/>
      <c r="U35" s="23"/>
    </row>
    <row r="36" spans="1:29">
      <c r="A36" s="5"/>
      <c r="B36" s="5"/>
      <c r="G36" s="17"/>
      <c r="H36" s="12"/>
      <c r="I36" s="18"/>
      <c r="J36" s="18"/>
      <c r="K36" s="18"/>
      <c r="Q36" s="14"/>
      <c r="T36" s="23"/>
      <c r="U36" s="23"/>
    </row>
    <row r="37" spans="1:29">
      <c r="A37" s="5"/>
      <c r="B37" s="5"/>
      <c r="G37" s="16"/>
      <c r="H37" s="16"/>
      <c r="I37" s="16"/>
      <c r="J37" s="16"/>
      <c r="K37" s="16"/>
      <c r="Q37" s="14"/>
      <c r="T37" s="23"/>
      <c r="U37" s="23"/>
    </row>
    <row r="38" spans="1:29">
      <c r="A38" s="5"/>
      <c r="B38" s="5"/>
      <c r="Q38" s="14"/>
      <c r="T38" s="23"/>
      <c r="U38" s="23"/>
    </row>
    <row r="39" spans="1:29">
      <c r="A39" s="5"/>
      <c r="B39" s="5"/>
      <c r="G39" s="16"/>
      <c r="H39" s="16"/>
      <c r="I39" s="16"/>
      <c r="J39" s="16"/>
      <c r="K39" s="16"/>
      <c r="Q39" s="14"/>
      <c r="T39" s="23"/>
      <c r="U39" s="23"/>
    </row>
    <row r="40" spans="1:29">
      <c r="A40" s="5"/>
      <c r="B40" s="5"/>
      <c r="G40" s="16"/>
      <c r="H40" s="16"/>
      <c r="I40" s="16"/>
      <c r="J40" s="16"/>
      <c r="K40" s="16"/>
      <c r="Q40" s="14"/>
      <c r="T40" s="23"/>
      <c r="U40" s="23"/>
    </row>
    <row r="41" spans="1:29">
      <c r="A41" s="5"/>
      <c r="B41" s="5"/>
      <c r="G41" s="16"/>
      <c r="H41" s="16"/>
      <c r="I41" s="16"/>
      <c r="J41" s="16"/>
      <c r="K41" s="16"/>
      <c r="Q41" s="14"/>
      <c r="T41" s="23"/>
      <c r="U41" s="23"/>
    </row>
    <row r="42" spans="1:29">
      <c r="A42" s="5"/>
      <c r="B42" s="5"/>
      <c r="G42" s="16"/>
      <c r="H42" s="16"/>
      <c r="I42" s="16"/>
      <c r="J42" s="16"/>
      <c r="K42" s="16"/>
      <c r="Q42" s="14"/>
      <c r="T42" s="23"/>
      <c r="U42" s="23"/>
    </row>
    <row r="43" spans="1:29">
      <c r="A43" s="5"/>
      <c r="B43" s="5"/>
      <c r="G43" s="16"/>
      <c r="H43" s="16"/>
      <c r="I43" s="16"/>
      <c r="J43" s="16"/>
      <c r="K43" s="16"/>
      <c r="Q43" s="14"/>
      <c r="T43" s="23"/>
      <c r="U43" s="23"/>
    </row>
    <row r="44" spans="1:29">
      <c r="A44" s="11"/>
      <c r="B44" s="11"/>
      <c r="Q44" s="14"/>
    </row>
    <row r="45" spans="1:29">
      <c r="A45" s="5"/>
      <c r="B45" s="5"/>
      <c r="Q45" s="14"/>
      <c r="T45" s="23"/>
      <c r="U45" s="23"/>
    </row>
    <row r="46" spans="1:29">
      <c r="A46" s="5"/>
      <c r="B46" s="5"/>
      <c r="Q46" s="14"/>
      <c r="T46" s="23"/>
      <c r="U46" s="23"/>
      <c r="V46" s="25"/>
    </row>
    <row r="47" spans="1:29">
      <c r="A47" s="19"/>
      <c r="B47" s="19"/>
      <c r="Q47" s="14"/>
      <c r="T47" s="23"/>
      <c r="U47" s="23"/>
      <c r="V47" s="28"/>
    </row>
    <row r="48" spans="1:29">
      <c r="Q48" s="14"/>
      <c r="T48" s="23"/>
      <c r="U48" s="23"/>
    </row>
    <row r="49" spans="17:17">
      <c r="Q49" s="14"/>
    </row>
    <row r="50" spans="17:17">
      <c r="Q50" s="14"/>
    </row>
    <row r="51" spans="17:17">
      <c r="Q51" s="14"/>
    </row>
    <row r="52" spans="17:17">
      <c r="Q52" s="14"/>
    </row>
    <row r="53" spans="17:17">
      <c r="Q53" s="14"/>
    </row>
    <row r="54" spans="17:17">
      <c r="Q54" s="14"/>
    </row>
    <row r="55" spans="17:17">
      <c r="Q55" s="14"/>
    </row>
    <row r="56" spans="17:17">
      <c r="Q56" s="14"/>
    </row>
    <row r="57" spans="17:17">
      <c r="Q57" s="14"/>
    </row>
    <row r="58" spans="17:17">
      <c r="Q58" s="14"/>
    </row>
    <row r="59" spans="17:17">
      <c r="Q59" s="14"/>
    </row>
    <row r="60" spans="17:17">
      <c r="Q60" s="14"/>
    </row>
    <row r="61" spans="17:17">
      <c r="Q61" s="14"/>
    </row>
    <row r="62" spans="17:17">
      <c r="Q62" s="14"/>
    </row>
    <row r="63" spans="17:17">
      <c r="Q63" s="14"/>
    </row>
    <row r="64" spans="17:17">
      <c r="Q64" s="14"/>
    </row>
    <row r="65" spans="17:17">
      <c r="Q65" s="14"/>
    </row>
    <row r="66" spans="17:17">
      <c r="Q66" s="14"/>
    </row>
    <row r="67" spans="17:17">
      <c r="Q67" s="14"/>
    </row>
    <row r="68" spans="17:17">
      <c r="Q68" s="14"/>
    </row>
    <row r="69" spans="17:17">
      <c r="Q69" s="14"/>
    </row>
    <row r="70" spans="17:17">
      <c r="Q70" s="14"/>
    </row>
    <row r="71" spans="17:17">
      <c r="Q71" s="14"/>
    </row>
    <row r="72" spans="17:17">
      <c r="Q72" s="14"/>
    </row>
    <row r="73" spans="17:17">
      <c r="Q73" s="14"/>
    </row>
    <row r="74" spans="17:17">
      <c r="Q74" s="14"/>
    </row>
    <row r="75" spans="17:17">
      <c r="Q75" s="14"/>
    </row>
    <row r="76" spans="17:17">
      <c r="Q76" s="14"/>
    </row>
    <row r="77" spans="17:17">
      <c r="Q77" s="14"/>
    </row>
    <row r="78" spans="17:17">
      <c r="Q78" s="14"/>
    </row>
    <row r="79" spans="17:17">
      <c r="Q79" s="14"/>
    </row>
    <row r="80" spans="17:17">
      <c r="Q80" s="14"/>
    </row>
    <row r="81" spans="17:17">
      <c r="Q81" s="14"/>
    </row>
    <row r="82" spans="17:17">
      <c r="Q82" s="14"/>
    </row>
    <row r="83" spans="17:17">
      <c r="Q83" s="14"/>
    </row>
    <row r="84" spans="17:17">
      <c r="Q84" s="14"/>
    </row>
    <row r="85" spans="17:17">
      <c r="Q85" s="14"/>
    </row>
    <row r="86" spans="17:17">
      <c r="Q86" s="14"/>
    </row>
    <row r="87" spans="17:17">
      <c r="Q87" s="14"/>
    </row>
    <row r="88" spans="17:17">
      <c r="Q88" s="14"/>
    </row>
    <row r="89" spans="17:17">
      <c r="Q89" s="14"/>
    </row>
    <row r="90" spans="17:17">
      <c r="Q90" s="14"/>
    </row>
    <row r="91" spans="17:17">
      <c r="Q91" s="14"/>
    </row>
    <row r="92" spans="17:17">
      <c r="Q92" s="14"/>
    </row>
    <row r="93" spans="17:17">
      <c r="Q93" s="14"/>
    </row>
    <row r="94" spans="17:17">
      <c r="Q94" s="14"/>
    </row>
    <row r="95" spans="17:17">
      <c r="Q95" s="14"/>
    </row>
    <row r="96" spans="17:17">
      <c r="Q96" s="14"/>
    </row>
    <row r="97" spans="17:17">
      <c r="Q97" s="14"/>
    </row>
    <row r="98" spans="17:17">
      <c r="Q98" s="14"/>
    </row>
    <row r="99" spans="17:17">
      <c r="Q99" s="14"/>
    </row>
    <row r="100" spans="17:17">
      <c r="Q100" s="14"/>
    </row>
    <row r="101" spans="17:17">
      <c r="Q101" s="14"/>
    </row>
    <row r="102" spans="17:17">
      <c r="Q102" s="14"/>
    </row>
    <row r="103" spans="17:17">
      <c r="Q103" s="14"/>
    </row>
    <row r="104" spans="17:17">
      <c r="Q104" s="14"/>
    </row>
    <row r="105" spans="17:17">
      <c r="Q105" s="14"/>
    </row>
    <row r="106" spans="17:17">
      <c r="Q106" s="14"/>
    </row>
    <row r="107" spans="17:17">
      <c r="Q107" s="14"/>
    </row>
    <row r="108" spans="17:17">
      <c r="Q108" s="14"/>
    </row>
    <row r="109" spans="17:17">
      <c r="Q109" s="14"/>
    </row>
    <row r="110" spans="17:17">
      <c r="Q110" s="14"/>
    </row>
    <row r="111" spans="17:17">
      <c r="Q111" s="14"/>
    </row>
    <row r="112" spans="17:17">
      <c r="Q112" s="14"/>
    </row>
    <row r="113" spans="17:17">
      <c r="Q113" s="14"/>
    </row>
    <row r="114" spans="17:17">
      <c r="Q114" s="14"/>
    </row>
    <row r="115" spans="17:17">
      <c r="Q115" s="14"/>
    </row>
    <row r="116" spans="17:17">
      <c r="Q116" s="14"/>
    </row>
    <row r="117" spans="17:17">
      <c r="Q117" s="14"/>
    </row>
    <row r="118" spans="17:17">
      <c r="Q118" s="14"/>
    </row>
    <row r="119" spans="17:17">
      <c r="Q119" s="14"/>
    </row>
    <row r="120" spans="17:17">
      <c r="Q120" s="14"/>
    </row>
    <row r="121" spans="17:17">
      <c r="Q121" s="14"/>
    </row>
    <row r="122" spans="17:17">
      <c r="Q122" s="14"/>
    </row>
    <row r="123" spans="17:17">
      <c r="Q123" s="14"/>
    </row>
    <row r="124" spans="17:17">
      <c r="Q124" s="14"/>
    </row>
    <row r="125" spans="17:17">
      <c r="Q125" s="14"/>
    </row>
    <row r="126" spans="17:17">
      <c r="Q126" s="14"/>
    </row>
    <row r="127" spans="17:17">
      <c r="Q127" s="14"/>
    </row>
    <row r="128" spans="17:17">
      <c r="Q128" s="14"/>
    </row>
    <row r="129" spans="17:17">
      <c r="Q129" s="14"/>
    </row>
    <row r="130" spans="17:17">
      <c r="Q130" s="14"/>
    </row>
    <row r="131" spans="17:17">
      <c r="Q131" s="14"/>
    </row>
    <row r="132" spans="17:17">
      <c r="Q132" s="14"/>
    </row>
    <row r="133" spans="17:17">
      <c r="Q133" s="14"/>
    </row>
    <row r="134" spans="17:17">
      <c r="Q134" s="14"/>
    </row>
    <row r="135" spans="17:17">
      <c r="Q135" s="14"/>
    </row>
    <row r="136" spans="17:17">
      <c r="Q136" s="14"/>
    </row>
    <row r="137" spans="17:17">
      <c r="Q137" s="14"/>
    </row>
    <row r="138" spans="17:17">
      <c r="Q138" s="14"/>
    </row>
    <row r="139" spans="17:17">
      <c r="Q139" s="14"/>
    </row>
    <row r="140" spans="17:17">
      <c r="Q140" s="14"/>
    </row>
    <row r="141" spans="17:17">
      <c r="Q141" s="14"/>
    </row>
    <row r="142" spans="17:17">
      <c r="Q142" s="14"/>
    </row>
    <row r="143" spans="17:17">
      <c r="Q143" s="14"/>
    </row>
    <row r="144" spans="17:17">
      <c r="Q144" s="14"/>
    </row>
    <row r="145" spans="17:17">
      <c r="Q145" s="14"/>
    </row>
    <row r="146" spans="17:17">
      <c r="Q146" s="14"/>
    </row>
    <row r="147" spans="17:17">
      <c r="Q147" s="14"/>
    </row>
    <row r="148" spans="17:17">
      <c r="Q148" s="14"/>
    </row>
    <row r="149" spans="17:17">
      <c r="Q149" s="14"/>
    </row>
    <row r="150" spans="17:17">
      <c r="Q150" s="14"/>
    </row>
    <row r="151" spans="17:17">
      <c r="Q151" s="14"/>
    </row>
    <row r="152" spans="17:17">
      <c r="Q152" s="14"/>
    </row>
    <row r="153" spans="17:17">
      <c r="Q153" s="14"/>
    </row>
    <row r="154" spans="17:17">
      <c r="Q154" s="14"/>
    </row>
    <row r="155" spans="17:17">
      <c r="Q155" s="14"/>
    </row>
    <row r="156" spans="17:17">
      <c r="Q156" s="14"/>
    </row>
    <row r="157" spans="17:17">
      <c r="Q157" s="14"/>
    </row>
    <row r="158" spans="17:17">
      <c r="Q158" s="14"/>
    </row>
    <row r="159" spans="17:17">
      <c r="Q159" s="14"/>
    </row>
    <row r="160" spans="17:17">
      <c r="Q160" s="14"/>
    </row>
    <row r="161" spans="17:17">
      <c r="Q161" s="14"/>
    </row>
    <row r="162" spans="17:17">
      <c r="Q162" s="14"/>
    </row>
    <row r="163" spans="17:17">
      <c r="Q163" s="14"/>
    </row>
    <row r="164" spans="17:17">
      <c r="Q164" s="14"/>
    </row>
    <row r="165" spans="17:17">
      <c r="Q165" s="14"/>
    </row>
    <row r="166" spans="17:17">
      <c r="Q166" s="14"/>
    </row>
    <row r="167" spans="17:17">
      <c r="Q167" s="14"/>
    </row>
    <row r="168" spans="17:17">
      <c r="Q168" s="14"/>
    </row>
    <row r="169" spans="17:17">
      <c r="Q169" s="14"/>
    </row>
    <row r="170" spans="17:17">
      <c r="Q170" s="14"/>
    </row>
    <row r="171" spans="17:17">
      <c r="Q171" s="14"/>
    </row>
    <row r="172" spans="17:17">
      <c r="Q172" s="14"/>
    </row>
    <row r="173" spans="17:17">
      <c r="Q173" s="14"/>
    </row>
    <row r="174" spans="17:17">
      <c r="Q174" s="14"/>
    </row>
    <row r="175" spans="17:17">
      <c r="Q175" s="14"/>
    </row>
    <row r="176" spans="17:17">
      <c r="Q176" s="14"/>
    </row>
    <row r="177" spans="17:17">
      <c r="Q177" s="14"/>
    </row>
    <row r="178" spans="17:17">
      <c r="Q178" s="14"/>
    </row>
    <row r="179" spans="17:17">
      <c r="Q179" s="14"/>
    </row>
    <row r="180" spans="17:17">
      <c r="Q180" s="14"/>
    </row>
    <row r="181" spans="17:17">
      <c r="Q181" s="14"/>
    </row>
    <row r="182" spans="17:17">
      <c r="Q182" s="14"/>
    </row>
    <row r="183" spans="17:17">
      <c r="Q183" s="14"/>
    </row>
    <row r="184" spans="17:17">
      <c r="Q184" s="14"/>
    </row>
    <row r="185" spans="17:17">
      <c r="Q185" s="14"/>
    </row>
    <row r="186" spans="17:17">
      <c r="Q186" s="14"/>
    </row>
    <row r="187" spans="17:17">
      <c r="Q187" s="14"/>
    </row>
    <row r="188" spans="17:17">
      <c r="Q188" s="14"/>
    </row>
    <row r="189" spans="17:17">
      <c r="Q189" s="14"/>
    </row>
    <row r="190" spans="17:17">
      <c r="Q190" s="14"/>
    </row>
    <row r="191" spans="17:17">
      <c r="Q191" s="14"/>
    </row>
    <row r="192" spans="17:17">
      <c r="Q192" s="14"/>
    </row>
    <row r="193" spans="17:17">
      <c r="Q193" s="14"/>
    </row>
    <row r="194" spans="17:17">
      <c r="Q194" s="14"/>
    </row>
    <row r="195" spans="17:17">
      <c r="Q195" s="14"/>
    </row>
    <row r="196" spans="17:17">
      <c r="Q196" s="14"/>
    </row>
    <row r="197" spans="17:17">
      <c r="Q197" s="14"/>
    </row>
    <row r="198" spans="17:17">
      <c r="Q198" s="14"/>
    </row>
    <row r="199" spans="17:17">
      <c r="Q199" s="14"/>
    </row>
    <row r="200" spans="17:17">
      <c r="Q200" s="14"/>
    </row>
    <row r="201" spans="17:17">
      <c r="Q201" s="14"/>
    </row>
    <row r="202" spans="17:17">
      <c r="Q202" s="14"/>
    </row>
    <row r="203" spans="17:17">
      <c r="Q203" s="14"/>
    </row>
    <row r="204" spans="17:17">
      <c r="Q204" s="14"/>
    </row>
    <row r="205" spans="17:17">
      <c r="Q205" s="14"/>
    </row>
    <row r="206" spans="17:17">
      <c r="Q206" s="14"/>
    </row>
    <row r="207" spans="17:17">
      <c r="Q207" s="14"/>
    </row>
    <row r="208" spans="17:17">
      <c r="Q208" s="14"/>
    </row>
    <row r="209" spans="17:17">
      <c r="Q209" s="14"/>
    </row>
    <row r="210" spans="17:17">
      <c r="Q210" s="14"/>
    </row>
    <row r="211" spans="17:17">
      <c r="Q211" s="14"/>
    </row>
    <row r="212" spans="17:17">
      <c r="Q212" s="14"/>
    </row>
    <row r="213" spans="17:17">
      <c r="Q213" s="14"/>
    </row>
    <row r="214" spans="17:17">
      <c r="Q214" s="14"/>
    </row>
    <row r="215" spans="17:17">
      <c r="Q215" s="14"/>
    </row>
    <row r="216" spans="17:17">
      <c r="Q216" s="14"/>
    </row>
  </sheetData>
  <mergeCells count="11">
    <mergeCell ref="T6:U7"/>
    <mergeCell ref="AC6:AC8"/>
    <mergeCell ref="A7:B7"/>
    <mergeCell ref="H7:M7"/>
    <mergeCell ref="W7:X7"/>
    <mergeCell ref="Z7:AA7"/>
    <mergeCell ref="T17:U18"/>
    <mergeCell ref="A18:B18"/>
    <mergeCell ref="H18:M18"/>
    <mergeCell ref="W18:X18"/>
    <mergeCell ref="Z18:AA18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32"/>
  <sheetViews>
    <sheetView topLeftCell="A13" workbookViewId="0"/>
  </sheetViews>
  <sheetFormatPr defaultColWidth="9" defaultRowHeight="15"/>
  <cols>
    <col min="1" max="1" width="10.7109375" customWidth="1"/>
    <col min="6" max="6" width="3.85546875" customWidth="1"/>
    <col min="14" max="14" width="9" style="14"/>
    <col min="16" max="16" width="10.7109375" customWidth="1"/>
    <col min="21" max="21" width="3.85546875" customWidth="1"/>
    <col min="29" max="29" width="9" style="14"/>
    <col min="44" max="44" width="9" style="14"/>
  </cols>
  <sheetData>
    <row r="1" spans="1:44">
      <c r="A1" s="24" t="s">
        <v>242</v>
      </c>
    </row>
    <row r="3" spans="1:44">
      <c r="A3" s="13" t="s">
        <v>113</v>
      </c>
      <c r="P3" s="69" t="s">
        <v>299</v>
      </c>
      <c r="AE3" s="69" t="s">
        <v>300</v>
      </c>
    </row>
    <row r="4" spans="1:44">
      <c r="B4" s="64" t="s">
        <v>110</v>
      </c>
      <c r="C4" s="13"/>
      <c r="D4" s="13"/>
      <c r="E4" s="13"/>
      <c r="Q4" s="64" t="s">
        <v>110</v>
      </c>
      <c r="R4" s="13"/>
      <c r="S4" s="13"/>
      <c r="T4" s="13"/>
      <c r="AF4" s="64" t="s">
        <v>110</v>
      </c>
      <c r="AG4" s="13"/>
      <c r="AH4" s="13"/>
      <c r="AI4" s="13"/>
    </row>
    <row r="5" spans="1:44" ht="15.75" thickBot="1">
      <c r="A5" s="63" t="s">
        <v>26</v>
      </c>
      <c r="B5" s="108" t="s">
        <v>111</v>
      </c>
      <c r="C5" s="108"/>
      <c r="D5" s="108"/>
      <c r="E5" s="108"/>
      <c r="G5" s="108" t="s">
        <v>112</v>
      </c>
      <c r="H5" s="108"/>
      <c r="I5" s="108"/>
      <c r="J5" s="108"/>
      <c r="K5" s="108"/>
      <c r="L5" s="108"/>
      <c r="M5" s="108"/>
      <c r="N5" s="109"/>
      <c r="P5" s="63" t="s">
        <v>26</v>
      </c>
      <c r="Q5" s="108" t="s">
        <v>111</v>
      </c>
      <c r="R5" s="108"/>
      <c r="S5" s="108"/>
      <c r="T5" s="108"/>
      <c r="V5" s="108" t="s">
        <v>112</v>
      </c>
      <c r="W5" s="108"/>
      <c r="X5" s="108"/>
      <c r="Y5" s="108"/>
      <c r="Z5" s="108"/>
      <c r="AA5" s="108"/>
      <c r="AB5" s="108"/>
      <c r="AC5" s="109"/>
      <c r="AE5" s="63" t="s">
        <v>26</v>
      </c>
      <c r="AF5" s="108" t="s">
        <v>111</v>
      </c>
      <c r="AG5" s="108"/>
      <c r="AH5" s="108"/>
      <c r="AI5" s="108"/>
      <c r="AK5" s="108" t="s">
        <v>112</v>
      </c>
      <c r="AL5" s="108"/>
      <c r="AM5" s="108"/>
      <c r="AN5" s="108"/>
      <c r="AO5" s="108"/>
      <c r="AP5" s="108"/>
      <c r="AQ5" s="108"/>
      <c r="AR5" s="109"/>
    </row>
    <row r="6" spans="1:44">
      <c r="A6" s="24" t="s">
        <v>25</v>
      </c>
      <c r="B6" s="67">
        <v>0</v>
      </c>
      <c r="C6" s="67">
        <v>10</v>
      </c>
      <c r="D6" s="67">
        <v>20</v>
      </c>
      <c r="E6" s="67">
        <v>25</v>
      </c>
      <c r="G6" s="67">
        <v>5</v>
      </c>
      <c r="H6" s="67">
        <v>10</v>
      </c>
      <c r="I6" s="67">
        <v>15</v>
      </c>
      <c r="J6" s="67">
        <v>30</v>
      </c>
      <c r="K6" s="67">
        <v>45</v>
      </c>
      <c r="L6" s="67">
        <v>60</v>
      </c>
      <c r="M6" s="67">
        <v>75</v>
      </c>
      <c r="N6" s="68">
        <v>90</v>
      </c>
      <c r="P6" s="24" t="s">
        <v>25</v>
      </c>
      <c r="Q6" s="67">
        <v>0</v>
      </c>
      <c r="R6" s="67">
        <v>10</v>
      </c>
      <c r="S6" s="67">
        <v>20</v>
      </c>
      <c r="T6" s="67">
        <v>25</v>
      </c>
      <c r="V6" s="67">
        <v>5</v>
      </c>
      <c r="W6" s="67">
        <v>10</v>
      </c>
      <c r="X6" s="67">
        <v>15</v>
      </c>
      <c r="Y6" s="67">
        <v>30</v>
      </c>
      <c r="Z6" s="67">
        <v>45</v>
      </c>
      <c r="AA6" s="67">
        <v>60</v>
      </c>
      <c r="AB6" s="67">
        <v>75</v>
      </c>
      <c r="AC6" s="68">
        <v>90</v>
      </c>
      <c r="AE6" s="24" t="s">
        <v>25</v>
      </c>
      <c r="AF6" s="67">
        <v>0</v>
      </c>
      <c r="AG6" s="67">
        <v>10</v>
      </c>
      <c r="AH6" s="67">
        <v>20</v>
      </c>
      <c r="AI6" s="67">
        <v>25</v>
      </c>
      <c r="AK6" s="67">
        <v>5</v>
      </c>
      <c r="AL6" s="67">
        <v>10</v>
      </c>
      <c r="AM6" s="67">
        <v>15</v>
      </c>
      <c r="AN6" s="67">
        <v>30</v>
      </c>
      <c r="AO6" s="67">
        <v>45</v>
      </c>
      <c r="AP6" s="67">
        <v>60</v>
      </c>
      <c r="AQ6" s="67">
        <v>75</v>
      </c>
      <c r="AR6" s="68">
        <v>90</v>
      </c>
    </row>
    <row r="7" spans="1:44">
      <c r="A7" s="41" t="s">
        <v>35</v>
      </c>
      <c r="B7" s="21">
        <v>81.900000000000006</v>
      </c>
      <c r="C7" s="21">
        <v>77.699999999999989</v>
      </c>
      <c r="D7" s="21">
        <v>77.599999999999994</v>
      </c>
      <c r="E7" s="21">
        <v>78.5</v>
      </c>
      <c r="G7" s="21">
        <v>3.5</v>
      </c>
      <c r="H7" s="21">
        <v>4.5</v>
      </c>
      <c r="I7" s="21">
        <v>5.1999999999999886</v>
      </c>
      <c r="J7" s="21">
        <v>8.2000000000000028</v>
      </c>
      <c r="K7" s="21">
        <v>9.1999999999999957</v>
      </c>
      <c r="L7" s="21">
        <v>10.299999999999997</v>
      </c>
      <c r="M7" s="21">
        <v>11.299999999999997</v>
      </c>
      <c r="N7" s="45">
        <v>10.899999999999999</v>
      </c>
      <c r="P7" s="41" t="s">
        <v>35</v>
      </c>
      <c r="Q7" s="21">
        <v>3630</v>
      </c>
      <c r="R7" s="21">
        <v>3655</v>
      </c>
      <c r="S7" s="21">
        <v>3604</v>
      </c>
      <c r="T7" s="21">
        <v>3680</v>
      </c>
      <c r="U7" s="21"/>
      <c r="V7" s="21">
        <v>809</v>
      </c>
      <c r="W7" s="21">
        <v>860</v>
      </c>
      <c r="X7" s="21">
        <v>759</v>
      </c>
      <c r="Y7" s="21">
        <v>809</v>
      </c>
      <c r="Z7" s="21">
        <v>936</v>
      </c>
      <c r="AA7" s="21">
        <v>936</v>
      </c>
      <c r="AB7" s="21">
        <v>961</v>
      </c>
      <c r="AC7" s="45">
        <v>961</v>
      </c>
      <c r="AE7" s="41" t="s">
        <v>35</v>
      </c>
      <c r="AF7" s="21">
        <v>3098</v>
      </c>
      <c r="AG7" s="21">
        <v>3010</v>
      </c>
      <c r="AH7" s="21">
        <v>3111</v>
      </c>
      <c r="AI7" s="21">
        <v>3124</v>
      </c>
      <c r="AJ7" s="21"/>
      <c r="AK7" s="21">
        <v>911</v>
      </c>
      <c r="AL7" s="21">
        <v>961</v>
      </c>
      <c r="AM7" s="21">
        <v>797</v>
      </c>
      <c r="AN7" s="21">
        <v>822</v>
      </c>
      <c r="AO7" s="21">
        <v>999</v>
      </c>
      <c r="AP7" s="21">
        <v>1012</v>
      </c>
      <c r="AQ7" s="21">
        <v>948</v>
      </c>
      <c r="AR7" s="45">
        <v>1100</v>
      </c>
    </row>
    <row r="8" spans="1:44">
      <c r="A8" s="41" t="s">
        <v>36</v>
      </c>
      <c r="B8" s="21">
        <v>97.4</v>
      </c>
      <c r="C8" s="21">
        <v>100.3</v>
      </c>
      <c r="D8" s="21">
        <v>98.2</v>
      </c>
      <c r="E8" s="21">
        <v>96.8</v>
      </c>
      <c r="G8" s="21">
        <v>4</v>
      </c>
      <c r="H8" s="21">
        <v>6.7000000000000028</v>
      </c>
      <c r="I8" s="21">
        <v>5.7000000000000028</v>
      </c>
      <c r="J8" s="21">
        <v>18.299999999999997</v>
      </c>
      <c r="K8" s="21">
        <v>28.699999999999996</v>
      </c>
      <c r="L8" s="21">
        <v>32.499999999999993</v>
      </c>
      <c r="M8" s="21">
        <v>33.800000000000004</v>
      </c>
      <c r="N8" s="45">
        <v>35.900000000000006</v>
      </c>
      <c r="P8" s="41" t="s">
        <v>36</v>
      </c>
      <c r="Q8" s="21">
        <v>4135</v>
      </c>
      <c r="R8" s="21">
        <v>4667</v>
      </c>
      <c r="S8" s="21">
        <v>4464</v>
      </c>
      <c r="T8" s="21">
        <v>4502</v>
      </c>
      <c r="U8" s="21"/>
      <c r="V8" s="21">
        <v>809</v>
      </c>
      <c r="W8" s="21">
        <v>986</v>
      </c>
      <c r="X8" s="21">
        <v>847</v>
      </c>
      <c r="Y8" s="21">
        <v>1037</v>
      </c>
      <c r="Z8" s="21">
        <v>1568</v>
      </c>
      <c r="AA8" s="21">
        <v>1733</v>
      </c>
      <c r="AB8" s="21">
        <v>1821</v>
      </c>
      <c r="AC8" s="45">
        <v>1859</v>
      </c>
      <c r="AE8" s="41" t="s">
        <v>36</v>
      </c>
      <c r="AF8" s="21">
        <v>3781</v>
      </c>
      <c r="AG8" s="21">
        <v>3971</v>
      </c>
      <c r="AH8" s="21">
        <v>3807</v>
      </c>
      <c r="AI8" s="21">
        <v>3882</v>
      </c>
      <c r="AJ8" s="21"/>
      <c r="AK8" s="21">
        <v>771</v>
      </c>
      <c r="AL8" s="21">
        <v>961</v>
      </c>
      <c r="AM8" s="21">
        <v>986</v>
      </c>
      <c r="AN8" s="21">
        <v>1062</v>
      </c>
      <c r="AO8" s="21">
        <v>1442</v>
      </c>
      <c r="AP8" s="21">
        <v>1581</v>
      </c>
      <c r="AQ8" s="21">
        <v>1657</v>
      </c>
      <c r="AR8" s="45">
        <v>1821</v>
      </c>
    </row>
    <row r="9" spans="1:44">
      <c r="A9" s="41" t="s">
        <v>37</v>
      </c>
      <c r="B9" s="21">
        <v>76.400000000000006</v>
      </c>
      <c r="C9" s="21">
        <v>86.3</v>
      </c>
      <c r="D9" s="21">
        <v>98.4</v>
      </c>
      <c r="E9" s="21">
        <v>93.699999999999989</v>
      </c>
      <c r="G9" s="21">
        <v>4.5999999999999943</v>
      </c>
      <c r="H9" s="21">
        <v>11</v>
      </c>
      <c r="I9" s="21">
        <v>12.200000000000003</v>
      </c>
      <c r="J9" s="21">
        <v>19.899999999999991</v>
      </c>
      <c r="K9" s="21">
        <v>35.700000000000003</v>
      </c>
      <c r="L9" s="21">
        <v>41.199999999999996</v>
      </c>
      <c r="M9" s="21">
        <v>44.399999999999991</v>
      </c>
      <c r="N9" s="45">
        <v>41.8</v>
      </c>
      <c r="P9" s="41" t="s">
        <v>37</v>
      </c>
      <c r="Q9" s="21">
        <v>3351</v>
      </c>
      <c r="R9" s="21">
        <v>3655</v>
      </c>
      <c r="S9" s="21">
        <v>3996</v>
      </c>
      <c r="T9" s="21">
        <v>3882</v>
      </c>
      <c r="U9" s="21"/>
      <c r="V9" s="21">
        <v>708</v>
      </c>
      <c r="W9" s="21">
        <v>936</v>
      </c>
      <c r="X9" s="21">
        <v>835</v>
      </c>
      <c r="Y9" s="21">
        <v>1530</v>
      </c>
      <c r="Z9" s="21">
        <v>2403</v>
      </c>
      <c r="AA9" s="21">
        <v>2276</v>
      </c>
      <c r="AB9" s="21">
        <v>2200</v>
      </c>
      <c r="AC9" s="45">
        <v>2403</v>
      </c>
      <c r="AE9" s="41" t="s">
        <v>37</v>
      </c>
      <c r="AF9" s="21">
        <v>2985</v>
      </c>
      <c r="AG9" s="21">
        <v>3425</v>
      </c>
      <c r="AH9" s="21">
        <v>3642</v>
      </c>
      <c r="AI9" s="21">
        <v>3718</v>
      </c>
      <c r="AJ9" s="21"/>
      <c r="AK9" s="21">
        <v>809</v>
      </c>
      <c r="AL9" s="21">
        <v>986</v>
      </c>
      <c r="AM9" s="21">
        <v>911</v>
      </c>
      <c r="AN9" s="21">
        <v>1492</v>
      </c>
      <c r="AO9" s="21">
        <v>1733</v>
      </c>
      <c r="AP9" s="21">
        <v>1998</v>
      </c>
      <c r="AQ9" s="21">
        <v>2163</v>
      </c>
      <c r="AR9" s="45">
        <v>2238</v>
      </c>
    </row>
    <row r="10" spans="1:44">
      <c r="A10" s="41" t="s">
        <v>38</v>
      </c>
      <c r="B10" s="21">
        <v>74.800000000000011</v>
      </c>
      <c r="C10" s="21">
        <v>68.399999999999991</v>
      </c>
      <c r="D10" s="21">
        <v>74.8</v>
      </c>
      <c r="E10" s="21">
        <v>79.5</v>
      </c>
      <c r="G10" s="21">
        <v>4.9999999999999858</v>
      </c>
      <c r="H10" s="21">
        <v>5.5</v>
      </c>
      <c r="I10" s="21">
        <v>5.3999999999999915</v>
      </c>
      <c r="J10" s="21">
        <v>7.5</v>
      </c>
      <c r="K10" s="21">
        <v>8.5</v>
      </c>
      <c r="L10" s="21">
        <v>9.5</v>
      </c>
      <c r="M10" s="21">
        <v>10</v>
      </c>
      <c r="N10" s="45">
        <v>9.6000000000000014</v>
      </c>
      <c r="P10" s="41" t="s">
        <v>38</v>
      </c>
      <c r="Q10" s="21">
        <v>3048</v>
      </c>
      <c r="R10" s="21">
        <v>3035</v>
      </c>
      <c r="S10" s="21">
        <v>3200</v>
      </c>
      <c r="T10" s="21">
        <v>3174</v>
      </c>
      <c r="U10" s="21"/>
      <c r="V10" s="21">
        <v>847</v>
      </c>
      <c r="W10" s="21">
        <v>860</v>
      </c>
      <c r="X10" s="21">
        <v>911</v>
      </c>
      <c r="Y10" s="21">
        <v>759</v>
      </c>
      <c r="Z10" s="21">
        <v>885</v>
      </c>
      <c r="AA10" s="21">
        <v>923</v>
      </c>
      <c r="AB10" s="21">
        <v>986</v>
      </c>
      <c r="AC10" s="45">
        <v>860</v>
      </c>
      <c r="AE10" s="41" t="s">
        <v>38</v>
      </c>
      <c r="AF10" s="21">
        <v>2770</v>
      </c>
      <c r="AG10" s="21">
        <v>2428</v>
      </c>
      <c r="AH10" s="21">
        <v>2681</v>
      </c>
      <c r="AI10" s="21">
        <v>2441</v>
      </c>
      <c r="AJ10" s="21"/>
      <c r="AK10" s="21">
        <v>948</v>
      </c>
      <c r="AL10" s="21">
        <v>771</v>
      </c>
      <c r="AM10" s="21">
        <v>948</v>
      </c>
      <c r="AN10" s="21">
        <v>847</v>
      </c>
      <c r="AO10" s="21">
        <v>936</v>
      </c>
      <c r="AP10" s="21">
        <v>911</v>
      </c>
      <c r="AQ10" s="21">
        <v>974</v>
      </c>
      <c r="AR10" s="45">
        <v>936</v>
      </c>
    </row>
    <row r="11" spans="1:44">
      <c r="A11" s="41" t="s">
        <v>39</v>
      </c>
      <c r="B11" s="21">
        <v>71</v>
      </c>
      <c r="C11" s="21">
        <v>68.3</v>
      </c>
      <c r="D11" s="21">
        <v>69.300000000000011</v>
      </c>
      <c r="E11" s="21">
        <v>70</v>
      </c>
      <c r="G11" s="21">
        <v>4.3999999999999915</v>
      </c>
      <c r="H11" s="21">
        <v>5.0999999999999943</v>
      </c>
      <c r="I11" s="21">
        <v>8.5999999999999943</v>
      </c>
      <c r="J11" s="21">
        <v>9.4000000000000057</v>
      </c>
      <c r="K11" s="21">
        <v>20.599999999999994</v>
      </c>
      <c r="L11" s="21">
        <v>21.600000000000009</v>
      </c>
      <c r="M11" s="21">
        <v>22</v>
      </c>
      <c r="N11" s="45">
        <v>24.299999999999997</v>
      </c>
      <c r="P11" s="41" t="s">
        <v>39</v>
      </c>
      <c r="Q11" s="21">
        <v>3010</v>
      </c>
      <c r="R11" s="21">
        <v>3415</v>
      </c>
      <c r="S11" s="21">
        <v>3413</v>
      </c>
      <c r="T11" s="21">
        <v>3440</v>
      </c>
      <c r="U11" s="21"/>
      <c r="V11" s="21">
        <v>797</v>
      </c>
      <c r="W11" s="21">
        <v>809</v>
      </c>
      <c r="X11" s="21">
        <v>797</v>
      </c>
      <c r="Y11" s="21">
        <v>999</v>
      </c>
      <c r="Z11" s="21">
        <v>1115</v>
      </c>
      <c r="AA11" s="21">
        <v>1366</v>
      </c>
      <c r="AB11" s="21">
        <v>1467</v>
      </c>
      <c r="AC11" s="45">
        <v>1366</v>
      </c>
      <c r="AE11" s="41" t="s">
        <v>39</v>
      </c>
      <c r="AF11" s="21">
        <v>2732</v>
      </c>
      <c r="AG11" s="21">
        <v>2808</v>
      </c>
      <c r="AH11" s="21">
        <v>2871</v>
      </c>
      <c r="AI11" s="21">
        <v>2844</v>
      </c>
      <c r="AJ11" s="21"/>
      <c r="AK11" s="21">
        <v>835</v>
      </c>
      <c r="AL11" s="21">
        <v>885</v>
      </c>
      <c r="AM11" s="21">
        <v>847</v>
      </c>
      <c r="AN11" s="21">
        <v>1037</v>
      </c>
      <c r="AO11" s="21">
        <v>1024</v>
      </c>
      <c r="AP11" s="21">
        <v>1265</v>
      </c>
      <c r="AQ11" s="21">
        <v>1342</v>
      </c>
      <c r="AR11" s="45">
        <v>1315</v>
      </c>
    </row>
    <row r="12" spans="1:44">
      <c r="A12" s="41" t="s">
        <v>40</v>
      </c>
      <c r="B12" s="21">
        <v>74.5</v>
      </c>
      <c r="C12" s="21">
        <v>76.2</v>
      </c>
      <c r="D12" s="21">
        <v>78.600000000000009</v>
      </c>
      <c r="E12" s="21">
        <v>83.8</v>
      </c>
      <c r="G12" s="21">
        <v>4.3999999999999915</v>
      </c>
      <c r="H12" s="21">
        <v>8.5999999999999943</v>
      </c>
      <c r="I12" s="21">
        <v>11.599999999999994</v>
      </c>
      <c r="J12" s="21">
        <v>14</v>
      </c>
      <c r="K12" s="21">
        <v>29.000000000000007</v>
      </c>
      <c r="L12" s="21">
        <v>31.500000000000007</v>
      </c>
      <c r="M12" s="21">
        <v>32.400000000000006</v>
      </c>
      <c r="N12" s="45">
        <v>32.70000000000001</v>
      </c>
      <c r="P12" s="41" t="s">
        <v>40</v>
      </c>
      <c r="Q12" s="21">
        <v>3250</v>
      </c>
      <c r="R12" s="21">
        <v>3111</v>
      </c>
      <c r="S12" s="21">
        <v>3680</v>
      </c>
      <c r="T12" s="21">
        <v>3503</v>
      </c>
      <c r="U12" s="21"/>
      <c r="V12" s="21">
        <v>936</v>
      </c>
      <c r="W12" s="21">
        <v>847</v>
      </c>
      <c r="X12" s="21">
        <v>948</v>
      </c>
      <c r="Y12" s="21">
        <v>1467</v>
      </c>
      <c r="Z12" s="21">
        <v>1733</v>
      </c>
      <c r="AA12" s="21">
        <v>1771</v>
      </c>
      <c r="AB12" s="21">
        <v>1808</v>
      </c>
      <c r="AC12" s="45">
        <v>1669</v>
      </c>
      <c r="AE12" s="41" t="s">
        <v>40</v>
      </c>
      <c r="AF12" s="21">
        <v>2909</v>
      </c>
      <c r="AG12" s="21">
        <v>3070</v>
      </c>
      <c r="AH12" s="21">
        <v>3225</v>
      </c>
      <c r="AI12" s="21">
        <v>3162</v>
      </c>
      <c r="AJ12" s="21"/>
      <c r="AK12" s="21">
        <v>936</v>
      </c>
      <c r="AL12" s="21">
        <v>961</v>
      </c>
      <c r="AM12" s="21">
        <v>1050</v>
      </c>
      <c r="AN12" s="21">
        <v>1416</v>
      </c>
      <c r="AO12" s="21">
        <v>1619</v>
      </c>
      <c r="AP12" s="21">
        <v>1593</v>
      </c>
      <c r="AQ12" s="21">
        <v>1707</v>
      </c>
      <c r="AR12" s="45">
        <v>1653</v>
      </c>
    </row>
    <row r="13" spans="1:44">
      <c r="A13" s="41" t="s">
        <v>50</v>
      </c>
      <c r="B13" s="21">
        <v>71.600000000000009</v>
      </c>
      <c r="C13" s="21">
        <v>70.7</v>
      </c>
      <c r="D13" s="21">
        <v>71.599999999999994</v>
      </c>
      <c r="E13" s="21">
        <v>71.2</v>
      </c>
      <c r="G13" s="21">
        <v>4.3999999999999915</v>
      </c>
      <c r="H13" s="21">
        <v>4.9000000000000057</v>
      </c>
      <c r="I13" s="21">
        <v>5.1000000000000085</v>
      </c>
      <c r="J13" s="21">
        <v>16.299999999999997</v>
      </c>
      <c r="K13" s="21">
        <v>18.799999999999997</v>
      </c>
      <c r="L13" s="21">
        <v>21.499999999999993</v>
      </c>
      <c r="M13" s="21">
        <v>23.300000000000004</v>
      </c>
      <c r="N13" s="45">
        <v>23.299999999999997</v>
      </c>
      <c r="P13" s="41" t="s">
        <v>50</v>
      </c>
      <c r="Q13" s="21">
        <v>2845</v>
      </c>
      <c r="R13" s="21">
        <v>2985</v>
      </c>
      <c r="S13" s="21">
        <v>3048</v>
      </c>
      <c r="T13" s="21">
        <v>3073</v>
      </c>
      <c r="U13" s="21"/>
      <c r="V13" s="21">
        <v>923</v>
      </c>
      <c r="W13" s="21">
        <v>936</v>
      </c>
      <c r="X13" s="21">
        <v>822</v>
      </c>
      <c r="Y13" s="21">
        <v>1088</v>
      </c>
      <c r="Z13" s="21">
        <v>1353</v>
      </c>
      <c r="AA13" s="21">
        <v>1353</v>
      </c>
      <c r="AB13" s="21">
        <v>1353</v>
      </c>
      <c r="AC13" s="45">
        <v>1416</v>
      </c>
      <c r="AE13" s="41" t="s">
        <v>50</v>
      </c>
      <c r="AF13" s="21">
        <v>2555</v>
      </c>
      <c r="AG13" s="21">
        <v>2630</v>
      </c>
      <c r="AH13" s="21">
        <v>2871</v>
      </c>
      <c r="AI13" s="21">
        <v>2643</v>
      </c>
      <c r="AJ13" s="21"/>
      <c r="AK13" s="21">
        <v>885</v>
      </c>
      <c r="AL13" s="21">
        <v>974</v>
      </c>
      <c r="AM13" s="21">
        <v>936</v>
      </c>
      <c r="AN13" s="21">
        <v>1155</v>
      </c>
      <c r="AO13" s="21">
        <v>1098</v>
      </c>
      <c r="AP13" s="21">
        <v>1189</v>
      </c>
      <c r="AQ13" s="21">
        <v>1315</v>
      </c>
      <c r="AR13" s="45">
        <v>1303</v>
      </c>
    </row>
    <row r="14" spans="1:44">
      <c r="A14" s="41" t="s">
        <v>41</v>
      </c>
      <c r="B14" s="21">
        <v>71.7</v>
      </c>
      <c r="C14" s="21">
        <v>72.7</v>
      </c>
      <c r="D14" s="21">
        <v>70.300000000000011</v>
      </c>
      <c r="E14" s="21">
        <v>72.100000000000009</v>
      </c>
      <c r="G14" s="21">
        <v>4</v>
      </c>
      <c r="H14" s="21">
        <v>4.1000000000000014</v>
      </c>
      <c r="I14" s="21">
        <v>4.2000000000000028</v>
      </c>
      <c r="J14" s="21">
        <v>5</v>
      </c>
      <c r="K14" s="21">
        <v>8</v>
      </c>
      <c r="L14" s="21">
        <v>8.4000000000000057</v>
      </c>
      <c r="M14" s="21">
        <v>10.799999999999997</v>
      </c>
      <c r="N14" s="45">
        <v>10.799999999999997</v>
      </c>
      <c r="P14" s="41" t="s">
        <v>41</v>
      </c>
      <c r="Q14" s="21">
        <v>2959</v>
      </c>
      <c r="R14" s="21">
        <v>2921</v>
      </c>
      <c r="S14" s="21">
        <v>2883</v>
      </c>
      <c r="T14" s="21">
        <v>3073</v>
      </c>
      <c r="U14" s="21"/>
      <c r="V14" s="21">
        <v>759</v>
      </c>
      <c r="W14" s="21">
        <v>835</v>
      </c>
      <c r="X14" s="21">
        <v>860</v>
      </c>
      <c r="Y14" s="21">
        <v>847</v>
      </c>
      <c r="Z14" s="21">
        <v>885</v>
      </c>
      <c r="AA14" s="21">
        <v>898</v>
      </c>
      <c r="AB14" s="21">
        <v>860</v>
      </c>
      <c r="AC14" s="45">
        <v>986</v>
      </c>
      <c r="AE14" s="41" t="s">
        <v>41</v>
      </c>
      <c r="AF14" s="21">
        <v>2352</v>
      </c>
      <c r="AG14" s="21">
        <v>2390</v>
      </c>
      <c r="AH14" s="21">
        <v>2327</v>
      </c>
      <c r="AI14" s="21">
        <v>2504</v>
      </c>
      <c r="AJ14" s="21"/>
      <c r="AK14" s="21">
        <v>823</v>
      </c>
      <c r="AL14" s="21">
        <v>860</v>
      </c>
      <c r="AM14" s="21">
        <v>898</v>
      </c>
      <c r="AN14" s="21">
        <v>986</v>
      </c>
      <c r="AO14" s="21">
        <v>1050</v>
      </c>
      <c r="AP14" s="21">
        <v>999</v>
      </c>
      <c r="AQ14" s="21">
        <v>873</v>
      </c>
      <c r="AR14" s="45">
        <v>1062</v>
      </c>
    </row>
    <row r="15" spans="1:44">
      <c r="A15" s="38" t="s">
        <v>248</v>
      </c>
      <c r="B15" s="61">
        <f>AVERAGE(B7:B14)</f>
        <v>77.412500000000009</v>
      </c>
      <c r="C15" s="61">
        <f>AVERAGE(C7:C14)</f>
        <v>77.575000000000003</v>
      </c>
      <c r="D15" s="61">
        <f>AVERAGE(D7:D14)</f>
        <v>79.850000000000023</v>
      </c>
      <c r="E15" s="61">
        <f>AVERAGE(E7:E14)</f>
        <v>80.7</v>
      </c>
      <c r="F15" s="61"/>
      <c r="G15" s="61">
        <f t="shared" ref="G15:N15" si="0">AVERAGE(G7:G14)</f>
        <v>4.2874999999999943</v>
      </c>
      <c r="H15" s="61">
        <f t="shared" si="0"/>
        <v>6.3</v>
      </c>
      <c r="I15" s="61">
        <f t="shared" si="0"/>
        <v>7.2499999999999982</v>
      </c>
      <c r="J15" s="61">
        <f t="shared" si="0"/>
        <v>12.324999999999999</v>
      </c>
      <c r="K15" s="61">
        <f t="shared" si="0"/>
        <v>19.8125</v>
      </c>
      <c r="L15" s="61">
        <f t="shared" si="0"/>
        <v>22.0625</v>
      </c>
      <c r="M15" s="61">
        <f t="shared" si="0"/>
        <v>23.5</v>
      </c>
      <c r="N15" s="86">
        <f t="shared" si="0"/>
        <v>23.662500000000001</v>
      </c>
      <c r="P15" s="38" t="s">
        <v>248</v>
      </c>
      <c r="Q15" s="61">
        <f>AVERAGE(Q7:Q14)</f>
        <v>3278.5</v>
      </c>
      <c r="R15" s="61">
        <f>AVERAGE(R7:R14)</f>
        <v>3430.5</v>
      </c>
      <c r="S15" s="61">
        <f>AVERAGE(S7:S14)</f>
        <v>3536</v>
      </c>
      <c r="T15" s="61">
        <f>AVERAGE(T7:T14)</f>
        <v>3540.875</v>
      </c>
      <c r="U15" s="61"/>
      <c r="V15" s="61">
        <f t="shared" ref="V15:AC15" si="1">AVERAGE(V7:V14)</f>
        <v>823.5</v>
      </c>
      <c r="W15" s="61">
        <f t="shared" si="1"/>
        <v>883.625</v>
      </c>
      <c r="X15" s="61">
        <f t="shared" si="1"/>
        <v>847.375</v>
      </c>
      <c r="Y15" s="61">
        <f t="shared" si="1"/>
        <v>1067</v>
      </c>
      <c r="Z15" s="61">
        <f t="shared" si="1"/>
        <v>1359.75</v>
      </c>
      <c r="AA15" s="61">
        <f t="shared" si="1"/>
        <v>1407</v>
      </c>
      <c r="AB15" s="61">
        <f t="shared" si="1"/>
        <v>1432</v>
      </c>
      <c r="AC15" s="86">
        <f t="shared" si="1"/>
        <v>1440</v>
      </c>
      <c r="AE15" s="38" t="s">
        <v>248</v>
      </c>
      <c r="AF15" s="61">
        <f>AVERAGE(AF7:AF14)</f>
        <v>2897.75</v>
      </c>
      <c r="AG15" s="61">
        <f>AVERAGE(AG7:AG14)</f>
        <v>2966.5</v>
      </c>
      <c r="AH15" s="61">
        <f>AVERAGE(AH7:AH14)</f>
        <v>3066.875</v>
      </c>
      <c r="AI15" s="61">
        <f>AVERAGE(AI7:AI14)</f>
        <v>3039.75</v>
      </c>
      <c r="AJ15" s="61"/>
      <c r="AK15" s="61">
        <f t="shared" ref="AK15:AR15" si="2">AVERAGE(AK7:AK14)</f>
        <v>864.75</v>
      </c>
      <c r="AL15" s="61">
        <f t="shared" si="2"/>
        <v>919.875</v>
      </c>
      <c r="AM15" s="61">
        <f t="shared" si="2"/>
        <v>921.625</v>
      </c>
      <c r="AN15" s="61">
        <f t="shared" si="2"/>
        <v>1102.125</v>
      </c>
      <c r="AO15" s="61">
        <f t="shared" si="2"/>
        <v>1237.625</v>
      </c>
      <c r="AP15" s="61">
        <f t="shared" si="2"/>
        <v>1318.5</v>
      </c>
      <c r="AQ15" s="61">
        <f t="shared" si="2"/>
        <v>1372.375</v>
      </c>
      <c r="AR15" s="86">
        <f t="shared" si="2"/>
        <v>1428.5</v>
      </c>
    </row>
    <row r="16" spans="1:44">
      <c r="A16" s="38" t="s">
        <v>14</v>
      </c>
      <c r="B16" s="61">
        <f>STDEV(B7:B14)</f>
        <v>8.8115893653106774</v>
      </c>
      <c r="C16" s="61">
        <f t="shared" ref="C16:N16" si="3">STDEV(C7:C14)</f>
        <v>10.92634431088449</v>
      </c>
      <c r="D16" s="61">
        <f t="shared" si="3"/>
        <v>11.853390111814154</v>
      </c>
      <c r="E16" s="61">
        <f t="shared" si="3"/>
        <v>10.161552187394566</v>
      </c>
      <c r="F16" s="61"/>
      <c r="G16" s="61">
        <f t="shared" si="3"/>
        <v>0.45178218519230995</v>
      </c>
      <c r="H16" s="61">
        <f t="shared" si="3"/>
        <v>2.3802760944298629</v>
      </c>
      <c r="I16" s="61">
        <f t="shared" si="3"/>
        <v>3.1441555759399509</v>
      </c>
      <c r="J16" s="61">
        <f t="shared" si="3"/>
        <v>5.5316621113627029</v>
      </c>
      <c r="K16" s="61">
        <f t="shared" si="3"/>
        <v>10.674326676657408</v>
      </c>
      <c r="L16" s="61">
        <f t="shared" si="3"/>
        <v>12.233553099102956</v>
      </c>
      <c r="M16" s="61">
        <f t="shared" si="3"/>
        <v>12.630914456206254</v>
      </c>
      <c r="N16" s="86">
        <f t="shared" si="3"/>
        <v>12.461476351425738</v>
      </c>
      <c r="P16" s="38" t="s">
        <v>14</v>
      </c>
      <c r="Q16" s="61">
        <f>STDEV(Q7:Q14)</f>
        <v>427.35699362476799</v>
      </c>
      <c r="R16" s="61">
        <f t="shared" ref="R16:T16" si="4">STDEV(R7:R14)</f>
        <v>578.98112478486109</v>
      </c>
      <c r="S16" s="61">
        <f t="shared" si="4"/>
        <v>519.714482054467</v>
      </c>
      <c r="T16" s="61">
        <f t="shared" si="4"/>
        <v>484.54763513434438</v>
      </c>
      <c r="U16" s="61"/>
      <c r="V16" s="61">
        <f t="shared" ref="V16:AC16" si="5">STDEV(V7:V14)</f>
        <v>77.212138201932248</v>
      </c>
      <c r="W16" s="61">
        <f t="shared" si="5"/>
        <v>61.362942516519809</v>
      </c>
      <c r="X16" s="61">
        <f t="shared" si="5"/>
        <v>60.329896639820532</v>
      </c>
      <c r="Y16" s="61">
        <f t="shared" si="5"/>
        <v>290.35987522875325</v>
      </c>
      <c r="Z16" s="61">
        <f t="shared" si="5"/>
        <v>529.33131671680155</v>
      </c>
      <c r="AA16" s="61">
        <f t="shared" si="5"/>
        <v>494.78826640435665</v>
      </c>
      <c r="AB16" s="61">
        <f t="shared" si="5"/>
        <v>483.72483323240112</v>
      </c>
      <c r="AC16" s="86">
        <f t="shared" si="5"/>
        <v>525.54461547726169</v>
      </c>
      <c r="AE16" s="38" t="s">
        <v>14</v>
      </c>
      <c r="AF16" s="61">
        <f>STDEV(AF7:AF14)</f>
        <v>428.79957022899572</v>
      </c>
      <c r="AG16" s="61">
        <f t="shared" ref="AG16:AI16" si="6">STDEV(AG7:AG14)</f>
        <v>533.5241325376013</v>
      </c>
      <c r="AH16" s="61">
        <f t="shared" si="6"/>
        <v>489.68690799034323</v>
      </c>
      <c r="AI16" s="61">
        <f t="shared" si="6"/>
        <v>538.87574767154945</v>
      </c>
      <c r="AJ16" s="61"/>
      <c r="AK16" s="61">
        <f t="shared" ref="AK16:AR16" si="7">STDEV(AK7:AK14)</f>
        <v>64.455410944310955</v>
      </c>
      <c r="AL16" s="61">
        <f t="shared" si="7"/>
        <v>74.967492955280292</v>
      </c>
      <c r="AM16" s="61">
        <f t="shared" si="7"/>
        <v>78.647382119722934</v>
      </c>
      <c r="AN16" s="61">
        <f t="shared" si="7"/>
        <v>243.84153958784674</v>
      </c>
      <c r="AO16" s="61">
        <f t="shared" si="7"/>
        <v>311.87586243797159</v>
      </c>
      <c r="AP16" s="61">
        <f t="shared" si="7"/>
        <v>375.63051754920781</v>
      </c>
      <c r="AQ16" s="61">
        <f t="shared" si="7"/>
        <v>448.88112887171241</v>
      </c>
      <c r="AR16" s="86">
        <f t="shared" si="7"/>
        <v>442.90760081211391</v>
      </c>
    </row>
    <row r="17" spans="1:44">
      <c r="A17" s="41"/>
      <c r="B17" s="21"/>
      <c r="C17" s="21"/>
      <c r="D17" s="21"/>
      <c r="E17" s="21"/>
      <c r="P17" s="41"/>
      <c r="Q17" s="21"/>
      <c r="R17" s="21"/>
      <c r="S17" s="21"/>
      <c r="T17" s="21"/>
      <c r="U17" s="24"/>
      <c r="V17" s="24"/>
      <c r="W17" s="24"/>
      <c r="X17" s="24"/>
      <c r="Y17" s="24"/>
      <c r="Z17" s="24"/>
      <c r="AA17" s="24"/>
      <c r="AB17" s="24"/>
      <c r="AC17" s="32"/>
      <c r="AE17" s="41"/>
      <c r="AF17" s="21"/>
      <c r="AG17" s="21"/>
      <c r="AH17" s="21"/>
      <c r="AI17" s="21"/>
      <c r="AJ17" s="24"/>
      <c r="AK17" s="24"/>
      <c r="AL17" s="24"/>
      <c r="AM17" s="24"/>
      <c r="AN17" s="24"/>
      <c r="AO17" s="24"/>
      <c r="AP17" s="24"/>
      <c r="AQ17" s="24"/>
      <c r="AR17" s="32"/>
    </row>
    <row r="18" spans="1:44">
      <c r="A18" s="24"/>
      <c r="B18" s="66" t="s">
        <v>110</v>
      </c>
      <c r="C18" s="65"/>
      <c r="D18" s="65"/>
      <c r="E18" s="65"/>
      <c r="P18" s="24"/>
      <c r="Q18" s="70" t="s">
        <v>110</v>
      </c>
      <c r="R18" s="67"/>
      <c r="S18" s="67"/>
      <c r="T18" s="67"/>
      <c r="U18" s="24"/>
      <c r="V18" s="24"/>
      <c r="W18" s="24"/>
      <c r="X18" s="24"/>
      <c r="Y18" s="24"/>
      <c r="Z18" s="24"/>
      <c r="AA18" s="24"/>
      <c r="AB18" s="24"/>
      <c r="AC18" s="32"/>
      <c r="AE18" s="24"/>
      <c r="AF18" s="70" t="s">
        <v>110</v>
      </c>
      <c r="AG18" s="67"/>
      <c r="AH18" s="67"/>
      <c r="AI18" s="67"/>
      <c r="AJ18" s="24"/>
      <c r="AK18" s="24"/>
      <c r="AL18" s="24"/>
      <c r="AM18" s="24"/>
      <c r="AN18" s="24"/>
      <c r="AO18" s="24"/>
      <c r="AP18" s="24"/>
      <c r="AQ18" s="24"/>
      <c r="AR18" s="32"/>
    </row>
    <row r="19" spans="1:44" ht="15.75" thickBot="1">
      <c r="A19" s="63" t="s">
        <v>34</v>
      </c>
      <c r="B19" s="108" t="s">
        <v>111</v>
      </c>
      <c r="C19" s="108"/>
      <c r="D19" s="108"/>
      <c r="E19" s="108"/>
      <c r="G19" s="108" t="s">
        <v>112</v>
      </c>
      <c r="H19" s="108"/>
      <c r="I19" s="108"/>
      <c r="J19" s="108"/>
      <c r="K19" s="108"/>
      <c r="L19" s="108"/>
      <c r="M19" s="108"/>
      <c r="N19" s="108"/>
      <c r="P19" s="63" t="s">
        <v>34</v>
      </c>
      <c r="Q19" s="110" t="s">
        <v>111</v>
      </c>
      <c r="R19" s="110"/>
      <c r="S19" s="110"/>
      <c r="T19" s="110"/>
      <c r="U19" s="24"/>
      <c r="V19" s="110" t="s">
        <v>112</v>
      </c>
      <c r="W19" s="110"/>
      <c r="X19" s="110"/>
      <c r="Y19" s="110"/>
      <c r="Z19" s="110"/>
      <c r="AA19" s="110"/>
      <c r="AB19" s="110"/>
      <c r="AC19" s="111"/>
      <c r="AE19" s="63" t="s">
        <v>34</v>
      </c>
      <c r="AF19" s="110" t="s">
        <v>111</v>
      </c>
      <c r="AG19" s="110"/>
      <c r="AH19" s="110"/>
      <c r="AI19" s="110"/>
      <c r="AJ19" s="24"/>
      <c r="AK19" s="110" t="s">
        <v>112</v>
      </c>
      <c r="AL19" s="110"/>
      <c r="AM19" s="110"/>
      <c r="AN19" s="110"/>
      <c r="AO19" s="110"/>
      <c r="AP19" s="110"/>
      <c r="AQ19" s="110"/>
      <c r="AR19" s="111"/>
    </row>
    <row r="20" spans="1:44">
      <c r="A20" s="24" t="s">
        <v>25</v>
      </c>
      <c r="B20" s="67">
        <v>0</v>
      </c>
      <c r="C20" s="67">
        <v>10</v>
      </c>
      <c r="D20" s="67">
        <v>20</v>
      </c>
      <c r="E20" s="67">
        <v>25</v>
      </c>
      <c r="G20" s="67">
        <v>5</v>
      </c>
      <c r="H20" s="67">
        <v>10</v>
      </c>
      <c r="I20" s="67">
        <v>15</v>
      </c>
      <c r="J20" s="67">
        <v>30</v>
      </c>
      <c r="K20" s="67">
        <v>45</v>
      </c>
      <c r="L20" s="67">
        <v>60</v>
      </c>
      <c r="M20" s="67">
        <v>75</v>
      </c>
      <c r="N20" s="68">
        <v>90</v>
      </c>
      <c r="P20" s="24" t="s">
        <v>25</v>
      </c>
      <c r="Q20" s="67">
        <v>0</v>
      </c>
      <c r="R20" s="67">
        <v>10</v>
      </c>
      <c r="S20" s="67">
        <v>20</v>
      </c>
      <c r="T20" s="67">
        <v>25</v>
      </c>
      <c r="U20" s="24"/>
      <c r="V20" s="67">
        <v>5</v>
      </c>
      <c r="W20" s="67">
        <v>10</v>
      </c>
      <c r="X20" s="67">
        <v>15</v>
      </c>
      <c r="Y20" s="67">
        <v>30</v>
      </c>
      <c r="Z20" s="67">
        <v>45</v>
      </c>
      <c r="AA20" s="67">
        <v>60</v>
      </c>
      <c r="AB20" s="67">
        <v>75</v>
      </c>
      <c r="AC20" s="68">
        <v>90</v>
      </c>
      <c r="AE20" s="24" t="s">
        <v>25</v>
      </c>
      <c r="AF20" s="67">
        <v>0</v>
      </c>
      <c r="AG20" s="67">
        <v>10</v>
      </c>
      <c r="AH20" s="67">
        <v>20</v>
      </c>
      <c r="AI20" s="67">
        <v>25</v>
      </c>
      <c r="AJ20" s="24"/>
      <c r="AK20" s="67">
        <v>5</v>
      </c>
      <c r="AL20" s="67">
        <v>10</v>
      </c>
      <c r="AM20" s="67">
        <v>15</v>
      </c>
      <c r="AN20" s="67">
        <v>30</v>
      </c>
      <c r="AO20" s="67">
        <v>45</v>
      </c>
      <c r="AP20" s="67">
        <v>60</v>
      </c>
      <c r="AQ20" s="67">
        <v>75</v>
      </c>
      <c r="AR20" s="68">
        <v>90</v>
      </c>
    </row>
    <row r="21" spans="1:44">
      <c r="A21" s="41" t="s">
        <v>42</v>
      </c>
      <c r="B21" s="21">
        <v>79.100000000000009</v>
      </c>
      <c r="C21" s="21">
        <v>84</v>
      </c>
      <c r="D21" s="21">
        <v>87.3</v>
      </c>
      <c r="E21" s="21">
        <v>88.5</v>
      </c>
      <c r="G21" s="21">
        <v>4.4000000000000057</v>
      </c>
      <c r="H21" s="21">
        <v>9.7000000000000028</v>
      </c>
      <c r="I21" s="21">
        <v>13.5</v>
      </c>
      <c r="J21" s="21">
        <v>13.899999999999999</v>
      </c>
      <c r="K21" s="21">
        <v>33.600000000000009</v>
      </c>
      <c r="L21" s="21">
        <v>38.600000000000009</v>
      </c>
      <c r="M21" s="21">
        <v>40.599999999999994</v>
      </c>
      <c r="N21" s="45">
        <v>41.499999999999993</v>
      </c>
      <c r="P21" s="41" t="s">
        <v>42</v>
      </c>
      <c r="Q21" s="21">
        <v>3389</v>
      </c>
      <c r="R21" s="21">
        <v>3402</v>
      </c>
      <c r="S21" s="21">
        <v>3528</v>
      </c>
      <c r="T21" s="21">
        <v>3427</v>
      </c>
      <c r="U21" s="21"/>
      <c r="V21" s="21">
        <v>923</v>
      </c>
      <c r="W21" s="21">
        <v>885</v>
      </c>
      <c r="X21" s="21">
        <v>860</v>
      </c>
      <c r="Y21" s="21">
        <v>1050</v>
      </c>
      <c r="Z21" s="21">
        <v>1657</v>
      </c>
      <c r="AA21" s="21">
        <v>1910</v>
      </c>
      <c r="AB21" s="21">
        <v>1973</v>
      </c>
      <c r="AC21" s="45">
        <v>2340</v>
      </c>
      <c r="AE21" s="41" t="s">
        <v>42</v>
      </c>
      <c r="AF21" s="21">
        <v>3098</v>
      </c>
      <c r="AG21" s="21">
        <v>3073</v>
      </c>
      <c r="AH21" s="21">
        <v>3250</v>
      </c>
      <c r="AI21" s="21">
        <v>3173</v>
      </c>
      <c r="AJ21" s="21"/>
      <c r="AK21" s="21">
        <v>974</v>
      </c>
      <c r="AL21" s="21">
        <v>911</v>
      </c>
      <c r="AM21" s="21">
        <v>999</v>
      </c>
      <c r="AN21" s="21">
        <v>1075</v>
      </c>
      <c r="AO21" s="21">
        <v>1442</v>
      </c>
      <c r="AP21" s="21">
        <v>1884</v>
      </c>
      <c r="AQ21" s="21">
        <v>1834</v>
      </c>
      <c r="AR21" s="45">
        <v>1897</v>
      </c>
    </row>
    <row r="22" spans="1:44">
      <c r="A22" s="41" t="s">
        <v>43</v>
      </c>
      <c r="B22" s="21">
        <v>78.400000000000006</v>
      </c>
      <c r="C22" s="21">
        <v>87.3</v>
      </c>
      <c r="D22" s="21">
        <v>90.6</v>
      </c>
      <c r="E22" s="21">
        <v>90.600000000000009</v>
      </c>
      <c r="G22" s="21">
        <v>4.2000000000000028</v>
      </c>
      <c r="H22" s="21">
        <v>3.5999999999999943</v>
      </c>
      <c r="I22" s="21">
        <v>5.7000000000000028</v>
      </c>
      <c r="J22" s="21">
        <v>3.9000000000000057</v>
      </c>
      <c r="K22" s="21">
        <v>8</v>
      </c>
      <c r="L22" s="21">
        <v>10.200000000000003</v>
      </c>
      <c r="M22" s="21">
        <v>11.399999999999999</v>
      </c>
      <c r="N22" s="45">
        <v>10.800000000000004</v>
      </c>
      <c r="P22" s="41" t="s">
        <v>43</v>
      </c>
      <c r="Q22" s="21">
        <v>3566</v>
      </c>
      <c r="R22" s="21">
        <v>4060</v>
      </c>
      <c r="S22" s="21">
        <v>4363</v>
      </c>
      <c r="T22" s="21">
        <v>3996</v>
      </c>
      <c r="U22" s="21"/>
      <c r="V22" s="21">
        <v>822</v>
      </c>
      <c r="W22" s="21">
        <v>809</v>
      </c>
      <c r="X22" s="21">
        <v>771</v>
      </c>
      <c r="Y22" s="21">
        <v>898</v>
      </c>
      <c r="Z22" s="21">
        <v>873</v>
      </c>
      <c r="AA22" s="21">
        <v>822</v>
      </c>
      <c r="AB22" s="21">
        <v>797</v>
      </c>
      <c r="AC22" s="45">
        <v>885</v>
      </c>
      <c r="AE22" s="41" t="s">
        <v>43</v>
      </c>
      <c r="AF22" s="21">
        <v>2593</v>
      </c>
      <c r="AG22" s="21">
        <v>3225</v>
      </c>
      <c r="AH22" s="21">
        <v>3984</v>
      </c>
      <c r="AI22" s="21">
        <v>3579</v>
      </c>
      <c r="AJ22" s="21"/>
      <c r="AK22" s="21">
        <v>974</v>
      </c>
      <c r="AL22" s="21">
        <v>860</v>
      </c>
      <c r="AM22" s="21">
        <v>809</v>
      </c>
      <c r="AN22" s="21">
        <v>961</v>
      </c>
      <c r="AO22" s="21">
        <v>961</v>
      </c>
      <c r="AP22" s="21">
        <v>1126</v>
      </c>
      <c r="AQ22" s="21">
        <v>809</v>
      </c>
      <c r="AR22" s="45">
        <v>948</v>
      </c>
    </row>
    <row r="23" spans="1:44">
      <c r="A23" s="41" t="s">
        <v>44</v>
      </c>
      <c r="B23" s="21">
        <v>72.499999999999986</v>
      </c>
      <c r="C23" s="21">
        <v>67.099999999999994</v>
      </c>
      <c r="D23" s="21">
        <v>67.3</v>
      </c>
      <c r="E23" s="21">
        <v>67.399999999999991</v>
      </c>
      <c r="G23" s="21">
        <v>3.7999999999999972</v>
      </c>
      <c r="H23" s="21">
        <v>4.7000000000000028</v>
      </c>
      <c r="I23" s="21">
        <v>6.2999999999999972</v>
      </c>
      <c r="J23" s="21">
        <v>9.8999999999999986</v>
      </c>
      <c r="K23" s="21">
        <v>12.900000000000006</v>
      </c>
      <c r="L23" s="21">
        <v>15.600000000000001</v>
      </c>
      <c r="M23" s="21">
        <v>21.300000000000004</v>
      </c>
      <c r="N23" s="45">
        <v>21.199999999999996</v>
      </c>
      <c r="P23" s="41" t="s">
        <v>44</v>
      </c>
      <c r="Q23" s="21">
        <v>3693</v>
      </c>
      <c r="R23" s="21">
        <v>3377</v>
      </c>
      <c r="S23" s="21">
        <v>3402</v>
      </c>
      <c r="T23" s="21">
        <v>3386</v>
      </c>
      <c r="U23" s="21"/>
      <c r="V23" s="21">
        <v>847</v>
      </c>
      <c r="W23" s="21">
        <v>835</v>
      </c>
      <c r="X23" s="21">
        <v>847</v>
      </c>
      <c r="Y23" s="21">
        <v>708</v>
      </c>
      <c r="Z23" s="21">
        <v>1037</v>
      </c>
      <c r="AA23" s="21">
        <v>1050</v>
      </c>
      <c r="AB23" s="21">
        <v>1442</v>
      </c>
      <c r="AC23" s="45">
        <v>1378</v>
      </c>
      <c r="AE23" s="41" t="s">
        <v>44</v>
      </c>
      <c r="AF23" s="21">
        <v>3503</v>
      </c>
      <c r="AG23" s="21">
        <v>2847</v>
      </c>
      <c r="AH23" s="21">
        <v>2934</v>
      </c>
      <c r="AI23" s="21">
        <v>2858</v>
      </c>
      <c r="AJ23" s="21"/>
      <c r="AK23" s="21">
        <v>973</v>
      </c>
      <c r="AL23" s="21">
        <v>974</v>
      </c>
      <c r="AM23" s="21">
        <v>948</v>
      </c>
      <c r="AN23" s="21">
        <v>822</v>
      </c>
      <c r="AO23" s="21">
        <v>1239</v>
      </c>
      <c r="AP23" s="21">
        <v>1126</v>
      </c>
      <c r="AQ23" s="21">
        <v>1252</v>
      </c>
      <c r="AR23" s="45">
        <v>1176</v>
      </c>
    </row>
    <row r="24" spans="1:44">
      <c r="A24" s="41" t="s">
        <v>45</v>
      </c>
      <c r="B24" s="21">
        <v>82.3</v>
      </c>
      <c r="C24" s="21">
        <v>72.599999999999994</v>
      </c>
      <c r="D24" s="21">
        <v>74.499999999999986</v>
      </c>
      <c r="E24" s="21">
        <v>78.399999999999991</v>
      </c>
      <c r="G24" s="21">
        <v>5.7000000000000028</v>
      </c>
      <c r="H24" s="21">
        <v>4.2000000000000028</v>
      </c>
      <c r="I24" s="21">
        <v>6.9999999999999858</v>
      </c>
      <c r="J24" s="21">
        <v>7.8999999999999986</v>
      </c>
      <c r="K24" s="21">
        <v>10.799999999999997</v>
      </c>
      <c r="L24" s="21">
        <v>13.799999999999997</v>
      </c>
      <c r="M24" s="21">
        <v>12.699999999999996</v>
      </c>
      <c r="N24" s="45">
        <v>13.199999999999996</v>
      </c>
      <c r="P24" s="41" t="s">
        <v>45</v>
      </c>
      <c r="Q24" s="21">
        <v>3845</v>
      </c>
      <c r="R24" s="21">
        <v>3516</v>
      </c>
      <c r="S24" s="21">
        <v>3427</v>
      </c>
      <c r="T24" s="21">
        <v>3566</v>
      </c>
      <c r="U24" s="21"/>
      <c r="V24" s="21">
        <v>784</v>
      </c>
      <c r="W24" s="21">
        <v>759</v>
      </c>
      <c r="X24" s="21">
        <v>911</v>
      </c>
      <c r="Y24" s="21">
        <v>784</v>
      </c>
      <c r="Z24" s="21">
        <v>873</v>
      </c>
      <c r="AA24" s="21">
        <v>1012</v>
      </c>
      <c r="AB24" s="21">
        <v>961</v>
      </c>
      <c r="AC24" s="45">
        <v>1062</v>
      </c>
      <c r="AE24" s="41" t="s">
        <v>45</v>
      </c>
      <c r="AF24" s="21">
        <v>3364</v>
      </c>
      <c r="AG24" s="21">
        <v>2820</v>
      </c>
      <c r="AH24" s="21">
        <v>2770</v>
      </c>
      <c r="AI24" s="21">
        <v>2921</v>
      </c>
      <c r="AJ24" s="21"/>
      <c r="AK24" s="21">
        <v>911</v>
      </c>
      <c r="AL24" s="21">
        <v>847</v>
      </c>
      <c r="AM24" s="21">
        <v>948</v>
      </c>
      <c r="AN24" s="21">
        <v>898</v>
      </c>
      <c r="AO24" s="21">
        <v>885</v>
      </c>
      <c r="AP24" s="21">
        <v>999</v>
      </c>
      <c r="AQ24" s="21">
        <v>847</v>
      </c>
      <c r="AR24" s="45">
        <v>1126</v>
      </c>
    </row>
    <row r="25" spans="1:44">
      <c r="A25" s="41" t="s">
        <v>46</v>
      </c>
      <c r="B25" s="21">
        <v>78.400000000000006</v>
      </c>
      <c r="C25" s="21">
        <v>86.500000000000014</v>
      </c>
      <c r="D25" s="21">
        <v>79.5</v>
      </c>
      <c r="E25" s="21">
        <v>82.4</v>
      </c>
      <c r="G25" s="21">
        <v>4.9000000000000057</v>
      </c>
      <c r="H25" s="21">
        <v>5.8999999999999915</v>
      </c>
      <c r="I25" s="21">
        <v>7.7000000000000028</v>
      </c>
      <c r="J25" s="21">
        <v>8.8999999999999915</v>
      </c>
      <c r="K25" s="21">
        <v>15.70000000000001</v>
      </c>
      <c r="L25" s="21">
        <v>18.399999999999999</v>
      </c>
      <c r="M25" s="21">
        <v>17.399999999999999</v>
      </c>
      <c r="N25" s="45">
        <v>17.399999999999999</v>
      </c>
      <c r="P25" s="41" t="s">
        <v>46</v>
      </c>
      <c r="Q25" s="21">
        <v>3313</v>
      </c>
      <c r="R25" s="21">
        <v>3984</v>
      </c>
      <c r="S25" s="21">
        <v>4034</v>
      </c>
      <c r="T25" s="21">
        <v>3984</v>
      </c>
      <c r="U25" s="21"/>
      <c r="V25" s="21">
        <v>797</v>
      </c>
      <c r="W25" s="21">
        <v>948</v>
      </c>
      <c r="X25" s="21">
        <v>986</v>
      </c>
      <c r="Y25" s="21">
        <v>1037</v>
      </c>
      <c r="Z25" s="21">
        <v>1239</v>
      </c>
      <c r="AA25" s="21">
        <v>1252</v>
      </c>
      <c r="AB25" s="21">
        <v>1265</v>
      </c>
      <c r="AC25" s="45">
        <v>1328</v>
      </c>
      <c r="AE25" s="41" t="s">
        <v>46</v>
      </c>
      <c r="AF25" s="21">
        <v>3136</v>
      </c>
      <c r="AG25" s="21">
        <v>3566</v>
      </c>
      <c r="AH25" s="21">
        <v>3402</v>
      </c>
      <c r="AI25" s="21">
        <v>3301</v>
      </c>
      <c r="AJ25" s="21"/>
      <c r="AK25" s="21">
        <v>911</v>
      </c>
      <c r="AL25" s="21">
        <v>948</v>
      </c>
      <c r="AM25" s="21">
        <v>1062</v>
      </c>
      <c r="AN25" s="21">
        <v>1088</v>
      </c>
      <c r="AO25" s="21">
        <v>1189</v>
      </c>
      <c r="AP25" s="21">
        <v>1227</v>
      </c>
      <c r="AQ25" s="21">
        <v>1151</v>
      </c>
      <c r="AR25" s="45">
        <v>1239</v>
      </c>
    </row>
    <row r="26" spans="1:44">
      <c r="A26" s="41" t="s">
        <v>47</v>
      </c>
      <c r="B26" s="21">
        <v>73.8</v>
      </c>
      <c r="C26" s="21">
        <v>74.600000000000009</v>
      </c>
      <c r="D26" s="21">
        <v>79.900000000000006</v>
      </c>
      <c r="E26" s="21">
        <v>78.600000000000009</v>
      </c>
      <c r="G26" s="21">
        <v>4.7000000000000028</v>
      </c>
      <c r="H26" s="21">
        <v>12.200000000000003</v>
      </c>
      <c r="I26" s="21">
        <v>6.9000000000000057</v>
      </c>
      <c r="J26" s="21">
        <v>16.5</v>
      </c>
      <c r="K26" s="21">
        <v>23.6</v>
      </c>
      <c r="L26" s="21">
        <v>24.800000000000004</v>
      </c>
      <c r="M26" s="21">
        <v>29</v>
      </c>
      <c r="N26" s="45">
        <v>34.300000000000011</v>
      </c>
      <c r="P26" s="41" t="s">
        <v>47</v>
      </c>
      <c r="Q26" s="21">
        <v>3212</v>
      </c>
      <c r="R26" s="21">
        <v>3237</v>
      </c>
      <c r="S26" s="21">
        <v>3364</v>
      </c>
      <c r="T26" s="21">
        <v>3187</v>
      </c>
      <c r="U26" s="21"/>
      <c r="V26" s="21">
        <v>999</v>
      </c>
      <c r="W26" s="21">
        <v>1062</v>
      </c>
      <c r="X26" s="21">
        <v>885</v>
      </c>
      <c r="Y26" s="21">
        <v>1429</v>
      </c>
      <c r="Z26" s="21">
        <v>1631</v>
      </c>
      <c r="AA26" s="21">
        <v>1505</v>
      </c>
      <c r="AB26" s="21">
        <v>1948</v>
      </c>
      <c r="AC26" s="45">
        <v>1948</v>
      </c>
      <c r="AE26" s="41" t="s">
        <v>47</v>
      </c>
      <c r="AF26" s="21">
        <v>2997</v>
      </c>
      <c r="AG26" s="21">
        <v>2757</v>
      </c>
      <c r="AH26" s="21">
        <v>3063</v>
      </c>
      <c r="AI26" s="21">
        <v>2945</v>
      </c>
      <c r="AJ26" s="21"/>
      <c r="AK26" s="21">
        <v>1201</v>
      </c>
      <c r="AL26" s="21">
        <v>1100</v>
      </c>
      <c r="AM26" s="21">
        <v>938</v>
      </c>
      <c r="AN26" s="21">
        <v>1380</v>
      </c>
      <c r="AO26" s="21">
        <v>1543</v>
      </c>
      <c r="AP26" s="21">
        <v>1505</v>
      </c>
      <c r="AQ26" s="21">
        <v>1733</v>
      </c>
      <c r="AR26" s="45">
        <v>1910</v>
      </c>
    </row>
    <row r="27" spans="1:44">
      <c r="A27" s="41" t="s">
        <v>48</v>
      </c>
      <c r="B27" s="21">
        <v>71.499999999999986</v>
      </c>
      <c r="C27" s="21">
        <v>73.399999999999991</v>
      </c>
      <c r="D27" s="21">
        <v>74.899999999999991</v>
      </c>
      <c r="E27" s="21">
        <v>76</v>
      </c>
      <c r="G27" s="21">
        <v>5.7000000000000028</v>
      </c>
      <c r="H27" s="21">
        <v>9.7999999999999972</v>
      </c>
      <c r="I27" s="21">
        <v>36.4</v>
      </c>
      <c r="J27" s="21">
        <v>46.2</v>
      </c>
      <c r="K27" s="21">
        <v>50.6</v>
      </c>
      <c r="L27" s="21">
        <v>55.599999999999994</v>
      </c>
      <c r="M27" s="21">
        <v>60.499999999999993</v>
      </c>
      <c r="N27" s="45">
        <v>66.199999999999989</v>
      </c>
      <c r="P27" s="41" t="s">
        <v>48</v>
      </c>
      <c r="Q27" s="21">
        <v>3136</v>
      </c>
      <c r="R27" s="21">
        <v>3217</v>
      </c>
      <c r="S27" s="21">
        <v>3488</v>
      </c>
      <c r="T27" s="21">
        <v>3503</v>
      </c>
      <c r="U27" s="21"/>
      <c r="V27" s="21">
        <v>835</v>
      </c>
      <c r="W27" s="21">
        <v>962</v>
      </c>
      <c r="X27" s="21">
        <v>2517</v>
      </c>
      <c r="Y27" s="21">
        <v>3250</v>
      </c>
      <c r="Z27" s="21">
        <v>3554</v>
      </c>
      <c r="AA27" s="21">
        <v>3781</v>
      </c>
      <c r="AB27" s="21">
        <v>3541</v>
      </c>
      <c r="AC27" s="45">
        <v>3824</v>
      </c>
      <c r="AE27" s="41" t="s">
        <v>48</v>
      </c>
      <c r="AF27" s="21">
        <v>2883</v>
      </c>
      <c r="AG27" s="21">
        <v>3023</v>
      </c>
      <c r="AH27" s="21">
        <v>3211</v>
      </c>
      <c r="AI27" s="21">
        <v>3218</v>
      </c>
      <c r="AJ27" s="21"/>
      <c r="AK27" s="21">
        <v>948</v>
      </c>
      <c r="AL27" s="21">
        <v>1012</v>
      </c>
      <c r="AM27" s="21">
        <v>2390</v>
      </c>
      <c r="AN27" s="21">
        <v>2845</v>
      </c>
      <c r="AO27" s="21">
        <v>2990</v>
      </c>
      <c r="AP27" s="21">
        <v>3237</v>
      </c>
      <c r="AQ27" s="21">
        <v>3301</v>
      </c>
      <c r="AR27" s="45">
        <v>3364</v>
      </c>
    </row>
    <row r="28" spans="1:44">
      <c r="A28" s="41" t="s">
        <v>49</v>
      </c>
      <c r="B28" s="21">
        <v>71.7</v>
      </c>
      <c r="C28" s="21">
        <v>70.599999999999994</v>
      </c>
      <c r="D28" s="21">
        <v>67.7</v>
      </c>
      <c r="E28" s="21">
        <v>68.099999999999994</v>
      </c>
      <c r="G28" s="21">
        <v>4.1999999999999957</v>
      </c>
      <c r="H28" s="21">
        <v>5.5</v>
      </c>
      <c r="I28" s="21">
        <v>13.599999999999994</v>
      </c>
      <c r="J28" s="21">
        <v>32.799999999999997</v>
      </c>
      <c r="K28" s="21">
        <v>37.200000000000003</v>
      </c>
      <c r="L28" s="21">
        <v>36.200000000000003</v>
      </c>
      <c r="M28" s="21">
        <v>41.800000000000004</v>
      </c>
      <c r="N28" s="45">
        <v>42.5</v>
      </c>
      <c r="P28" s="41" t="s">
        <v>49</v>
      </c>
      <c r="Q28" s="21">
        <v>3073</v>
      </c>
      <c r="R28" s="21">
        <v>3263</v>
      </c>
      <c r="S28" s="21">
        <v>3086</v>
      </c>
      <c r="T28" s="21">
        <v>3225</v>
      </c>
      <c r="U28" s="21"/>
      <c r="V28" s="21">
        <v>797</v>
      </c>
      <c r="W28" s="21">
        <v>847</v>
      </c>
      <c r="X28" s="21">
        <v>1178</v>
      </c>
      <c r="Y28" s="21">
        <v>1922</v>
      </c>
      <c r="Z28" s="21">
        <v>2213</v>
      </c>
      <c r="AA28" s="21">
        <v>2238</v>
      </c>
      <c r="AB28" s="21">
        <v>2137</v>
      </c>
      <c r="AC28" s="45">
        <v>2138</v>
      </c>
      <c r="AE28" s="41" t="s">
        <v>49</v>
      </c>
      <c r="AF28" s="21">
        <v>2972</v>
      </c>
      <c r="AG28" s="21">
        <v>3010</v>
      </c>
      <c r="AH28" s="21">
        <v>2876</v>
      </c>
      <c r="AI28" s="21">
        <v>2808</v>
      </c>
      <c r="AJ28" s="21"/>
      <c r="AK28" s="21">
        <v>961</v>
      </c>
      <c r="AL28" s="21">
        <v>911</v>
      </c>
      <c r="AM28" s="21">
        <v>1001</v>
      </c>
      <c r="AN28" s="21">
        <v>1771</v>
      </c>
      <c r="AO28" s="21">
        <v>1985</v>
      </c>
      <c r="AP28" s="21">
        <v>2012</v>
      </c>
      <c r="AQ28" s="21">
        <v>1998</v>
      </c>
      <c r="AR28" s="45">
        <v>1910</v>
      </c>
    </row>
    <row r="29" spans="1:44">
      <c r="A29" s="38" t="s">
        <v>248</v>
      </c>
      <c r="B29" s="61">
        <f>AVERAGE(B21:B28)</f>
        <v>75.962500000000006</v>
      </c>
      <c r="C29" s="61">
        <f>AVERAGE(C21:C28)</f>
        <v>77.012500000000003</v>
      </c>
      <c r="D29" s="61">
        <f>AVERAGE(D21:D28)</f>
        <v>77.712500000000006</v>
      </c>
      <c r="E29" s="61">
        <f>AVERAGE(E21:E28)</f>
        <v>78.75</v>
      </c>
      <c r="F29" s="61"/>
      <c r="G29" s="61">
        <f t="shared" ref="G29:N29" si="8">AVERAGE(G21:G28)</f>
        <v>4.700000000000002</v>
      </c>
      <c r="H29" s="61">
        <f t="shared" si="8"/>
        <v>6.9499999999999993</v>
      </c>
      <c r="I29" s="61">
        <f t="shared" si="8"/>
        <v>12.137499999999999</v>
      </c>
      <c r="J29" s="61">
        <f t="shared" si="8"/>
        <v>17.5</v>
      </c>
      <c r="K29" s="61">
        <f t="shared" si="8"/>
        <v>24.050000000000004</v>
      </c>
      <c r="L29" s="61">
        <f t="shared" si="8"/>
        <v>26.65</v>
      </c>
      <c r="M29" s="61">
        <f t="shared" si="8"/>
        <v>29.337500000000002</v>
      </c>
      <c r="N29" s="86">
        <f t="shared" si="8"/>
        <v>30.887499999999999</v>
      </c>
      <c r="P29" s="38" t="s">
        <v>248</v>
      </c>
      <c r="Q29" s="61">
        <f>AVERAGE(Q21:Q28)</f>
        <v>3403.375</v>
      </c>
      <c r="R29" s="61">
        <f>AVERAGE(R21:R28)</f>
        <v>3507</v>
      </c>
      <c r="S29" s="61">
        <f>AVERAGE(S21:S28)</f>
        <v>3586.5</v>
      </c>
      <c r="T29" s="61">
        <f>AVERAGE(T21:T28)</f>
        <v>3534.25</v>
      </c>
      <c r="U29" s="61"/>
      <c r="V29" s="61">
        <f t="shared" ref="V29:AC29" si="9">AVERAGE(V21:V28)</f>
        <v>850.5</v>
      </c>
      <c r="W29" s="61">
        <f t="shared" si="9"/>
        <v>888.375</v>
      </c>
      <c r="X29" s="61">
        <f t="shared" si="9"/>
        <v>1119.375</v>
      </c>
      <c r="Y29" s="61">
        <f t="shared" si="9"/>
        <v>1384.75</v>
      </c>
      <c r="Z29" s="61">
        <f t="shared" si="9"/>
        <v>1634.625</v>
      </c>
      <c r="AA29" s="61">
        <f t="shared" si="9"/>
        <v>1696.25</v>
      </c>
      <c r="AB29" s="61">
        <f t="shared" si="9"/>
        <v>1758</v>
      </c>
      <c r="AC29" s="86">
        <f t="shared" si="9"/>
        <v>1862.875</v>
      </c>
      <c r="AE29" s="38" t="s">
        <v>248</v>
      </c>
      <c r="AF29" s="61">
        <f>AVERAGE(AF21:AF28)</f>
        <v>3068.25</v>
      </c>
      <c r="AG29" s="61">
        <f>AVERAGE(AG21:AG28)</f>
        <v>3040.125</v>
      </c>
      <c r="AH29" s="61">
        <f>AVERAGE(AH21:AH28)</f>
        <v>3186.25</v>
      </c>
      <c r="AI29" s="61">
        <f>AVERAGE(AI21:AI28)</f>
        <v>3100.375</v>
      </c>
      <c r="AJ29" s="61"/>
      <c r="AK29" s="61">
        <f t="shared" ref="AK29:AR29" si="10">AVERAGE(AK21:AK28)</f>
        <v>981.625</v>
      </c>
      <c r="AL29" s="61">
        <f t="shared" si="10"/>
        <v>945.375</v>
      </c>
      <c r="AM29" s="61">
        <f t="shared" si="10"/>
        <v>1136.875</v>
      </c>
      <c r="AN29" s="61">
        <f t="shared" si="10"/>
        <v>1355</v>
      </c>
      <c r="AO29" s="61">
        <f t="shared" si="10"/>
        <v>1529.25</v>
      </c>
      <c r="AP29" s="61">
        <f t="shared" si="10"/>
        <v>1639.5</v>
      </c>
      <c r="AQ29" s="61">
        <f t="shared" si="10"/>
        <v>1615.625</v>
      </c>
      <c r="AR29" s="86">
        <f t="shared" si="10"/>
        <v>1696.25</v>
      </c>
    </row>
    <row r="30" spans="1:44">
      <c r="A30" s="38" t="s">
        <v>14</v>
      </c>
      <c r="B30" s="61">
        <f>STDEV(B21:B28)</f>
        <v>4.081994435497017</v>
      </c>
      <c r="C30" s="61">
        <f t="shared" ref="C30:E30" si="11">STDEV(C21:C28)</f>
        <v>7.7679630534651789</v>
      </c>
      <c r="D30" s="61">
        <f t="shared" si="11"/>
        <v>8.3912262853188651</v>
      </c>
      <c r="E30" s="61">
        <f t="shared" si="11"/>
        <v>8.4410561289111588</v>
      </c>
      <c r="F30" s="61"/>
      <c r="G30" s="61">
        <f t="shared" ref="G30:N30" si="12">STDEV(G21:G28)</f>
        <v>0.70101966550773387</v>
      </c>
      <c r="H30" s="61">
        <f t="shared" si="12"/>
        <v>3.1690467246251135</v>
      </c>
      <c r="I30" s="61">
        <f t="shared" si="12"/>
        <v>10.293539929767322</v>
      </c>
      <c r="J30" s="61">
        <f t="shared" si="12"/>
        <v>14.543432489320688</v>
      </c>
      <c r="K30" s="61">
        <f t="shared" si="12"/>
        <v>15.101750135095505</v>
      </c>
      <c r="L30" s="61">
        <f t="shared" si="12"/>
        <v>15.590381650235511</v>
      </c>
      <c r="M30" s="61">
        <f t="shared" si="12"/>
        <v>17.150754877180844</v>
      </c>
      <c r="N30" s="86">
        <f t="shared" si="12"/>
        <v>18.891452148675974</v>
      </c>
      <c r="P30" s="38" t="s">
        <v>14</v>
      </c>
      <c r="Q30" s="61">
        <f>STDEV(Q21:Q28)</f>
        <v>275.42120340619073</v>
      </c>
      <c r="R30" s="61">
        <f t="shared" ref="R30:T30" si="13">STDEV(R21:R28)</f>
        <v>333.35523737555752</v>
      </c>
      <c r="S30" s="61">
        <f t="shared" si="13"/>
        <v>409.84666122134718</v>
      </c>
      <c r="T30" s="61">
        <f t="shared" si="13"/>
        <v>308.72352402386554</v>
      </c>
      <c r="U30" s="61"/>
      <c r="V30" s="61">
        <f t="shared" ref="V30:AC30" si="14">STDEV(V21:V28)</f>
        <v>74.181245223150185</v>
      </c>
      <c r="W30" s="61">
        <f t="shared" si="14"/>
        <v>97.637723242607407</v>
      </c>
      <c r="X30" s="61">
        <f t="shared" si="14"/>
        <v>577.65064516292443</v>
      </c>
      <c r="Y30" s="61">
        <f t="shared" si="14"/>
        <v>850.08886090135979</v>
      </c>
      <c r="Z30" s="61">
        <f t="shared" si="14"/>
        <v>901.81181716111291</v>
      </c>
      <c r="AA30" s="61">
        <f t="shared" si="14"/>
        <v>968.75837323570306</v>
      </c>
      <c r="AB30" s="61">
        <f t="shared" si="14"/>
        <v>870.68856167321474</v>
      </c>
      <c r="AC30" s="86">
        <f t="shared" si="14"/>
        <v>946.8319261772765</v>
      </c>
      <c r="AE30" s="38" t="s">
        <v>14</v>
      </c>
      <c r="AF30" s="61">
        <f>STDEV(AF21:AF28)</f>
        <v>281.95022357045326</v>
      </c>
      <c r="AG30" s="61">
        <f t="shared" ref="AG30:AI30" si="15">STDEV(AG21:AG28)</f>
        <v>261.56585485986398</v>
      </c>
      <c r="AH30" s="61">
        <f t="shared" si="15"/>
        <v>384.70201826497203</v>
      </c>
      <c r="AI30" s="61">
        <f t="shared" si="15"/>
        <v>264.30174179200128</v>
      </c>
      <c r="AJ30" s="61"/>
      <c r="AK30" s="61">
        <f t="shared" ref="AK30:AR30" si="16">STDEV(AK21:AK28)</f>
        <v>92.464568503678365</v>
      </c>
      <c r="AL30" s="61">
        <f t="shared" si="16"/>
        <v>83.241365918634472</v>
      </c>
      <c r="AM30" s="61">
        <f t="shared" si="16"/>
        <v>511.55238176135424</v>
      </c>
      <c r="AN30" s="61">
        <f t="shared" si="16"/>
        <v>675.2400631309896</v>
      </c>
      <c r="AO30" s="61">
        <f t="shared" si="16"/>
        <v>685.28216294979018</v>
      </c>
      <c r="AP30" s="61">
        <f t="shared" si="16"/>
        <v>744.15762539167167</v>
      </c>
      <c r="AQ30" s="61">
        <f t="shared" si="16"/>
        <v>813.9578678987541</v>
      </c>
      <c r="AR30" s="86">
        <f t="shared" si="16"/>
        <v>781.74434074428348</v>
      </c>
    </row>
    <row r="31" spans="1:44">
      <c r="A31" s="3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86"/>
    </row>
    <row r="32" spans="1:44">
      <c r="B32" t="s">
        <v>245</v>
      </c>
      <c r="P32" t="s">
        <v>246</v>
      </c>
      <c r="AE32" t="s">
        <v>279</v>
      </c>
    </row>
  </sheetData>
  <mergeCells count="12">
    <mergeCell ref="AK19:AR19"/>
    <mergeCell ref="B5:E5"/>
    <mergeCell ref="G5:N5"/>
    <mergeCell ref="Q5:T5"/>
    <mergeCell ref="V5:AC5"/>
    <mergeCell ref="AF5:AI5"/>
    <mergeCell ref="AK5:AR5"/>
    <mergeCell ref="B19:E19"/>
    <mergeCell ref="G19:N19"/>
    <mergeCell ref="Q19:T19"/>
    <mergeCell ref="V19:AC19"/>
    <mergeCell ref="AF19:AI19"/>
  </mergeCells>
  <phoneticPr fontId="4" type="noConversion"/>
  <pageMargins left="0.7" right="0.7" top="0.75" bottom="0.75" header="0.3" footer="0.3"/>
  <pageSetup paperSize="9" orientation="portrait" horizontalDpi="4294967293" verticalDpi="0" r:id="rId1"/>
  <ignoredErrors>
    <ignoredError sqref="B15:E16 G15:N16 B29:N30 Q15:AC16 Q29:AC30 AF15:AR16 AF29:AR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1.Pdia &amp;TOC_G+FFA</vt:lpstr>
      <vt:lpstr>2.IR injury_G+FFA</vt:lpstr>
      <vt:lpstr>3.Function IR_G+FFA</vt:lpstr>
      <vt:lpstr>4.Metabolomics_G+FFA </vt:lpstr>
      <vt:lpstr>5.Fluxomics_G+FFA </vt:lpstr>
      <vt:lpstr>6.Pdia &amp;TOC_Lac+Pyr+FFA</vt:lpstr>
      <vt:lpstr>7.IR injury_Lac+Pyr+FFA</vt:lpstr>
      <vt:lpstr>8.Function IR_Lac+Pyr+FFA </vt:lpstr>
      <vt:lpstr>9.Metabolomics_Lac+Pyr+FFA  </vt:lpstr>
      <vt:lpstr>10.Pdia &amp;TOC_G+FFA+Ins</vt:lpstr>
      <vt:lpstr>11.IR injury_G+FFA+Ins</vt:lpstr>
      <vt:lpstr>12.Function IR_G+FFA+Ins </vt:lpstr>
      <vt:lpstr>13.Metabolomics_G+FFA+Ins </vt:lpstr>
      <vt:lpstr>14.Fluxomics_G+FFA+Ins </vt:lpstr>
      <vt:lpstr>15.Baseline performance_IR </vt:lpstr>
      <vt:lpstr>16.Baseline performance_metab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2023-04-19T08:48:51Z</dcterms:modified>
</cp:coreProperties>
</file>