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astie\Desktop\"/>
    </mc:Choice>
  </mc:AlternateContent>
  <bookViews>
    <workbookView xWindow="-110" yWindow="-110" windowWidth="23260" windowHeight="12580" tabRatio="796"/>
  </bookViews>
  <sheets>
    <sheet name="Table DR1 Starting compositions" sheetId="10" r:id="rId1"/>
    <sheet name="Table DR2 Experiment conditions" sheetId="14" r:id="rId2"/>
    <sheet name="Table DR3 Major elements (ME)" sheetId="6" r:id="rId3"/>
    <sheet name="Table DR4 Trace elements (TE)" sheetId="15" r:id="rId4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5" i="15" l="1"/>
  <c r="I85" i="15"/>
  <c r="J100" i="15"/>
  <c r="J107" i="15"/>
  <c r="I108" i="15"/>
  <c r="H107" i="15"/>
  <c r="E106" i="15"/>
  <c r="B105" i="15"/>
  <c r="B104" i="15"/>
  <c r="B103" i="15"/>
  <c r="B102" i="15"/>
  <c r="B101" i="15"/>
  <c r="C101" i="15"/>
  <c r="D101" i="15"/>
  <c r="E101" i="15"/>
  <c r="F101" i="15"/>
  <c r="G101" i="15"/>
  <c r="H101" i="15"/>
  <c r="I101" i="15"/>
  <c r="J101" i="15"/>
  <c r="K101" i="15"/>
  <c r="L101" i="15"/>
  <c r="M101" i="15"/>
  <c r="N101" i="15"/>
  <c r="O101" i="15"/>
  <c r="P101" i="15"/>
  <c r="Q101" i="15"/>
  <c r="R101" i="15"/>
  <c r="S101" i="15"/>
  <c r="C102" i="15"/>
  <c r="D102" i="15"/>
  <c r="E102" i="15"/>
  <c r="F102" i="15"/>
  <c r="G102" i="15"/>
  <c r="H102" i="15"/>
  <c r="I102" i="15"/>
  <c r="J102" i="15"/>
  <c r="K102" i="15"/>
  <c r="L102" i="15"/>
  <c r="M102" i="15"/>
  <c r="N102" i="15"/>
  <c r="O102" i="15"/>
  <c r="P102" i="15"/>
  <c r="Q102" i="15"/>
  <c r="R102" i="15"/>
  <c r="S102" i="15"/>
  <c r="C103" i="15"/>
  <c r="D103" i="15"/>
  <c r="E103" i="15"/>
  <c r="F103" i="15"/>
  <c r="G103" i="15"/>
  <c r="H103" i="15"/>
  <c r="I103" i="15"/>
  <c r="J103" i="15"/>
  <c r="K103" i="15"/>
  <c r="L103" i="15"/>
  <c r="M103" i="15"/>
  <c r="N103" i="15"/>
  <c r="O103" i="15"/>
  <c r="P103" i="15"/>
  <c r="Q103" i="15"/>
  <c r="R103" i="15"/>
  <c r="S103" i="15"/>
  <c r="C104" i="15"/>
  <c r="D104" i="15"/>
  <c r="E104" i="15"/>
  <c r="F104" i="15"/>
  <c r="G104" i="15"/>
  <c r="H104" i="15"/>
  <c r="I104" i="15"/>
  <c r="J104" i="15"/>
  <c r="K104" i="15"/>
  <c r="L104" i="15"/>
  <c r="M104" i="15"/>
  <c r="N104" i="15"/>
  <c r="O104" i="15"/>
  <c r="P104" i="15"/>
  <c r="Q104" i="15"/>
  <c r="R104" i="15"/>
  <c r="S104" i="15"/>
  <c r="C105" i="15"/>
  <c r="D105" i="15"/>
  <c r="E105" i="15"/>
  <c r="F105" i="15"/>
  <c r="G105" i="15"/>
  <c r="H105" i="15"/>
  <c r="I105" i="15"/>
  <c r="J105" i="15"/>
  <c r="K105" i="15"/>
  <c r="L105" i="15"/>
  <c r="M105" i="15"/>
  <c r="N105" i="15"/>
  <c r="O105" i="15"/>
  <c r="P105" i="15"/>
  <c r="Q105" i="15"/>
  <c r="R105" i="15"/>
  <c r="S105" i="15"/>
  <c r="B106" i="15"/>
  <c r="C106" i="15"/>
  <c r="D106" i="15"/>
  <c r="F106" i="15"/>
  <c r="G106" i="15"/>
  <c r="H106" i="15"/>
  <c r="I106" i="15"/>
  <c r="J106" i="15"/>
  <c r="K106" i="15"/>
  <c r="L106" i="15"/>
  <c r="M106" i="15"/>
  <c r="N106" i="15"/>
  <c r="O106" i="15"/>
  <c r="P106" i="15"/>
  <c r="Q106" i="15"/>
  <c r="R106" i="15"/>
  <c r="S106" i="15"/>
  <c r="B107" i="15"/>
  <c r="C107" i="15"/>
  <c r="D107" i="15"/>
  <c r="E107" i="15"/>
  <c r="F107" i="15"/>
  <c r="G107" i="15"/>
  <c r="I107" i="15"/>
  <c r="K107" i="15"/>
  <c r="L107" i="15"/>
  <c r="M107" i="15"/>
  <c r="N107" i="15"/>
  <c r="O107" i="15"/>
  <c r="P107" i="15"/>
  <c r="Q107" i="15"/>
  <c r="R107" i="15"/>
  <c r="S107" i="15"/>
  <c r="B108" i="15"/>
  <c r="C108" i="15"/>
  <c r="D108" i="15"/>
  <c r="E108" i="15"/>
  <c r="F108" i="15"/>
  <c r="G108" i="15"/>
  <c r="H108" i="15"/>
  <c r="J108" i="15"/>
  <c r="K108" i="15"/>
  <c r="L108" i="15"/>
  <c r="M108" i="15"/>
  <c r="N108" i="15"/>
  <c r="O108" i="15"/>
  <c r="P108" i="15"/>
  <c r="Q108" i="15"/>
  <c r="R108" i="15"/>
  <c r="S108" i="15"/>
  <c r="B100" i="15"/>
  <c r="B99" i="15"/>
  <c r="L100" i="15"/>
  <c r="L15" i="14"/>
  <c r="L16" i="14"/>
  <c r="L12" i="14"/>
  <c r="Q33" i="10"/>
  <c r="Q31" i="10"/>
  <c r="Q27" i="10"/>
  <c r="Q21" i="10"/>
  <c r="Q12" i="10"/>
  <c r="Q8" i="10"/>
  <c r="Q6" i="10"/>
  <c r="Q4" i="10"/>
  <c r="S12" i="10"/>
  <c r="R13" i="10"/>
  <c r="Z5" i="10"/>
  <c r="R5" i="10"/>
  <c r="S5" i="10"/>
  <c r="T5" i="10"/>
  <c r="U5" i="10"/>
  <c r="V5" i="10"/>
  <c r="W5" i="10"/>
  <c r="X5" i="10"/>
  <c r="Y5" i="10"/>
  <c r="Q5" i="10"/>
  <c r="P5" i="10"/>
  <c r="L13" i="14"/>
  <c r="L14" i="14"/>
  <c r="L8" i="14"/>
  <c r="L5" i="14"/>
  <c r="L7" i="14"/>
  <c r="L6" i="14"/>
  <c r="L9" i="14"/>
  <c r="L10" i="14"/>
  <c r="L11" i="14"/>
  <c r="C86" i="15"/>
  <c r="D86" i="15"/>
  <c r="E86" i="15"/>
  <c r="F86" i="15"/>
  <c r="G86" i="15"/>
  <c r="H86" i="15"/>
  <c r="I86" i="15"/>
  <c r="J86" i="15"/>
  <c r="K86" i="15"/>
  <c r="L86" i="15"/>
  <c r="M86" i="15"/>
  <c r="N86" i="15"/>
  <c r="O86" i="15"/>
  <c r="P86" i="15"/>
  <c r="Q86" i="15"/>
  <c r="R86" i="15"/>
  <c r="S86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O87" i="15"/>
  <c r="P87" i="15"/>
  <c r="Q87" i="15"/>
  <c r="R87" i="15"/>
  <c r="S87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O88" i="15"/>
  <c r="P88" i="15"/>
  <c r="Q88" i="15"/>
  <c r="R88" i="15"/>
  <c r="S88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O89" i="15"/>
  <c r="P89" i="15"/>
  <c r="Q89" i="15"/>
  <c r="R89" i="15"/>
  <c r="S89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O90" i="15"/>
  <c r="P90" i="15"/>
  <c r="Q90" i="15"/>
  <c r="R90" i="15"/>
  <c r="S90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O91" i="15"/>
  <c r="P91" i="15"/>
  <c r="Q91" i="15"/>
  <c r="R91" i="15"/>
  <c r="S91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O92" i="15"/>
  <c r="P92" i="15"/>
  <c r="Q92" i="15"/>
  <c r="R92" i="15"/>
  <c r="S92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O93" i="15"/>
  <c r="P93" i="15"/>
  <c r="Q93" i="15"/>
  <c r="R93" i="15"/>
  <c r="S93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O94" i="15"/>
  <c r="P94" i="15"/>
  <c r="Q94" i="15"/>
  <c r="R94" i="15"/>
  <c r="S94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O95" i="15"/>
  <c r="P95" i="15"/>
  <c r="Q95" i="15"/>
  <c r="R95" i="15"/>
  <c r="S95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O96" i="15"/>
  <c r="P96" i="15"/>
  <c r="Q96" i="15"/>
  <c r="R96" i="15"/>
  <c r="S96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O97" i="15"/>
  <c r="P97" i="15"/>
  <c r="Q97" i="15"/>
  <c r="R97" i="15"/>
  <c r="S97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O98" i="15"/>
  <c r="P98" i="15"/>
  <c r="Q98" i="15"/>
  <c r="R98" i="15"/>
  <c r="S98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O99" i="15"/>
  <c r="P99" i="15"/>
  <c r="Q99" i="15"/>
  <c r="R99" i="15"/>
  <c r="S99" i="15"/>
  <c r="C100" i="15"/>
  <c r="D100" i="15"/>
  <c r="E100" i="15"/>
  <c r="F100" i="15"/>
  <c r="G100" i="15"/>
  <c r="H100" i="15"/>
  <c r="I100" i="15"/>
  <c r="K100" i="15"/>
  <c r="M100" i="15"/>
  <c r="N100" i="15"/>
  <c r="O100" i="15"/>
  <c r="P100" i="15"/>
  <c r="Q100" i="15"/>
  <c r="R100" i="15"/>
  <c r="S100" i="15"/>
  <c r="S85" i="15"/>
  <c r="R85" i="15"/>
  <c r="Q85" i="15"/>
  <c r="P85" i="15"/>
  <c r="O85" i="15"/>
  <c r="N85" i="15"/>
  <c r="M85" i="15"/>
  <c r="L85" i="15"/>
  <c r="K85" i="15"/>
  <c r="H85" i="15"/>
  <c r="G85" i="15"/>
  <c r="F85" i="15"/>
  <c r="E85" i="15"/>
  <c r="D85" i="15"/>
  <c r="C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85" i="15"/>
  <c r="G4" i="10"/>
  <c r="P4" i="10"/>
  <c r="R4" i="10"/>
  <c r="S4" i="10"/>
  <c r="T4" i="10"/>
  <c r="U4" i="10"/>
  <c r="V4" i="10"/>
  <c r="W4" i="10"/>
  <c r="X4" i="10"/>
  <c r="Y4" i="10"/>
  <c r="Z4" i="10"/>
  <c r="P36" i="10"/>
  <c r="T36" i="10"/>
  <c r="P37" i="10"/>
  <c r="X37" i="10"/>
  <c r="P38" i="10"/>
  <c r="S38" i="10"/>
  <c r="P35" i="10"/>
  <c r="R35" i="10"/>
  <c r="W38" i="10"/>
  <c r="T38" i="10"/>
  <c r="Q38" i="10"/>
  <c r="V37" i="10"/>
  <c r="S37" i="10"/>
  <c r="Q37" i="10"/>
  <c r="X36" i="10"/>
  <c r="V36" i="10"/>
  <c r="R36" i="10"/>
  <c r="R38" i="10"/>
  <c r="Q35" i="10"/>
  <c r="X38" i="10"/>
  <c r="V38" i="10"/>
  <c r="W37" i="10"/>
  <c r="T37" i="10"/>
  <c r="R37" i="10"/>
  <c r="W36" i="10"/>
  <c r="S36" i="10"/>
  <c r="Q36" i="10"/>
  <c r="Y35" i="10"/>
  <c r="W35" i="10"/>
  <c r="T35" i="10"/>
  <c r="V35" i="10"/>
  <c r="X35" i="10"/>
  <c r="U35" i="10"/>
  <c r="S35" i="10"/>
  <c r="Z36" i="10"/>
  <c r="Z38" i="10"/>
  <c r="Z37" i="10"/>
  <c r="Z35" i="10"/>
  <c r="P33" i="10"/>
  <c r="X33" i="10"/>
  <c r="P6" i="10"/>
  <c r="P7" i="10"/>
  <c r="P8" i="10"/>
  <c r="P9" i="10"/>
  <c r="X9" i="10"/>
  <c r="P11" i="10"/>
  <c r="P12" i="10"/>
  <c r="X12" i="10"/>
  <c r="P13" i="10"/>
  <c r="S13" i="10"/>
  <c r="P14" i="10"/>
  <c r="S14" i="10"/>
  <c r="P15" i="10"/>
  <c r="R15" i="10"/>
  <c r="P16" i="10"/>
  <c r="S16" i="10"/>
  <c r="P17" i="10"/>
  <c r="S17" i="10"/>
  <c r="P18" i="10"/>
  <c r="S18" i="10"/>
  <c r="P19" i="10"/>
  <c r="P20" i="10"/>
  <c r="S20" i="10"/>
  <c r="P23" i="10"/>
  <c r="P24" i="10"/>
  <c r="T24" i="10"/>
  <c r="P25" i="10"/>
  <c r="P26" i="10"/>
  <c r="P27" i="10"/>
  <c r="U27" i="10"/>
  <c r="P28" i="10"/>
  <c r="V28" i="10"/>
  <c r="X14" i="10"/>
  <c r="R12" i="10"/>
  <c r="T12" i="10"/>
  <c r="R14" i="10"/>
  <c r="T14" i="10"/>
  <c r="V14" i="10"/>
  <c r="Y14" i="10"/>
  <c r="Q14" i="10"/>
  <c r="R27" i="10"/>
  <c r="S33" i="10"/>
  <c r="X28" i="10"/>
  <c r="S28" i="10"/>
  <c r="U28" i="10"/>
  <c r="Q28" i="10"/>
  <c r="Q19" i="10"/>
  <c r="S19" i="10"/>
  <c r="V13" i="10"/>
  <c r="W27" i="10"/>
  <c r="W12" i="10"/>
  <c r="Y33" i="10"/>
  <c r="V33" i="10"/>
  <c r="W14" i="10"/>
  <c r="U14" i="10"/>
  <c r="Y12" i="10"/>
  <c r="U12" i="10"/>
  <c r="V12" i="10"/>
  <c r="Y28" i="10"/>
  <c r="W28" i="10"/>
  <c r="T28" i="10"/>
  <c r="R28" i="10"/>
  <c r="T27" i="10"/>
  <c r="Q16" i="10"/>
  <c r="Q17" i="10"/>
  <c r="X20" i="10"/>
  <c r="V20" i="10"/>
  <c r="T20" i="10"/>
  <c r="R20" i="10"/>
  <c r="X19" i="10"/>
  <c r="V19" i="10"/>
  <c r="T19" i="10"/>
  <c r="R19" i="10"/>
  <c r="X18" i="10"/>
  <c r="V18" i="10"/>
  <c r="T18" i="10"/>
  <c r="R18" i="10"/>
  <c r="X17" i="10"/>
  <c r="V17" i="10"/>
  <c r="T17" i="10"/>
  <c r="R17" i="10"/>
  <c r="X16" i="10"/>
  <c r="V16" i="10"/>
  <c r="T16" i="10"/>
  <c r="R16" i="10"/>
  <c r="T33" i="10"/>
  <c r="U33" i="10"/>
  <c r="Q18" i="10"/>
  <c r="Q20" i="10"/>
  <c r="Y20" i="10"/>
  <c r="W20" i="10"/>
  <c r="U20" i="10"/>
  <c r="Y19" i="10"/>
  <c r="W19" i="10"/>
  <c r="U19" i="10"/>
  <c r="Y18" i="10"/>
  <c r="W18" i="10"/>
  <c r="U18" i="10"/>
  <c r="Y17" i="10"/>
  <c r="W17" i="10"/>
  <c r="U17" i="10"/>
  <c r="Y16" i="10"/>
  <c r="W16" i="10"/>
  <c r="U16" i="10"/>
  <c r="Y15" i="10"/>
  <c r="W15" i="10"/>
  <c r="U15" i="10"/>
  <c r="S15" i="10"/>
  <c r="X13" i="10"/>
  <c r="T13" i="10"/>
  <c r="Y27" i="10"/>
  <c r="X27" i="10"/>
  <c r="Q15" i="10"/>
  <c r="X15" i="10"/>
  <c r="V15" i="10"/>
  <c r="T15" i="10"/>
  <c r="W33" i="10"/>
  <c r="R33" i="10"/>
  <c r="Y13" i="10"/>
  <c r="W13" i="10"/>
  <c r="U13" i="10"/>
  <c r="V27" i="10"/>
  <c r="S27" i="10"/>
  <c r="Z18" i="10"/>
  <c r="G34" i="10"/>
  <c r="P34" i="10"/>
  <c r="Q34" i="10"/>
  <c r="V34" i="10"/>
  <c r="S34" i="10"/>
  <c r="U34" i="10"/>
  <c r="X34" i="10"/>
  <c r="R34" i="10"/>
  <c r="W34" i="10"/>
  <c r="Y34" i="10"/>
  <c r="T34" i="10"/>
  <c r="Z34" i="10"/>
  <c r="Z33" i="10"/>
  <c r="G32" i="10"/>
  <c r="P32" i="10"/>
  <c r="X32" i="10"/>
  <c r="G31" i="10"/>
  <c r="G30" i="10"/>
  <c r="P30" i="10"/>
  <c r="S30" i="10"/>
  <c r="U30" i="10"/>
  <c r="W30" i="10"/>
  <c r="Y30" i="10"/>
  <c r="R30" i="10"/>
  <c r="T30" i="10"/>
  <c r="V30" i="10"/>
  <c r="X30" i="10"/>
  <c r="Q30" i="10"/>
  <c r="Q32" i="10"/>
  <c r="R32" i="10"/>
  <c r="T32" i="10"/>
  <c r="V32" i="10"/>
  <c r="S32" i="10"/>
  <c r="U32" i="10"/>
  <c r="W32" i="10"/>
  <c r="Y32" i="10"/>
  <c r="P31" i="10"/>
  <c r="Q26" i="10"/>
  <c r="G29" i="10"/>
  <c r="P29" i="10"/>
  <c r="R23" i="10"/>
  <c r="R24" i="10"/>
  <c r="R25" i="10"/>
  <c r="G22" i="10"/>
  <c r="G21" i="10"/>
  <c r="Q13" i="10"/>
  <c r="P22" i="10"/>
  <c r="P21" i="10"/>
  <c r="S31" i="10"/>
  <c r="U31" i="10"/>
  <c r="W31" i="10"/>
  <c r="Y31" i="10"/>
  <c r="R31" i="10"/>
  <c r="T31" i="10"/>
  <c r="V31" i="10"/>
  <c r="X31" i="10"/>
  <c r="Z32" i="10"/>
  <c r="Z30" i="10"/>
  <c r="X26" i="10"/>
  <c r="Y26" i="10"/>
  <c r="W26" i="10"/>
  <c r="V26" i="10"/>
  <c r="U26" i="10"/>
  <c r="T26" i="10"/>
  <c r="S26" i="10"/>
  <c r="R26" i="10"/>
  <c r="X24" i="10"/>
  <c r="V24" i="10"/>
  <c r="Y25" i="10"/>
  <c r="W25" i="10"/>
  <c r="U25" i="10"/>
  <c r="S25" i="10"/>
  <c r="Q25" i="10"/>
  <c r="Y24" i="10"/>
  <c r="W24" i="10"/>
  <c r="U24" i="10"/>
  <c r="S24" i="10"/>
  <c r="Q24" i="10"/>
  <c r="Y23" i="10"/>
  <c r="W23" i="10"/>
  <c r="U23" i="10"/>
  <c r="S23" i="10"/>
  <c r="Q23" i="10"/>
  <c r="X25" i="10"/>
  <c r="V25" i="10"/>
  <c r="T25" i="10"/>
  <c r="X23" i="10"/>
  <c r="V23" i="10"/>
  <c r="T23" i="10"/>
  <c r="Z31" i="10"/>
  <c r="T21" i="10"/>
  <c r="V21" i="10"/>
  <c r="T22" i="10"/>
  <c r="U22" i="10"/>
  <c r="R21" i="10"/>
  <c r="W21" i="10"/>
  <c r="S21" i="10"/>
  <c r="Y21" i="10"/>
  <c r="U21" i="10"/>
  <c r="X21" i="10"/>
  <c r="S22" i="10"/>
  <c r="X22" i="10"/>
  <c r="W22" i="10"/>
  <c r="R22" i="10"/>
  <c r="Q22" i="10"/>
  <c r="V22" i="10"/>
  <c r="Y22" i="10"/>
  <c r="Z22" i="10"/>
  <c r="Z17" i="10"/>
  <c r="Z19" i="10"/>
  <c r="Z16" i="10"/>
  <c r="Z28" i="10"/>
  <c r="Z12" i="10"/>
  <c r="Z26" i="10"/>
  <c r="Z15" i="10"/>
  <c r="Q29" i="10"/>
  <c r="S29" i="10"/>
  <c r="U29" i="10"/>
  <c r="W29" i="10"/>
  <c r="Y29" i="10"/>
  <c r="R29" i="10"/>
  <c r="V29" i="10"/>
  <c r="X29" i="10"/>
  <c r="Z24" i="10"/>
  <c r="T29" i="10"/>
  <c r="Z14" i="10"/>
  <c r="Z27" i="10"/>
  <c r="Z23" i="10"/>
  <c r="Z25" i="10"/>
  <c r="Z20" i="10"/>
  <c r="Z13" i="10"/>
  <c r="Q11" i="10"/>
  <c r="G10" i="10"/>
  <c r="P10" i="10"/>
  <c r="Q10" i="10"/>
  <c r="Z3" i="10"/>
  <c r="R7" i="10"/>
  <c r="R9" i="10"/>
  <c r="T10" i="10"/>
  <c r="X11" i="10"/>
  <c r="V11" i="10"/>
  <c r="T11" i="10"/>
  <c r="R11" i="10"/>
  <c r="Y11" i="10"/>
  <c r="W11" i="10"/>
  <c r="U11" i="10"/>
  <c r="S11" i="10"/>
  <c r="Z21" i="10"/>
  <c r="Z29" i="10"/>
  <c r="Y9" i="10"/>
  <c r="W9" i="10"/>
  <c r="U9" i="10"/>
  <c r="S9" i="10"/>
  <c r="Q9" i="10"/>
  <c r="X8" i="10"/>
  <c r="V8" i="10"/>
  <c r="T8" i="10"/>
  <c r="R8" i="10"/>
  <c r="Y7" i="10"/>
  <c r="W7" i="10"/>
  <c r="U7" i="10"/>
  <c r="S7" i="10"/>
  <c r="Q7" i="10"/>
  <c r="X6" i="10"/>
  <c r="V6" i="10"/>
  <c r="T6" i="10"/>
  <c r="R6" i="10"/>
  <c r="V9" i="10"/>
  <c r="T9" i="10"/>
  <c r="Y8" i="10"/>
  <c r="W8" i="10"/>
  <c r="U8" i="10"/>
  <c r="S8" i="10"/>
  <c r="X7" i="10"/>
  <c r="V7" i="10"/>
  <c r="T7" i="10"/>
  <c r="Y6" i="10"/>
  <c r="W6" i="10"/>
  <c r="U6" i="10"/>
  <c r="S6" i="10"/>
  <c r="Z11" i="10"/>
  <c r="R10" i="10"/>
  <c r="V10" i="10"/>
  <c r="X10" i="10"/>
  <c r="S10" i="10"/>
  <c r="U10" i="10"/>
  <c r="W10" i="10"/>
  <c r="Y10" i="10"/>
  <c r="Z9" i="10"/>
  <c r="Z6" i="10"/>
  <c r="Z7" i="10"/>
  <c r="Z8" i="10"/>
  <c r="Z10" i="10"/>
</calcChain>
</file>

<file path=xl/sharedStrings.xml><?xml version="1.0" encoding="utf-8"?>
<sst xmlns="http://schemas.openxmlformats.org/spreadsheetml/2006/main" count="932" uniqueCount="264">
  <si>
    <t>F</t>
  </si>
  <si>
    <t>Cl</t>
  </si>
  <si>
    <t>MgO</t>
  </si>
  <si>
    <t>CaO</t>
  </si>
  <si>
    <t>MnO</t>
  </si>
  <si>
    <t>FeO</t>
  </si>
  <si>
    <t xml:space="preserve">7 / 1 . </t>
  </si>
  <si>
    <t xml:space="preserve">33 / 1 . </t>
  </si>
  <si>
    <t xml:space="preserve">35 / 1 . </t>
  </si>
  <si>
    <t>Sample</t>
  </si>
  <si>
    <t>Point</t>
  </si>
  <si>
    <t>Mg</t>
  </si>
  <si>
    <t>Si</t>
  </si>
  <si>
    <t>Fe</t>
  </si>
  <si>
    <t>Al</t>
  </si>
  <si>
    <t>Ca</t>
  </si>
  <si>
    <t>Mn</t>
  </si>
  <si>
    <t>Na</t>
  </si>
  <si>
    <t>K</t>
  </si>
  <si>
    <t>Ti</t>
  </si>
  <si>
    <t xml:space="preserve">31 / 1 . </t>
  </si>
  <si>
    <t xml:space="preserve">32 / 1 . </t>
  </si>
  <si>
    <t xml:space="preserve">18 / 1 . </t>
  </si>
  <si>
    <t xml:space="preserve">34 / 1 . </t>
  </si>
  <si>
    <t xml:space="preserve">2 / 1 . </t>
  </si>
  <si>
    <t xml:space="preserve">3 / 1 . </t>
  </si>
  <si>
    <t xml:space="preserve">5 / 1 . </t>
  </si>
  <si>
    <t xml:space="preserve">6 / 1 . </t>
  </si>
  <si>
    <t>P</t>
  </si>
  <si>
    <t>Total</t>
  </si>
  <si>
    <t>Standard Deviation (3 sigma and wt% element)</t>
  </si>
  <si>
    <t>Detection limits (ppm)</t>
  </si>
  <si>
    <t>Pressure (GPa)</t>
  </si>
  <si>
    <t>Melt</t>
  </si>
  <si>
    <t>N/A</t>
  </si>
  <si>
    <t>Orthoclase</t>
  </si>
  <si>
    <t>Anorthite</t>
  </si>
  <si>
    <t>Albite</t>
  </si>
  <si>
    <t>Ref</t>
  </si>
  <si>
    <t>FG(2004)</t>
  </si>
  <si>
    <t>1187-8</t>
  </si>
  <si>
    <t>RW(1995)</t>
  </si>
  <si>
    <t>SD(1994)</t>
  </si>
  <si>
    <t>WW(1994)</t>
  </si>
  <si>
    <t>A(2012)</t>
  </si>
  <si>
    <t>PC-227</t>
  </si>
  <si>
    <t>PC-162</t>
  </si>
  <si>
    <t>Station 25</t>
  </si>
  <si>
    <t>LS(2012)</t>
  </si>
  <si>
    <t>DSE4</t>
  </si>
  <si>
    <t>BL(1991)</t>
  </si>
  <si>
    <t>R(1991)</t>
  </si>
  <si>
    <t>ABA</t>
  </si>
  <si>
    <t>IAT</t>
  </si>
  <si>
    <t>W(1996)</t>
  </si>
  <si>
    <t>SQA</t>
  </si>
  <si>
    <t>PDB(1995)</t>
  </si>
  <si>
    <t>LC(2001)</t>
  </si>
  <si>
    <t>AAT5</t>
  </si>
  <si>
    <t>AAT3</t>
  </si>
  <si>
    <t>AAT1</t>
  </si>
  <si>
    <t>AAT3/2</t>
  </si>
  <si>
    <t>SS(1997)</t>
  </si>
  <si>
    <t>S6</t>
  </si>
  <si>
    <t>S35</t>
  </si>
  <si>
    <t>S37</t>
  </si>
  <si>
    <t>Meta-calcalkaline basalt (Amphibolite)</t>
  </si>
  <si>
    <t>Meta-tholeiitic basalt (Amphibolite)</t>
  </si>
  <si>
    <t>Modern boninite (Arc)</t>
  </si>
  <si>
    <t>Fresh tholeiitic basaltic glass (oceanic plateau)</t>
  </si>
  <si>
    <t>Meta-tholeiitic basalt (Amphibolite) (E-MORB)</t>
  </si>
  <si>
    <t>Meta-tholeiitic basalt (Amphibolite) (MORB)</t>
  </si>
  <si>
    <t>Meta-tholeiitic basalt (Amphibolite) (Archaean E-MORB)</t>
  </si>
  <si>
    <t>Hadean Greenschist (meta-calcalkaline basaltic andesite)</t>
  </si>
  <si>
    <t>Tholeiitic eclogite (MORB)</t>
  </si>
  <si>
    <t>Meta-tholeiitic andesite (Greenschist) (Arc)</t>
  </si>
  <si>
    <t>Meta-tholeiitic basaltic andesite (U.Greenschist) (Arc)</t>
  </si>
  <si>
    <t>Meta-tholeiitic basalt (Hbl. hornfels) (Arc)</t>
  </si>
  <si>
    <t>Meta-tholeiitic basaltic andesite (L.Greenschist) (Arc)</t>
  </si>
  <si>
    <t>Meta-island arc tholeiite (basaltic andesite) (Amphibolite)</t>
  </si>
  <si>
    <t>Synthetic amphibolite (Meta-tholeiitic andesite)</t>
  </si>
  <si>
    <t>Synthetic basaltic Archaean tholeiite (similar to MORB)</t>
  </si>
  <si>
    <t>Meta-calcalkaline basaltic andesite (Amphibolite) (N-MORB/back-arc basin)</t>
  </si>
  <si>
    <t>Meta-tholeiitic basalt (Granulite)</t>
  </si>
  <si>
    <t>Garnet bearing amphibolite</t>
  </si>
  <si>
    <t>AGS11.1</t>
  </si>
  <si>
    <t>SPD(1995)</t>
  </si>
  <si>
    <t>SPD(2002)</t>
  </si>
  <si>
    <t>Verpenesset</t>
  </si>
  <si>
    <t>Zoisite-bearing eclogite</t>
  </si>
  <si>
    <t>Water (Wt.%)*</t>
  </si>
  <si>
    <r>
      <t>SiO</t>
    </r>
    <r>
      <rPr>
        <b/>
        <vertAlign val="subscript"/>
        <sz val="12"/>
        <color theme="1"/>
        <rFont val="Times New Roman"/>
        <family val="1"/>
      </rPr>
      <t>2</t>
    </r>
  </si>
  <si>
    <r>
      <t>TiO</t>
    </r>
    <r>
      <rPr>
        <b/>
        <vertAlign val="subscript"/>
        <sz val="12"/>
        <color theme="1"/>
        <rFont val="Times New Roman"/>
        <family val="1"/>
      </rPr>
      <t>2</t>
    </r>
  </si>
  <si>
    <r>
      <t>Al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  <r>
      <rPr>
        <b/>
        <vertAlign val="subscript"/>
        <sz val="12"/>
        <color theme="1"/>
        <rFont val="Times New Roman"/>
        <family val="1"/>
      </rPr>
      <t>3</t>
    </r>
  </si>
  <si>
    <r>
      <t>Na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</si>
  <si>
    <r>
      <t>K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</si>
  <si>
    <t>Amphibole</t>
  </si>
  <si>
    <t>Clinopyroxene</t>
  </si>
  <si>
    <t>Plagioclase</t>
  </si>
  <si>
    <t>Orthopyroxene</t>
  </si>
  <si>
    <t>Duration (hr)</t>
  </si>
  <si>
    <t>Sen and Dunn (1994): SD(1994)</t>
  </si>
  <si>
    <t>Rushmer (1991): R(1991)</t>
  </si>
  <si>
    <t>Springer and Seck (1997): SS(1997)</t>
  </si>
  <si>
    <t>Wolf and Wyllie (1994): WW(1994)</t>
  </si>
  <si>
    <t>López and Castro (2001): LC(2001)</t>
  </si>
  <si>
    <t>Laurie and Stevens (2012): LS(2012)</t>
  </si>
  <si>
    <t>Patiño Douce and Beard (1995): PDB(1995)</t>
  </si>
  <si>
    <t>Winther (1996): W(1996)</t>
  </si>
  <si>
    <t>Adam et al. (2012): A(2012)</t>
  </si>
  <si>
    <t>Skjerlie and Patiño Douce (1995): SPD(1995)</t>
  </si>
  <si>
    <t>Skjerlie and Patiño Douce (2002): SPD(2002)</t>
  </si>
  <si>
    <t>Rapp and Watson (1995): RW(1995)</t>
  </si>
  <si>
    <t>*References include:</t>
  </si>
  <si>
    <t>Starting material used in experiments**</t>
  </si>
  <si>
    <t>1#</t>
  </si>
  <si>
    <t>Meta-"alkalic" basalt (Amphibolite)##</t>
  </si>
  <si>
    <r>
      <t>##Alkalic definition taken from Rushmer (1991), but if the  K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O-SiO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diagram is used the sample is transitional between tholeiitic and calcalkaline</t>
    </r>
  </si>
  <si>
    <t>Fitton and Godard (2004): FG(2004)</t>
  </si>
  <si>
    <r>
      <t>SiO</t>
    </r>
    <r>
      <rPr>
        <b/>
        <vertAlign val="subscript"/>
        <sz val="14"/>
        <color theme="1"/>
        <rFont val="Times New Roman"/>
        <family val="1"/>
      </rPr>
      <t>2</t>
    </r>
  </si>
  <si>
    <r>
      <t>TiO</t>
    </r>
    <r>
      <rPr>
        <b/>
        <vertAlign val="subscript"/>
        <sz val="14"/>
        <color theme="1"/>
        <rFont val="Times New Roman"/>
        <family val="1"/>
      </rPr>
      <t>2</t>
    </r>
  </si>
  <si>
    <r>
      <t>Al</t>
    </r>
    <r>
      <rPr>
        <b/>
        <vertAlign val="subscript"/>
        <sz val="14"/>
        <color theme="1"/>
        <rFont val="Times New Roman"/>
        <family val="1"/>
      </rPr>
      <t>2</t>
    </r>
    <r>
      <rPr>
        <b/>
        <sz val="14"/>
        <color theme="1"/>
        <rFont val="Times New Roman"/>
        <family val="1"/>
      </rPr>
      <t>O</t>
    </r>
    <r>
      <rPr>
        <b/>
        <vertAlign val="subscript"/>
        <sz val="14"/>
        <color theme="1"/>
        <rFont val="Times New Roman"/>
        <family val="1"/>
      </rPr>
      <t>3</t>
    </r>
  </si>
  <si>
    <r>
      <t>Na</t>
    </r>
    <r>
      <rPr>
        <b/>
        <vertAlign val="subscript"/>
        <sz val="14"/>
        <color theme="1"/>
        <rFont val="Times New Roman"/>
        <family val="1"/>
      </rPr>
      <t>2</t>
    </r>
    <r>
      <rPr>
        <b/>
        <sz val="14"/>
        <color theme="1"/>
        <rFont val="Times New Roman"/>
        <family val="1"/>
      </rPr>
      <t>O</t>
    </r>
  </si>
  <si>
    <r>
      <t>K</t>
    </r>
    <r>
      <rPr>
        <b/>
        <vertAlign val="subscript"/>
        <sz val="14"/>
        <color theme="1"/>
        <rFont val="Times New Roman"/>
        <family val="1"/>
      </rPr>
      <t>2</t>
    </r>
    <r>
      <rPr>
        <b/>
        <sz val="14"/>
        <color theme="1"/>
        <rFont val="Times New Roman"/>
        <family val="1"/>
      </rPr>
      <t>O</t>
    </r>
  </si>
  <si>
    <r>
      <t>P</t>
    </r>
    <r>
      <rPr>
        <b/>
        <vertAlign val="subscript"/>
        <sz val="14"/>
        <color theme="1"/>
        <rFont val="Times New Roman"/>
        <family val="1"/>
      </rPr>
      <t>2</t>
    </r>
    <r>
      <rPr>
        <b/>
        <sz val="14"/>
        <color theme="1"/>
        <rFont val="Times New Roman"/>
        <family val="1"/>
      </rPr>
      <t>O</t>
    </r>
    <r>
      <rPr>
        <b/>
        <vertAlign val="subscript"/>
        <sz val="14"/>
        <color theme="1"/>
        <rFont val="Times New Roman"/>
        <family val="1"/>
      </rPr>
      <t>5</t>
    </r>
  </si>
  <si>
    <t>Normative Classification</t>
  </si>
  <si>
    <t>Experimental conditions and modal proportions</t>
  </si>
  <si>
    <r>
      <t>P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  <r>
      <rPr>
        <b/>
        <vertAlign val="subscript"/>
        <sz val="12"/>
        <color theme="1"/>
        <rFont val="Times New Roman"/>
        <family val="1"/>
      </rPr>
      <t>5</t>
    </r>
  </si>
  <si>
    <r>
      <t>**Rock type and suite defined using the K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O-SiO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diagram from Peccerillo and Taylor (1976). </t>
    </r>
  </si>
  <si>
    <r>
      <t>Cr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  <r>
      <rPr>
        <b/>
        <vertAlign val="subscript"/>
        <sz val="12"/>
        <color theme="1"/>
        <rFont val="Times New Roman"/>
        <family val="1"/>
      </rPr>
      <t>3</t>
    </r>
  </si>
  <si>
    <t>Compositions re-calculated to 100% (minus P, F, Cr)^</t>
  </si>
  <si>
    <t>^Many studies in the literature do not present data for P, F or Cr and therefore we normalise data to 100% totals without these elements so that all of the experimentally derived starting compositions can be compared to one another.</t>
  </si>
  <si>
    <t>Ontong Java starting composition and the composition of starting materials in the literature*</t>
  </si>
  <si>
    <t>ppm</t>
  </si>
  <si>
    <t>Sr</t>
  </si>
  <si>
    <t xml:space="preserve">Y </t>
  </si>
  <si>
    <t>Zr</t>
  </si>
  <si>
    <t>Nb</t>
  </si>
  <si>
    <t>Ba</t>
  </si>
  <si>
    <t>La</t>
  </si>
  <si>
    <t>Ce</t>
  </si>
  <si>
    <t>Pr</t>
  </si>
  <si>
    <t>Nd</t>
  </si>
  <si>
    <t>Gd</t>
  </si>
  <si>
    <t>Tb</t>
  </si>
  <si>
    <t>Dy</t>
  </si>
  <si>
    <t>Ho</t>
  </si>
  <si>
    <t>Yb</t>
  </si>
  <si>
    <t>Lu</t>
  </si>
  <si>
    <t>Ta</t>
  </si>
  <si>
    <t>Th</t>
  </si>
  <si>
    <t xml:space="preserve">U </t>
  </si>
  <si>
    <t xml:space="preserve">Th </t>
  </si>
  <si>
    <t>U</t>
  </si>
  <si>
    <t>Y</t>
  </si>
  <si>
    <t>MORB normalised data</t>
  </si>
  <si>
    <t>Average trace element analysis for each sample and associated errors*</t>
  </si>
  <si>
    <t>Z(2013)</t>
  </si>
  <si>
    <t>Zhang et al. (2013): Z(2013)</t>
  </si>
  <si>
    <t>Amphibolite</t>
  </si>
  <si>
    <t xml:space="preserve">Synthetic amphibolite  </t>
  </si>
  <si>
    <t>Ziaja et al. (2014): Z(2014)</t>
  </si>
  <si>
    <t>Z(2014)</t>
  </si>
  <si>
    <t>MAOC 11</t>
  </si>
  <si>
    <t>MAOC 13</t>
  </si>
  <si>
    <t>MAOC 15</t>
  </si>
  <si>
    <t>Synthetic Archaean Oceanic Crust</t>
  </si>
  <si>
    <t>Beard and Lofgren (1991): BL(1991)</t>
  </si>
  <si>
    <t>Mineral and Melt modes#</t>
  </si>
  <si>
    <t>FeO(t)</t>
  </si>
  <si>
    <t>#Same sample is used in Rapp et al. (1999; 2003), but is later designated as AB-1. Note that RW(1995) hints that the sample is N-MORB-like, but Rapp et al. (2003) says that it is derived from a back-arc basin</t>
  </si>
  <si>
    <t>OJPga1</t>
  </si>
  <si>
    <t>OJPga2</t>
  </si>
  <si>
    <t>OJPga6</t>
  </si>
  <si>
    <t>OJPga5</t>
  </si>
  <si>
    <t>OJPga9</t>
  </si>
  <si>
    <t>OJPga8</t>
  </si>
  <si>
    <t>OJPga7</t>
  </si>
  <si>
    <t>OJPgw33</t>
  </si>
  <si>
    <t>OJPgw34</t>
  </si>
  <si>
    <t xml:space="preserve">* Errors for ion probe data are the square root of the sum of the squares for each analysis. </t>
  </si>
  <si>
    <t xml:space="preserve">30 / 1 . </t>
  </si>
  <si>
    <t xml:space="preserve">1 / 1 . </t>
  </si>
  <si>
    <t xml:space="preserve">4 / 1 . </t>
  </si>
  <si>
    <t xml:space="preserve">29 / 1 . </t>
  </si>
  <si>
    <t xml:space="preserve">43 / 1 . </t>
  </si>
  <si>
    <t xml:space="preserve">44 / 1 . </t>
  </si>
  <si>
    <t xml:space="preserve">25 / 1 . </t>
  </si>
  <si>
    <t xml:space="preserve">26 / 1 . </t>
  </si>
  <si>
    <t xml:space="preserve">27 / 1 . </t>
  </si>
  <si>
    <t xml:space="preserve">28 / 1 . </t>
  </si>
  <si>
    <t xml:space="preserve">22 / 1 . </t>
  </si>
  <si>
    <t xml:space="preserve">23 / 1 . </t>
  </si>
  <si>
    <t xml:space="preserve">24 / 1 . </t>
  </si>
  <si>
    <t xml:space="preserve"> EMPA major element data for melts in this study</t>
  </si>
  <si>
    <t>OJPga1 spot 1.DAT</t>
  </si>
  <si>
    <t>OJPga1 spot 2.DAT</t>
  </si>
  <si>
    <t>OJPga1 spot 3.DAT</t>
  </si>
  <si>
    <t>OJPga1 spot 4.DAT</t>
  </si>
  <si>
    <t>OJPga1 spot 5.DAT</t>
  </si>
  <si>
    <t>OJPga2 spot 1.DAT</t>
  </si>
  <si>
    <t>OJPga2 spot 2.DAT</t>
  </si>
  <si>
    <t>OJPga2 spot 3.DAT</t>
  </si>
  <si>
    <t>OJPga2 spot 4.DAT</t>
  </si>
  <si>
    <t>OJPga2 spot 120.DAT</t>
  </si>
  <si>
    <t>OJPga2 spot 5.DAT</t>
  </si>
  <si>
    <t>OJPga5 spot 1.DAT</t>
  </si>
  <si>
    <t>OJPga5 spot 2.DAT</t>
  </si>
  <si>
    <t>OJPga5 spot 3.DAT</t>
  </si>
  <si>
    <t>OJPga6 spot 1.DAT</t>
  </si>
  <si>
    <t>OJPga6 spot 2.DAT</t>
  </si>
  <si>
    <t>OJPga6 spot 3.DAT</t>
  </si>
  <si>
    <t>OJPga6 spot 4.DAT</t>
  </si>
  <si>
    <t>OJPga6 spot 5.DAT</t>
  </si>
  <si>
    <t>OJPga7 spot 1.DAT</t>
  </si>
  <si>
    <t>OJPga7 spot 2.DAT</t>
  </si>
  <si>
    <t>OJPga7 spot 3.DAT</t>
  </si>
  <si>
    <t>OJPga8 spot 1.DAT</t>
  </si>
  <si>
    <t>OJPga8 spot 2.DAT</t>
  </si>
  <si>
    <t>OJPga8 spot3.DAT</t>
  </si>
  <si>
    <t>OJPga8 spot4.DAT</t>
  </si>
  <si>
    <t>OJPga8 spot5.DAT</t>
  </si>
  <si>
    <t>OJPga9 spot 1.DAT</t>
  </si>
  <si>
    <t>OJPga9 spot 2.DAT</t>
  </si>
  <si>
    <t>OJPga9 spot 3.DAT</t>
  </si>
  <si>
    <t>OJPga9 spot 4.DAT</t>
  </si>
  <si>
    <t>OJPga9 spot 5.DAT</t>
  </si>
  <si>
    <t xml:space="preserve">OJPga1 </t>
  </si>
  <si>
    <t>Error</t>
  </si>
  <si>
    <t>OJPgw33 spot 1.DAT</t>
  </si>
  <si>
    <t>OJPgw33 spot 2.DAT</t>
  </si>
  <si>
    <t>N-MORB</t>
  </si>
  <si>
    <t>Titanmagnetite</t>
  </si>
  <si>
    <t>tr</t>
  </si>
  <si>
    <t>1187-10</t>
  </si>
  <si>
    <t>Fresh powder converted to glass in atmosphere-controlled furnace (oceanic plateau)</t>
  </si>
  <si>
    <t>Run^</t>
  </si>
  <si>
    <t xml:space="preserve">^ Samples designated 'OJP' are the natural 1187-8 glass and the 'OJP4' samples are glassed 1187-10. </t>
  </si>
  <si>
    <t>OJP4gw1</t>
  </si>
  <si>
    <t>OJP4gw2</t>
  </si>
  <si>
    <t>OJP4gw3</t>
  </si>
  <si>
    <t xml:space="preserve">11 / 1 . </t>
  </si>
  <si>
    <t xml:space="preserve">16 / 1 . </t>
  </si>
  <si>
    <t xml:space="preserve">17 / 1 . </t>
  </si>
  <si>
    <t xml:space="preserve">19 / 1 . </t>
  </si>
  <si>
    <t>SIMS trace element data for melts in this study</t>
  </si>
  <si>
    <t>OJP4gw1 - 11</t>
  </si>
  <si>
    <t>OJP4gw1 - 12</t>
  </si>
  <si>
    <t>OJP4gw1 - 13</t>
  </si>
  <si>
    <t>OJP4gw1 - 14</t>
  </si>
  <si>
    <t>OJP4gw3 -15</t>
  </si>
  <si>
    <t>OJP4gw3 -16</t>
  </si>
  <si>
    <t>OJP4gw3 -17</t>
  </si>
  <si>
    <t>OJP4gw3 -18</t>
  </si>
  <si>
    <t>OJP4gw2 - 20</t>
  </si>
  <si>
    <t>OJP4gw2 - 21</t>
  </si>
  <si>
    <t>OJPgw34 - 22</t>
  </si>
  <si>
    <t>OJPgw34 - 23</t>
  </si>
  <si>
    <t>OJPgw34 - 24</t>
  </si>
  <si>
    <t xml:space="preserve">OJP4gw2 </t>
  </si>
  <si>
    <t>Anhydrous values</t>
  </si>
  <si>
    <t xml:space="preserve">* 1 μl (1 mg) of distilled water added to capsule and a given sample weight is added to the capsule to make the charge up to ~2 wt.% water. </t>
  </si>
  <si>
    <r>
      <t>Temperature (</t>
    </r>
    <r>
      <rPr>
        <b/>
        <vertAlign val="superscript"/>
        <sz val="12.75"/>
        <color theme="1"/>
        <rFont val="Times New Roman"/>
        <family val="1"/>
      </rPr>
      <t>o</t>
    </r>
    <r>
      <rPr>
        <b/>
        <sz val="12.75"/>
        <color theme="1"/>
        <rFont val="Times New Roman"/>
        <family val="1"/>
      </rPr>
      <t>C)</t>
    </r>
  </si>
  <si>
    <t># Determining modal proportions on these samples is extremely difficult as the chemical system is very sensitive. Thus, the proportions are approximate and use a combination of least squares mass balance, grey imaging and chemical maps.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</si>
</sst>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E+00"/>
    <numFmt numFmtId="167" formatCode="0E+00"/>
    <numFmt numFmtId="168" formatCode="0.00000"/>
  </numFmts>
  <fonts count="39" x14ac:knownFonts="1">
    <font>
      <sz val="11"/>
      <color theme="1"/>
      <name val="Calibri"/>
      <family val="2"/>
      <scheme val="minor"/>
    </font>
    <font>
      <sz val="10"/>
      <name val="Helv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vertAlign val="subscript"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vertAlign val="subscript"/>
      <sz val="14"/>
      <color theme="1"/>
      <name val="Times New Roman"/>
      <family val="1"/>
    </font>
    <font>
      <sz val="12"/>
      <color rgb="FF7030A0"/>
      <name val="Times New Roman"/>
      <family val="1"/>
    </font>
    <font>
      <b/>
      <sz val="11"/>
      <name val="Arial"/>
      <family val="2"/>
    </font>
    <font>
      <b/>
      <sz val="11"/>
      <color rgb="FF7030A0"/>
      <name val="Times New Roman"/>
      <family val="1"/>
    </font>
    <font>
      <sz val="11"/>
      <color rgb="FF00B05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rgb="FF7030A0"/>
      <name val="Times New Roman"/>
      <family val="1"/>
    </font>
    <font>
      <sz val="11"/>
      <color rgb="FF7030A0"/>
      <name val="Times New Roman"/>
      <family val="1"/>
    </font>
    <font>
      <sz val="14"/>
      <color rgb="FF7030A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1"/>
      <color theme="5" tint="-0.499984740745262"/>
      <name val="Times New Roman"/>
      <family val="1"/>
    </font>
    <font>
      <sz val="11"/>
      <color theme="5" tint="-0.499984740745262"/>
      <name val="Times New Roman"/>
      <family val="1"/>
    </font>
    <font>
      <b/>
      <sz val="26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20"/>
      <color theme="1"/>
      <name val="Times New Roman"/>
      <family val="1"/>
    </font>
    <font>
      <sz val="12.75"/>
      <color theme="1"/>
      <name val="Times New Roman"/>
      <family val="1"/>
    </font>
    <font>
      <b/>
      <sz val="12.75"/>
      <color theme="1"/>
      <name val="Times New Roman"/>
      <family val="1"/>
    </font>
    <font>
      <b/>
      <vertAlign val="superscript"/>
      <sz val="12.75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8">
    <xf numFmtId="0" fontId="0" fillId="0" borderId="0" xfId="0"/>
    <xf numFmtId="0" fontId="4" fillId="0" borderId="0" xfId="0" applyFont="1" applyFill="1"/>
    <xf numFmtId="0" fontId="3" fillId="0" borderId="0" xfId="0" applyFont="1" applyFill="1" applyBorder="1"/>
    <xf numFmtId="0" fontId="6" fillId="0" borderId="0" xfId="0" applyFont="1" applyFill="1"/>
    <xf numFmtId="0" fontId="4" fillId="3" borderId="0" xfId="0" applyFont="1" applyFill="1" applyBorder="1"/>
    <xf numFmtId="0" fontId="4" fillId="4" borderId="0" xfId="0" applyFont="1" applyFill="1" applyBorder="1"/>
    <xf numFmtId="0" fontId="3" fillId="4" borderId="0" xfId="0" applyFont="1" applyFill="1" applyBorder="1"/>
    <xf numFmtId="2" fontId="4" fillId="3" borderId="0" xfId="0" applyNumberFormat="1" applyFont="1" applyFill="1" applyBorder="1"/>
    <xf numFmtId="2" fontId="4" fillId="4" borderId="0" xfId="0" applyNumberFormat="1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/>
    <xf numFmtId="0" fontId="4" fillId="0" borderId="0" xfId="0" applyFont="1" applyFill="1" applyBorder="1"/>
    <xf numFmtId="2" fontId="4" fillId="4" borderId="1" xfId="0" applyNumberFormat="1" applyFont="1" applyFill="1" applyBorder="1"/>
    <xf numFmtId="0" fontId="3" fillId="3" borderId="0" xfId="0" applyFont="1" applyFill="1"/>
    <xf numFmtId="0" fontId="3" fillId="4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3" fillId="3" borderId="0" xfId="0" applyNumberFormat="1" applyFont="1" applyFill="1"/>
    <xf numFmtId="2" fontId="3" fillId="4" borderId="0" xfId="0" applyNumberFormat="1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2" fontId="4" fillId="3" borderId="0" xfId="0" applyNumberFormat="1" applyFont="1" applyFill="1"/>
    <xf numFmtId="0" fontId="4" fillId="3" borderId="0" xfId="0" applyFont="1" applyFill="1"/>
    <xf numFmtId="0" fontId="4" fillId="4" borderId="0" xfId="0" applyFont="1" applyFill="1"/>
    <xf numFmtId="0" fontId="11" fillId="4" borderId="0" xfId="0" applyFont="1" applyFill="1"/>
    <xf numFmtId="0" fontId="11" fillId="3" borderId="0" xfId="0" applyFont="1" applyFill="1"/>
    <xf numFmtId="2" fontId="4" fillId="4" borderId="0" xfId="0" applyNumberFormat="1" applyFont="1" applyFill="1"/>
    <xf numFmtId="0" fontId="10" fillId="4" borderId="0" xfId="0" applyFont="1" applyFill="1"/>
    <xf numFmtId="0" fontId="10" fillId="3" borderId="0" xfId="0" applyFont="1" applyFill="1" applyAlignment="1">
      <alignment horizontal="left"/>
    </xf>
    <xf numFmtId="0" fontId="10" fillId="2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2" fillId="4" borderId="0" xfId="0" applyFont="1" applyFill="1" applyBorder="1"/>
    <xf numFmtId="0" fontId="5" fillId="2" borderId="0" xfId="0" applyFont="1" applyFill="1" applyBorder="1"/>
    <xf numFmtId="0" fontId="2" fillId="2" borderId="0" xfId="0" applyFont="1" applyFill="1" applyBorder="1"/>
    <xf numFmtId="0" fontId="11" fillId="4" borderId="0" xfId="0" applyFont="1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3" fillId="3" borderId="2" xfId="0" applyFont="1" applyFill="1" applyBorder="1"/>
    <xf numFmtId="0" fontId="3" fillId="4" borderId="2" xfId="0" applyFont="1" applyFill="1" applyBorder="1"/>
    <xf numFmtId="0" fontId="4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5" fillId="4" borderId="0" xfId="0" applyFont="1" applyFill="1" applyBorder="1"/>
    <xf numFmtId="0" fontId="15" fillId="0" borderId="0" xfId="0" applyFont="1" applyFill="1" applyBorder="1"/>
    <xf numFmtId="0" fontId="15" fillId="3" borderId="0" xfId="0" applyFont="1" applyFill="1" applyBorder="1"/>
    <xf numFmtId="165" fontId="2" fillId="3" borderId="0" xfId="0" applyNumberFormat="1" applyFont="1" applyFill="1" applyBorder="1"/>
    <xf numFmtId="2" fontId="2" fillId="3" borderId="0" xfId="0" applyNumberFormat="1" applyFont="1" applyFill="1" applyBorder="1" applyAlignment="1">
      <alignment horizontal="right"/>
    </xf>
    <xf numFmtId="2" fontId="2" fillId="3" borderId="0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0" fontId="9" fillId="3" borderId="0" xfId="0" applyFont="1" applyFill="1" applyBorder="1"/>
    <xf numFmtId="164" fontId="3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2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3" fillId="3" borderId="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13" fillId="0" borderId="0" xfId="0" applyFont="1" applyFill="1" applyBorder="1"/>
    <xf numFmtId="2" fontId="13" fillId="0" borderId="0" xfId="0" applyNumberFormat="1" applyFont="1" applyFill="1" applyBorder="1"/>
    <xf numFmtId="2" fontId="2" fillId="4" borderId="0" xfId="0" applyNumberFormat="1" applyFont="1" applyFill="1" applyBorder="1"/>
    <xf numFmtId="0" fontId="15" fillId="2" borderId="0" xfId="0" applyFont="1" applyFill="1" applyBorder="1"/>
    <xf numFmtId="2" fontId="2" fillId="0" borderId="0" xfId="0" applyNumberFormat="1" applyFont="1" applyFill="1" applyBorder="1"/>
    <xf numFmtId="0" fontId="5" fillId="3" borderId="0" xfId="0" applyFont="1" applyFill="1" applyBorder="1" applyAlignment="1">
      <alignment horizontal="right"/>
    </xf>
    <xf numFmtId="165" fontId="2" fillId="3" borderId="0" xfId="0" applyNumberFormat="1" applyFont="1" applyFill="1" applyBorder="1" applyAlignment="1">
      <alignment horizontal="right"/>
    </xf>
    <xf numFmtId="0" fontId="10" fillId="4" borderId="0" xfId="0" applyFont="1" applyFill="1" applyBorder="1"/>
    <xf numFmtId="165" fontId="2" fillId="4" borderId="0" xfId="0" applyNumberFormat="1" applyFont="1" applyFill="1" applyBorder="1"/>
    <xf numFmtId="0" fontId="5" fillId="4" borderId="6" xfId="0" applyFont="1" applyFill="1" applyBorder="1"/>
    <xf numFmtId="0" fontId="5" fillId="4" borderId="6" xfId="0" applyFont="1" applyFill="1" applyBorder="1" applyAlignment="1">
      <alignment horizontal="right"/>
    </xf>
    <xf numFmtId="0" fontId="19" fillId="4" borderId="0" xfId="0" applyFont="1" applyFill="1" applyBorder="1"/>
    <xf numFmtId="2" fontId="5" fillId="4" borderId="0" xfId="0" applyNumberFormat="1" applyFont="1" applyFill="1" applyBorder="1"/>
    <xf numFmtId="166" fontId="19" fillId="4" borderId="0" xfId="0" applyNumberFormat="1" applyFont="1" applyFill="1" applyBorder="1"/>
    <xf numFmtId="0" fontId="19" fillId="2" borderId="0" xfId="0" applyFont="1" applyFill="1" applyBorder="1"/>
    <xf numFmtId="0" fontId="12" fillId="2" borderId="0" xfId="0" applyFont="1" applyFill="1" applyBorder="1"/>
    <xf numFmtId="2" fontId="12" fillId="2" borderId="0" xfId="0" applyNumberFormat="1" applyFont="1" applyFill="1" applyBorder="1"/>
    <xf numFmtId="0" fontId="20" fillId="2" borderId="0" xfId="0" applyFont="1" applyFill="1" applyBorder="1"/>
    <xf numFmtId="11" fontId="2" fillId="2" borderId="0" xfId="0" applyNumberFormat="1" applyFont="1" applyFill="1" applyBorder="1"/>
    <xf numFmtId="2" fontId="2" fillId="2" borderId="0" xfId="0" applyNumberFormat="1" applyFont="1" applyFill="1" applyBorder="1"/>
    <xf numFmtId="165" fontId="2" fillId="2" borderId="0" xfId="0" applyNumberFormat="1" applyFont="1" applyFill="1" applyBorder="1"/>
    <xf numFmtId="164" fontId="2" fillId="2" borderId="0" xfId="0" applyNumberFormat="1" applyFont="1" applyFill="1" applyBorder="1"/>
    <xf numFmtId="2" fontId="21" fillId="2" borderId="0" xfId="0" applyNumberFormat="1" applyFont="1" applyFill="1" applyBorder="1"/>
    <xf numFmtId="2" fontId="22" fillId="2" borderId="0" xfId="0" applyNumberFormat="1" applyFont="1" applyFill="1" applyBorder="1"/>
    <xf numFmtId="2" fontId="21" fillId="0" borderId="0" xfId="0" applyNumberFormat="1" applyFont="1" applyFill="1" applyBorder="1"/>
    <xf numFmtId="0" fontId="14" fillId="0" borderId="0" xfId="0" applyFont="1" applyFill="1" applyBorder="1"/>
    <xf numFmtId="164" fontId="2" fillId="0" borderId="0" xfId="0" applyNumberFormat="1" applyFont="1" applyFill="1" applyBorder="1"/>
    <xf numFmtId="2" fontId="5" fillId="0" borderId="0" xfId="0" applyNumberFormat="1" applyFont="1" applyFill="1" applyBorder="1"/>
    <xf numFmtId="0" fontId="26" fillId="0" borderId="0" xfId="0" applyFont="1" applyFill="1" applyBorder="1"/>
    <xf numFmtId="165" fontId="5" fillId="0" borderId="0" xfId="0" applyNumberFormat="1" applyFont="1" applyFill="1" applyBorder="1"/>
    <xf numFmtId="165" fontId="2" fillId="0" borderId="0" xfId="0" applyNumberFormat="1" applyFont="1" applyFill="1" applyBorder="1"/>
    <xf numFmtId="2" fontId="21" fillId="0" borderId="0" xfId="0" applyNumberFormat="1" applyFont="1" applyFill="1" applyBorder="1" applyAlignment="1">
      <alignment horizontal="center"/>
    </xf>
    <xf numFmtId="2" fontId="26" fillId="0" borderId="0" xfId="0" applyNumberFormat="1" applyFont="1" applyFill="1" applyBorder="1"/>
    <xf numFmtId="0" fontId="27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/>
    <xf numFmtId="0" fontId="31" fillId="0" borderId="0" xfId="0" applyFont="1" applyFill="1" applyBorder="1"/>
    <xf numFmtId="167" fontId="2" fillId="0" borderId="0" xfId="0" applyNumberFormat="1" applyFont="1" applyFill="1" applyBorder="1"/>
    <xf numFmtId="0" fontId="14" fillId="4" borderId="0" xfId="0" applyFont="1" applyFill="1" applyBorder="1"/>
    <xf numFmtId="164" fontId="4" fillId="0" borderId="0" xfId="0" applyNumberFormat="1" applyFont="1" applyFill="1"/>
    <xf numFmtId="0" fontId="4" fillId="3" borderId="0" xfId="0" applyFont="1" applyFill="1" applyAlignment="1"/>
    <xf numFmtId="0" fontId="4" fillId="3" borderId="1" xfId="0" applyFont="1" applyFill="1" applyBorder="1" applyAlignment="1"/>
    <xf numFmtId="2" fontId="2" fillId="3" borderId="0" xfId="0" applyNumberFormat="1" applyFont="1" applyFill="1" applyBorder="1" applyAlignment="1"/>
    <xf numFmtId="167" fontId="2" fillId="4" borderId="0" xfId="0" applyNumberFormat="1" applyFont="1" applyFill="1" applyBorder="1"/>
    <xf numFmtId="0" fontId="32" fillId="2" borderId="0" xfId="0" applyFont="1" applyFill="1"/>
    <xf numFmtId="0" fontId="2" fillId="4" borderId="0" xfId="0" applyNumberFormat="1" applyFont="1" applyFill="1" applyBorder="1"/>
    <xf numFmtId="1" fontId="2" fillId="4" borderId="0" xfId="0" applyNumberFormat="1" applyFont="1" applyFill="1" applyBorder="1"/>
    <xf numFmtId="1" fontId="6" fillId="4" borderId="0" xfId="0" applyNumberFormat="1" applyFont="1" applyFill="1" applyBorder="1"/>
    <xf numFmtId="2" fontId="18" fillId="4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center"/>
    </xf>
    <xf numFmtId="0" fontId="15" fillId="5" borderId="0" xfId="0" applyFont="1" applyFill="1" applyBorder="1"/>
    <xf numFmtId="2" fontId="14" fillId="2" borderId="0" xfId="0" applyNumberFormat="1" applyFont="1" applyFill="1" applyBorder="1"/>
    <xf numFmtId="2" fontId="19" fillId="2" borderId="0" xfId="0" applyNumberFormat="1" applyFont="1" applyFill="1" applyBorder="1"/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2" fontId="5" fillId="2" borderId="0" xfId="0" applyNumberFormat="1" applyFont="1" applyFill="1" applyBorder="1"/>
    <xf numFmtId="0" fontId="15" fillId="3" borderId="1" xfId="0" applyFont="1" applyFill="1" applyBorder="1"/>
    <xf numFmtId="0" fontId="14" fillId="3" borderId="0" xfId="0" applyFont="1" applyFill="1" applyBorder="1"/>
    <xf numFmtId="2" fontId="14" fillId="2" borderId="0" xfId="0" applyNumberFormat="1" applyFont="1" applyFill="1" applyBorder="1" applyAlignment="1">
      <alignment horizontal="center"/>
    </xf>
    <xf numFmtId="0" fontId="14" fillId="5" borderId="0" xfId="0" applyFont="1" applyFill="1" applyBorder="1"/>
    <xf numFmtId="165" fontId="14" fillId="5" borderId="0" xfId="0" applyNumberFormat="1" applyFont="1" applyFill="1" applyBorder="1"/>
    <xf numFmtId="0" fontId="14" fillId="5" borderId="0" xfId="0" applyNumberFormat="1" applyFont="1" applyFill="1" applyBorder="1"/>
    <xf numFmtId="0" fontId="15" fillId="5" borderId="0" xfId="0" applyNumberFormat="1" applyFont="1" applyFill="1" applyBorder="1"/>
    <xf numFmtId="0" fontId="15" fillId="4" borderId="1" xfId="0" applyFont="1" applyFill="1" applyBorder="1"/>
    <xf numFmtId="2" fontId="14" fillId="2" borderId="1" xfId="0" applyNumberFormat="1" applyFont="1" applyFill="1" applyBorder="1" applyAlignment="1">
      <alignment horizontal="center"/>
    </xf>
    <xf numFmtId="0" fontId="15" fillId="5" borderId="1" xfId="0" applyFont="1" applyFill="1" applyBorder="1"/>
    <xf numFmtId="0" fontId="14" fillId="5" borderId="1" xfId="0" applyFont="1" applyFill="1" applyBorder="1"/>
    <xf numFmtId="0" fontId="15" fillId="5" borderId="1" xfId="0" applyNumberFormat="1" applyFont="1" applyFill="1" applyBorder="1"/>
    <xf numFmtId="165" fontId="14" fillId="5" borderId="1" xfId="0" applyNumberFormat="1" applyFont="1" applyFill="1" applyBorder="1"/>
    <xf numFmtId="0" fontId="14" fillId="5" borderId="1" xfId="0" applyNumberFormat="1" applyFont="1" applyFill="1" applyBorder="1"/>
    <xf numFmtId="2" fontId="2" fillId="3" borderId="1" xfId="0" applyNumberFormat="1" applyFont="1" applyFill="1" applyBorder="1" applyAlignment="1"/>
    <xf numFmtId="2" fontId="5" fillId="4" borderId="0" xfId="0" applyNumberFormat="1" applyFont="1" applyFill="1" applyBorder="1" applyAlignment="1"/>
    <xf numFmtId="2" fontId="3" fillId="2" borderId="0" xfId="0" applyNumberFormat="1" applyFont="1" applyFill="1" applyBorder="1"/>
    <xf numFmtId="0" fontId="3" fillId="2" borderId="0" xfId="0" applyFont="1" applyFill="1" applyBorder="1"/>
    <xf numFmtId="165" fontId="4" fillId="2" borderId="0" xfId="0" applyNumberFormat="1" applyFont="1" applyFill="1" applyBorder="1"/>
    <xf numFmtId="0" fontId="23" fillId="2" borderId="0" xfId="0" applyFont="1" applyFill="1" applyBorder="1"/>
    <xf numFmtId="0" fontId="24" fillId="2" borderId="0" xfId="0" applyFont="1" applyFill="1" applyBorder="1"/>
    <xf numFmtId="0" fontId="14" fillId="2" borderId="0" xfId="0" applyFont="1" applyFill="1" applyBorder="1"/>
    <xf numFmtId="0" fontId="25" fillId="2" borderId="0" xfId="0" applyFont="1" applyFill="1" applyBorder="1"/>
    <xf numFmtId="0" fontId="5" fillId="4" borderId="1" xfId="0" applyFont="1" applyFill="1" applyBorder="1"/>
    <xf numFmtId="2" fontId="2" fillId="4" borderId="1" xfId="0" applyNumberFormat="1" applyFont="1" applyFill="1" applyBorder="1"/>
    <xf numFmtId="0" fontId="5" fillId="2" borderId="1" xfId="0" applyFont="1" applyFill="1" applyBorder="1"/>
    <xf numFmtId="2" fontId="5" fillId="2" borderId="1" xfId="0" applyNumberFormat="1" applyFont="1" applyFill="1" applyBorder="1"/>
    <xf numFmtId="0" fontId="5" fillId="2" borderId="6" xfId="0" applyFont="1" applyFill="1" applyBorder="1"/>
    <xf numFmtId="2" fontId="5" fillId="2" borderId="6" xfId="0" applyNumberFormat="1" applyFont="1" applyFill="1" applyBorder="1"/>
    <xf numFmtId="0" fontId="3" fillId="2" borderId="1" xfId="0" applyFont="1" applyFill="1" applyBorder="1"/>
    <xf numFmtId="2" fontId="3" fillId="2" borderId="1" xfId="0" applyNumberFormat="1" applyFont="1" applyFill="1" applyBorder="1"/>
    <xf numFmtId="2" fontId="5" fillId="2" borderId="0" xfId="0" applyNumberFormat="1" applyFont="1" applyFill="1" applyBorder="1" applyAlignment="1"/>
    <xf numFmtId="168" fontId="4" fillId="0" borderId="0" xfId="0" applyNumberFormat="1" applyFont="1" applyFill="1"/>
    <xf numFmtId="168" fontId="4" fillId="0" borderId="0" xfId="0" applyNumberFormat="1" applyFont="1" applyFill="1" applyBorder="1"/>
    <xf numFmtId="2" fontId="11" fillId="3" borderId="0" xfId="0" applyNumberFormat="1" applyFont="1" applyFill="1"/>
    <xf numFmtId="2" fontId="14" fillId="3" borderId="0" xfId="0" applyNumberFormat="1" applyFont="1" applyFill="1"/>
    <xf numFmtId="164" fontId="4" fillId="0" borderId="0" xfId="0" applyNumberFormat="1" applyFont="1" applyFill="1" applyBorder="1"/>
    <xf numFmtId="0" fontId="3" fillId="0" borderId="0" xfId="0" applyFont="1" applyFill="1"/>
    <xf numFmtId="2" fontId="4" fillId="0" borderId="0" xfId="0" applyNumberFormat="1" applyFont="1" applyFill="1"/>
    <xf numFmtId="0" fontId="17" fillId="0" borderId="0" xfId="0" applyFont="1" applyFill="1"/>
    <xf numFmtId="167" fontId="4" fillId="0" borderId="0" xfId="0" applyNumberFormat="1" applyFont="1" applyFill="1"/>
    <xf numFmtId="1" fontId="4" fillId="4" borderId="0" xfId="0" applyNumberFormat="1" applyFont="1" applyFill="1" applyBorder="1"/>
    <xf numFmtId="2" fontId="15" fillId="3" borderId="0" xfId="0" applyNumberFormat="1" applyFont="1" applyFill="1" applyBorder="1"/>
    <xf numFmtId="2" fontId="15" fillId="3" borderId="1" xfId="0" applyNumberFormat="1" applyFont="1" applyFill="1" applyBorder="1"/>
    <xf numFmtId="0" fontId="15" fillId="2" borderId="0" xfId="0" applyFont="1" applyFill="1" applyBorder="1" applyAlignment="1">
      <alignment horizontal="center"/>
    </xf>
    <xf numFmtId="22" fontId="15" fillId="5" borderId="0" xfId="0" applyNumberFormat="1" applyFont="1" applyFill="1" applyBorder="1"/>
    <xf numFmtId="0" fontId="15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4" borderId="0" xfId="0" applyNumberFormat="1" applyFont="1" applyFill="1" applyBorder="1" applyAlignment="1">
      <alignment horizontal="left"/>
    </xf>
    <xf numFmtId="0" fontId="15" fillId="4" borderId="0" xfId="0" applyFont="1" applyFill="1" applyBorder="1" applyAlignment="1">
      <alignment horizontal="center"/>
    </xf>
    <xf numFmtId="0" fontId="15" fillId="4" borderId="1" xfId="0" applyNumberFormat="1" applyFont="1" applyFill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2" fontId="14" fillId="4" borderId="0" xfId="0" applyNumberFormat="1" applyFont="1" applyFill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31" fillId="3" borderId="0" xfId="0" applyFont="1" applyFill="1" applyBorder="1"/>
    <xf numFmtId="0" fontId="34" fillId="0" borderId="0" xfId="0" applyFont="1" applyFill="1" applyBorder="1"/>
    <xf numFmtId="0" fontId="33" fillId="0" borderId="0" xfId="0" applyFont="1" applyFill="1" applyBorder="1"/>
    <xf numFmtId="22" fontId="33" fillId="0" borderId="0" xfId="0" applyNumberFormat="1" applyFont="1" applyFill="1" applyBorder="1"/>
    <xf numFmtId="0" fontId="0" fillId="0" borderId="0" xfId="0" applyFill="1" applyBorder="1"/>
    <xf numFmtId="0" fontId="35" fillId="3" borderId="0" xfId="0" applyFont="1" applyFill="1" applyBorder="1"/>
    <xf numFmtId="164" fontId="2" fillId="3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/>
    <xf numFmtId="164" fontId="2" fillId="4" borderId="0" xfId="0" applyNumberFormat="1" applyFont="1" applyFill="1" applyBorder="1"/>
    <xf numFmtId="164" fontId="2" fillId="4" borderId="1" xfId="0" applyNumberFormat="1" applyFont="1" applyFill="1" applyBorder="1"/>
    <xf numFmtId="1" fontId="2" fillId="4" borderId="1" xfId="0" applyNumberFormat="1" applyFont="1" applyFill="1" applyBorder="1"/>
    <xf numFmtId="2" fontId="2" fillId="4" borderId="0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165" fontId="5" fillId="2" borderId="0" xfId="0" applyNumberFormat="1" applyFont="1" applyFill="1" applyBorder="1"/>
    <xf numFmtId="11" fontId="2" fillId="3" borderId="0" xfId="0" applyNumberFormat="1" applyFont="1" applyFill="1" applyBorder="1" applyAlignment="1">
      <alignment horizontal="right"/>
    </xf>
    <xf numFmtId="11" fontId="5" fillId="3" borderId="0" xfId="0" applyNumberFormat="1" applyFont="1" applyFill="1" applyBorder="1"/>
    <xf numFmtId="2" fontId="14" fillId="4" borderId="0" xfId="0" applyNumberFormat="1" applyFont="1" applyFill="1" applyBorder="1"/>
    <xf numFmtId="2" fontId="10" fillId="4" borderId="0" xfId="0" applyNumberFormat="1" applyFont="1" applyFill="1" applyBorder="1"/>
    <xf numFmtId="2" fontId="14" fillId="0" borderId="0" xfId="0" applyNumberFormat="1" applyFont="1" applyFill="1" applyBorder="1"/>
    <xf numFmtId="0" fontId="36" fillId="3" borderId="6" xfId="0" applyFont="1" applyFill="1" applyBorder="1"/>
    <xf numFmtId="0" fontId="37" fillId="3" borderId="7" xfId="0" applyFont="1" applyFill="1" applyBorder="1"/>
    <xf numFmtId="0" fontId="37" fillId="3" borderId="1" xfId="0" applyFont="1" applyFill="1" applyBorder="1"/>
    <xf numFmtId="0" fontId="37" fillId="3" borderId="1" xfId="0" applyFont="1" applyFill="1" applyBorder="1" applyAlignment="1">
      <alignment horizontal="center"/>
    </xf>
    <xf numFmtId="0" fontId="37" fillId="3" borderId="4" xfId="0" applyFont="1" applyFill="1" applyBorder="1"/>
    <xf numFmtId="0" fontId="37" fillId="3" borderId="0" xfId="0" applyFont="1" applyFill="1" applyBorder="1"/>
    <xf numFmtId="0" fontId="36" fillId="3" borderId="0" xfId="0" applyFont="1" applyFill="1" applyBorder="1" applyAlignment="1">
      <alignment horizontal="center"/>
    </xf>
    <xf numFmtId="164" fontId="36" fillId="3" borderId="0" xfId="0" applyNumberFormat="1" applyFont="1" applyFill="1" applyBorder="1" applyAlignment="1">
      <alignment horizontal="center"/>
    </xf>
    <xf numFmtId="1" fontId="36" fillId="3" borderId="3" xfId="0" applyNumberFormat="1" applyFont="1" applyFill="1" applyBorder="1" applyAlignment="1">
      <alignment horizontal="center"/>
    </xf>
    <xf numFmtId="1" fontId="36" fillId="3" borderId="0" xfId="0" applyNumberFormat="1" applyFont="1" applyFill="1" applyBorder="1" applyAlignment="1">
      <alignment horizontal="center"/>
    </xf>
    <xf numFmtId="1" fontId="36" fillId="3" borderId="0" xfId="0" applyNumberFormat="1" applyFont="1" applyFill="1" applyBorder="1"/>
    <xf numFmtId="0" fontId="37" fillId="3" borderId="0" xfId="0" applyFont="1" applyFill="1" applyBorder="1" applyAlignment="1">
      <alignment horizontal="left"/>
    </xf>
    <xf numFmtId="1" fontId="36" fillId="3" borderId="1" xfId="0" applyNumberFormat="1" applyFont="1" applyFill="1" applyBorder="1" applyAlignment="1">
      <alignment horizontal="center"/>
    </xf>
    <xf numFmtId="1" fontId="36" fillId="3" borderId="1" xfId="0" applyNumberFormat="1" applyFont="1" applyFill="1" applyBorder="1"/>
    <xf numFmtId="0" fontId="37" fillId="3" borderId="6" xfId="0" applyFont="1" applyFill="1" applyBorder="1"/>
    <xf numFmtId="0" fontId="36" fillId="3" borderId="6" xfId="0" applyFont="1" applyFill="1" applyBorder="1" applyAlignment="1">
      <alignment horizontal="center"/>
    </xf>
    <xf numFmtId="164" fontId="36" fillId="3" borderId="6" xfId="0" applyNumberFormat="1" applyFont="1" applyFill="1" applyBorder="1" applyAlignment="1">
      <alignment horizontal="center"/>
    </xf>
    <xf numFmtId="1" fontId="36" fillId="3" borderId="7" xfId="0" applyNumberFormat="1" applyFont="1" applyFill="1" applyBorder="1" applyAlignment="1">
      <alignment horizontal="center"/>
    </xf>
    <xf numFmtId="1" fontId="36" fillId="3" borderId="6" xfId="0" applyNumberFormat="1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/>
    </xf>
    <xf numFmtId="164" fontId="36" fillId="3" borderId="1" xfId="0" applyNumberFormat="1" applyFont="1" applyFill="1" applyBorder="1" applyAlignment="1">
      <alignment horizontal="center"/>
    </xf>
    <xf numFmtId="1" fontId="36" fillId="3" borderId="4" xfId="0" applyNumberFormat="1" applyFont="1" applyFill="1" applyBorder="1" applyAlignment="1">
      <alignment horizontal="center"/>
    </xf>
    <xf numFmtId="0" fontId="37" fillId="4" borderId="0" xfId="0" applyFont="1" applyFill="1" applyBorder="1"/>
    <xf numFmtId="0" fontId="36" fillId="4" borderId="0" xfId="0" applyFont="1" applyFill="1" applyBorder="1" applyAlignment="1">
      <alignment horizontal="center"/>
    </xf>
    <xf numFmtId="164" fontId="36" fillId="4" borderId="0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1" fontId="36" fillId="4" borderId="0" xfId="0" applyNumberFormat="1" applyFont="1" applyFill="1" applyBorder="1" applyAlignment="1">
      <alignment horizontal="center"/>
    </xf>
    <xf numFmtId="1" fontId="36" fillId="4" borderId="6" xfId="0" applyNumberFormat="1" applyFont="1" applyFill="1" applyBorder="1"/>
    <xf numFmtId="0" fontId="37" fillId="4" borderId="1" xfId="0" applyFont="1" applyFill="1" applyBorder="1"/>
    <xf numFmtId="0" fontId="36" fillId="4" borderId="1" xfId="0" applyFont="1" applyFill="1" applyBorder="1" applyAlignment="1">
      <alignment horizontal="center"/>
    </xf>
    <xf numFmtId="164" fontId="36" fillId="4" borderId="1" xfId="0" applyNumberFormat="1" applyFont="1" applyFill="1" applyBorder="1" applyAlignment="1">
      <alignment horizontal="center"/>
    </xf>
    <xf numFmtId="164" fontId="36" fillId="4" borderId="5" xfId="0" applyNumberFormat="1" applyFont="1" applyFill="1" applyBorder="1" applyAlignment="1">
      <alignment horizontal="center"/>
    </xf>
    <xf numFmtId="1" fontId="36" fillId="4" borderId="1" xfId="0" applyNumberFormat="1" applyFont="1" applyFill="1" applyBorder="1" applyAlignment="1">
      <alignment horizontal="center"/>
    </xf>
    <xf numFmtId="1" fontId="36" fillId="4" borderId="1" xfId="0" applyNumberFormat="1" applyFont="1" applyFill="1" applyBorder="1"/>
    <xf numFmtId="1" fontId="36" fillId="4" borderId="3" xfId="0" applyNumberFormat="1" applyFont="1" applyFill="1" applyBorder="1" applyAlignment="1">
      <alignment horizontal="center"/>
    </xf>
    <xf numFmtId="1" fontId="36" fillId="4" borderId="0" xfId="0" applyNumberFormat="1" applyFont="1" applyFill="1" applyBorder="1"/>
  </cellXfs>
  <cellStyles count="2">
    <cellStyle name="Normal" xfId="0" builtinId="0"/>
    <cellStyle name="Normal_Sum up with F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1118603036687"/>
          <c:y val="5.5746666333091492E-2"/>
          <c:w val="0.79105045967557941"/>
          <c:h val="0.80860093889576656"/>
        </c:manualLayout>
      </c:layout>
      <c:lineChart>
        <c:grouping val="standard"/>
        <c:varyColors val="0"/>
        <c:ser>
          <c:idx val="0"/>
          <c:order val="0"/>
          <c:tx>
            <c:strRef>
              <c:f>'Table DR4 Trace elements (TE)'!$A$85</c:f>
              <c:strCache>
                <c:ptCount val="1"/>
                <c:pt idx="0">
                  <c:v>OJPga1 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DR4 Trace elements (TE)'!$B$86:$S$86</c:f>
                <c:numCache>
                  <c:formatCode>General</c:formatCode>
                  <c:ptCount val="18"/>
                  <c:pt idx="0">
                    <c:v>0.41699577327679599</c:v>
                  </c:pt>
                  <c:pt idx="1">
                    <c:v>2.178089261447596</c:v>
                  </c:pt>
                  <c:pt idx="2">
                    <c:v>3.4055471199290488</c:v>
                  </c:pt>
                  <c:pt idx="3">
                    <c:v>0.20620730691512226</c:v>
                  </c:pt>
                  <c:pt idx="4">
                    <c:v>0.30662688255272075</c:v>
                  </c:pt>
                  <c:pt idx="5">
                    <c:v>0.19741471554291209</c:v>
                  </c:pt>
                  <c:pt idx="6">
                    <c:v>0.22208892056193089</c:v>
                  </c:pt>
                  <c:pt idx="7">
                    <c:v>3.8006861190196486E-2</c:v>
                  </c:pt>
                  <c:pt idx="8">
                    <c:v>0.27808945362675563</c:v>
                  </c:pt>
                  <c:pt idx="9">
                    <c:v>4.597472860384523E-2</c:v>
                  </c:pt>
                  <c:pt idx="10">
                    <c:v>9.1612452242133408E-3</c:v>
                  </c:pt>
                  <c:pt idx="11">
                    <c:v>0.24500027363777588</c:v>
                  </c:pt>
                  <c:pt idx="12">
                    <c:v>0.27163069900676701</c:v>
                  </c:pt>
                  <c:pt idx="13">
                    <c:v>0.23185128148761303</c:v>
                  </c:pt>
                  <c:pt idx="14">
                    <c:v>4.7002592951162311E-2</c:v>
                  </c:pt>
                  <c:pt idx="15">
                    <c:v>0.23344711233893284</c:v>
                  </c:pt>
                  <c:pt idx="16">
                    <c:v>0.26771711044083374</c:v>
                  </c:pt>
                  <c:pt idx="17">
                    <c:v>0.27108581530754944</c:v>
                  </c:pt>
                </c:numCache>
              </c:numRef>
            </c:plus>
            <c:minus>
              <c:numRef>
                <c:f>'Table DR4 Trace elements (TE)'!$B$86:$S$86</c:f>
                <c:numCache>
                  <c:formatCode>General</c:formatCode>
                  <c:ptCount val="18"/>
                  <c:pt idx="0">
                    <c:v>0.41699577327679599</c:v>
                  </c:pt>
                  <c:pt idx="1">
                    <c:v>2.178089261447596</c:v>
                  </c:pt>
                  <c:pt idx="2">
                    <c:v>3.4055471199290488</c:v>
                  </c:pt>
                  <c:pt idx="3">
                    <c:v>0.20620730691512226</c:v>
                  </c:pt>
                  <c:pt idx="4">
                    <c:v>0.30662688255272075</c:v>
                  </c:pt>
                  <c:pt idx="5">
                    <c:v>0.19741471554291209</c:v>
                  </c:pt>
                  <c:pt idx="6">
                    <c:v>0.22208892056193089</c:v>
                  </c:pt>
                  <c:pt idx="7">
                    <c:v>3.8006861190196486E-2</c:v>
                  </c:pt>
                  <c:pt idx="8">
                    <c:v>0.27808945362675563</c:v>
                  </c:pt>
                  <c:pt idx="9">
                    <c:v>4.597472860384523E-2</c:v>
                  </c:pt>
                  <c:pt idx="10">
                    <c:v>9.1612452242133408E-3</c:v>
                  </c:pt>
                  <c:pt idx="11">
                    <c:v>0.24500027363777588</c:v>
                  </c:pt>
                  <c:pt idx="12">
                    <c:v>0.27163069900676701</c:v>
                  </c:pt>
                  <c:pt idx="13">
                    <c:v>0.23185128148761303</c:v>
                  </c:pt>
                  <c:pt idx="14">
                    <c:v>4.7002592951162311E-2</c:v>
                  </c:pt>
                  <c:pt idx="15">
                    <c:v>0.23344711233893284</c:v>
                  </c:pt>
                  <c:pt idx="16">
                    <c:v>0.26771711044083374</c:v>
                  </c:pt>
                  <c:pt idx="17">
                    <c:v>0.27108581530754944</c:v>
                  </c:pt>
                </c:numCache>
              </c:numRef>
            </c:minus>
          </c:errBars>
          <c:cat>
            <c:strRef>
              <c:f>'Table DR4 Trace elements (TE)'!$B$83:$S$83</c:f>
              <c:strCache>
                <c:ptCount val="18"/>
                <c:pt idx="0">
                  <c:v>Ba</c:v>
                </c:pt>
                <c:pt idx="1">
                  <c:v>Th </c:v>
                </c:pt>
                <c:pt idx="2">
                  <c:v>U</c:v>
                </c:pt>
                <c:pt idx="3">
                  <c:v>Nb</c:v>
                </c:pt>
                <c:pt idx="4">
                  <c:v>La</c:v>
                </c:pt>
                <c:pt idx="5">
                  <c:v>Ce</c:v>
                </c:pt>
                <c:pt idx="6">
                  <c:v>Pr</c:v>
                </c:pt>
                <c:pt idx="7">
                  <c:v>Sr</c:v>
                </c:pt>
                <c:pt idx="8">
                  <c:v>Nd</c:v>
                </c:pt>
                <c:pt idx="9">
                  <c:v>Zr</c:v>
                </c:pt>
                <c:pt idx="10">
                  <c:v>Ti</c:v>
                </c:pt>
                <c:pt idx="11">
                  <c:v>Gd</c:v>
                </c:pt>
                <c:pt idx="12">
                  <c:v>Tb</c:v>
                </c:pt>
                <c:pt idx="13">
                  <c:v>Dy</c:v>
                </c:pt>
                <c:pt idx="14">
                  <c:v>Y</c:v>
                </c:pt>
                <c:pt idx="15">
                  <c:v>Ho</c:v>
                </c:pt>
                <c:pt idx="16">
                  <c:v>Yb</c:v>
                </c:pt>
                <c:pt idx="17">
                  <c:v>Lu</c:v>
                </c:pt>
              </c:strCache>
            </c:strRef>
          </c:cat>
          <c:val>
            <c:numRef>
              <c:f>'Table DR4 Trace elements (TE)'!$B$85:$S$85</c:f>
              <c:numCache>
                <c:formatCode>0.00</c:formatCode>
                <c:ptCount val="18"/>
                <c:pt idx="0">
                  <c:v>4.2363809523809524</c:v>
                </c:pt>
                <c:pt idx="1">
                  <c:v>2.5396333333333336</c:v>
                </c:pt>
                <c:pt idx="2">
                  <c:v>2.5536595744680852</c:v>
                </c:pt>
                <c:pt idx="3">
                  <c:v>1.4455879828326179</c:v>
                </c:pt>
                <c:pt idx="4">
                  <c:v>1.3982159999999999</c:v>
                </c:pt>
                <c:pt idx="5">
                  <c:v>1.4173280000000001</c:v>
                </c:pt>
                <c:pt idx="6">
                  <c:v>1.0490757575757572</c:v>
                </c:pt>
                <c:pt idx="7">
                  <c:v>1.1816666666666666</c:v>
                </c:pt>
                <c:pt idx="8">
                  <c:v>1.0939726027397261</c:v>
                </c:pt>
                <c:pt idx="9">
                  <c:v>0.82591621621621603</c:v>
                </c:pt>
                <c:pt idx="10">
                  <c:v>0.90237631578947364</c:v>
                </c:pt>
                <c:pt idx="11">
                  <c:v>0.84165760869565209</c:v>
                </c:pt>
                <c:pt idx="12">
                  <c:v>0.9070835820895522</c:v>
                </c:pt>
                <c:pt idx="13">
                  <c:v>0.81078241758241765</c:v>
                </c:pt>
                <c:pt idx="14">
                  <c:v>0.77659999999999996</c:v>
                </c:pt>
                <c:pt idx="15">
                  <c:v>0.82324950495049509</c:v>
                </c:pt>
                <c:pt idx="16">
                  <c:v>0.83556065573770499</c:v>
                </c:pt>
                <c:pt idx="17">
                  <c:v>0.79745054945054927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43-4106-A551-60E7C76AE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1536"/>
        <c:axId val="113127424"/>
      </c:lineChart>
      <c:catAx>
        <c:axId val="113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7424"/>
        <c:crossesAt val="1.0000000000000002E-2"/>
        <c:auto val="1"/>
        <c:lblAlgn val="ctr"/>
        <c:lblOffset val="100"/>
        <c:noMultiLvlLbl val="0"/>
      </c:catAx>
      <c:valAx>
        <c:axId val="113127424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2000"/>
                  <a:t>Rock/N-MORB</a:t>
                </a:r>
              </a:p>
            </c:rich>
          </c:tx>
          <c:layout>
            <c:manualLayout>
              <c:xMode val="edge"/>
              <c:yMode val="edge"/>
              <c:x val="1.2400353719276171E-2"/>
              <c:y val="0.195370286228729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15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6448871856495373"/>
          <c:y val="0.74169601600053492"/>
          <c:w val="0.28091753427106453"/>
          <c:h val="9.1109136326364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1118603036687"/>
          <c:y val="5.5746666333091492E-2"/>
          <c:w val="0.79105045967557941"/>
          <c:h val="0.80860093889576656"/>
        </c:manualLayout>
      </c:layout>
      <c:lineChart>
        <c:grouping val="standard"/>
        <c:varyColors val="0"/>
        <c:ser>
          <c:idx val="0"/>
          <c:order val="0"/>
          <c:tx>
            <c:strRef>
              <c:f>'Table DR4 Trace elements (TE)'!$A$103</c:f>
              <c:strCache>
                <c:ptCount val="1"/>
                <c:pt idx="0">
                  <c:v>OJP4gw3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DR4 Trace elements (TE)'!$B$104:$S$104</c:f>
                <c:numCache>
                  <c:formatCode>General</c:formatCode>
                  <c:ptCount val="18"/>
                  <c:pt idx="0">
                    <c:v>1.125387666808503</c:v>
                  </c:pt>
                  <c:pt idx="1">
                    <c:v>6.4420039336029253</c:v>
                  </c:pt>
                  <c:pt idx="2">
                    <c:v>21.203244908697734</c:v>
                  </c:pt>
                  <c:pt idx="3">
                    <c:v>0.652229414910238</c:v>
                  </c:pt>
                  <c:pt idx="4">
                    <c:v>1.1197202025434747</c:v>
                  </c:pt>
                  <c:pt idx="5">
                    <c:v>0.75350021490817554</c:v>
                  </c:pt>
                  <c:pt idx="6">
                    <c:v>0.61797354153490258</c:v>
                  </c:pt>
                  <c:pt idx="7">
                    <c:v>0.12266177643734594</c:v>
                  </c:pt>
                  <c:pt idx="8">
                    <c:v>0.65703032902277059</c:v>
                  </c:pt>
                  <c:pt idx="9">
                    <c:v>0.10967067876705776</c:v>
                  </c:pt>
                  <c:pt idx="10">
                    <c:v>1.0810062063232654E-2</c:v>
                  </c:pt>
                  <c:pt idx="11">
                    <c:v>0.3396208050113218</c:v>
                  </c:pt>
                  <c:pt idx="12">
                    <c:v>0.79202520458937031</c:v>
                  </c:pt>
                  <c:pt idx="13">
                    <c:v>0.56000292105091498</c:v>
                  </c:pt>
                  <c:pt idx="14">
                    <c:v>0.11448611063382852</c:v>
                  </c:pt>
                  <c:pt idx="15">
                    <c:v>0.40313688899492078</c:v>
                  </c:pt>
                  <c:pt idx="16">
                    <c:v>1.0038746124743596</c:v>
                  </c:pt>
                  <c:pt idx="17">
                    <c:v>0.59421123608342463</c:v>
                  </c:pt>
                </c:numCache>
              </c:numRef>
            </c:plus>
            <c:minus>
              <c:numRef>
                <c:f>'Table DR4 Trace elements (TE)'!$B$104:$S$104</c:f>
                <c:numCache>
                  <c:formatCode>General</c:formatCode>
                  <c:ptCount val="18"/>
                  <c:pt idx="0">
                    <c:v>1.125387666808503</c:v>
                  </c:pt>
                  <c:pt idx="1">
                    <c:v>6.4420039336029253</c:v>
                  </c:pt>
                  <c:pt idx="2">
                    <c:v>21.203244908697734</c:v>
                  </c:pt>
                  <c:pt idx="3">
                    <c:v>0.652229414910238</c:v>
                  </c:pt>
                  <c:pt idx="4">
                    <c:v>1.1197202025434747</c:v>
                  </c:pt>
                  <c:pt idx="5">
                    <c:v>0.75350021490817554</c:v>
                  </c:pt>
                  <c:pt idx="6">
                    <c:v>0.61797354153490258</c:v>
                  </c:pt>
                  <c:pt idx="7">
                    <c:v>0.12266177643734594</c:v>
                  </c:pt>
                  <c:pt idx="8">
                    <c:v>0.65703032902277059</c:v>
                  </c:pt>
                  <c:pt idx="9">
                    <c:v>0.10967067876705776</c:v>
                  </c:pt>
                  <c:pt idx="10">
                    <c:v>1.0810062063232654E-2</c:v>
                  </c:pt>
                  <c:pt idx="11">
                    <c:v>0.3396208050113218</c:v>
                  </c:pt>
                  <c:pt idx="12">
                    <c:v>0.79202520458937031</c:v>
                  </c:pt>
                  <c:pt idx="13">
                    <c:v>0.56000292105091498</c:v>
                  </c:pt>
                  <c:pt idx="14">
                    <c:v>0.11448611063382852</c:v>
                  </c:pt>
                  <c:pt idx="15">
                    <c:v>0.40313688899492078</c:v>
                  </c:pt>
                  <c:pt idx="16">
                    <c:v>1.0038746124743596</c:v>
                  </c:pt>
                  <c:pt idx="17">
                    <c:v>0.59421123608342463</c:v>
                  </c:pt>
                </c:numCache>
              </c:numRef>
            </c:minus>
          </c:errBars>
          <c:cat>
            <c:strRef>
              <c:f>'Table DR4 Trace elements (TE)'!$B$83:$S$83</c:f>
              <c:strCache>
                <c:ptCount val="18"/>
                <c:pt idx="0">
                  <c:v>Ba</c:v>
                </c:pt>
                <c:pt idx="1">
                  <c:v>Th </c:v>
                </c:pt>
                <c:pt idx="2">
                  <c:v>U</c:v>
                </c:pt>
                <c:pt idx="3">
                  <c:v>Nb</c:v>
                </c:pt>
                <c:pt idx="4">
                  <c:v>La</c:v>
                </c:pt>
                <c:pt idx="5">
                  <c:v>Ce</c:v>
                </c:pt>
                <c:pt idx="6">
                  <c:v>Pr</c:v>
                </c:pt>
                <c:pt idx="7">
                  <c:v>Sr</c:v>
                </c:pt>
                <c:pt idx="8">
                  <c:v>Nd</c:v>
                </c:pt>
                <c:pt idx="9">
                  <c:v>Zr</c:v>
                </c:pt>
                <c:pt idx="10">
                  <c:v>Ti</c:v>
                </c:pt>
                <c:pt idx="11">
                  <c:v>Gd</c:v>
                </c:pt>
                <c:pt idx="12">
                  <c:v>Tb</c:v>
                </c:pt>
                <c:pt idx="13">
                  <c:v>Dy</c:v>
                </c:pt>
                <c:pt idx="14">
                  <c:v>Y</c:v>
                </c:pt>
                <c:pt idx="15">
                  <c:v>Ho</c:v>
                </c:pt>
                <c:pt idx="16">
                  <c:v>Yb</c:v>
                </c:pt>
                <c:pt idx="17">
                  <c:v>Lu</c:v>
                </c:pt>
              </c:strCache>
            </c:strRef>
          </c:cat>
          <c:val>
            <c:numRef>
              <c:f>'Table DR4 Trace elements (TE)'!$B$103:$S$103</c:f>
              <c:numCache>
                <c:formatCode>0.00</c:formatCode>
                <c:ptCount val="18"/>
                <c:pt idx="0">
                  <c:v>5.0733333333333341</c:v>
                </c:pt>
                <c:pt idx="1">
                  <c:v>4.4060277777777781</c:v>
                </c:pt>
                <c:pt idx="2">
                  <c:v>17.017517730496454</c:v>
                </c:pt>
                <c:pt idx="3">
                  <c:v>2.9616845493562227</c:v>
                </c:pt>
                <c:pt idx="4">
                  <c:v>2.9144200000000002</c:v>
                </c:pt>
                <c:pt idx="5">
                  <c:v>2.1089666666666664</c:v>
                </c:pt>
                <c:pt idx="6">
                  <c:v>1.4532386363636363</c:v>
                </c:pt>
                <c:pt idx="7">
                  <c:v>1.4299444444444445</c:v>
                </c:pt>
                <c:pt idx="8">
                  <c:v>1.07586301369863</c:v>
                </c:pt>
                <c:pt idx="9">
                  <c:v>0.99038513513513515</c:v>
                </c:pt>
                <c:pt idx="10">
                  <c:v>0.23973026315789475</c:v>
                </c:pt>
                <c:pt idx="11">
                  <c:v>0.51447010869565213</c:v>
                </c:pt>
                <c:pt idx="12">
                  <c:v>0.72979104477611934</c:v>
                </c:pt>
                <c:pt idx="13">
                  <c:v>0.81235714285714289</c:v>
                </c:pt>
                <c:pt idx="14">
                  <c:v>0.69174999999999998</c:v>
                </c:pt>
                <c:pt idx="15">
                  <c:v>0.7476039603960396</c:v>
                </c:pt>
                <c:pt idx="16">
                  <c:v>1.2437049180327868</c:v>
                </c:pt>
                <c:pt idx="17">
                  <c:v>0.72405494505494505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93-4DB2-BF90-31EEDB3D6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1536"/>
        <c:axId val="113127424"/>
      </c:lineChart>
      <c:catAx>
        <c:axId val="113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7424"/>
        <c:crossesAt val="1.0000000000000002E-2"/>
        <c:auto val="1"/>
        <c:lblAlgn val="ctr"/>
        <c:lblOffset val="100"/>
        <c:noMultiLvlLbl val="0"/>
      </c:catAx>
      <c:valAx>
        <c:axId val="113127424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2000"/>
                  <a:t>Rock/N-MORB</a:t>
                </a:r>
              </a:p>
            </c:rich>
          </c:tx>
          <c:layout>
            <c:manualLayout>
              <c:xMode val="edge"/>
              <c:yMode val="edge"/>
              <c:x val="1.2400353719276171E-2"/>
              <c:y val="0.195370286228729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15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6448871856495373"/>
          <c:y val="0.74169601600053492"/>
          <c:w val="0.28091753427106453"/>
          <c:h val="9.1109136326364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1118603036687"/>
          <c:y val="5.5746666333091492E-2"/>
          <c:w val="0.79105045967557941"/>
          <c:h val="0.80860093889576656"/>
        </c:manualLayout>
      </c:layout>
      <c:lineChart>
        <c:grouping val="standard"/>
        <c:varyColors val="0"/>
        <c:ser>
          <c:idx val="0"/>
          <c:order val="0"/>
          <c:tx>
            <c:strRef>
              <c:f>'Table DR4 Trace elements (TE)'!$A$105</c:f>
              <c:strCache>
                <c:ptCount val="1"/>
                <c:pt idx="0">
                  <c:v>OJP4gw2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DR4 Trace elements (TE)'!$B$106:$S$106</c:f>
                <c:numCache>
                  <c:formatCode>General</c:formatCode>
                  <c:ptCount val="18"/>
                  <c:pt idx="0">
                    <c:v>1.493566676949283</c:v>
                  </c:pt>
                  <c:pt idx="1">
                    <c:v>11.065429554347279</c:v>
                  </c:pt>
                  <c:pt idx="2">
                    <c:v>25.141111510902245</c:v>
                  </c:pt>
                  <c:pt idx="3">
                    <c:v>0.46266788507935908</c:v>
                  </c:pt>
                  <c:pt idx="4">
                    <c:v>1.1057902730626634</c:v>
                  </c:pt>
                  <c:pt idx="5">
                    <c:v>0.46040119644597893</c:v>
                  </c:pt>
                  <c:pt idx="6">
                    <c:v>0.44638992810973505</c:v>
                  </c:pt>
                  <c:pt idx="7">
                    <c:v>6.6382464821686665E-2</c:v>
                  </c:pt>
                  <c:pt idx="8">
                    <c:v>0.55531834242839295</c:v>
                  </c:pt>
                  <c:pt idx="9">
                    <c:v>8.2291469826519151E-2</c:v>
                  </c:pt>
                  <c:pt idx="10">
                    <c:v>8.1505388759359979E-3</c:v>
                  </c:pt>
                  <c:pt idx="11">
                    <c:v>0.24542473456886346</c:v>
                  </c:pt>
                  <c:pt idx="12">
                    <c:v>0.59927171363885867</c:v>
                  </c:pt>
                  <c:pt idx="13">
                    <c:v>0.47327283941604092</c:v>
                  </c:pt>
                  <c:pt idx="14">
                    <c:v>6.014534744165629E-2</c:v>
                  </c:pt>
                  <c:pt idx="15">
                    <c:v>0.35646065478804312</c:v>
                  </c:pt>
                  <c:pt idx="16">
                    <c:v>0.47249451978638279</c:v>
                  </c:pt>
                  <c:pt idx="17">
                    <c:v>0.4337019311145961</c:v>
                  </c:pt>
                </c:numCache>
              </c:numRef>
            </c:plus>
            <c:minus>
              <c:numRef>
                <c:f>'Table DR4 Trace elements (TE)'!$B$106:$S$106</c:f>
                <c:numCache>
                  <c:formatCode>General</c:formatCode>
                  <c:ptCount val="18"/>
                  <c:pt idx="0">
                    <c:v>1.493566676949283</c:v>
                  </c:pt>
                  <c:pt idx="1">
                    <c:v>11.065429554347279</c:v>
                  </c:pt>
                  <c:pt idx="2">
                    <c:v>25.141111510902245</c:v>
                  </c:pt>
                  <c:pt idx="3">
                    <c:v>0.46266788507935908</c:v>
                  </c:pt>
                  <c:pt idx="4">
                    <c:v>1.1057902730626634</c:v>
                  </c:pt>
                  <c:pt idx="5">
                    <c:v>0.46040119644597893</c:v>
                  </c:pt>
                  <c:pt idx="6">
                    <c:v>0.44638992810973505</c:v>
                  </c:pt>
                  <c:pt idx="7">
                    <c:v>6.6382464821686665E-2</c:v>
                  </c:pt>
                  <c:pt idx="8">
                    <c:v>0.55531834242839295</c:v>
                  </c:pt>
                  <c:pt idx="9">
                    <c:v>8.2291469826519151E-2</c:v>
                  </c:pt>
                  <c:pt idx="10">
                    <c:v>8.1505388759359979E-3</c:v>
                  </c:pt>
                  <c:pt idx="11">
                    <c:v>0.24542473456886346</c:v>
                  </c:pt>
                  <c:pt idx="12">
                    <c:v>0.59927171363885867</c:v>
                  </c:pt>
                  <c:pt idx="13">
                    <c:v>0.47327283941604092</c:v>
                  </c:pt>
                  <c:pt idx="14">
                    <c:v>6.014534744165629E-2</c:v>
                  </c:pt>
                  <c:pt idx="15">
                    <c:v>0.35646065478804312</c:v>
                  </c:pt>
                  <c:pt idx="16">
                    <c:v>0.47249451978638279</c:v>
                  </c:pt>
                  <c:pt idx="17">
                    <c:v>0.4337019311145961</c:v>
                  </c:pt>
                </c:numCache>
              </c:numRef>
            </c:minus>
          </c:errBars>
          <c:cat>
            <c:strRef>
              <c:f>'Table DR4 Trace elements (TE)'!$B$83:$S$83</c:f>
              <c:strCache>
                <c:ptCount val="18"/>
                <c:pt idx="0">
                  <c:v>Ba</c:v>
                </c:pt>
                <c:pt idx="1">
                  <c:v>Th </c:v>
                </c:pt>
                <c:pt idx="2">
                  <c:v>U</c:v>
                </c:pt>
                <c:pt idx="3">
                  <c:v>Nb</c:v>
                </c:pt>
                <c:pt idx="4">
                  <c:v>La</c:v>
                </c:pt>
                <c:pt idx="5">
                  <c:v>Ce</c:v>
                </c:pt>
                <c:pt idx="6">
                  <c:v>Pr</c:v>
                </c:pt>
                <c:pt idx="7">
                  <c:v>Sr</c:v>
                </c:pt>
                <c:pt idx="8">
                  <c:v>Nd</c:v>
                </c:pt>
                <c:pt idx="9">
                  <c:v>Zr</c:v>
                </c:pt>
                <c:pt idx="10">
                  <c:v>Ti</c:v>
                </c:pt>
                <c:pt idx="11">
                  <c:v>Gd</c:v>
                </c:pt>
                <c:pt idx="12">
                  <c:v>Tb</c:v>
                </c:pt>
                <c:pt idx="13">
                  <c:v>Dy</c:v>
                </c:pt>
                <c:pt idx="14">
                  <c:v>Y</c:v>
                </c:pt>
                <c:pt idx="15">
                  <c:v>Ho</c:v>
                </c:pt>
                <c:pt idx="16">
                  <c:v>Yb</c:v>
                </c:pt>
                <c:pt idx="17">
                  <c:v>Lu</c:v>
                </c:pt>
              </c:strCache>
            </c:strRef>
          </c:cat>
          <c:val>
            <c:numRef>
              <c:f>'Table DR4 Trace elements (TE)'!$B$105:$S$105</c:f>
              <c:numCache>
                <c:formatCode>0.00</c:formatCode>
                <c:ptCount val="18"/>
                <c:pt idx="0">
                  <c:v>7.4887301587301591</c:v>
                </c:pt>
                <c:pt idx="1">
                  <c:v>34.023499999999999</c:v>
                </c:pt>
                <c:pt idx="2">
                  <c:v>25.675531914893618</c:v>
                </c:pt>
                <c:pt idx="3">
                  <c:v>4.2054935622317595</c:v>
                </c:pt>
                <c:pt idx="4">
                  <c:v>3.6389399999999994</c:v>
                </c:pt>
                <c:pt idx="5">
                  <c:v>2.6710666666666669</c:v>
                </c:pt>
                <c:pt idx="6">
                  <c:v>1.4966666666666666</c:v>
                </c:pt>
                <c:pt idx="7">
                  <c:v>1.4522222222222221</c:v>
                </c:pt>
                <c:pt idx="8">
                  <c:v>1.1344246575342465</c:v>
                </c:pt>
                <c:pt idx="9">
                  <c:v>1.4803378378378378</c:v>
                </c:pt>
                <c:pt idx="10">
                  <c:v>0.17017105263157897</c:v>
                </c:pt>
                <c:pt idx="11">
                  <c:v>0.4897921195652174</c:v>
                </c:pt>
                <c:pt idx="12">
                  <c:v>1.1892985074626865</c:v>
                </c:pt>
                <c:pt idx="13">
                  <c:v>0.81272527472527467</c:v>
                </c:pt>
                <c:pt idx="14">
                  <c:v>0.45096428571428565</c:v>
                </c:pt>
                <c:pt idx="15">
                  <c:v>0.56398019801980204</c:v>
                </c:pt>
                <c:pt idx="16">
                  <c:v>0.54122950819672133</c:v>
                </c:pt>
                <c:pt idx="17">
                  <c:v>0.7863736263736264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50-49B8-BE43-C10E0B038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1536"/>
        <c:axId val="113127424"/>
      </c:lineChart>
      <c:catAx>
        <c:axId val="113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7424"/>
        <c:crossesAt val="1.0000000000000002E-2"/>
        <c:auto val="1"/>
        <c:lblAlgn val="ctr"/>
        <c:lblOffset val="100"/>
        <c:noMultiLvlLbl val="0"/>
      </c:catAx>
      <c:valAx>
        <c:axId val="113127424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2000"/>
                  <a:t>Rock/N-MORB</a:t>
                </a:r>
              </a:p>
            </c:rich>
          </c:tx>
          <c:layout>
            <c:manualLayout>
              <c:xMode val="edge"/>
              <c:yMode val="edge"/>
              <c:x val="1.2400353719276171E-2"/>
              <c:y val="0.195370286228729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15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6448871856495373"/>
          <c:y val="0.74169601600053492"/>
          <c:w val="0.28091753427106453"/>
          <c:h val="9.1109136326364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1118603036687"/>
          <c:y val="5.5746666333091492E-2"/>
          <c:w val="0.79105045967557941"/>
          <c:h val="0.80860093889576656"/>
        </c:manualLayout>
      </c:layout>
      <c:lineChart>
        <c:grouping val="standard"/>
        <c:varyColors val="0"/>
        <c:ser>
          <c:idx val="0"/>
          <c:order val="0"/>
          <c:tx>
            <c:strRef>
              <c:f>'Table DR4 Trace elements (TE)'!$A$107</c:f>
              <c:strCache>
                <c:ptCount val="1"/>
                <c:pt idx="0">
                  <c:v>OJPgw34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DR4 Trace elements (TE)'!$B$108:$S$108</c:f>
                <c:numCache>
                  <c:formatCode>General</c:formatCode>
                  <c:ptCount val="18"/>
                  <c:pt idx="0">
                    <c:v>3.6747480584416823</c:v>
                  </c:pt>
                  <c:pt idx="1">
                    <c:v>9.2230349932173166</c:v>
                  </c:pt>
                  <c:pt idx="2">
                    <c:v>21.158257308468755</c:v>
                  </c:pt>
                  <c:pt idx="3">
                    <c:v>0.53151000362588874</c:v>
                  </c:pt>
                  <c:pt idx="4">
                    <c:v>1.0581128907635517</c:v>
                  </c:pt>
                  <c:pt idx="5">
                    <c:v>0.46142301883533199</c:v>
                  </c:pt>
                  <c:pt idx="6">
                    <c:v>0.56321154103620952</c:v>
                  </c:pt>
                  <c:pt idx="7">
                    <c:v>9.3950437380305021E-2</c:v>
                  </c:pt>
                  <c:pt idx="8">
                    <c:v>0.73404708864914636</c:v>
                  </c:pt>
                  <c:pt idx="9">
                    <c:v>0.10427239689311317</c:v>
                  </c:pt>
                  <c:pt idx="10">
                    <c:v>4.6720471400345465E-2</c:v>
                  </c:pt>
                  <c:pt idx="11">
                    <c:v>0.76086449775098219</c:v>
                  </c:pt>
                  <c:pt idx="12">
                    <c:v>0.66289480962331349</c:v>
                  </c:pt>
                  <c:pt idx="13">
                    <c:v>0.48803431371261879</c:v>
                  </c:pt>
                  <c:pt idx="14">
                    <c:v>8.968372048141042E-2</c:v>
                  </c:pt>
                  <c:pt idx="15">
                    <c:v>0.42864731634711895</c:v>
                  </c:pt>
                  <c:pt idx="16">
                    <c:v>0.68411419293178444</c:v>
                  </c:pt>
                  <c:pt idx="17">
                    <c:v>0.53657924773545818</c:v>
                  </c:pt>
                </c:numCache>
              </c:numRef>
            </c:plus>
            <c:minus>
              <c:numRef>
                <c:f>'Table DR4 Trace elements (TE)'!$B$108:$S$108</c:f>
                <c:numCache>
                  <c:formatCode>General</c:formatCode>
                  <c:ptCount val="18"/>
                  <c:pt idx="0">
                    <c:v>3.6747480584416823</c:v>
                  </c:pt>
                  <c:pt idx="1">
                    <c:v>9.2230349932173166</c:v>
                  </c:pt>
                  <c:pt idx="2">
                    <c:v>21.158257308468755</c:v>
                  </c:pt>
                  <c:pt idx="3">
                    <c:v>0.53151000362588874</c:v>
                  </c:pt>
                  <c:pt idx="4">
                    <c:v>1.0581128907635517</c:v>
                  </c:pt>
                  <c:pt idx="5">
                    <c:v>0.46142301883533199</c:v>
                  </c:pt>
                  <c:pt idx="6">
                    <c:v>0.56321154103620952</c:v>
                  </c:pt>
                  <c:pt idx="7">
                    <c:v>9.3950437380305021E-2</c:v>
                  </c:pt>
                  <c:pt idx="8">
                    <c:v>0.73404708864914636</c:v>
                  </c:pt>
                  <c:pt idx="9">
                    <c:v>0.10427239689311317</c:v>
                  </c:pt>
                  <c:pt idx="10">
                    <c:v>4.6720471400345465E-2</c:v>
                  </c:pt>
                  <c:pt idx="11">
                    <c:v>0.76086449775098219</c:v>
                  </c:pt>
                  <c:pt idx="12">
                    <c:v>0.66289480962331349</c:v>
                  </c:pt>
                  <c:pt idx="13">
                    <c:v>0.48803431371261879</c:v>
                  </c:pt>
                  <c:pt idx="14">
                    <c:v>8.968372048141042E-2</c:v>
                  </c:pt>
                  <c:pt idx="15">
                    <c:v>0.42864731634711895</c:v>
                  </c:pt>
                  <c:pt idx="16">
                    <c:v>0.68411419293178444</c:v>
                  </c:pt>
                  <c:pt idx="17">
                    <c:v>0.53657924773545818</c:v>
                  </c:pt>
                </c:numCache>
              </c:numRef>
            </c:minus>
          </c:errBars>
          <c:cat>
            <c:strRef>
              <c:f>'Table DR4 Trace elements (TE)'!$B$83:$S$83</c:f>
              <c:strCache>
                <c:ptCount val="18"/>
                <c:pt idx="0">
                  <c:v>Ba</c:v>
                </c:pt>
                <c:pt idx="1">
                  <c:v>Th </c:v>
                </c:pt>
                <c:pt idx="2">
                  <c:v>U</c:v>
                </c:pt>
                <c:pt idx="3">
                  <c:v>Nb</c:v>
                </c:pt>
                <c:pt idx="4">
                  <c:v>La</c:v>
                </c:pt>
                <c:pt idx="5">
                  <c:v>Ce</c:v>
                </c:pt>
                <c:pt idx="6">
                  <c:v>Pr</c:v>
                </c:pt>
                <c:pt idx="7">
                  <c:v>Sr</c:v>
                </c:pt>
                <c:pt idx="8">
                  <c:v>Nd</c:v>
                </c:pt>
                <c:pt idx="9">
                  <c:v>Zr</c:v>
                </c:pt>
                <c:pt idx="10">
                  <c:v>Ti</c:v>
                </c:pt>
                <c:pt idx="11">
                  <c:v>Gd</c:v>
                </c:pt>
                <c:pt idx="12">
                  <c:v>Tb</c:v>
                </c:pt>
                <c:pt idx="13">
                  <c:v>Dy</c:v>
                </c:pt>
                <c:pt idx="14">
                  <c:v>Y</c:v>
                </c:pt>
                <c:pt idx="15">
                  <c:v>Ho</c:v>
                </c:pt>
                <c:pt idx="16">
                  <c:v>Yb</c:v>
                </c:pt>
                <c:pt idx="17">
                  <c:v>Lu</c:v>
                </c:pt>
              </c:strCache>
            </c:strRef>
          </c:cat>
          <c:val>
            <c:numRef>
              <c:f>'Table DR4 Trace elements (TE)'!$B$107:$S$107</c:f>
              <c:numCache>
                <c:formatCode>0.00</c:formatCode>
                <c:ptCount val="18"/>
                <c:pt idx="0">
                  <c:v>28.490476190476194</c:v>
                </c:pt>
                <c:pt idx="1">
                  <c:v>9.0507777777777783</c:v>
                </c:pt>
                <c:pt idx="2">
                  <c:v>19.063085106382978</c:v>
                </c:pt>
                <c:pt idx="3">
                  <c:v>2.0961945636623751</c:v>
                </c:pt>
                <c:pt idx="4">
                  <c:v>1.9564933333333332</c:v>
                </c:pt>
                <c:pt idx="5">
                  <c:v>1.8223555555555557</c:v>
                </c:pt>
                <c:pt idx="6">
                  <c:v>0.96659090909090895</c:v>
                </c:pt>
                <c:pt idx="7">
                  <c:v>1.4711851851851852</c:v>
                </c:pt>
                <c:pt idx="8">
                  <c:v>1.5951552511415523</c:v>
                </c:pt>
                <c:pt idx="9">
                  <c:v>1.0608333333333333</c:v>
                </c:pt>
                <c:pt idx="10">
                  <c:v>0.58211842105263145</c:v>
                </c:pt>
                <c:pt idx="11">
                  <c:v>1.4171829710144925</c:v>
                </c:pt>
                <c:pt idx="12">
                  <c:v>0.94322388059701479</c:v>
                </c:pt>
                <c:pt idx="13">
                  <c:v>0.75295238095238093</c:v>
                </c:pt>
                <c:pt idx="14">
                  <c:v>0.63567857142857132</c:v>
                </c:pt>
                <c:pt idx="15">
                  <c:v>0.61310231023102302</c:v>
                </c:pt>
                <c:pt idx="16">
                  <c:v>0.8760109289617487</c:v>
                </c:pt>
                <c:pt idx="17">
                  <c:v>0.46881025641025642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59-49FB-AEDE-7509148F8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1536"/>
        <c:axId val="113127424"/>
      </c:lineChart>
      <c:catAx>
        <c:axId val="113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7424"/>
        <c:crossesAt val="1.0000000000000002E-2"/>
        <c:auto val="1"/>
        <c:lblAlgn val="ctr"/>
        <c:lblOffset val="100"/>
        <c:noMultiLvlLbl val="0"/>
      </c:catAx>
      <c:valAx>
        <c:axId val="113127424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2000"/>
                  <a:t>Rock/N-MORB</a:t>
                </a:r>
              </a:p>
            </c:rich>
          </c:tx>
          <c:layout>
            <c:manualLayout>
              <c:xMode val="edge"/>
              <c:yMode val="edge"/>
              <c:x val="1.2400353719276171E-2"/>
              <c:y val="0.195370286228729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15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6448871856495373"/>
          <c:y val="0.74169601600053492"/>
          <c:w val="0.28091753427106453"/>
          <c:h val="9.1109136326364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1118603036687"/>
          <c:y val="5.5746666333091492E-2"/>
          <c:w val="0.79105045967557941"/>
          <c:h val="0.80860093889576656"/>
        </c:manualLayout>
      </c:layout>
      <c:lineChart>
        <c:grouping val="standard"/>
        <c:varyColors val="0"/>
        <c:ser>
          <c:idx val="0"/>
          <c:order val="0"/>
          <c:tx>
            <c:strRef>
              <c:f>'Table DR4 Trace elements (TE)'!$A$87</c:f>
              <c:strCache>
                <c:ptCount val="1"/>
                <c:pt idx="0">
                  <c:v>OJPga2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DR4 Trace elements (TE)'!$B$88:$S$88</c:f>
                <c:numCache>
                  <c:formatCode>General</c:formatCode>
                  <c:ptCount val="18"/>
                  <c:pt idx="0">
                    <c:v>0.40290767015244883</c:v>
                  </c:pt>
                  <c:pt idx="1">
                    <c:v>2.2869426552350043</c:v>
                  </c:pt>
                  <c:pt idx="2">
                    <c:v>4.7093568747103483</c:v>
                  </c:pt>
                  <c:pt idx="3">
                    <c:v>0.25304843113681075</c:v>
                  </c:pt>
                  <c:pt idx="4">
                    <c:v>0.34911335795698223</c:v>
                  </c:pt>
                  <c:pt idx="5">
                    <c:v>0.20986610643720224</c:v>
                  </c:pt>
                  <c:pt idx="6">
                    <c:v>0.24657937202448416</c:v>
                  </c:pt>
                  <c:pt idx="7">
                    <c:v>3.8342161978495486E-2</c:v>
                  </c:pt>
                  <c:pt idx="8">
                    <c:v>0.30714592838413129</c:v>
                  </c:pt>
                  <c:pt idx="9">
                    <c:v>5.3639861285920819E-2</c:v>
                  </c:pt>
                  <c:pt idx="10">
                    <c:v>9.9747586431758947E-3</c:v>
                  </c:pt>
                  <c:pt idx="11">
                    <c:v>0.25982907954831092</c:v>
                  </c:pt>
                  <c:pt idx="12">
                    <c:v>0.27427696598908269</c:v>
                  </c:pt>
                  <c:pt idx="13">
                    <c:v>0.25631274766461504</c:v>
                  </c:pt>
                  <c:pt idx="14">
                    <c:v>5.0756419804819382E-2</c:v>
                  </c:pt>
                  <c:pt idx="15">
                    <c:v>0.25176444274348642</c:v>
                  </c:pt>
                  <c:pt idx="16">
                    <c:v>0.27431438314616313</c:v>
                  </c:pt>
                  <c:pt idx="17">
                    <c:v>0.26801395989790716</c:v>
                  </c:pt>
                </c:numCache>
              </c:numRef>
            </c:plus>
            <c:minus>
              <c:numRef>
                <c:f>'Table DR4 Trace elements (TE)'!$B$88:$S$88</c:f>
                <c:numCache>
                  <c:formatCode>General</c:formatCode>
                  <c:ptCount val="18"/>
                  <c:pt idx="0">
                    <c:v>0.40290767015244883</c:v>
                  </c:pt>
                  <c:pt idx="1">
                    <c:v>2.2869426552350043</c:v>
                  </c:pt>
                  <c:pt idx="2">
                    <c:v>4.7093568747103483</c:v>
                  </c:pt>
                  <c:pt idx="3">
                    <c:v>0.25304843113681075</c:v>
                  </c:pt>
                  <c:pt idx="4">
                    <c:v>0.34911335795698223</c:v>
                  </c:pt>
                  <c:pt idx="5">
                    <c:v>0.20986610643720224</c:v>
                  </c:pt>
                  <c:pt idx="6">
                    <c:v>0.24657937202448416</c:v>
                  </c:pt>
                  <c:pt idx="7">
                    <c:v>3.8342161978495486E-2</c:v>
                  </c:pt>
                  <c:pt idx="8">
                    <c:v>0.30714592838413129</c:v>
                  </c:pt>
                  <c:pt idx="9">
                    <c:v>5.3639861285920819E-2</c:v>
                  </c:pt>
                  <c:pt idx="10">
                    <c:v>9.9747586431758947E-3</c:v>
                  </c:pt>
                  <c:pt idx="11">
                    <c:v>0.25982907954831092</c:v>
                  </c:pt>
                  <c:pt idx="12">
                    <c:v>0.27427696598908269</c:v>
                  </c:pt>
                  <c:pt idx="13">
                    <c:v>0.25631274766461504</c:v>
                  </c:pt>
                  <c:pt idx="14">
                    <c:v>5.0756419804819382E-2</c:v>
                  </c:pt>
                  <c:pt idx="15">
                    <c:v>0.25176444274348642</c:v>
                  </c:pt>
                  <c:pt idx="16">
                    <c:v>0.27431438314616313</c:v>
                  </c:pt>
                  <c:pt idx="17">
                    <c:v>0.26801395989790716</c:v>
                  </c:pt>
                </c:numCache>
              </c:numRef>
            </c:minus>
          </c:errBars>
          <c:cat>
            <c:strRef>
              <c:f>'Table DR4 Trace elements (TE)'!$B$83:$S$83</c:f>
              <c:strCache>
                <c:ptCount val="18"/>
                <c:pt idx="0">
                  <c:v>Ba</c:v>
                </c:pt>
                <c:pt idx="1">
                  <c:v>Th </c:v>
                </c:pt>
                <c:pt idx="2">
                  <c:v>U</c:v>
                </c:pt>
                <c:pt idx="3">
                  <c:v>Nb</c:v>
                </c:pt>
                <c:pt idx="4">
                  <c:v>La</c:v>
                </c:pt>
                <c:pt idx="5">
                  <c:v>Ce</c:v>
                </c:pt>
                <c:pt idx="6">
                  <c:v>Pr</c:v>
                </c:pt>
                <c:pt idx="7">
                  <c:v>Sr</c:v>
                </c:pt>
                <c:pt idx="8">
                  <c:v>Nd</c:v>
                </c:pt>
                <c:pt idx="9">
                  <c:v>Zr</c:v>
                </c:pt>
                <c:pt idx="10">
                  <c:v>Ti</c:v>
                </c:pt>
                <c:pt idx="11">
                  <c:v>Gd</c:v>
                </c:pt>
                <c:pt idx="12">
                  <c:v>Tb</c:v>
                </c:pt>
                <c:pt idx="13">
                  <c:v>Dy</c:v>
                </c:pt>
                <c:pt idx="14">
                  <c:v>Y</c:v>
                </c:pt>
                <c:pt idx="15">
                  <c:v>Ho</c:v>
                </c:pt>
                <c:pt idx="16">
                  <c:v>Yb</c:v>
                </c:pt>
                <c:pt idx="17">
                  <c:v>Lu</c:v>
                </c:pt>
              </c:strCache>
            </c:strRef>
          </c:cat>
          <c:val>
            <c:numRef>
              <c:f>'Table DR4 Trace elements (TE)'!$B$87:$S$87</c:f>
              <c:numCache>
                <c:formatCode>0.00</c:formatCode>
                <c:ptCount val="18"/>
                <c:pt idx="0">
                  <c:v>3.9667724867724869</c:v>
                </c:pt>
                <c:pt idx="1">
                  <c:v>2.8173750000000002</c:v>
                </c:pt>
                <c:pt idx="2">
                  <c:v>3.9832624113475172</c:v>
                </c:pt>
                <c:pt idx="3">
                  <c:v>2.190593705293276</c:v>
                </c:pt>
                <c:pt idx="4">
                  <c:v>1.8238866666666667</c:v>
                </c:pt>
                <c:pt idx="5">
                  <c:v>1.6158222222222218</c:v>
                </c:pt>
                <c:pt idx="6">
                  <c:v>1.3046590909090909</c:v>
                </c:pt>
                <c:pt idx="7">
                  <c:v>1.205948148148148</c:v>
                </c:pt>
                <c:pt idx="8">
                  <c:v>1.3458995433789958</c:v>
                </c:pt>
                <c:pt idx="9">
                  <c:v>1.1321306306306305</c:v>
                </c:pt>
                <c:pt idx="10">
                  <c:v>1.0768157894736843</c:v>
                </c:pt>
                <c:pt idx="11">
                  <c:v>1.0112635869565219</c:v>
                </c:pt>
                <c:pt idx="12">
                  <c:v>0.97625373134328342</c:v>
                </c:pt>
                <c:pt idx="13">
                  <c:v>1.0060146520146522</c:v>
                </c:pt>
                <c:pt idx="14">
                  <c:v>0.91119642857142868</c:v>
                </c:pt>
                <c:pt idx="15">
                  <c:v>0.96512376237623765</c:v>
                </c:pt>
                <c:pt idx="16">
                  <c:v>0.85613114754098352</c:v>
                </c:pt>
                <c:pt idx="17">
                  <c:v>0.80522344322344308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5B-4D94-9F73-91994164A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1536"/>
        <c:axId val="113127424"/>
      </c:lineChart>
      <c:catAx>
        <c:axId val="113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7424"/>
        <c:crossesAt val="1.0000000000000002E-2"/>
        <c:auto val="1"/>
        <c:lblAlgn val="ctr"/>
        <c:lblOffset val="100"/>
        <c:noMultiLvlLbl val="0"/>
      </c:catAx>
      <c:valAx>
        <c:axId val="113127424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2000"/>
                  <a:t>Rock/N-MORB</a:t>
                </a:r>
              </a:p>
            </c:rich>
          </c:tx>
          <c:layout>
            <c:manualLayout>
              <c:xMode val="edge"/>
              <c:yMode val="edge"/>
              <c:x val="1.2400353719276171E-2"/>
              <c:y val="0.195370286228729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15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6448871856495373"/>
          <c:y val="0.74169601600053492"/>
          <c:w val="0.28091753427106453"/>
          <c:h val="9.1109136326364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1118603036687"/>
          <c:y val="5.5746666333091492E-2"/>
          <c:w val="0.79105045967557941"/>
          <c:h val="0.80860093889576656"/>
        </c:manualLayout>
      </c:layout>
      <c:lineChart>
        <c:grouping val="standard"/>
        <c:varyColors val="0"/>
        <c:ser>
          <c:idx val="0"/>
          <c:order val="0"/>
          <c:tx>
            <c:strRef>
              <c:f>'Table DR4 Trace elements (TE)'!$A$89</c:f>
              <c:strCache>
                <c:ptCount val="1"/>
                <c:pt idx="0">
                  <c:v>OJPga5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DR4 Trace elements (TE)'!$B$90:$S$90</c:f>
                <c:numCache>
                  <c:formatCode>General</c:formatCode>
                  <c:ptCount val="18"/>
                  <c:pt idx="0">
                    <c:v>0.30144945345891366</c:v>
                  </c:pt>
                  <c:pt idx="1">
                    <c:v>1.6965240323354298</c:v>
                  </c:pt>
                  <c:pt idx="2">
                    <c:v>2.8277101410716448</c:v>
                  </c:pt>
                  <c:pt idx="3">
                    <c:v>0.17647644808164589</c:v>
                  </c:pt>
                  <c:pt idx="4">
                    <c:v>0.24303738451522228</c:v>
                  </c:pt>
                  <c:pt idx="5">
                    <c:v>0.14821757777897554</c:v>
                  </c:pt>
                  <c:pt idx="6">
                    <c:v>0.17416230931583876</c:v>
                  </c:pt>
                  <c:pt idx="7">
                    <c:v>2.4809083586361302E-2</c:v>
                  </c:pt>
                  <c:pt idx="8">
                    <c:v>0.20621147280912491</c:v>
                  </c:pt>
                  <c:pt idx="9">
                    <c:v>3.7882077660669172E-2</c:v>
                  </c:pt>
                  <c:pt idx="10">
                    <c:v>6.9502249535128091E-3</c:v>
                  </c:pt>
                  <c:pt idx="11">
                    <c:v>0.17587276998427009</c:v>
                  </c:pt>
                  <c:pt idx="12">
                    <c:v>0.20341658163183285</c:v>
                  </c:pt>
                  <c:pt idx="13">
                    <c:v>0.15312496473239295</c:v>
                  </c:pt>
                  <c:pt idx="14">
                    <c:v>3.506581924519566E-2</c:v>
                  </c:pt>
                  <c:pt idx="15">
                    <c:v>0.17156281008463592</c:v>
                  </c:pt>
                  <c:pt idx="16">
                    <c:v>0.18963501548241807</c:v>
                  </c:pt>
                  <c:pt idx="17">
                    <c:v>0.19218065667842976</c:v>
                  </c:pt>
                </c:numCache>
              </c:numRef>
            </c:plus>
            <c:minus>
              <c:numRef>
                <c:f>'Table DR4 Trace elements (TE)'!$B$90:$S$90</c:f>
                <c:numCache>
                  <c:formatCode>General</c:formatCode>
                  <c:ptCount val="18"/>
                  <c:pt idx="0">
                    <c:v>0.30144945345891366</c:v>
                  </c:pt>
                  <c:pt idx="1">
                    <c:v>1.6965240323354298</c:v>
                  </c:pt>
                  <c:pt idx="2">
                    <c:v>2.8277101410716448</c:v>
                  </c:pt>
                  <c:pt idx="3">
                    <c:v>0.17647644808164589</c:v>
                  </c:pt>
                  <c:pt idx="4">
                    <c:v>0.24303738451522228</c:v>
                  </c:pt>
                  <c:pt idx="5">
                    <c:v>0.14821757777897554</c:v>
                  </c:pt>
                  <c:pt idx="6">
                    <c:v>0.17416230931583876</c:v>
                  </c:pt>
                  <c:pt idx="7">
                    <c:v>2.4809083586361302E-2</c:v>
                  </c:pt>
                  <c:pt idx="8">
                    <c:v>0.20621147280912491</c:v>
                  </c:pt>
                  <c:pt idx="9">
                    <c:v>3.7882077660669172E-2</c:v>
                  </c:pt>
                  <c:pt idx="10">
                    <c:v>6.9502249535128091E-3</c:v>
                  </c:pt>
                  <c:pt idx="11">
                    <c:v>0.17587276998427009</c:v>
                  </c:pt>
                  <c:pt idx="12">
                    <c:v>0.20341658163183285</c:v>
                  </c:pt>
                  <c:pt idx="13">
                    <c:v>0.15312496473239295</c:v>
                  </c:pt>
                  <c:pt idx="14">
                    <c:v>3.506581924519566E-2</c:v>
                  </c:pt>
                  <c:pt idx="15">
                    <c:v>0.17156281008463592</c:v>
                  </c:pt>
                  <c:pt idx="16">
                    <c:v>0.18963501548241807</c:v>
                  </c:pt>
                  <c:pt idx="17">
                    <c:v>0.19218065667842976</c:v>
                  </c:pt>
                </c:numCache>
              </c:numRef>
            </c:minus>
          </c:errBars>
          <c:cat>
            <c:strRef>
              <c:f>'Table DR4 Trace elements (TE)'!$B$83:$S$83</c:f>
              <c:strCache>
                <c:ptCount val="18"/>
                <c:pt idx="0">
                  <c:v>Ba</c:v>
                </c:pt>
                <c:pt idx="1">
                  <c:v>Th </c:v>
                </c:pt>
                <c:pt idx="2">
                  <c:v>U</c:v>
                </c:pt>
                <c:pt idx="3">
                  <c:v>Nb</c:v>
                </c:pt>
                <c:pt idx="4">
                  <c:v>La</c:v>
                </c:pt>
                <c:pt idx="5">
                  <c:v>Ce</c:v>
                </c:pt>
                <c:pt idx="6">
                  <c:v>Pr</c:v>
                </c:pt>
                <c:pt idx="7">
                  <c:v>Sr</c:v>
                </c:pt>
                <c:pt idx="8">
                  <c:v>Nd</c:v>
                </c:pt>
                <c:pt idx="9">
                  <c:v>Zr</c:v>
                </c:pt>
                <c:pt idx="10">
                  <c:v>Ti</c:v>
                </c:pt>
                <c:pt idx="11">
                  <c:v>Gd</c:v>
                </c:pt>
                <c:pt idx="12">
                  <c:v>Tb</c:v>
                </c:pt>
                <c:pt idx="13">
                  <c:v>Dy</c:v>
                </c:pt>
                <c:pt idx="14">
                  <c:v>Y</c:v>
                </c:pt>
                <c:pt idx="15">
                  <c:v>Ho</c:v>
                </c:pt>
                <c:pt idx="16">
                  <c:v>Yb</c:v>
                </c:pt>
                <c:pt idx="17">
                  <c:v>Lu</c:v>
                </c:pt>
              </c:strCache>
            </c:strRef>
          </c:cat>
          <c:val>
            <c:numRef>
              <c:f>'Table DR4 Trace elements (TE)'!$B$89:$S$89</c:f>
              <c:numCache>
                <c:formatCode>0.00</c:formatCode>
                <c:ptCount val="18"/>
                <c:pt idx="0">
                  <c:v>5.572328042328043</c:v>
                </c:pt>
                <c:pt idx="1">
                  <c:v>3.8680833333333338</c:v>
                </c:pt>
                <c:pt idx="2">
                  <c:v>3.5185106382978728</c:v>
                </c:pt>
                <c:pt idx="3">
                  <c:v>2.6355507868383405</c:v>
                </c:pt>
                <c:pt idx="4">
                  <c:v>2.2120933333333337</c:v>
                </c:pt>
                <c:pt idx="5">
                  <c:v>1.9990666666666668</c:v>
                </c:pt>
                <c:pt idx="6">
                  <c:v>1.6196717171717172</c:v>
                </c:pt>
                <c:pt idx="7">
                  <c:v>1.2735185185185185</c:v>
                </c:pt>
                <c:pt idx="8">
                  <c:v>1.5070547945205479</c:v>
                </c:pt>
                <c:pt idx="9">
                  <c:v>1.3950450450450451</c:v>
                </c:pt>
                <c:pt idx="10">
                  <c:v>1.3003245614035088</c:v>
                </c:pt>
                <c:pt idx="11">
                  <c:v>1.1337047101449278</c:v>
                </c:pt>
                <c:pt idx="12">
                  <c:v>1.2915422885572139</c:v>
                </c:pt>
                <c:pt idx="13">
                  <c:v>1.2808241758241758</c:v>
                </c:pt>
                <c:pt idx="14">
                  <c:v>1.0831666666666666</c:v>
                </c:pt>
                <c:pt idx="15">
                  <c:v>1.120983498349835</c:v>
                </c:pt>
                <c:pt idx="16">
                  <c:v>1.1032349726775956</c:v>
                </c:pt>
                <c:pt idx="17">
                  <c:v>1.0070109890109888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51-474E-AE20-C42E3A1C2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1536"/>
        <c:axId val="113127424"/>
      </c:lineChart>
      <c:catAx>
        <c:axId val="113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7424"/>
        <c:crossesAt val="1.0000000000000002E-2"/>
        <c:auto val="1"/>
        <c:lblAlgn val="ctr"/>
        <c:lblOffset val="100"/>
        <c:noMultiLvlLbl val="0"/>
      </c:catAx>
      <c:valAx>
        <c:axId val="113127424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2000"/>
                  <a:t>Rock/N-MORB</a:t>
                </a:r>
              </a:p>
            </c:rich>
          </c:tx>
          <c:layout>
            <c:manualLayout>
              <c:xMode val="edge"/>
              <c:yMode val="edge"/>
              <c:x val="1.2400353719276171E-2"/>
              <c:y val="0.195370286228729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15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6448871856495373"/>
          <c:y val="0.74169601600053492"/>
          <c:w val="0.28091753427106453"/>
          <c:h val="9.1109136326364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1118603036687"/>
          <c:y val="5.5746666333091492E-2"/>
          <c:w val="0.79105045967557941"/>
          <c:h val="0.80860093889576656"/>
        </c:manualLayout>
      </c:layout>
      <c:lineChart>
        <c:grouping val="standard"/>
        <c:varyColors val="0"/>
        <c:ser>
          <c:idx val="0"/>
          <c:order val="0"/>
          <c:tx>
            <c:strRef>
              <c:f>'Table DR4 Trace elements (TE)'!$A$91</c:f>
              <c:strCache>
                <c:ptCount val="1"/>
                <c:pt idx="0">
                  <c:v>OJPga6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DR4 Trace elements (TE)'!$B$92:$S$92</c:f>
                <c:numCache>
                  <c:formatCode>General</c:formatCode>
                  <c:ptCount val="18"/>
                  <c:pt idx="0">
                    <c:v>0.29551661281642244</c:v>
                  </c:pt>
                  <c:pt idx="1">
                    <c:v>1.4409194433734549</c:v>
                  </c:pt>
                  <c:pt idx="2">
                    <c:v>2.7508068651279296</c:v>
                  </c:pt>
                  <c:pt idx="3">
                    <c:v>0.16217633917246482</c:v>
                  </c:pt>
                  <c:pt idx="4">
                    <c:v>0.24114396436983446</c:v>
                  </c:pt>
                  <c:pt idx="5">
                    <c:v>0.14402497503789632</c:v>
                  </c:pt>
                  <c:pt idx="6">
                    <c:v>0.16607235866707651</c:v>
                  </c:pt>
                  <c:pt idx="7">
                    <c:v>3.0520437091347719E-2</c:v>
                  </c:pt>
                  <c:pt idx="8">
                    <c:v>0.20175045312671833</c:v>
                  </c:pt>
                  <c:pt idx="9">
                    <c:v>3.4052222467904389E-2</c:v>
                  </c:pt>
                  <c:pt idx="10">
                    <c:v>6.8684179736331064E-3</c:v>
                  </c:pt>
                  <c:pt idx="11">
                    <c:v>0.19307925419903549</c:v>
                  </c:pt>
                  <c:pt idx="12">
                    <c:v>0.20883104755367624</c:v>
                  </c:pt>
                  <c:pt idx="13">
                    <c:v>0.17607112507968267</c:v>
                  </c:pt>
                  <c:pt idx="14">
                    <c:v>3.6082095203302758E-2</c:v>
                  </c:pt>
                  <c:pt idx="15">
                    <c:v>0.18408976803938459</c:v>
                  </c:pt>
                  <c:pt idx="16">
                    <c:v>0.19486620943806002</c:v>
                  </c:pt>
                  <c:pt idx="17">
                    <c:v>0.20411062856251982</c:v>
                  </c:pt>
                </c:numCache>
              </c:numRef>
            </c:plus>
            <c:minus>
              <c:numRef>
                <c:f>'Table DR4 Trace elements (TE)'!$B$92:$S$92</c:f>
                <c:numCache>
                  <c:formatCode>General</c:formatCode>
                  <c:ptCount val="18"/>
                  <c:pt idx="0">
                    <c:v>0.29551661281642244</c:v>
                  </c:pt>
                  <c:pt idx="1">
                    <c:v>1.4409194433734549</c:v>
                  </c:pt>
                  <c:pt idx="2">
                    <c:v>2.7508068651279296</c:v>
                  </c:pt>
                  <c:pt idx="3">
                    <c:v>0.16217633917246482</c:v>
                  </c:pt>
                  <c:pt idx="4">
                    <c:v>0.24114396436983446</c:v>
                  </c:pt>
                  <c:pt idx="5">
                    <c:v>0.14402497503789632</c:v>
                  </c:pt>
                  <c:pt idx="6">
                    <c:v>0.16607235866707651</c:v>
                  </c:pt>
                  <c:pt idx="7">
                    <c:v>3.0520437091347719E-2</c:v>
                  </c:pt>
                  <c:pt idx="8">
                    <c:v>0.20175045312671833</c:v>
                  </c:pt>
                  <c:pt idx="9">
                    <c:v>3.4052222467904389E-2</c:v>
                  </c:pt>
                  <c:pt idx="10">
                    <c:v>6.8684179736331064E-3</c:v>
                  </c:pt>
                  <c:pt idx="11">
                    <c:v>0.19307925419903549</c:v>
                  </c:pt>
                  <c:pt idx="12">
                    <c:v>0.20883104755367624</c:v>
                  </c:pt>
                  <c:pt idx="13">
                    <c:v>0.17607112507968267</c:v>
                  </c:pt>
                  <c:pt idx="14">
                    <c:v>3.6082095203302758E-2</c:v>
                  </c:pt>
                  <c:pt idx="15">
                    <c:v>0.18408976803938459</c:v>
                  </c:pt>
                  <c:pt idx="16">
                    <c:v>0.19486620943806002</c:v>
                  </c:pt>
                  <c:pt idx="17">
                    <c:v>0.20411062856251982</c:v>
                  </c:pt>
                </c:numCache>
              </c:numRef>
            </c:minus>
          </c:errBars>
          <c:cat>
            <c:strRef>
              <c:f>'Table DR4 Trace elements (TE)'!$B$83:$S$83</c:f>
              <c:strCache>
                <c:ptCount val="18"/>
                <c:pt idx="0">
                  <c:v>Ba</c:v>
                </c:pt>
                <c:pt idx="1">
                  <c:v>Th </c:v>
                </c:pt>
                <c:pt idx="2">
                  <c:v>U</c:v>
                </c:pt>
                <c:pt idx="3">
                  <c:v>Nb</c:v>
                </c:pt>
                <c:pt idx="4">
                  <c:v>La</c:v>
                </c:pt>
                <c:pt idx="5">
                  <c:v>Ce</c:v>
                </c:pt>
                <c:pt idx="6">
                  <c:v>Pr</c:v>
                </c:pt>
                <c:pt idx="7">
                  <c:v>Sr</c:v>
                </c:pt>
                <c:pt idx="8">
                  <c:v>Nd</c:v>
                </c:pt>
                <c:pt idx="9">
                  <c:v>Zr</c:v>
                </c:pt>
                <c:pt idx="10">
                  <c:v>Ti</c:v>
                </c:pt>
                <c:pt idx="11">
                  <c:v>Gd</c:v>
                </c:pt>
                <c:pt idx="12">
                  <c:v>Tb</c:v>
                </c:pt>
                <c:pt idx="13">
                  <c:v>Dy</c:v>
                </c:pt>
                <c:pt idx="14">
                  <c:v>Y</c:v>
                </c:pt>
                <c:pt idx="15">
                  <c:v>Ho</c:v>
                </c:pt>
                <c:pt idx="16">
                  <c:v>Yb</c:v>
                </c:pt>
                <c:pt idx="17">
                  <c:v>Lu</c:v>
                </c:pt>
              </c:strCache>
            </c:strRef>
          </c:cat>
          <c:val>
            <c:numRef>
              <c:f>'Table DR4 Trace elements (TE)'!$B$91:$S$91</c:f>
              <c:numCache>
                <c:formatCode>0.00</c:formatCode>
                <c:ptCount val="18"/>
                <c:pt idx="0">
                  <c:v>3.1663492063492065</c:v>
                </c:pt>
                <c:pt idx="1">
                  <c:v>1.6544933333333334</c:v>
                </c:pt>
                <c:pt idx="2">
                  <c:v>2.4774893617021276</c:v>
                </c:pt>
                <c:pt idx="3">
                  <c:v>1.3323261802575106</c:v>
                </c:pt>
                <c:pt idx="4">
                  <c:v>1.2876320000000001</c:v>
                </c:pt>
                <c:pt idx="5">
                  <c:v>1.1261893333333333</c:v>
                </c:pt>
                <c:pt idx="6">
                  <c:v>0.87109090909090903</c:v>
                </c:pt>
                <c:pt idx="7">
                  <c:v>1.1359777777777778</c:v>
                </c:pt>
                <c:pt idx="8">
                  <c:v>0.85903013698630137</c:v>
                </c:pt>
                <c:pt idx="9">
                  <c:v>0.67496756756756759</c:v>
                </c:pt>
                <c:pt idx="10">
                  <c:v>0.75592894736842109</c:v>
                </c:pt>
                <c:pt idx="11">
                  <c:v>0.76333152173913044</c:v>
                </c:pt>
                <c:pt idx="12">
                  <c:v>0.78732537313432827</c:v>
                </c:pt>
                <c:pt idx="13">
                  <c:v>0.69105494505494502</c:v>
                </c:pt>
                <c:pt idx="14">
                  <c:v>0.68212142857142866</c:v>
                </c:pt>
                <c:pt idx="15">
                  <c:v>0.75924554455445559</c:v>
                </c:pt>
                <c:pt idx="16">
                  <c:v>0.66223606557377057</c:v>
                </c:pt>
                <c:pt idx="17">
                  <c:v>0.6785978021978023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5C-4DFF-9D75-10D2ECC25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1536"/>
        <c:axId val="113127424"/>
      </c:lineChart>
      <c:catAx>
        <c:axId val="113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7424"/>
        <c:crossesAt val="1.0000000000000002E-2"/>
        <c:auto val="1"/>
        <c:lblAlgn val="ctr"/>
        <c:lblOffset val="100"/>
        <c:noMultiLvlLbl val="0"/>
      </c:catAx>
      <c:valAx>
        <c:axId val="113127424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2000"/>
                  <a:t>Rock/N-MORB</a:t>
                </a:r>
              </a:p>
            </c:rich>
          </c:tx>
          <c:layout>
            <c:manualLayout>
              <c:xMode val="edge"/>
              <c:yMode val="edge"/>
              <c:x val="1.2400353719276171E-2"/>
              <c:y val="0.195370286228729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15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6448871856495373"/>
          <c:y val="0.74169601600053492"/>
          <c:w val="0.28091753427106453"/>
          <c:h val="9.1109136326364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1118603036687"/>
          <c:y val="5.5746666333091492E-2"/>
          <c:w val="0.79105045967557941"/>
          <c:h val="0.80860093889576656"/>
        </c:manualLayout>
      </c:layout>
      <c:lineChart>
        <c:grouping val="standard"/>
        <c:varyColors val="0"/>
        <c:ser>
          <c:idx val="0"/>
          <c:order val="0"/>
          <c:tx>
            <c:strRef>
              <c:f>'Table DR4 Trace elements (TE)'!$A$93</c:f>
              <c:strCache>
                <c:ptCount val="1"/>
                <c:pt idx="0">
                  <c:v>OJPga7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8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DR4 Trace elements (TE)'!$B$94:$S$94</c:f>
                <c:numCache>
                  <c:formatCode>General</c:formatCode>
                  <c:ptCount val="18"/>
                  <c:pt idx="0">
                    <c:v>0.32277119355085482</c:v>
                  </c:pt>
                  <c:pt idx="1">
                    <c:v>1.7853490360586515</c:v>
                  </c:pt>
                  <c:pt idx="2">
                    <c:v>2.9182069277478035</c:v>
                  </c:pt>
                  <c:pt idx="3">
                    <c:v>0.20209742973745523</c:v>
                  </c:pt>
                  <c:pt idx="4">
                    <c:v>0.27322927591310564</c:v>
                  </c:pt>
                  <c:pt idx="5">
                    <c:v>0.16618984725775382</c:v>
                  </c:pt>
                  <c:pt idx="6">
                    <c:v>0.19214675679761561</c:v>
                  </c:pt>
                  <c:pt idx="7">
                    <c:v>2.6756242700663149E-2</c:v>
                  </c:pt>
                  <c:pt idx="8">
                    <c:v>0.23348737831864752</c:v>
                  </c:pt>
                  <c:pt idx="9">
                    <c:v>4.2368292223101442E-2</c:v>
                  </c:pt>
                  <c:pt idx="10">
                    <c:v>7.3504251966352028E-3</c:v>
                  </c:pt>
                  <c:pt idx="11">
                    <c:v>0.18973701294840989</c:v>
                  </c:pt>
                  <c:pt idx="12">
                    <c:v>0.20201998129517756</c:v>
                  </c:pt>
                  <c:pt idx="13">
                    <c:v>0.18842345450592371</c:v>
                  </c:pt>
                  <c:pt idx="14">
                    <c:v>3.5862871534769594E-2</c:v>
                  </c:pt>
                  <c:pt idx="15">
                    <c:v>0.17441632859573555</c:v>
                  </c:pt>
                  <c:pt idx="16">
                    <c:v>0.19813056879166088</c:v>
                  </c:pt>
                  <c:pt idx="17">
                    <c:v>0.19955888648521863</c:v>
                  </c:pt>
                </c:numCache>
              </c:numRef>
            </c:plus>
            <c:minus>
              <c:numRef>
                <c:f>'Table DR4 Trace elements (TE)'!$B$94:$S$94</c:f>
                <c:numCache>
                  <c:formatCode>General</c:formatCode>
                  <c:ptCount val="18"/>
                  <c:pt idx="0">
                    <c:v>0.32277119355085482</c:v>
                  </c:pt>
                  <c:pt idx="1">
                    <c:v>1.7853490360586515</c:v>
                  </c:pt>
                  <c:pt idx="2">
                    <c:v>2.9182069277478035</c:v>
                  </c:pt>
                  <c:pt idx="3">
                    <c:v>0.20209742973745523</c:v>
                  </c:pt>
                  <c:pt idx="4">
                    <c:v>0.27322927591310564</c:v>
                  </c:pt>
                  <c:pt idx="5">
                    <c:v>0.16618984725775382</c:v>
                  </c:pt>
                  <c:pt idx="6">
                    <c:v>0.19214675679761561</c:v>
                  </c:pt>
                  <c:pt idx="7">
                    <c:v>2.6756242700663149E-2</c:v>
                  </c:pt>
                  <c:pt idx="8">
                    <c:v>0.23348737831864752</c:v>
                  </c:pt>
                  <c:pt idx="9">
                    <c:v>4.2368292223101442E-2</c:v>
                  </c:pt>
                  <c:pt idx="10">
                    <c:v>7.3504251966352028E-3</c:v>
                  </c:pt>
                  <c:pt idx="11">
                    <c:v>0.18973701294840989</c:v>
                  </c:pt>
                  <c:pt idx="12">
                    <c:v>0.20201998129517756</c:v>
                  </c:pt>
                  <c:pt idx="13">
                    <c:v>0.18842345450592371</c:v>
                  </c:pt>
                  <c:pt idx="14">
                    <c:v>3.5862871534769594E-2</c:v>
                  </c:pt>
                  <c:pt idx="15">
                    <c:v>0.17441632859573555</c:v>
                  </c:pt>
                  <c:pt idx="16">
                    <c:v>0.19813056879166088</c:v>
                  </c:pt>
                  <c:pt idx="17">
                    <c:v>0.19955888648521863</c:v>
                  </c:pt>
                </c:numCache>
              </c:numRef>
            </c:minus>
          </c:errBars>
          <c:cat>
            <c:strRef>
              <c:f>'Table DR4 Trace elements (TE)'!$B$83:$S$83</c:f>
              <c:strCache>
                <c:ptCount val="18"/>
                <c:pt idx="0">
                  <c:v>Ba</c:v>
                </c:pt>
                <c:pt idx="1">
                  <c:v>Th </c:v>
                </c:pt>
                <c:pt idx="2">
                  <c:v>U</c:v>
                </c:pt>
                <c:pt idx="3">
                  <c:v>Nb</c:v>
                </c:pt>
                <c:pt idx="4">
                  <c:v>La</c:v>
                </c:pt>
                <c:pt idx="5">
                  <c:v>Ce</c:v>
                </c:pt>
                <c:pt idx="6">
                  <c:v>Pr</c:v>
                </c:pt>
                <c:pt idx="7">
                  <c:v>Sr</c:v>
                </c:pt>
                <c:pt idx="8">
                  <c:v>Nd</c:v>
                </c:pt>
                <c:pt idx="9">
                  <c:v>Zr</c:v>
                </c:pt>
                <c:pt idx="10">
                  <c:v>Ti</c:v>
                </c:pt>
                <c:pt idx="11">
                  <c:v>Gd</c:v>
                </c:pt>
                <c:pt idx="12">
                  <c:v>Tb</c:v>
                </c:pt>
                <c:pt idx="13">
                  <c:v>Dy</c:v>
                </c:pt>
                <c:pt idx="14">
                  <c:v>Y</c:v>
                </c:pt>
                <c:pt idx="15">
                  <c:v>Ho</c:v>
                </c:pt>
                <c:pt idx="16">
                  <c:v>Yb</c:v>
                </c:pt>
                <c:pt idx="17">
                  <c:v>Lu</c:v>
                </c:pt>
              </c:strCache>
            </c:strRef>
          </c:cat>
          <c:val>
            <c:numRef>
              <c:f>'Table DR4 Trace elements (TE)'!$B$93:$S$93</c:f>
              <c:numCache>
                <c:formatCode>0.00</c:formatCode>
                <c:ptCount val="18"/>
                <c:pt idx="0">
                  <c:v>6.3976719576719585</c:v>
                </c:pt>
                <c:pt idx="1">
                  <c:v>4.2904722222222222</c:v>
                </c:pt>
                <c:pt idx="2">
                  <c:v>3.7662411347517728</c:v>
                </c:pt>
                <c:pt idx="3">
                  <c:v>3.5012732474964232</c:v>
                </c:pt>
                <c:pt idx="4">
                  <c:v>2.7974000000000001</c:v>
                </c:pt>
                <c:pt idx="5">
                  <c:v>2.5328444444444447</c:v>
                </c:pt>
                <c:pt idx="6">
                  <c:v>1.9817929292929291</c:v>
                </c:pt>
                <c:pt idx="7">
                  <c:v>1.4777037037037037</c:v>
                </c:pt>
                <c:pt idx="8">
                  <c:v>1.9435159817351599</c:v>
                </c:pt>
                <c:pt idx="9">
                  <c:v>1.768828828828829</c:v>
                </c:pt>
                <c:pt idx="10">
                  <c:v>1.4647807017543861</c:v>
                </c:pt>
                <c:pt idx="11">
                  <c:v>1.344411231884058</c:v>
                </c:pt>
                <c:pt idx="12">
                  <c:v>1.3142139303482585</c:v>
                </c:pt>
                <c:pt idx="13">
                  <c:v>1.3562637362637362</c:v>
                </c:pt>
                <c:pt idx="14">
                  <c:v>1.1402857142857141</c:v>
                </c:pt>
                <c:pt idx="15">
                  <c:v>1.1653135313531353</c:v>
                </c:pt>
                <c:pt idx="16">
                  <c:v>1.2124808743169402</c:v>
                </c:pt>
                <c:pt idx="17">
                  <c:v>1.1024761904761904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76-46EC-9541-F6325133E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1536"/>
        <c:axId val="113127424"/>
      </c:lineChart>
      <c:catAx>
        <c:axId val="113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7424"/>
        <c:crossesAt val="1.0000000000000002E-2"/>
        <c:auto val="1"/>
        <c:lblAlgn val="ctr"/>
        <c:lblOffset val="100"/>
        <c:noMultiLvlLbl val="0"/>
      </c:catAx>
      <c:valAx>
        <c:axId val="113127424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2000"/>
                  <a:t>Rock/N-MORB</a:t>
                </a:r>
              </a:p>
            </c:rich>
          </c:tx>
          <c:layout>
            <c:manualLayout>
              <c:xMode val="edge"/>
              <c:yMode val="edge"/>
              <c:x val="1.2400353719276171E-2"/>
              <c:y val="0.195370286228729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15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6448871856495373"/>
          <c:y val="0.74169601600053492"/>
          <c:w val="0.28091753427106453"/>
          <c:h val="9.1109136326364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1118603036687"/>
          <c:y val="5.5746666333091492E-2"/>
          <c:w val="0.79105045967557941"/>
          <c:h val="0.80860093889576656"/>
        </c:manualLayout>
      </c:layout>
      <c:lineChart>
        <c:grouping val="standard"/>
        <c:varyColors val="0"/>
        <c:ser>
          <c:idx val="0"/>
          <c:order val="0"/>
          <c:tx>
            <c:strRef>
              <c:f>'Table DR4 Trace elements (TE)'!$A$95</c:f>
              <c:strCache>
                <c:ptCount val="1"/>
                <c:pt idx="0">
                  <c:v>OJPga8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8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DR4 Trace elements (TE)'!$B$96:$S$96</c:f>
                <c:numCache>
                  <c:formatCode>General</c:formatCode>
                  <c:ptCount val="18"/>
                  <c:pt idx="0">
                    <c:v>0.26439482094569766</c:v>
                  </c:pt>
                  <c:pt idx="1">
                    <c:v>1.5269912530219534</c:v>
                  </c:pt>
                  <c:pt idx="2">
                    <c:v>2.9197397552036715</c:v>
                  </c:pt>
                  <c:pt idx="3">
                    <c:v>0.15763058963531976</c:v>
                  </c:pt>
                  <c:pt idx="4">
                    <c:v>0.22681153363971598</c:v>
                  </c:pt>
                  <c:pt idx="5">
                    <c:v>0.13691806556234037</c:v>
                  </c:pt>
                  <c:pt idx="6">
                    <c:v>0.16075268379477284</c:v>
                  </c:pt>
                  <c:pt idx="7">
                    <c:v>3.0026250408271875E-2</c:v>
                  </c:pt>
                  <c:pt idx="8">
                    <c:v>0.20290045432378018</c:v>
                  </c:pt>
                  <c:pt idx="9">
                    <c:v>3.31598575434357E-2</c:v>
                  </c:pt>
                  <c:pt idx="10">
                    <c:v>6.4772775903682699E-3</c:v>
                  </c:pt>
                  <c:pt idx="11">
                    <c:v>0.18610832518862028</c:v>
                  </c:pt>
                  <c:pt idx="12">
                    <c:v>0.18523898884827122</c:v>
                  </c:pt>
                  <c:pt idx="13">
                    <c:v>0.16671682266364998</c:v>
                  </c:pt>
                  <c:pt idx="14">
                    <c:v>3.3471371701753412E-2</c:v>
                  </c:pt>
                  <c:pt idx="15">
                    <c:v>0.16617291443969742</c:v>
                  </c:pt>
                  <c:pt idx="16">
                    <c:v>0.19422809914145586</c:v>
                  </c:pt>
                  <c:pt idx="17">
                    <c:v>0.20387397668007298</c:v>
                  </c:pt>
                </c:numCache>
              </c:numRef>
            </c:plus>
            <c:minus>
              <c:numRef>
                <c:f>'Table DR4 Trace elements (TE)'!$B$96:$S$96</c:f>
                <c:numCache>
                  <c:formatCode>General</c:formatCode>
                  <c:ptCount val="18"/>
                  <c:pt idx="0">
                    <c:v>0.26439482094569766</c:v>
                  </c:pt>
                  <c:pt idx="1">
                    <c:v>1.5269912530219534</c:v>
                  </c:pt>
                  <c:pt idx="2">
                    <c:v>2.9197397552036715</c:v>
                  </c:pt>
                  <c:pt idx="3">
                    <c:v>0.15763058963531976</c:v>
                  </c:pt>
                  <c:pt idx="4">
                    <c:v>0.22681153363971598</c:v>
                  </c:pt>
                  <c:pt idx="5">
                    <c:v>0.13691806556234037</c:v>
                  </c:pt>
                  <c:pt idx="6">
                    <c:v>0.16075268379477284</c:v>
                  </c:pt>
                  <c:pt idx="7">
                    <c:v>3.0026250408271875E-2</c:v>
                  </c:pt>
                  <c:pt idx="8">
                    <c:v>0.20290045432378018</c:v>
                  </c:pt>
                  <c:pt idx="9">
                    <c:v>3.31598575434357E-2</c:v>
                  </c:pt>
                  <c:pt idx="10">
                    <c:v>6.4772775903682699E-3</c:v>
                  </c:pt>
                  <c:pt idx="11">
                    <c:v>0.18610832518862028</c:v>
                  </c:pt>
                  <c:pt idx="12">
                    <c:v>0.18523898884827122</c:v>
                  </c:pt>
                  <c:pt idx="13">
                    <c:v>0.16671682266364998</c:v>
                  </c:pt>
                  <c:pt idx="14">
                    <c:v>3.3471371701753412E-2</c:v>
                  </c:pt>
                  <c:pt idx="15">
                    <c:v>0.16617291443969742</c:v>
                  </c:pt>
                  <c:pt idx="16">
                    <c:v>0.19422809914145586</c:v>
                  </c:pt>
                  <c:pt idx="17">
                    <c:v>0.20387397668007298</c:v>
                  </c:pt>
                </c:numCache>
              </c:numRef>
            </c:minus>
          </c:errBars>
          <c:cat>
            <c:strRef>
              <c:f>'Table DR4 Trace elements (TE)'!$B$83:$S$83</c:f>
              <c:strCache>
                <c:ptCount val="18"/>
                <c:pt idx="0">
                  <c:v>Ba</c:v>
                </c:pt>
                <c:pt idx="1">
                  <c:v>Th </c:v>
                </c:pt>
                <c:pt idx="2">
                  <c:v>U</c:v>
                </c:pt>
                <c:pt idx="3">
                  <c:v>Nb</c:v>
                </c:pt>
                <c:pt idx="4">
                  <c:v>La</c:v>
                </c:pt>
                <c:pt idx="5">
                  <c:v>Ce</c:v>
                </c:pt>
                <c:pt idx="6">
                  <c:v>Pr</c:v>
                </c:pt>
                <c:pt idx="7">
                  <c:v>Sr</c:v>
                </c:pt>
                <c:pt idx="8">
                  <c:v>Nd</c:v>
                </c:pt>
                <c:pt idx="9">
                  <c:v>Zr</c:v>
                </c:pt>
                <c:pt idx="10">
                  <c:v>Ti</c:v>
                </c:pt>
                <c:pt idx="11">
                  <c:v>Gd</c:v>
                </c:pt>
                <c:pt idx="12">
                  <c:v>Tb</c:v>
                </c:pt>
                <c:pt idx="13">
                  <c:v>Dy</c:v>
                </c:pt>
                <c:pt idx="14">
                  <c:v>Y</c:v>
                </c:pt>
                <c:pt idx="15">
                  <c:v>Ho</c:v>
                </c:pt>
                <c:pt idx="16">
                  <c:v>Yb</c:v>
                </c:pt>
                <c:pt idx="17">
                  <c:v>Lu</c:v>
                </c:pt>
              </c:strCache>
            </c:strRef>
          </c:cat>
          <c:val>
            <c:numRef>
              <c:f>'Table DR4 Trace elements (TE)'!$B$95:$S$95</c:f>
              <c:numCache>
                <c:formatCode>0.00</c:formatCode>
                <c:ptCount val="18"/>
                <c:pt idx="0">
                  <c:v>2.6679682539682541</c:v>
                </c:pt>
                <c:pt idx="1">
                  <c:v>1.9553833333333333</c:v>
                </c:pt>
                <c:pt idx="2">
                  <c:v>2.9194148936170214</c:v>
                </c:pt>
                <c:pt idx="3">
                  <c:v>1.3232961373390559</c:v>
                </c:pt>
                <c:pt idx="4">
                  <c:v>1.2001200000000001</c:v>
                </c:pt>
                <c:pt idx="5">
                  <c:v>1.0689680000000001</c:v>
                </c:pt>
                <c:pt idx="6">
                  <c:v>0.86140151515151508</c:v>
                </c:pt>
                <c:pt idx="7">
                  <c:v>1.156711111111111</c:v>
                </c:pt>
                <c:pt idx="8">
                  <c:v>0.91278630136986305</c:v>
                </c:pt>
                <c:pt idx="9">
                  <c:v>0.67363243243243243</c:v>
                </c:pt>
                <c:pt idx="10">
                  <c:v>0.7071394736842106</c:v>
                </c:pt>
                <c:pt idx="11">
                  <c:v>0.74270108695652171</c:v>
                </c:pt>
                <c:pt idx="12">
                  <c:v>0.67348656716417898</c:v>
                </c:pt>
                <c:pt idx="13">
                  <c:v>0.6600835164835166</c:v>
                </c:pt>
                <c:pt idx="14">
                  <c:v>0.6172428571428572</c:v>
                </c:pt>
                <c:pt idx="15">
                  <c:v>0.65545940594059404</c:v>
                </c:pt>
                <c:pt idx="16">
                  <c:v>0.6846098360655738</c:v>
                </c:pt>
                <c:pt idx="17">
                  <c:v>0.69013626373626369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DF-4036-9FF1-41EC965C1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1536"/>
        <c:axId val="113127424"/>
      </c:lineChart>
      <c:catAx>
        <c:axId val="113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7424"/>
        <c:crossesAt val="1.0000000000000002E-2"/>
        <c:auto val="1"/>
        <c:lblAlgn val="ctr"/>
        <c:lblOffset val="100"/>
        <c:noMultiLvlLbl val="0"/>
      </c:catAx>
      <c:valAx>
        <c:axId val="113127424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2000"/>
                  <a:t>Rock/N-MORB</a:t>
                </a:r>
              </a:p>
            </c:rich>
          </c:tx>
          <c:layout>
            <c:manualLayout>
              <c:xMode val="edge"/>
              <c:yMode val="edge"/>
              <c:x val="1.2400353719276171E-2"/>
              <c:y val="0.195370286228729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15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6448871856495373"/>
          <c:y val="0.74169601600053492"/>
          <c:w val="0.28091753427106453"/>
          <c:h val="9.1109136326364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1118603036687"/>
          <c:y val="5.5746666333091492E-2"/>
          <c:w val="0.79105045967557941"/>
          <c:h val="0.80860093889576656"/>
        </c:manualLayout>
      </c:layout>
      <c:lineChart>
        <c:grouping val="standard"/>
        <c:varyColors val="0"/>
        <c:ser>
          <c:idx val="0"/>
          <c:order val="0"/>
          <c:tx>
            <c:strRef>
              <c:f>'Table DR4 Trace elements (TE)'!$A$97</c:f>
              <c:strCache>
                <c:ptCount val="1"/>
                <c:pt idx="0">
                  <c:v>OJPga9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8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DR4 Trace elements (TE)'!$B$98:$S$98</c:f>
                <c:numCache>
                  <c:formatCode>General</c:formatCode>
                  <c:ptCount val="18"/>
                  <c:pt idx="0">
                    <c:v>0.32940984536092799</c:v>
                  </c:pt>
                  <c:pt idx="1">
                    <c:v>1.8618345957161597</c:v>
                  </c:pt>
                  <c:pt idx="2">
                    <c:v>2.8696740872674811</c:v>
                  </c:pt>
                  <c:pt idx="3">
                    <c:v>0.20934031331255881</c:v>
                  </c:pt>
                  <c:pt idx="4">
                    <c:v>0.2848051865258075</c:v>
                  </c:pt>
                  <c:pt idx="5">
                    <c:v>0.17142203032282635</c:v>
                  </c:pt>
                  <c:pt idx="6">
                    <c:v>0.20024589079791594</c:v>
                  </c:pt>
                  <c:pt idx="7">
                    <c:v>3.1353121214267379E-2</c:v>
                  </c:pt>
                  <c:pt idx="8">
                    <c:v>0.24795153176671586</c:v>
                  </c:pt>
                  <c:pt idx="9">
                    <c:v>4.3129353614101348E-2</c:v>
                  </c:pt>
                  <c:pt idx="10">
                    <c:v>7.8428523641830197E-3</c:v>
                  </c:pt>
                  <c:pt idx="11">
                    <c:v>0.20936375132015528</c:v>
                  </c:pt>
                  <c:pt idx="12">
                    <c:v>0.22294402737146912</c:v>
                  </c:pt>
                  <c:pt idx="13">
                    <c:v>0.19705376967094235</c:v>
                  </c:pt>
                  <c:pt idx="14">
                    <c:v>3.975819807804757E-2</c:v>
                  </c:pt>
                  <c:pt idx="15">
                    <c:v>0.19030584593119748</c:v>
                  </c:pt>
                  <c:pt idx="16">
                    <c:v>0.22646708473333657</c:v>
                  </c:pt>
                  <c:pt idx="17">
                    <c:v>0.22145064678768872</c:v>
                  </c:pt>
                </c:numCache>
              </c:numRef>
            </c:plus>
            <c:minus>
              <c:numRef>
                <c:f>'Table DR4 Trace elements (TE)'!$B$98:$S$98</c:f>
                <c:numCache>
                  <c:formatCode>General</c:formatCode>
                  <c:ptCount val="18"/>
                  <c:pt idx="0">
                    <c:v>0.32940984536092799</c:v>
                  </c:pt>
                  <c:pt idx="1">
                    <c:v>1.8618345957161597</c:v>
                  </c:pt>
                  <c:pt idx="2">
                    <c:v>2.8696740872674811</c:v>
                  </c:pt>
                  <c:pt idx="3">
                    <c:v>0.20934031331255881</c:v>
                  </c:pt>
                  <c:pt idx="4">
                    <c:v>0.2848051865258075</c:v>
                  </c:pt>
                  <c:pt idx="5">
                    <c:v>0.17142203032282635</c:v>
                  </c:pt>
                  <c:pt idx="6">
                    <c:v>0.20024589079791594</c:v>
                  </c:pt>
                  <c:pt idx="7">
                    <c:v>3.1353121214267379E-2</c:v>
                  </c:pt>
                  <c:pt idx="8">
                    <c:v>0.24795153176671586</c:v>
                  </c:pt>
                  <c:pt idx="9">
                    <c:v>4.3129353614101348E-2</c:v>
                  </c:pt>
                  <c:pt idx="10">
                    <c:v>7.8428523641830197E-3</c:v>
                  </c:pt>
                  <c:pt idx="11">
                    <c:v>0.20936375132015528</c:v>
                  </c:pt>
                  <c:pt idx="12">
                    <c:v>0.22294402737146912</c:v>
                  </c:pt>
                  <c:pt idx="13">
                    <c:v>0.19705376967094235</c:v>
                  </c:pt>
                  <c:pt idx="14">
                    <c:v>3.975819807804757E-2</c:v>
                  </c:pt>
                  <c:pt idx="15">
                    <c:v>0.19030584593119748</c:v>
                  </c:pt>
                  <c:pt idx="16">
                    <c:v>0.22646708473333657</c:v>
                  </c:pt>
                  <c:pt idx="17">
                    <c:v>0.22145064678768872</c:v>
                  </c:pt>
                </c:numCache>
              </c:numRef>
            </c:minus>
          </c:errBars>
          <c:cat>
            <c:strRef>
              <c:f>'Table DR4 Trace elements (TE)'!$B$83:$S$83</c:f>
              <c:strCache>
                <c:ptCount val="18"/>
                <c:pt idx="0">
                  <c:v>Ba</c:v>
                </c:pt>
                <c:pt idx="1">
                  <c:v>Th </c:v>
                </c:pt>
                <c:pt idx="2">
                  <c:v>U</c:v>
                </c:pt>
                <c:pt idx="3">
                  <c:v>Nb</c:v>
                </c:pt>
                <c:pt idx="4">
                  <c:v>La</c:v>
                </c:pt>
                <c:pt idx="5">
                  <c:v>Ce</c:v>
                </c:pt>
                <c:pt idx="6">
                  <c:v>Pr</c:v>
                </c:pt>
                <c:pt idx="7">
                  <c:v>Sr</c:v>
                </c:pt>
                <c:pt idx="8">
                  <c:v>Nd</c:v>
                </c:pt>
                <c:pt idx="9">
                  <c:v>Zr</c:v>
                </c:pt>
                <c:pt idx="10">
                  <c:v>Ti</c:v>
                </c:pt>
                <c:pt idx="11">
                  <c:v>Gd</c:v>
                </c:pt>
                <c:pt idx="12">
                  <c:v>Tb</c:v>
                </c:pt>
                <c:pt idx="13">
                  <c:v>Dy</c:v>
                </c:pt>
                <c:pt idx="14">
                  <c:v>Y</c:v>
                </c:pt>
                <c:pt idx="15">
                  <c:v>Ho</c:v>
                </c:pt>
                <c:pt idx="16">
                  <c:v>Yb</c:v>
                </c:pt>
                <c:pt idx="17">
                  <c:v>Lu</c:v>
                </c:pt>
              </c:strCache>
            </c:strRef>
          </c:cat>
          <c:val>
            <c:numRef>
              <c:f>'Table DR4 Trace elements (TE)'!$B$97:$S$97</c:f>
              <c:numCache>
                <c:formatCode>0.00</c:formatCode>
                <c:ptCount val="18"/>
                <c:pt idx="0">
                  <c:v>4.0783492063492073</c:v>
                </c:pt>
                <c:pt idx="1">
                  <c:v>2.8599166666666669</c:v>
                </c:pt>
                <c:pt idx="2">
                  <c:v>2.2225659574468084</c:v>
                </c:pt>
                <c:pt idx="3">
                  <c:v>2.2998798283261803</c:v>
                </c:pt>
                <c:pt idx="4">
                  <c:v>1.8647920000000002</c:v>
                </c:pt>
                <c:pt idx="5">
                  <c:v>1.6500799999999998</c:v>
                </c:pt>
                <c:pt idx="6">
                  <c:v>1.3166212121212122</c:v>
                </c:pt>
                <c:pt idx="7">
                  <c:v>1.2420444444444443</c:v>
                </c:pt>
                <c:pt idx="8">
                  <c:v>1.3424410958904109</c:v>
                </c:pt>
                <c:pt idx="9">
                  <c:v>1.1222351351351352</c:v>
                </c:pt>
                <c:pt idx="10">
                  <c:v>1.0210552631578946</c:v>
                </c:pt>
                <c:pt idx="11">
                  <c:v>0.97516304347826099</c:v>
                </c:pt>
                <c:pt idx="12">
                  <c:v>0.9659343283582088</c:v>
                </c:pt>
                <c:pt idx="13">
                  <c:v>0.91479120879120868</c:v>
                </c:pt>
                <c:pt idx="14">
                  <c:v>0.85804999999999987</c:v>
                </c:pt>
                <c:pt idx="15">
                  <c:v>0.85010297029702975</c:v>
                </c:pt>
                <c:pt idx="16">
                  <c:v>0.92489836065573749</c:v>
                </c:pt>
                <c:pt idx="17">
                  <c:v>0.82692307692307687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BE-467B-902E-DF5026E4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1536"/>
        <c:axId val="113127424"/>
      </c:lineChart>
      <c:catAx>
        <c:axId val="113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7424"/>
        <c:crossesAt val="1.0000000000000002E-2"/>
        <c:auto val="1"/>
        <c:lblAlgn val="ctr"/>
        <c:lblOffset val="100"/>
        <c:noMultiLvlLbl val="0"/>
      </c:catAx>
      <c:valAx>
        <c:axId val="113127424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2000"/>
                  <a:t>Rock/N-MORB</a:t>
                </a:r>
              </a:p>
            </c:rich>
          </c:tx>
          <c:layout>
            <c:manualLayout>
              <c:xMode val="edge"/>
              <c:yMode val="edge"/>
              <c:x val="1.2400353719276171E-2"/>
              <c:y val="0.195370286228729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15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6448871856495373"/>
          <c:y val="0.74169601600053492"/>
          <c:w val="0.28091753427106453"/>
          <c:h val="9.1109136326364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1118603036687"/>
          <c:y val="5.5746666333091492E-2"/>
          <c:w val="0.79105045967557941"/>
          <c:h val="0.80860093889576656"/>
        </c:manualLayout>
      </c:layout>
      <c:lineChart>
        <c:grouping val="standard"/>
        <c:varyColors val="0"/>
        <c:ser>
          <c:idx val="0"/>
          <c:order val="0"/>
          <c:tx>
            <c:strRef>
              <c:f>'Table DR4 Trace elements (TE)'!$A$99</c:f>
              <c:strCache>
                <c:ptCount val="1"/>
                <c:pt idx="0">
                  <c:v>OJPgw33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DR4 Trace elements (TE)'!$B$100:$S$100</c:f>
                <c:numCache>
                  <c:formatCode>General</c:formatCode>
                  <c:ptCount val="18"/>
                  <c:pt idx="0">
                    <c:v>0.32214849731294365</c:v>
                  </c:pt>
                  <c:pt idx="1">
                    <c:v>3.5088191211574298</c:v>
                  </c:pt>
                  <c:pt idx="2">
                    <c:v>10.977836711678043</c:v>
                  </c:pt>
                  <c:pt idx="3">
                    <c:v>0.16970062857731175</c:v>
                  </c:pt>
                  <c:pt idx="4">
                    <c:v>0.2347090354630601</c:v>
                  </c:pt>
                  <c:pt idx="5">
                    <c:v>0.13367200655002945</c:v>
                  </c:pt>
                  <c:pt idx="6">
                    <c:v>0.17712526662803718</c:v>
                  </c:pt>
                  <c:pt idx="7">
                    <c:v>3.1885506150430412E-2</c:v>
                  </c:pt>
                  <c:pt idx="8">
                    <c:v>0.19814440337315314</c:v>
                  </c:pt>
                  <c:pt idx="9">
                    <c:v>3.1018098966200211E-2</c:v>
                  </c:pt>
                  <c:pt idx="10">
                    <c:v>3.9039873452443793E-3</c:v>
                  </c:pt>
                  <c:pt idx="11">
                    <c:v>0.21612945328949931</c:v>
                  </c:pt>
                  <c:pt idx="12">
                    <c:v>0.21285110420101208</c:v>
                  </c:pt>
                  <c:pt idx="13">
                    <c:v>0.16579035804568173</c:v>
                  </c:pt>
                  <c:pt idx="14">
                    <c:v>2.6159200590044878E-2</c:v>
                  </c:pt>
                  <c:pt idx="15">
                    <c:v>0.16548802981176408</c:v>
                  </c:pt>
                  <c:pt idx="16">
                    <c:v>0.25333442631437469</c:v>
                  </c:pt>
                  <c:pt idx="17">
                    <c:v>0.25644569730683714</c:v>
                  </c:pt>
                </c:numCache>
              </c:numRef>
            </c:plus>
            <c:minus>
              <c:numRef>
                <c:f>'Table DR4 Trace elements (TE)'!$B$100:$S$100</c:f>
                <c:numCache>
                  <c:formatCode>General</c:formatCode>
                  <c:ptCount val="18"/>
                  <c:pt idx="0">
                    <c:v>0.32214849731294365</c:v>
                  </c:pt>
                  <c:pt idx="1">
                    <c:v>3.5088191211574298</c:v>
                  </c:pt>
                  <c:pt idx="2">
                    <c:v>10.977836711678043</c:v>
                  </c:pt>
                  <c:pt idx="3">
                    <c:v>0.16970062857731175</c:v>
                  </c:pt>
                  <c:pt idx="4">
                    <c:v>0.2347090354630601</c:v>
                  </c:pt>
                  <c:pt idx="5">
                    <c:v>0.13367200655002945</c:v>
                  </c:pt>
                  <c:pt idx="6">
                    <c:v>0.17712526662803718</c:v>
                  </c:pt>
                  <c:pt idx="7">
                    <c:v>3.1885506150430412E-2</c:v>
                  </c:pt>
                  <c:pt idx="8">
                    <c:v>0.19814440337315314</c:v>
                  </c:pt>
                  <c:pt idx="9">
                    <c:v>3.1018098966200211E-2</c:v>
                  </c:pt>
                  <c:pt idx="10">
                    <c:v>3.9039873452443793E-3</c:v>
                  </c:pt>
                  <c:pt idx="11">
                    <c:v>0.21612945328949931</c:v>
                  </c:pt>
                  <c:pt idx="12">
                    <c:v>0.21285110420101208</c:v>
                  </c:pt>
                  <c:pt idx="13">
                    <c:v>0.16579035804568173</c:v>
                  </c:pt>
                  <c:pt idx="14">
                    <c:v>2.6159200590044878E-2</c:v>
                  </c:pt>
                  <c:pt idx="15">
                    <c:v>0.16548802981176408</c:v>
                  </c:pt>
                  <c:pt idx="16">
                    <c:v>0.25333442631437469</c:v>
                  </c:pt>
                  <c:pt idx="17">
                    <c:v>0.25644569730683714</c:v>
                  </c:pt>
                </c:numCache>
              </c:numRef>
            </c:minus>
          </c:errBars>
          <c:cat>
            <c:strRef>
              <c:f>'Table DR4 Trace elements (TE)'!$B$83:$S$83</c:f>
              <c:strCache>
                <c:ptCount val="18"/>
                <c:pt idx="0">
                  <c:v>Ba</c:v>
                </c:pt>
                <c:pt idx="1">
                  <c:v>Th </c:v>
                </c:pt>
                <c:pt idx="2">
                  <c:v>U</c:v>
                </c:pt>
                <c:pt idx="3">
                  <c:v>Nb</c:v>
                </c:pt>
                <c:pt idx="4">
                  <c:v>La</c:v>
                </c:pt>
                <c:pt idx="5">
                  <c:v>Ce</c:v>
                </c:pt>
                <c:pt idx="6">
                  <c:v>Pr</c:v>
                </c:pt>
                <c:pt idx="7">
                  <c:v>Sr</c:v>
                </c:pt>
                <c:pt idx="8">
                  <c:v>Nd</c:v>
                </c:pt>
                <c:pt idx="9">
                  <c:v>Zr</c:v>
                </c:pt>
                <c:pt idx="10">
                  <c:v>Ti</c:v>
                </c:pt>
                <c:pt idx="11">
                  <c:v>Gd</c:v>
                </c:pt>
                <c:pt idx="12">
                  <c:v>Tb</c:v>
                </c:pt>
                <c:pt idx="13">
                  <c:v>Dy</c:v>
                </c:pt>
                <c:pt idx="14">
                  <c:v>Y</c:v>
                </c:pt>
                <c:pt idx="15">
                  <c:v>Ho</c:v>
                </c:pt>
                <c:pt idx="16">
                  <c:v>Yb</c:v>
                </c:pt>
                <c:pt idx="17">
                  <c:v>Lu</c:v>
                </c:pt>
              </c:strCache>
            </c:strRef>
          </c:cat>
          <c:val>
            <c:numRef>
              <c:f>'Table DR4 Trace elements (TE)'!$B$99:$S$99</c:f>
              <c:numCache>
                <c:formatCode>0.00</c:formatCode>
                <c:ptCount val="18"/>
                <c:pt idx="0">
                  <c:v>4.3544444444444448</c:v>
                </c:pt>
                <c:pt idx="1">
                  <c:v>12.153333333333332</c:v>
                </c:pt>
                <c:pt idx="2">
                  <c:v>38.022340425531915</c:v>
                </c:pt>
                <c:pt idx="3">
                  <c:v>1.7694420600858367</c:v>
                </c:pt>
                <c:pt idx="4">
                  <c:v>1.5478000000000001</c:v>
                </c:pt>
                <c:pt idx="5">
                  <c:v>1.2819466666666666</c:v>
                </c:pt>
                <c:pt idx="6">
                  <c:v>1.1978787878787878</c:v>
                </c:pt>
                <c:pt idx="7">
                  <c:v>1.5230555555555554</c:v>
                </c:pt>
                <c:pt idx="8">
                  <c:v>1.0669109589041097</c:v>
                </c:pt>
                <c:pt idx="9">
                  <c:v>0.71754054054054051</c:v>
                </c:pt>
                <c:pt idx="10">
                  <c:v>0.30588815789473683</c:v>
                </c:pt>
                <c:pt idx="11">
                  <c:v>1.0748369565217391</c:v>
                </c:pt>
                <c:pt idx="12">
                  <c:v>0.98563432835820897</c:v>
                </c:pt>
                <c:pt idx="13">
                  <c:v>0.7366813186813187</c:v>
                </c:pt>
                <c:pt idx="14">
                  <c:v>0.4575178571428572</c:v>
                </c:pt>
                <c:pt idx="15">
                  <c:v>0.77170792079207928</c:v>
                </c:pt>
                <c:pt idx="16">
                  <c:v>1.2911147540983607</c:v>
                </c:pt>
                <c:pt idx="17">
                  <c:v>1.1890439560439561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DC-465E-BA6C-FF80573E1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1536"/>
        <c:axId val="113127424"/>
      </c:lineChart>
      <c:catAx>
        <c:axId val="113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7424"/>
        <c:crossesAt val="1.0000000000000002E-2"/>
        <c:auto val="1"/>
        <c:lblAlgn val="ctr"/>
        <c:lblOffset val="100"/>
        <c:noMultiLvlLbl val="0"/>
      </c:catAx>
      <c:valAx>
        <c:axId val="113127424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2000"/>
                  <a:t>Rock/N-MORB</a:t>
                </a:r>
              </a:p>
            </c:rich>
          </c:tx>
          <c:layout>
            <c:manualLayout>
              <c:xMode val="edge"/>
              <c:yMode val="edge"/>
              <c:x val="1.2400353719276171E-2"/>
              <c:y val="0.195370286228729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15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6448871856495373"/>
          <c:y val="0.74169601600053492"/>
          <c:w val="0.28091753427106453"/>
          <c:h val="9.1109136326364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1118603036687"/>
          <c:y val="5.5746666333091492E-2"/>
          <c:w val="0.79105045967557941"/>
          <c:h val="0.80860093889576656"/>
        </c:manualLayout>
      </c:layout>
      <c:lineChart>
        <c:grouping val="standard"/>
        <c:varyColors val="0"/>
        <c:ser>
          <c:idx val="0"/>
          <c:order val="0"/>
          <c:tx>
            <c:strRef>
              <c:f>'Table DR4 Trace elements (TE)'!$A$101</c:f>
              <c:strCache>
                <c:ptCount val="1"/>
                <c:pt idx="0">
                  <c:v>OJP4gw1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DR4 Trace elements (TE)'!$B$102:$S$102</c:f>
                <c:numCache>
                  <c:formatCode>General</c:formatCode>
                  <c:ptCount val="18"/>
                  <c:pt idx="0">
                    <c:v>1.0597556366079151</c:v>
                  </c:pt>
                  <c:pt idx="1">
                    <c:v>8.6335070417691657</c:v>
                  </c:pt>
                  <c:pt idx="2">
                    <c:v>8.9087234042553192</c:v>
                  </c:pt>
                  <c:pt idx="3">
                    <c:v>0.72360940742769375</c:v>
                  </c:pt>
                  <c:pt idx="4">
                    <c:v>1.3264237512951884</c:v>
                  </c:pt>
                  <c:pt idx="5">
                    <c:v>0.61888442475150407</c:v>
                  </c:pt>
                  <c:pt idx="6">
                    <c:v>0.58468597699074631</c:v>
                  </c:pt>
                  <c:pt idx="7">
                    <c:v>8.5731673598645516E-2</c:v>
                  </c:pt>
                  <c:pt idx="8">
                    <c:v>0.49675232462568009</c:v>
                  </c:pt>
                  <c:pt idx="9">
                    <c:v>9.3055285647822353E-2</c:v>
                  </c:pt>
                  <c:pt idx="10">
                    <c:v>1.0105304732816067E-2</c:v>
                  </c:pt>
                  <c:pt idx="11">
                    <c:v>0.41736022682261409</c:v>
                  </c:pt>
                  <c:pt idx="12">
                    <c:v>0.51614580895477746</c:v>
                  </c:pt>
                  <c:pt idx="13">
                    <c:v>0.38923934147087147</c:v>
                  </c:pt>
                  <c:pt idx="14">
                    <c:v>8.2757622332986239E-2</c:v>
                  </c:pt>
                  <c:pt idx="15">
                    <c:v>0.26418972549616576</c:v>
                  </c:pt>
                  <c:pt idx="16">
                    <c:v>0.62550414471455962</c:v>
                  </c:pt>
                  <c:pt idx="17">
                    <c:v>0.36394748224786638</c:v>
                  </c:pt>
                </c:numCache>
              </c:numRef>
            </c:plus>
            <c:minus>
              <c:numRef>
                <c:f>'Table DR4 Trace elements (TE)'!$B$102:$S$102</c:f>
                <c:numCache>
                  <c:formatCode>General</c:formatCode>
                  <c:ptCount val="18"/>
                  <c:pt idx="0">
                    <c:v>1.0597556366079151</c:v>
                  </c:pt>
                  <c:pt idx="1">
                    <c:v>8.6335070417691657</c:v>
                  </c:pt>
                  <c:pt idx="2">
                    <c:v>8.9087234042553192</c:v>
                  </c:pt>
                  <c:pt idx="3">
                    <c:v>0.72360940742769375</c:v>
                  </c:pt>
                  <c:pt idx="4">
                    <c:v>1.3264237512951884</c:v>
                  </c:pt>
                  <c:pt idx="5">
                    <c:v>0.61888442475150407</c:v>
                  </c:pt>
                  <c:pt idx="6">
                    <c:v>0.58468597699074631</c:v>
                  </c:pt>
                  <c:pt idx="7">
                    <c:v>8.5731673598645516E-2</c:v>
                  </c:pt>
                  <c:pt idx="8">
                    <c:v>0.49675232462568009</c:v>
                  </c:pt>
                  <c:pt idx="9">
                    <c:v>9.3055285647822353E-2</c:v>
                  </c:pt>
                  <c:pt idx="10">
                    <c:v>1.0105304732816067E-2</c:v>
                  </c:pt>
                  <c:pt idx="11">
                    <c:v>0.41736022682261409</c:v>
                  </c:pt>
                  <c:pt idx="12">
                    <c:v>0.51614580895477746</c:v>
                  </c:pt>
                  <c:pt idx="13">
                    <c:v>0.38923934147087147</c:v>
                  </c:pt>
                  <c:pt idx="14">
                    <c:v>8.2757622332986239E-2</c:v>
                  </c:pt>
                  <c:pt idx="15">
                    <c:v>0.26418972549616576</c:v>
                  </c:pt>
                  <c:pt idx="16">
                    <c:v>0.62550414471455962</c:v>
                  </c:pt>
                  <c:pt idx="17">
                    <c:v>0.36394748224786638</c:v>
                  </c:pt>
                </c:numCache>
              </c:numRef>
            </c:minus>
          </c:errBars>
          <c:cat>
            <c:strRef>
              <c:f>'Table DR4 Trace elements (TE)'!$B$83:$S$83</c:f>
              <c:strCache>
                <c:ptCount val="18"/>
                <c:pt idx="0">
                  <c:v>Ba</c:v>
                </c:pt>
                <c:pt idx="1">
                  <c:v>Th </c:v>
                </c:pt>
                <c:pt idx="2">
                  <c:v>U</c:v>
                </c:pt>
                <c:pt idx="3">
                  <c:v>Nb</c:v>
                </c:pt>
                <c:pt idx="4">
                  <c:v>La</c:v>
                </c:pt>
                <c:pt idx="5">
                  <c:v>Ce</c:v>
                </c:pt>
                <c:pt idx="6">
                  <c:v>Pr</c:v>
                </c:pt>
                <c:pt idx="7">
                  <c:v>Sr</c:v>
                </c:pt>
                <c:pt idx="8">
                  <c:v>Nd</c:v>
                </c:pt>
                <c:pt idx="9">
                  <c:v>Zr</c:v>
                </c:pt>
                <c:pt idx="10">
                  <c:v>Ti</c:v>
                </c:pt>
                <c:pt idx="11">
                  <c:v>Gd</c:v>
                </c:pt>
                <c:pt idx="12">
                  <c:v>Tb</c:v>
                </c:pt>
                <c:pt idx="13">
                  <c:v>Dy</c:v>
                </c:pt>
                <c:pt idx="14">
                  <c:v>Y</c:v>
                </c:pt>
                <c:pt idx="15">
                  <c:v>Ho</c:v>
                </c:pt>
                <c:pt idx="16">
                  <c:v>Yb</c:v>
                </c:pt>
                <c:pt idx="17">
                  <c:v>Lu</c:v>
                </c:pt>
              </c:strCache>
            </c:strRef>
          </c:cat>
          <c:val>
            <c:numRef>
              <c:f>'Table DR4 Trace elements (TE)'!$B$101:$S$101</c:f>
              <c:numCache>
                <c:formatCode>0.00</c:formatCode>
                <c:ptCount val="18"/>
                <c:pt idx="0">
                  <c:v>6.4445634920634918</c:v>
                </c:pt>
                <c:pt idx="1">
                  <c:v>5.7160833333333327</c:v>
                </c:pt>
                <c:pt idx="2">
                  <c:v>8.9087234042553192</c:v>
                </c:pt>
                <c:pt idx="3">
                  <c:v>3.1928755364806864</c:v>
                </c:pt>
                <c:pt idx="4">
                  <c:v>3.6131799999999998</c:v>
                </c:pt>
                <c:pt idx="5">
                  <c:v>2.2434333333333334</c:v>
                </c:pt>
                <c:pt idx="6">
                  <c:v>1.277784090909091</c:v>
                </c:pt>
                <c:pt idx="7">
                  <c:v>1.4292777777777781</c:v>
                </c:pt>
                <c:pt idx="8">
                  <c:v>0.90522602739726021</c:v>
                </c:pt>
                <c:pt idx="9">
                  <c:v>0.89096959459459468</c:v>
                </c:pt>
                <c:pt idx="10">
                  <c:v>0.27302302631578945</c:v>
                </c:pt>
                <c:pt idx="11">
                  <c:v>0.66154211956521736</c:v>
                </c:pt>
                <c:pt idx="12">
                  <c:v>0.62362686567164172</c:v>
                </c:pt>
                <c:pt idx="13">
                  <c:v>0.50249450549450558</c:v>
                </c:pt>
                <c:pt idx="14">
                  <c:v>0.42300892857142858</c:v>
                </c:pt>
                <c:pt idx="15">
                  <c:v>0.32196699669966999</c:v>
                </c:pt>
                <c:pt idx="16">
                  <c:v>0.61818852459016393</c:v>
                </c:pt>
                <c:pt idx="17">
                  <c:v>0.31347106227106225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E1-4BE7-A980-E5131FC51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1536"/>
        <c:axId val="113127424"/>
      </c:lineChart>
      <c:catAx>
        <c:axId val="113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7424"/>
        <c:crossesAt val="1.0000000000000002E-2"/>
        <c:auto val="1"/>
        <c:lblAlgn val="ctr"/>
        <c:lblOffset val="100"/>
        <c:noMultiLvlLbl val="0"/>
      </c:catAx>
      <c:valAx>
        <c:axId val="113127424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2000"/>
                  <a:t>Rock/N-MORB</a:t>
                </a:r>
              </a:p>
            </c:rich>
          </c:tx>
          <c:layout>
            <c:manualLayout>
              <c:xMode val="edge"/>
              <c:yMode val="edge"/>
              <c:x val="1.2400353719276171E-2"/>
              <c:y val="0.195370286228729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1215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6448871856495373"/>
          <c:y val="0.74169601600053492"/>
          <c:w val="0.28091753427106453"/>
          <c:h val="9.1109136326364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27213</xdr:colOff>
      <xdr:row>111</xdr:row>
      <xdr:rowOff>119742</xdr:rowOff>
    </xdr:from>
    <xdr:to>
      <xdr:col>5</xdr:col>
      <xdr:colOff>533400</xdr:colOff>
      <xdr:row>130</xdr:row>
      <xdr:rowOff>163284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10886</xdr:colOff>
      <xdr:row>111</xdr:row>
      <xdr:rowOff>97972</xdr:rowOff>
    </xdr:from>
    <xdr:to>
      <xdr:col>14</xdr:col>
      <xdr:colOff>549730</xdr:colOff>
      <xdr:row>130</xdr:row>
      <xdr:rowOff>141514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281993A-583C-4E65-B0E9-A936851A2C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76201</xdr:colOff>
      <xdr:row>111</xdr:row>
      <xdr:rowOff>108857</xdr:rowOff>
    </xdr:from>
    <xdr:to>
      <xdr:col>21</xdr:col>
      <xdr:colOff>713016</xdr:colOff>
      <xdr:row>130</xdr:row>
      <xdr:rowOff>152399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7495F729-FE58-4C73-9447-EB72D4E7C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947056</xdr:colOff>
      <xdr:row>111</xdr:row>
      <xdr:rowOff>141515</xdr:rowOff>
    </xdr:from>
    <xdr:to>
      <xdr:col>29</xdr:col>
      <xdr:colOff>92529</xdr:colOff>
      <xdr:row>131</xdr:row>
      <xdr:rowOff>10885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1E90601A-6743-434F-AA31-09C746FA19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10886</xdr:colOff>
      <xdr:row>131</xdr:row>
      <xdr:rowOff>130629</xdr:rowOff>
    </xdr:from>
    <xdr:to>
      <xdr:col>5</xdr:col>
      <xdr:colOff>517073</xdr:colOff>
      <xdr:row>151</xdr:row>
      <xdr:rowOff>87086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321DD9A-BD22-4AA4-ADB7-752D6357B1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653143</xdr:colOff>
      <xdr:row>131</xdr:row>
      <xdr:rowOff>152401</xdr:rowOff>
    </xdr:from>
    <xdr:to>
      <xdr:col>14</xdr:col>
      <xdr:colOff>527959</xdr:colOff>
      <xdr:row>151</xdr:row>
      <xdr:rowOff>108858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5FA7236-114E-4DE4-BD7B-07CBD09F7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65315</xdr:colOff>
      <xdr:row>131</xdr:row>
      <xdr:rowOff>163285</xdr:rowOff>
    </xdr:from>
    <xdr:to>
      <xdr:col>21</xdr:col>
      <xdr:colOff>702130</xdr:colOff>
      <xdr:row>151</xdr:row>
      <xdr:rowOff>119742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2841B713-FA70-4C16-8325-B9FF9EBB5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10886</xdr:colOff>
      <xdr:row>152</xdr:row>
      <xdr:rowOff>76200</xdr:rowOff>
    </xdr:from>
    <xdr:to>
      <xdr:col>5</xdr:col>
      <xdr:colOff>517073</xdr:colOff>
      <xdr:row>170</xdr:row>
      <xdr:rowOff>141514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A8E2590-C4C9-4693-BB6C-CB6A6BF3E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63500</xdr:colOff>
      <xdr:row>153</xdr:row>
      <xdr:rowOff>31750</xdr:rowOff>
    </xdr:from>
    <xdr:to>
      <xdr:col>21</xdr:col>
      <xdr:colOff>712562</xdr:colOff>
      <xdr:row>171</xdr:row>
      <xdr:rowOff>49439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A8E2590-C4C9-4693-BB6C-CB6A6BF3E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1000125</xdr:colOff>
      <xdr:row>153</xdr:row>
      <xdr:rowOff>0</xdr:rowOff>
    </xdr:from>
    <xdr:to>
      <xdr:col>29</xdr:col>
      <xdr:colOff>77562</xdr:colOff>
      <xdr:row>171</xdr:row>
      <xdr:rowOff>17689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A8E2590-C4C9-4693-BB6C-CB6A6BF3E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29</xdr:col>
      <xdr:colOff>381000</xdr:colOff>
      <xdr:row>152</xdr:row>
      <xdr:rowOff>158750</xdr:rowOff>
    </xdr:from>
    <xdr:to>
      <xdr:col>38</xdr:col>
      <xdr:colOff>585562</xdr:colOff>
      <xdr:row>171</xdr:row>
      <xdr:rowOff>1814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8A8E2590-C4C9-4693-BB6C-CB6A6BF3E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153</xdr:row>
      <xdr:rowOff>15875</xdr:rowOff>
    </xdr:from>
    <xdr:to>
      <xdr:col>14</xdr:col>
      <xdr:colOff>585562</xdr:colOff>
      <xdr:row>171</xdr:row>
      <xdr:rowOff>33564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8A8E2590-C4C9-4693-BB6C-CB6A6BF3E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tabSelected="1" topLeftCell="A3" zoomScale="55" zoomScaleNormal="55" workbookViewId="0">
      <pane ySplit="400" activePane="bottomLeft"/>
      <selection activeCell="A3" sqref="A1:XFD1048576"/>
      <selection pane="bottomLeft" activeCell="B4" sqref="B4"/>
    </sheetView>
  </sheetViews>
  <sheetFormatPr defaultColWidth="9.08984375" defaultRowHeight="15.5" x14ac:dyDescent="0.35"/>
  <cols>
    <col min="1" max="1" width="14.54296875" style="1" customWidth="1"/>
    <col min="2" max="2" width="33.08984375" style="1" customWidth="1"/>
    <col min="3" max="3" width="85" style="1" customWidth="1"/>
    <col min="4" max="6" width="7.6328125" style="1" customWidth="1"/>
    <col min="7" max="7" width="9.6328125" style="1" customWidth="1"/>
    <col min="8" max="15" width="7.6328125" style="1" customWidth="1"/>
    <col min="16" max="16" width="11.36328125" style="1" customWidth="1"/>
    <col min="17" max="17" width="10.6328125" style="1" bestFit="1" customWidth="1"/>
    <col min="18" max="16384" width="9.08984375" style="1"/>
  </cols>
  <sheetData>
    <row r="1" spans="1:26" s="156" customFormat="1" ht="22.5" x14ac:dyDescent="0.45">
      <c r="A1" s="28" t="s">
        <v>132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27" t="s">
        <v>130</v>
      </c>
      <c r="R1" s="14"/>
      <c r="S1" s="14"/>
      <c r="T1" s="14"/>
      <c r="U1" s="14"/>
      <c r="V1" s="14"/>
      <c r="W1" s="14"/>
      <c r="X1" s="14"/>
      <c r="Y1" s="14"/>
      <c r="Z1" s="14"/>
    </row>
    <row r="2" spans="1:26" s="156" customFormat="1" ht="18" customHeight="1" x14ac:dyDescent="0.5">
      <c r="A2" s="4"/>
      <c r="B2" s="4"/>
      <c r="C2" s="4"/>
      <c r="D2" s="17"/>
      <c r="E2" s="7"/>
      <c r="F2" s="154"/>
      <c r="G2" s="17"/>
      <c r="H2" s="153"/>
      <c r="I2" s="7"/>
      <c r="J2" s="7"/>
      <c r="K2" s="45"/>
      <c r="L2" s="17"/>
      <c r="M2" s="17"/>
      <c r="N2" s="13"/>
      <c r="O2" s="13"/>
      <c r="P2" s="25"/>
      <c r="Q2" s="36"/>
      <c r="R2" s="35"/>
      <c r="S2" s="14"/>
      <c r="T2" s="24"/>
      <c r="U2" s="24"/>
      <c r="V2" s="24"/>
      <c r="W2" s="14"/>
      <c r="X2" s="14"/>
      <c r="Y2" s="14"/>
      <c r="Z2" s="14"/>
    </row>
    <row r="3" spans="1:26" ht="18" x14ac:dyDescent="0.45">
      <c r="A3" s="37" t="s">
        <v>38</v>
      </c>
      <c r="B3" s="40" t="s">
        <v>9</v>
      </c>
      <c r="C3" s="37" t="s">
        <v>114</v>
      </c>
      <c r="D3" s="37" t="s">
        <v>91</v>
      </c>
      <c r="E3" s="37" t="s">
        <v>92</v>
      </c>
      <c r="F3" s="37" t="s">
        <v>93</v>
      </c>
      <c r="G3" s="37" t="s">
        <v>169</v>
      </c>
      <c r="H3" s="37" t="s">
        <v>4</v>
      </c>
      <c r="I3" s="37" t="s">
        <v>2</v>
      </c>
      <c r="J3" s="37" t="s">
        <v>3</v>
      </c>
      <c r="K3" s="37" t="s">
        <v>94</v>
      </c>
      <c r="L3" s="37" t="s">
        <v>95</v>
      </c>
      <c r="M3" s="37" t="s">
        <v>127</v>
      </c>
      <c r="N3" s="55" t="s">
        <v>129</v>
      </c>
      <c r="O3" s="40" t="s">
        <v>0</v>
      </c>
      <c r="P3" s="37" t="s">
        <v>29</v>
      </c>
      <c r="Q3" s="38" t="s">
        <v>91</v>
      </c>
      <c r="R3" s="38" t="s">
        <v>92</v>
      </c>
      <c r="S3" s="38" t="s">
        <v>93</v>
      </c>
      <c r="T3" s="38" t="s">
        <v>169</v>
      </c>
      <c r="U3" s="38" t="s">
        <v>4</v>
      </c>
      <c r="V3" s="38" t="s">
        <v>2</v>
      </c>
      <c r="W3" s="38" t="s">
        <v>3</v>
      </c>
      <c r="X3" s="38" t="s">
        <v>94</v>
      </c>
      <c r="Y3" s="38" t="s">
        <v>95</v>
      </c>
      <c r="Z3" s="38" t="str">
        <f t="shared" ref="Z3" si="0">P3</f>
        <v>Total</v>
      </c>
    </row>
    <row r="4" spans="1:26" s="156" customFormat="1" x14ac:dyDescent="0.35">
      <c r="A4" s="15" t="s">
        <v>39</v>
      </c>
      <c r="B4" s="16" t="s">
        <v>40</v>
      </c>
      <c r="C4" s="15" t="s">
        <v>69</v>
      </c>
      <c r="D4" s="17">
        <v>49.22</v>
      </c>
      <c r="E4" s="17">
        <v>0.746</v>
      </c>
      <c r="F4" s="17">
        <v>14.87</v>
      </c>
      <c r="G4" s="17">
        <f>10.85*0.8998</f>
        <v>9.762830000000001</v>
      </c>
      <c r="H4" s="17">
        <v>0.17199999999999999</v>
      </c>
      <c r="I4" s="17">
        <v>9.89</v>
      </c>
      <c r="J4" s="17">
        <v>12.39</v>
      </c>
      <c r="K4" s="17">
        <v>1.64</v>
      </c>
      <c r="L4" s="17">
        <v>0.09</v>
      </c>
      <c r="M4" s="17">
        <v>0.06</v>
      </c>
      <c r="N4" s="17"/>
      <c r="O4" s="17"/>
      <c r="P4" s="21">
        <f t="shared" ref="P4:P34" si="1">SUM(D4:O4)</f>
        <v>98.840829999999997</v>
      </c>
      <c r="Q4" s="18">
        <f>(D4/($P4-$M4))*100</f>
        <v>49.82748170874855</v>
      </c>
      <c r="R4" s="18">
        <f t="shared" ref="R4:Y5" si="2">(E4/($P4-$M4))*100</f>
        <v>0.75520726035608332</v>
      </c>
      <c r="S4" s="18">
        <f t="shared" si="2"/>
        <v>15.05352809851871</v>
      </c>
      <c r="T4" s="18">
        <f t="shared" si="2"/>
        <v>9.8833245276436745</v>
      </c>
      <c r="U4" s="18">
        <f t="shared" si="2"/>
        <v>0.17412285359416396</v>
      </c>
      <c r="V4" s="18">
        <f t="shared" si="2"/>
        <v>10.012064081664429</v>
      </c>
      <c r="W4" s="18">
        <f t="shared" si="2"/>
        <v>12.542919511812162</v>
      </c>
      <c r="X4" s="18">
        <f t="shared" si="2"/>
        <v>1.6602411621769124</v>
      </c>
      <c r="Y4" s="18">
        <f t="shared" si="2"/>
        <v>9.1110795485318363E-2</v>
      </c>
      <c r="Z4" s="18">
        <f>SUM(Q4:Y4)</f>
        <v>100.00000000000001</v>
      </c>
    </row>
    <row r="5" spans="1:26" s="156" customFormat="1" x14ac:dyDescent="0.35">
      <c r="A5" s="15" t="s">
        <v>39</v>
      </c>
      <c r="B5" s="16" t="s">
        <v>234</v>
      </c>
      <c r="C5" s="15" t="s">
        <v>235</v>
      </c>
      <c r="D5" s="17">
        <v>49.886099041328947</v>
      </c>
      <c r="E5" s="17">
        <v>0.72697481519308293</v>
      </c>
      <c r="F5" s="17">
        <v>14.526219069532413</v>
      </c>
      <c r="G5" s="17">
        <v>9.8484459521636616</v>
      </c>
      <c r="H5" s="17">
        <v>0.16469865932132799</v>
      </c>
      <c r="I5" s="17">
        <v>10.198736972476938</v>
      </c>
      <c r="J5" s="17">
        <v>12.768872261258519</v>
      </c>
      <c r="K5" s="17">
        <v>1.7257715789672567</v>
      </c>
      <c r="L5" s="17">
        <v>9.8343489045697008E-2</v>
      </c>
      <c r="M5" s="17">
        <v>5.5838160712154042E-2</v>
      </c>
      <c r="N5" s="17"/>
      <c r="O5" s="17"/>
      <c r="P5" s="21">
        <f t="shared" si="1"/>
        <v>100</v>
      </c>
      <c r="Q5" s="18">
        <f>(D5/($P5-$M5))*100</f>
        <v>49.913970084162358</v>
      </c>
      <c r="R5" s="18">
        <f t="shared" si="2"/>
        <v>0.72738097134885438</v>
      </c>
      <c r="S5" s="18">
        <f t="shared" si="2"/>
        <v>14.534334774742378</v>
      </c>
      <c r="T5" s="18">
        <f t="shared" si="2"/>
        <v>9.8539482156047846</v>
      </c>
      <c r="U5" s="18">
        <f t="shared" si="2"/>
        <v>0.16479067540349843</v>
      </c>
      <c r="V5" s="18">
        <f t="shared" si="2"/>
        <v>10.204434941259207</v>
      </c>
      <c r="W5" s="18">
        <f t="shared" si="2"/>
        <v>12.776006148104091</v>
      </c>
      <c r="X5" s="18">
        <f t="shared" si="2"/>
        <v>1.7267357564540196</v>
      </c>
      <c r="Y5" s="18">
        <f t="shared" si="2"/>
        <v>9.8398432920809575E-2</v>
      </c>
      <c r="Z5" s="18">
        <f>SUM(Q5:Y5)</f>
        <v>100</v>
      </c>
    </row>
    <row r="6" spans="1:26" s="158" customFormat="1" x14ac:dyDescent="0.35">
      <c r="A6" s="19" t="s">
        <v>41</v>
      </c>
      <c r="B6" s="20" t="s">
        <v>115</v>
      </c>
      <c r="C6" s="19" t="s">
        <v>82</v>
      </c>
      <c r="D6" s="21">
        <v>51.19</v>
      </c>
      <c r="E6" s="21">
        <v>1.18</v>
      </c>
      <c r="F6" s="21">
        <v>16.62</v>
      </c>
      <c r="G6" s="21">
        <v>11.32</v>
      </c>
      <c r="H6" s="21">
        <v>0.23</v>
      </c>
      <c r="I6" s="21">
        <v>6.59</v>
      </c>
      <c r="J6" s="21">
        <v>5.49</v>
      </c>
      <c r="K6" s="21">
        <v>4.33</v>
      </c>
      <c r="L6" s="21">
        <v>0.82</v>
      </c>
      <c r="M6" s="21"/>
      <c r="N6" s="21"/>
      <c r="O6" s="21"/>
      <c r="P6" s="21">
        <f t="shared" si="1"/>
        <v>97.77</v>
      </c>
      <c r="Q6" s="26">
        <f>(D6/$P6)*100</f>
        <v>52.3575738979237</v>
      </c>
      <c r="R6" s="26">
        <f t="shared" ref="Q6:Y11" si="3">(E6/$P6)*100</f>
        <v>1.2069141863557329</v>
      </c>
      <c r="S6" s="26">
        <f t="shared" si="3"/>
        <v>16.999079472230747</v>
      </c>
      <c r="T6" s="26">
        <f t="shared" si="3"/>
        <v>11.578193719954998</v>
      </c>
      <c r="U6" s="26">
        <f t="shared" si="3"/>
        <v>0.23524598547611744</v>
      </c>
      <c r="V6" s="26">
        <f t="shared" si="3"/>
        <v>6.740308888207017</v>
      </c>
      <c r="W6" s="26">
        <f t="shared" si="3"/>
        <v>5.6152193924516727</v>
      </c>
      <c r="X6" s="26">
        <f t="shared" si="3"/>
        <v>4.4287613787460369</v>
      </c>
      <c r="Y6" s="26">
        <f t="shared" si="3"/>
        <v>0.83870307865398386</v>
      </c>
      <c r="Z6" s="26">
        <f>SUM(Q6:Y6)</f>
        <v>99.999999999999986</v>
      </c>
    </row>
    <row r="7" spans="1:26" s="158" customFormat="1" x14ac:dyDescent="0.35">
      <c r="A7" s="19" t="s">
        <v>41</v>
      </c>
      <c r="B7" s="20">
        <v>2</v>
      </c>
      <c r="C7" s="19" t="s">
        <v>70</v>
      </c>
      <c r="D7" s="21">
        <v>48.6</v>
      </c>
      <c r="E7" s="21">
        <v>2.06</v>
      </c>
      <c r="F7" s="21">
        <v>17.03</v>
      </c>
      <c r="G7" s="21">
        <v>10.69</v>
      </c>
      <c r="H7" s="21">
        <v>0.21</v>
      </c>
      <c r="I7" s="21">
        <v>6.07</v>
      </c>
      <c r="J7" s="21">
        <v>9.66</v>
      </c>
      <c r="K7" s="21">
        <v>3.3</v>
      </c>
      <c r="L7" s="21">
        <v>0.21</v>
      </c>
      <c r="M7" s="21"/>
      <c r="N7" s="21"/>
      <c r="O7" s="21"/>
      <c r="P7" s="21">
        <f t="shared" si="1"/>
        <v>97.829999999999984</v>
      </c>
      <c r="Q7" s="26">
        <f t="shared" si="3"/>
        <v>49.678012879484825</v>
      </c>
      <c r="R7" s="26">
        <f t="shared" si="3"/>
        <v>2.105693550035777</v>
      </c>
      <c r="S7" s="26">
        <f t="shared" si="3"/>
        <v>17.407748134519068</v>
      </c>
      <c r="T7" s="26">
        <f t="shared" si="3"/>
        <v>10.927118470816724</v>
      </c>
      <c r="U7" s="26">
        <f t="shared" si="3"/>
        <v>0.21465808034345293</v>
      </c>
      <c r="V7" s="26">
        <f t="shared" si="3"/>
        <v>6.2046407032607593</v>
      </c>
      <c r="W7" s="26">
        <f t="shared" si="3"/>
        <v>9.8742716957988357</v>
      </c>
      <c r="X7" s="26">
        <f t="shared" si="3"/>
        <v>3.373198405397118</v>
      </c>
      <c r="Y7" s="26">
        <f t="shared" si="3"/>
        <v>0.21465808034345293</v>
      </c>
      <c r="Z7" s="26">
        <f t="shared" ref="Z7:Z9" si="4">SUM(Q7:Y7)</f>
        <v>100.00000000000003</v>
      </c>
    </row>
    <row r="8" spans="1:26" s="158" customFormat="1" x14ac:dyDescent="0.35">
      <c r="A8" s="19" t="s">
        <v>41</v>
      </c>
      <c r="B8" s="20">
        <v>3</v>
      </c>
      <c r="C8" s="19" t="s">
        <v>71</v>
      </c>
      <c r="D8" s="21">
        <v>48.3</v>
      </c>
      <c r="E8" s="21">
        <v>0.72</v>
      </c>
      <c r="F8" s="21">
        <v>15.3</v>
      </c>
      <c r="G8" s="21">
        <v>10.7</v>
      </c>
      <c r="H8" s="21">
        <v>0.19</v>
      </c>
      <c r="I8" s="21">
        <v>8.4</v>
      </c>
      <c r="J8" s="21">
        <v>12.6</v>
      </c>
      <c r="K8" s="21">
        <v>2.27</v>
      </c>
      <c r="L8" s="21">
        <v>0.08</v>
      </c>
      <c r="M8" s="21"/>
      <c r="N8" s="21"/>
      <c r="O8" s="21"/>
      <c r="P8" s="21">
        <f t="shared" si="1"/>
        <v>98.559999999999988</v>
      </c>
      <c r="Q8" s="26">
        <f>(D8/$P8)*100</f>
        <v>49.00568181818182</v>
      </c>
      <c r="R8" s="26">
        <f t="shared" si="3"/>
        <v>0.73051948051948057</v>
      </c>
      <c r="S8" s="26">
        <f t="shared" si="3"/>
        <v>15.523538961038962</v>
      </c>
      <c r="T8" s="26">
        <f t="shared" si="3"/>
        <v>10.85633116883117</v>
      </c>
      <c r="U8" s="26">
        <f t="shared" si="3"/>
        <v>0.19277597402597405</v>
      </c>
      <c r="V8" s="26">
        <f t="shared" si="3"/>
        <v>8.5227272727272734</v>
      </c>
      <c r="W8" s="26">
        <f t="shared" si="3"/>
        <v>12.784090909090912</v>
      </c>
      <c r="X8" s="26">
        <f t="shared" si="3"/>
        <v>2.3031655844155847</v>
      </c>
      <c r="Y8" s="26">
        <f t="shared" si="3"/>
        <v>8.1168831168831182E-2</v>
      </c>
      <c r="Z8" s="26">
        <f t="shared" si="4"/>
        <v>100.00000000000001</v>
      </c>
    </row>
    <row r="9" spans="1:26" s="158" customFormat="1" x14ac:dyDescent="0.35">
      <c r="A9" s="19" t="s">
        <v>41</v>
      </c>
      <c r="B9" s="20">
        <v>4</v>
      </c>
      <c r="C9" s="19" t="s">
        <v>72</v>
      </c>
      <c r="D9" s="21">
        <v>47.6</v>
      </c>
      <c r="E9" s="21">
        <v>1.19</v>
      </c>
      <c r="F9" s="21">
        <v>14.18</v>
      </c>
      <c r="G9" s="21">
        <v>13.77</v>
      </c>
      <c r="H9" s="21">
        <v>0.19</v>
      </c>
      <c r="I9" s="21">
        <v>6.86</v>
      </c>
      <c r="J9" s="21">
        <v>10.99</v>
      </c>
      <c r="K9" s="21">
        <v>2.56</v>
      </c>
      <c r="L9" s="21">
        <v>0.19</v>
      </c>
      <c r="M9" s="21"/>
      <c r="N9" s="21"/>
      <c r="O9" s="21"/>
      <c r="P9" s="21">
        <f t="shared" si="1"/>
        <v>97.529999999999987</v>
      </c>
      <c r="Q9" s="26">
        <f t="shared" si="3"/>
        <v>48.805495744899012</v>
      </c>
      <c r="R9" s="26">
        <f t="shared" si="3"/>
        <v>1.2201373936224753</v>
      </c>
      <c r="S9" s="26">
        <f t="shared" si="3"/>
        <v>14.539116169383782</v>
      </c>
      <c r="T9" s="26">
        <f t="shared" si="3"/>
        <v>14.118732697631501</v>
      </c>
      <c r="U9" s="26">
        <f t="shared" si="3"/>
        <v>0.19481185276325236</v>
      </c>
      <c r="V9" s="26">
        <f t="shared" si="3"/>
        <v>7.0337332102942698</v>
      </c>
      <c r="W9" s="26">
        <f t="shared" si="3"/>
        <v>11.268327694042862</v>
      </c>
      <c r="X9" s="26">
        <f t="shared" si="3"/>
        <v>2.624833384599611</v>
      </c>
      <c r="Y9" s="26">
        <f t="shared" si="3"/>
        <v>0.19481185276325236</v>
      </c>
      <c r="Z9" s="26">
        <f t="shared" si="4"/>
        <v>100.00000000000001</v>
      </c>
    </row>
    <row r="10" spans="1:26" s="158" customFormat="1" x14ac:dyDescent="0.35">
      <c r="A10" s="19" t="s">
        <v>42</v>
      </c>
      <c r="B10" s="20" t="s">
        <v>34</v>
      </c>
      <c r="C10" s="19" t="s">
        <v>66</v>
      </c>
      <c r="D10" s="21">
        <v>46.88</v>
      </c>
      <c r="E10" s="21">
        <v>1.22</v>
      </c>
      <c r="F10" s="21">
        <v>15</v>
      </c>
      <c r="G10" s="21">
        <f>8.7+(4.88*0.8998)</f>
        <v>13.091023999999999</v>
      </c>
      <c r="H10" s="21">
        <v>0.26</v>
      </c>
      <c r="I10" s="21">
        <v>8.25</v>
      </c>
      <c r="J10" s="21">
        <v>11.28</v>
      </c>
      <c r="K10" s="21">
        <v>2.5099999999999998</v>
      </c>
      <c r="L10" s="21">
        <v>0.8</v>
      </c>
      <c r="M10" s="21"/>
      <c r="N10" s="21"/>
      <c r="O10" s="21"/>
      <c r="P10" s="21">
        <f t="shared" si="1"/>
        <v>99.291024000000007</v>
      </c>
      <c r="Q10" s="26">
        <f t="shared" si="3"/>
        <v>47.214741183452794</v>
      </c>
      <c r="R10" s="26">
        <f t="shared" si="3"/>
        <v>1.2287112679994114</v>
      </c>
      <c r="S10" s="26">
        <f t="shared" si="3"/>
        <v>15.107105754091124</v>
      </c>
      <c r="T10" s="26">
        <f t="shared" si="3"/>
        <v>13.184498933156332</v>
      </c>
      <c r="U10" s="26">
        <f t="shared" si="3"/>
        <v>0.26185649973757952</v>
      </c>
      <c r="V10" s="26">
        <f t="shared" si="3"/>
        <v>8.3089081647501182</v>
      </c>
      <c r="W10" s="26">
        <f t="shared" si="3"/>
        <v>11.360543527076524</v>
      </c>
      <c r="X10" s="26">
        <f t="shared" si="3"/>
        <v>2.5279223628512479</v>
      </c>
      <c r="Y10" s="26">
        <f t="shared" si="3"/>
        <v>0.80571230688485995</v>
      </c>
      <c r="Z10" s="26">
        <f t="shared" ref="Z10" si="5">SUM(Q10:Y10)</f>
        <v>99.999999999999986</v>
      </c>
    </row>
    <row r="11" spans="1:26" s="158" customFormat="1" x14ac:dyDescent="0.35">
      <c r="A11" s="19" t="s">
        <v>43</v>
      </c>
      <c r="B11" s="20" t="s">
        <v>34</v>
      </c>
      <c r="C11" s="19" t="s">
        <v>67</v>
      </c>
      <c r="D11" s="21">
        <v>48.4</v>
      </c>
      <c r="E11" s="21">
        <v>0.4</v>
      </c>
      <c r="F11" s="21">
        <v>14.6</v>
      </c>
      <c r="G11" s="21">
        <v>8.4</v>
      </c>
      <c r="H11" s="21">
        <v>0.2</v>
      </c>
      <c r="I11" s="21">
        <v>10.7</v>
      </c>
      <c r="J11" s="21">
        <v>14.3</v>
      </c>
      <c r="K11" s="21">
        <v>1</v>
      </c>
      <c r="L11" s="21">
        <v>0.1</v>
      </c>
      <c r="M11" s="21"/>
      <c r="N11" s="21"/>
      <c r="O11" s="21"/>
      <c r="P11" s="21">
        <f t="shared" si="1"/>
        <v>98.1</v>
      </c>
      <c r="Q11" s="26">
        <f t="shared" si="3"/>
        <v>49.337410805300713</v>
      </c>
      <c r="R11" s="26">
        <f t="shared" si="3"/>
        <v>0.40774719673802245</v>
      </c>
      <c r="S11" s="26">
        <f t="shared" si="3"/>
        <v>14.882772680937819</v>
      </c>
      <c r="T11" s="26">
        <f t="shared" si="3"/>
        <v>8.5626911314984717</v>
      </c>
      <c r="U11" s="26">
        <f t="shared" si="3"/>
        <v>0.20387359836901123</v>
      </c>
      <c r="V11" s="26">
        <f t="shared" si="3"/>
        <v>10.9072375127421</v>
      </c>
      <c r="W11" s="26">
        <f t="shared" si="3"/>
        <v>14.576962283384304</v>
      </c>
      <c r="X11" s="26">
        <f t="shared" si="3"/>
        <v>1.019367991845056</v>
      </c>
      <c r="Y11" s="26">
        <f t="shared" si="3"/>
        <v>0.10193679918450561</v>
      </c>
      <c r="Z11" s="26">
        <f t="shared" ref="Z11:Z20" si="6">SUM(Q11:Y11)</f>
        <v>100</v>
      </c>
    </row>
    <row r="12" spans="1:26" s="158" customFormat="1" x14ac:dyDescent="0.35">
      <c r="A12" s="19" t="s">
        <v>44</v>
      </c>
      <c r="B12" s="20" t="s">
        <v>45</v>
      </c>
      <c r="C12" s="19" t="s">
        <v>73</v>
      </c>
      <c r="D12" s="21">
        <v>52.47</v>
      </c>
      <c r="E12" s="21">
        <v>0.4</v>
      </c>
      <c r="F12" s="21">
        <v>17.190000000000001</v>
      </c>
      <c r="G12" s="21">
        <v>9.44</v>
      </c>
      <c r="H12" s="21">
        <v>0.21</v>
      </c>
      <c r="I12" s="21">
        <v>11.13</v>
      </c>
      <c r="J12" s="21">
        <v>7.45</v>
      </c>
      <c r="K12" s="21">
        <v>0.96</v>
      </c>
      <c r="L12" s="21">
        <v>0.74</v>
      </c>
      <c r="M12" s="21">
        <v>0.01</v>
      </c>
      <c r="N12" s="21"/>
      <c r="O12" s="21"/>
      <c r="P12" s="21">
        <f t="shared" si="1"/>
        <v>99.999999999999986</v>
      </c>
      <c r="Q12" s="26">
        <f>(D12/($P12-$M12))*100</f>
        <v>52.47524752475249</v>
      </c>
      <c r="R12" s="26">
        <f t="shared" ref="R12:Y12" si="7">(E12/($P12-$M12))*100</f>
        <v>0.40004000400040013</v>
      </c>
      <c r="S12" s="26">
        <f>(F12/($P12-$M12))*100</f>
        <v>17.191719171917196</v>
      </c>
      <c r="T12" s="26">
        <f t="shared" si="7"/>
        <v>9.440944094409442</v>
      </c>
      <c r="U12" s="26">
        <f t="shared" si="7"/>
        <v>0.21002100210021005</v>
      </c>
      <c r="V12" s="26">
        <f t="shared" si="7"/>
        <v>11.131113111311135</v>
      </c>
      <c r="W12" s="26">
        <f t="shared" si="7"/>
        <v>7.4507450745074522</v>
      </c>
      <c r="X12" s="26">
        <f t="shared" si="7"/>
        <v>0.9600960096009602</v>
      </c>
      <c r="Y12" s="26">
        <f t="shared" si="7"/>
        <v>0.74007400740074025</v>
      </c>
      <c r="Z12" s="26">
        <f t="shared" si="6"/>
        <v>100.00000000000003</v>
      </c>
    </row>
    <row r="13" spans="1:26" s="158" customFormat="1" x14ac:dyDescent="0.35">
      <c r="A13" s="19" t="s">
        <v>44</v>
      </c>
      <c r="B13" s="20" t="s">
        <v>46</v>
      </c>
      <c r="C13" s="19" t="s">
        <v>73</v>
      </c>
      <c r="D13" s="21">
        <v>53.25</v>
      </c>
      <c r="E13" s="21">
        <v>0.47</v>
      </c>
      <c r="F13" s="21">
        <v>15.96</v>
      </c>
      <c r="G13" s="21">
        <v>10.24</v>
      </c>
      <c r="H13" s="21">
        <v>0.22</v>
      </c>
      <c r="I13" s="21">
        <v>9.48</v>
      </c>
      <c r="J13" s="21">
        <v>8.43</v>
      </c>
      <c r="K13" s="21">
        <v>1.07</v>
      </c>
      <c r="L13" s="21">
        <v>0.88</v>
      </c>
      <c r="M13" s="21"/>
      <c r="N13" s="21"/>
      <c r="O13" s="21"/>
      <c r="P13" s="21">
        <f t="shared" si="1"/>
        <v>100</v>
      </c>
      <c r="Q13" s="26">
        <f t="shared" ref="Q13:Y13" si="8">(D13/$P13)*100</f>
        <v>53.25</v>
      </c>
      <c r="R13" s="26">
        <f>(E13/$P13)*100</f>
        <v>0.46999999999999992</v>
      </c>
      <c r="S13" s="26">
        <f t="shared" si="8"/>
        <v>15.960000000000003</v>
      </c>
      <c r="T13" s="26">
        <f t="shared" si="8"/>
        <v>10.24</v>
      </c>
      <c r="U13" s="26">
        <f t="shared" si="8"/>
        <v>0.22</v>
      </c>
      <c r="V13" s="26">
        <f t="shared" si="8"/>
        <v>9.48</v>
      </c>
      <c r="W13" s="26">
        <f t="shared" si="8"/>
        <v>8.43</v>
      </c>
      <c r="X13" s="26">
        <f t="shared" si="8"/>
        <v>1.07</v>
      </c>
      <c r="Y13" s="26">
        <f t="shared" si="8"/>
        <v>0.88</v>
      </c>
      <c r="Z13" s="26">
        <f>SUM(Q13:Y13)</f>
        <v>100</v>
      </c>
    </row>
    <row r="14" spans="1:26" s="158" customFormat="1" x14ac:dyDescent="0.35">
      <c r="A14" s="19" t="s">
        <v>44</v>
      </c>
      <c r="B14" s="20" t="s">
        <v>47</v>
      </c>
      <c r="C14" s="19" t="s">
        <v>68</v>
      </c>
      <c r="D14" s="21">
        <v>55.2</v>
      </c>
      <c r="E14" s="21">
        <v>0.45</v>
      </c>
      <c r="F14" s="21">
        <v>11</v>
      </c>
      <c r="G14" s="21">
        <v>7.85</v>
      </c>
      <c r="H14" s="21">
        <v>0.17</v>
      </c>
      <c r="I14" s="21">
        <v>13.08</v>
      </c>
      <c r="J14" s="21">
        <v>9.73</v>
      </c>
      <c r="K14" s="21">
        <v>1.53</v>
      </c>
      <c r="L14" s="21">
        <v>0.72</v>
      </c>
      <c r="M14" s="21">
        <v>0.26</v>
      </c>
      <c r="N14" s="21"/>
      <c r="O14" s="21"/>
      <c r="P14" s="21">
        <f t="shared" si="1"/>
        <v>99.990000000000009</v>
      </c>
      <c r="Q14" s="26">
        <f t="shared" ref="Q14:Y15" si="9">(D14/($P14-$M14))*100</f>
        <v>55.349443497443097</v>
      </c>
      <c r="R14" s="26">
        <f t="shared" si="9"/>
        <v>0.45121828938132957</v>
      </c>
      <c r="S14" s="26">
        <f t="shared" si="9"/>
        <v>11.029780407099167</v>
      </c>
      <c r="T14" s="26">
        <f t="shared" si="9"/>
        <v>7.8712523814298594</v>
      </c>
      <c r="U14" s="26">
        <f t="shared" si="9"/>
        <v>0.17046024265516896</v>
      </c>
      <c r="V14" s="26">
        <f t="shared" si="9"/>
        <v>13.115411611350646</v>
      </c>
      <c r="W14" s="26">
        <f t="shared" si="9"/>
        <v>9.7563421237340826</v>
      </c>
      <c r="X14" s="26">
        <f t="shared" si="9"/>
        <v>1.5341421838965206</v>
      </c>
      <c r="Y14" s="26">
        <f t="shared" si="9"/>
        <v>0.7219492630101273</v>
      </c>
      <c r="Z14" s="26">
        <f t="shared" si="6"/>
        <v>100.00000000000001</v>
      </c>
    </row>
    <row r="15" spans="1:26" s="158" customFormat="1" x14ac:dyDescent="0.35">
      <c r="A15" s="19" t="s">
        <v>48</v>
      </c>
      <c r="B15" s="20" t="s">
        <v>49</v>
      </c>
      <c r="C15" s="19" t="s">
        <v>74</v>
      </c>
      <c r="D15" s="21">
        <v>50</v>
      </c>
      <c r="E15" s="21">
        <v>2.5</v>
      </c>
      <c r="F15" s="21">
        <v>12.8</v>
      </c>
      <c r="G15" s="21">
        <v>16.2</v>
      </c>
      <c r="H15" s="21">
        <v>0.3</v>
      </c>
      <c r="I15" s="21">
        <v>5.7</v>
      </c>
      <c r="J15" s="21">
        <v>9.6</v>
      </c>
      <c r="K15" s="21">
        <v>2</v>
      </c>
      <c r="L15" s="21">
        <v>0.01</v>
      </c>
      <c r="M15" s="21">
        <v>0.3</v>
      </c>
      <c r="N15" s="21"/>
      <c r="O15" s="21"/>
      <c r="P15" s="21">
        <f t="shared" si="1"/>
        <v>99.41</v>
      </c>
      <c r="Q15" s="26">
        <f t="shared" si="9"/>
        <v>50.448996064978303</v>
      </c>
      <c r="R15" s="26">
        <f>(E15/($P15-$M15))*100</f>
        <v>2.5224498032489153</v>
      </c>
      <c r="S15" s="26">
        <f t="shared" si="9"/>
        <v>12.914942992634447</v>
      </c>
      <c r="T15" s="26">
        <f t="shared" si="9"/>
        <v>16.345474725052973</v>
      </c>
      <c r="U15" s="26">
        <f t="shared" si="9"/>
        <v>0.30269397638986983</v>
      </c>
      <c r="V15" s="26">
        <f t="shared" si="9"/>
        <v>5.7511855514075272</v>
      </c>
      <c r="W15" s="26">
        <f t="shared" si="9"/>
        <v>9.6862072444758347</v>
      </c>
      <c r="X15" s="26">
        <f t="shared" si="9"/>
        <v>2.0179598425991321</v>
      </c>
      <c r="Y15" s="26">
        <f t="shared" si="9"/>
        <v>1.0089799212995663E-2</v>
      </c>
      <c r="Z15" s="26">
        <f t="shared" si="6"/>
        <v>100.00000000000001</v>
      </c>
    </row>
    <row r="16" spans="1:26" x14ac:dyDescent="0.35">
      <c r="A16" s="19" t="s">
        <v>50</v>
      </c>
      <c r="B16" s="20">
        <v>557</v>
      </c>
      <c r="C16" s="19" t="s">
        <v>75</v>
      </c>
      <c r="D16" s="21">
        <v>57.02</v>
      </c>
      <c r="E16" s="21">
        <v>0.6</v>
      </c>
      <c r="F16" s="21">
        <v>15.39</v>
      </c>
      <c r="G16" s="21">
        <v>8.01</v>
      </c>
      <c r="H16" s="21">
        <v>0.17</v>
      </c>
      <c r="I16" s="21">
        <v>5.52</v>
      </c>
      <c r="J16" s="21">
        <v>9.1999999999999993</v>
      </c>
      <c r="K16" s="21">
        <v>2.54</v>
      </c>
      <c r="L16" s="21">
        <v>0.44</v>
      </c>
      <c r="M16" s="21">
        <v>0.18</v>
      </c>
      <c r="N16" s="21"/>
      <c r="O16" s="21"/>
      <c r="P16" s="21">
        <f t="shared" si="1"/>
        <v>99.070000000000022</v>
      </c>
      <c r="Q16" s="26">
        <f>(D16/($P16-$M16))*100</f>
        <v>57.660026291839415</v>
      </c>
      <c r="R16" s="26">
        <f t="shared" ref="R16:Y20" si="10">(E16/($P16-$M16))*100</f>
        <v>0.60673475578926073</v>
      </c>
      <c r="S16" s="26">
        <f t="shared" si="10"/>
        <v>15.562746485994538</v>
      </c>
      <c r="T16" s="26">
        <f t="shared" si="10"/>
        <v>8.0999089897866305</v>
      </c>
      <c r="U16" s="26">
        <f t="shared" si="10"/>
        <v>0.17190818080695722</v>
      </c>
      <c r="V16" s="26">
        <f t="shared" si="10"/>
        <v>5.5819597532611978</v>
      </c>
      <c r="W16" s="26">
        <f t="shared" si="10"/>
        <v>9.3032662554353305</v>
      </c>
      <c r="X16" s="26">
        <f t="shared" si="10"/>
        <v>2.568510466174537</v>
      </c>
      <c r="Y16" s="26">
        <f t="shared" si="10"/>
        <v>0.4449388209121245</v>
      </c>
      <c r="Z16" s="26">
        <f t="shared" si="6"/>
        <v>99.999999999999986</v>
      </c>
    </row>
    <row r="17" spans="1:26" x14ac:dyDescent="0.35">
      <c r="A17" s="19" t="s">
        <v>50</v>
      </c>
      <c r="B17" s="20">
        <v>555</v>
      </c>
      <c r="C17" s="19" t="s">
        <v>75</v>
      </c>
      <c r="D17" s="21">
        <v>55.11</v>
      </c>
      <c r="E17" s="21">
        <v>1.66</v>
      </c>
      <c r="F17" s="21">
        <v>14.94</v>
      </c>
      <c r="G17" s="21">
        <v>11.28</v>
      </c>
      <c r="H17" s="21">
        <v>0.21</v>
      </c>
      <c r="I17" s="21">
        <v>4.01</v>
      </c>
      <c r="J17" s="21">
        <v>6.07</v>
      </c>
      <c r="K17" s="21">
        <v>4.29</v>
      </c>
      <c r="L17" s="21">
        <v>0.03</v>
      </c>
      <c r="M17" s="21">
        <v>0.3</v>
      </c>
      <c r="N17" s="21"/>
      <c r="O17" s="21"/>
      <c r="P17" s="21">
        <f t="shared" si="1"/>
        <v>97.9</v>
      </c>
      <c r="Q17" s="26">
        <f>(D17/($P17-$M17))*100</f>
        <v>56.465163934426222</v>
      </c>
      <c r="R17" s="26">
        <f t="shared" si="10"/>
        <v>1.7008196721311473</v>
      </c>
      <c r="S17" s="26">
        <f t="shared" si="10"/>
        <v>15.307377049180326</v>
      </c>
      <c r="T17" s="26">
        <f t="shared" si="10"/>
        <v>11.557377049180326</v>
      </c>
      <c r="U17" s="26">
        <f t="shared" si="10"/>
        <v>0.21516393442622947</v>
      </c>
      <c r="V17" s="26">
        <f t="shared" si="10"/>
        <v>4.1086065573770485</v>
      </c>
      <c r="W17" s="26">
        <f t="shared" si="10"/>
        <v>6.2192622950819665</v>
      </c>
      <c r="X17" s="26">
        <f t="shared" si="10"/>
        <v>4.3954918032786878</v>
      </c>
      <c r="Y17" s="26">
        <f t="shared" si="10"/>
        <v>3.0737704918032783E-2</v>
      </c>
      <c r="Z17" s="26">
        <f t="shared" si="6"/>
        <v>99.999999999999986</v>
      </c>
    </row>
    <row r="18" spans="1:26" x14ac:dyDescent="0.35">
      <c r="A18" s="19" t="s">
        <v>50</v>
      </c>
      <c r="B18" s="20">
        <v>478</v>
      </c>
      <c r="C18" s="19" t="s">
        <v>76</v>
      </c>
      <c r="D18" s="21">
        <v>52.47</v>
      </c>
      <c r="E18" s="21">
        <v>1.74</v>
      </c>
      <c r="F18" s="21">
        <v>15.29</v>
      </c>
      <c r="G18" s="21">
        <v>11.79</v>
      </c>
      <c r="H18" s="21">
        <v>0.22</v>
      </c>
      <c r="I18" s="21">
        <v>5.29</v>
      </c>
      <c r="J18" s="21">
        <v>9.2100000000000009</v>
      </c>
      <c r="K18" s="21">
        <v>2.5499999999999998</v>
      </c>
      <c r="L18" s="21">
        <v>0.16</v>
      </c>
      <c r="M18" s="21">
        <v>0.28999999999999998</v>
      </c>
      <c r="N18" s="21"/>
      <c r="O18" s="21"/>
      <c r="P18" s="21">
        <f t="shared" si="1"/>
        <v>99.009999999999991</v>
      </c>
      <c r="Q18" s="26">
        <f>(D18/($P18-$M18))*100</f>
        <v>53.150324149108599</v>
      </c>
      <c r="R18" s="26">
        <f t="shared" si="10"/>
        <v>1.7625607779578607</v>
      </c>
      <c r="S18" s="26">
        <f t="shared" si="10"/>
        <v>15.488249594813617</v>
      </c>
      <c r="T18" s="26">
        <f t="shared" si="10"/>
        <v>11.942868719611022</v>
      </c>
      <c r="U18" s="26">
        <f t="shared" si="10"/>
        <v>0.22285251215559163</v>
      </c>
      <c r="V18" s="26">
        <f t="shared" si="10"/>
        <v>5.3585899513776347</v>
      </c>
      <c r="W18" s="26">
        <f t="shared" si="10"/>
        <v>9.3294165316045419</v>
      </c>
      <c r="X18" s="26">
        <f t="shared" si="10"/>
        <v>2.5830632090761751</v>
      </c>
      <c r="Y18" s="26">
        <f t="shared" si="10"/>
        <v>0.16207455429497572</v>
      </c>
      <c r="Z18" s="26">
        <f>SUM(Q18:Y18)</f>
        <v>100.00000000000001</v>
      </c>
    </row>
    <row r="19" spans="1:26" x14ac:dyDescent="0.35">
      <c r="A19" s="19" t="s">
        <v>50</v>
      </c>
      <c r="B19" s="20">
        <v>466</v>
      </c>
      <c r="C19" s="19" t="s">
        <v>77</v>
      </c>
      <c r="D19" s="21">
        <v>49.48</v>
      </c>
      <c r="E19" s="21">
        <v>1.18</v>
      </c>
      <c r="F19" s="21">
        <v>17.760000000000002</v>
      </c>
      <c r="G19" s="21">
        <v>12.49</v>
      </c>
      <c r="H19" s="21">
        <v>0.26</v>
      </c>
      <c r="I19" s="21">
        <v>4.74</v>
      </c>
      <c r="J19" s="21">
        <v>10.9</v>
      </c>
      <c r="K19" s="21">
        <v>1.96</v>
      </c>
      <c r="L19" s="21">
        <v>0.15</v>
      </c>
      <c r="M19" s="21">
        <v>0.3</v>
      </c>
      <c r="N19" s="21"/>
      <c r="O19" s="21"/>
      <c r="P19" s="21">
        <f t="shared" si="1"/>
        <v>99.22</v>
      </c>
      <c r="Q19" s="26">
        <f>(D19/($P19-$M19))*100</f>
        <v>50.020218358269311</v>
      </c>
      <c r="R19" s="26">
        <f t="shared" si="10"/>
        <v>1.1928831378892033</v>
      </c>
      <c r="S19" s="26">
        <f>(F19/($P19-$M19))*100</f>
        <v>17.953902143145978</v>
      </c>
      <c r="T19" s="26">
        <f t="shared" si="10"/>
        <v>12.626364739183179</v>
      </c>
      <c r="U19" s="26">
        <f t="shared" si="10"/>
        <v>0.26283865750101093</v>
      </c>
      <c r="V19" s="26">
        <f t="shared" si="10"/>
        <v>4.7917509098261224</v>
      </c>
      <c r="W19" s="26">
        <f t="shared" si="10"/>
        <v>11.01900525677315</v>
      </c>
      <c r="X19" s="26">
        <f t="shared" si="10"/>
        <v>1.9813991103922359</v>
      </c>
      <c r="Y19" s="26">
        <f t="shared" si="10"/>
        <v>0.15163768701981398</v>
      </c>
      <c r="Z19" s="26">
        <f t="shared" si="6"/>
        <v>100</v>
      </c>
    </row>
    <row r="20" spans="1:26" x14ac:dyDescent="0.35">
      <c r="A20" s="19" t="s">
        <v>50</v>
      </c>
      <c r="B20" s="20">
        <v>571</v>
      </c>
      <c r="C20" s="19" t="s">
        <v>78</v>
      </c>
      <c r="D20" s="21">
        <v>51.39</v>
      </c>
      <c r="E20" s="21">
        <v>1.55</v>
      </c>
      <c r="F20" s="21">
        <v>15.82</v>
      </c>
      <c r="G20" s="21">
        <v>12.23</v>
      </c>
      <c r="H20" s="21">
        <v>0.26</v>
      </c>
      <c r="I20" s="21">
        <v>4.42</v>
      </c>
      <c r="J20" s="21">
        <v>8.9499999999999993</v>
      </c>
      <c r="K20" s="21">
        <v>3.3</v>
      </c>
      <c r="L20" s="21">
        <v>0.37</v>
      </c>
      <c r="M20" s="21">
        <v>0.3</v>
      </c>
      <c r="N20" s="21"/>
      <c r="O20" s="21"/>
      <c r="P20" s="21">
        <f t="shared" si="1"/>
        <v>98.59</v>
      </c>
      <c r="Q20" s="26">
        <f>(D20/($P20-$M20))*100</f>
        <v>52.284057381218844</v>
      </c>
      <c r="R20" s="26">
        <f t="shared" si="10"/>
        <v>1.576966120663343</v>
      </c>
      <c r="S20" s="26">
        <f t="shared" si="10"/>
        <v>16.095228405738123</v>
      </c>
      <c r="T20" s="26">
        <f t="shared" si="10"/>
        <v>12.442771390782378</v>
      </c>
      <c r="U20" s="26">
        <f t="shared" si="10"/>
        <v>0.26452334927256083</v>
      </c>
      <c r="V20" s="26">
        <f t="shared" si="10"/>
        <v>4.496896937633533</v>
      </c>
      <c r="W20" s="26">
        <f t="shared" si="10"/>
        <v>9.1057075999593042</v>
      </c>
      <c r="X20" s="26">
        <f t="shared" si="10"/>
        <v>3.3574117407671173</v>
      </c>
      <c r="Y20" s="26">
        <f t="shared" si="10"/>
        <v>0.37643707396479797</v>
      </c>
      <c r="Z20" s="26">
        <f t="shared" si="6"/>
        <v>100.00000000000001</v>
      </c>
    </row>
    <row r="21" spans="1:26" s="158" customFormat="1" x14ac:dyDescent="0.35">
      <c r="A21" s="19" t="s">
        <v>51</v>
      </c>
      <c r="B21" s="20" t="s">
        <v>52</v>
      </c>
      <c r="C21" s="19" t="s">
        <v>116</v>
      </c>
      <c r="D21" s="21">
        <v>49.04</v>
      </c>
      <c r="E21" s="21">
        <v>1.27</v>
      </c>
      <c r="F21" s="21">
        <v>16.37</v>
      </c>
      <c r="G21" s="21">
        <f>7.45+(1.92*0.8998)</f>
        <v>9.1776160000000004</v>
      </c>
      <c r="H21" s="21">
        <v>0.18</v>
      </c>
      <c r="I21" s="21">
        <v>7.45</v>
      </c>
      <c r="J21" s="21">
        <v>10.81</v>
      </c>
      <c r="K21" s="21">
        <v>3.42</v>
      </c>
      <c r="L21" s="21">
        <v>0.44</v>
      </c>
      <c r="M21" s="21">
        <v>0.16</v>
      </c>
      <c r="N21" s="21">
        <v>0.04</v>
      </c>
      <c r="O21" s="21"/>
      <c r="P21" s="21">
        <f t="shared" si="1"/>
        <v>98.357616000000021</v>
      </c>
      <c r="Q21" s="26">
        <f>(D21/($P21-$N21-$M21))*100</f>
        <v>49.960463587461199</v>
      </c>
      <c r="R21" s="26">
        <f t="shared" ref="R21:Y22" si="11">(E21/($P21-$N21-$M21))*100</f>
        <v>1.2938374542429798</v>
      </c>
      <c r="S21" s="26">
        <f t="shared" si="11"/>
        <v>16.677259154297307</v>
      </c>
      <c r="T21" s="26">
        <f t="shared" si="11"/>
        <v>9.3498766310705825</v>
      </c>
      <c r="U21" s="26">
        <f t="shared" si="11"/>
        <v>0.18337853682183963</v>
      </c>
      <c r="V21" s="26">
        <f>(I21/($P21-$N21-$M21))*100</f>
        <v>7.5898338851261418</v>
      </c>
      <c r="W21" s="26">
        <f t="shared" si="11"/>
        <v>11.012899905800481</v>
      </c>
      <c r="X21" s="26">
        <f t="shared" si="11"/>
        <v>3.4841921996149536</v>
      </c>
      <c r="Y21" s="26">
        <f t="shared" si="11"/>
        <v>0.4482586455644969</v>
      </c>
      <c r="Z21" s="26">
        <f>SUM(Q21:Y21)</f>
        <v>99.999999999999972</v>
      </c>
    </row>
    <row r="22" spans="1:26" s="158" customFormat="1" x14ac:dyDescent="0.35">
      <c r="A22" s="19" t="s">
        <v>51</v>
      </c>
      <c r="B22" s="20" t="s">
        <v>53</v>
      </c>
      <c r="C22" s="19" t="s">
        <v>79</v>
      </c>
      <c r="D22" s="21">
        <v>51.69</v>
      </c>
      <c r="E22" s="21">
        <v>1</v>
      </c>
      <c r="F22" s="21">
        <v>16.309999999999999</v>
      </c>
      <c r="G22" s="21">
        <f>7.62+(1.2*0.8998)</f>
        <v>8.6997599999999995</v>
      </c>
      <c r="H22" s="21">
        <v>0.11</v>
      </c>
      <c r="I22" s="21">
        <v>7.51</v>
      </c>
      <c r="J22" s="21">
        <v>8.9</v>
      </c>
      <c r="K22" s="21">
        <v>3.09</v>
      </c>
      <c r="L22" s="21">
        <v>0.26</v>
      </c>
      <c r="M22" s="21">
        <v>0.1</v>
      </c>
      <c r="N22" s="21">
        <v>0.05</v>
      </c>
      <c r="O22" s="21"/>
      <c r="P22" s="21">
        <f t="shared" si="1"/>
        <v>97.719760000000008</v>
      </c>
      <c r="Q22" s="26">
        <f>(D22/($P22-$N22-$M22))*100</f>
        <v>52.977479907709103</v>
      </c>
      <c r="R22" s="26">
        <f t="shared" si="11"/>
        <v>1.0249077173091334</v>
      </c>
      <c r="S22" s="26">
        <f>(F22/($P22-$N22-$M22))*100</f>
        <v>16.716244869311964</v>
      </c>
      <c r="T22" s="26">
        <f t="shared" si="11"/>
        <v>8.9164511627373049</v>
      </c>
      <c r="U22" s="26">
        <f>(H22/($P22-$N22-$M22))*100</f>
        <v>0.11273984890400467</v>
      </c>
      <c r="V22" s="26">
        <f t="shared" si="11"/>
        <v>7.6970569569915908</v>
      </c>
      <c r="W22" s="26">
        <f t="shared" si="11"/>
        <v>9.121678684051286</v>
      </c>
      <c r="X22" s="26">
        <f t="shared" si="11"/>
        <v>3.166964846485222</v>
      </c>
      <c r="Y22" s="26">
        <f t="shared" si="11"/>
        <v>0.26647600650037467</v>
      </c>
      <c r="Z22" s="26">
        <f t="shared" ref="Z22" si="12">SUM(Q22:Y22)</f>
        <v>99.999999999999972</v>
      </c>
    </row>
    <row r="23" spans="1:26" s="158" customFormat="1" x14ac:dyDescent="0.35">
      <c r="A23" s="19" t="s">
        <v>54</v>
      </c>
      <c r="B23" s="20" t="s">
        <v>58</v>
      </c>
      <c r="C23" s="19" t="s">
        <v>81</v>
      </c>
      <c r="D23" s="21">
        <v>49.2</v>
      </c>
      <c r="E23" s="21">
        <v>1.35</v>
      </c>
      <c r="F23" s="21">
        <v>13.8</v>
      </c>
      <c r="G23" s="21">
        <v>14.8</v>
      </c>
      <c r="H23" s="21">
        <v>0.18</v>
      </c>
      <c r="I23" s="21">
        <v>6.19</v>
      </c>
      <c r="J23" s="21">
        <v>12.1</v>
      </c>
      <c r="K23" s="21">
        <v>2.1</v>
      </c>
      <c r="L23" s="21">
        <v>0.28999999999999998</v>
      </c>
      <c r="M23" s="21"/>
      <c r="N23" s="21"/>
      <c r="O23" s="21"/>
      <c r="P23" s="21">
        <f t="shared" si="1"/>
        <v>100.01</v>
      </c>
      <c r="Q23" s="26">
        <f t="shared" ref="Q23:Y26" si="13">(D23/$P23)*100</f>
        <v>49.195080491950804</v>
      </c>
      <c r="R23" s="26">
        <f t="shared" si="13"/>
        <v>1.3498650134986503</v>
      </c>
      <c r="S23" s="26">
        <f t="shared" si="13"/>
        <v>13.7986201379862</v>
      </c>
      <c r="T23" s="26">
        <f t="shared" si="13"/>
        <v>14.798520147985201</v>
      </c>
      <c r="U23" s="26">
        <f t="shared" si="13"/>
        <v>0.17998200179982002</v>
      </c>
      <c r="V23" s="26">
        <f t="shared" si="13"/>
        <v>6.189381061893811</v>
      </c>
      <c r="W23" s="26">
        <f t="shared" si="13"/>
        <v>12.0987901209879</v>
      </c>
      <c r="X23" s="26">
        <f t="shared" si="13"/>
        <v>2.0997900209979004</v>
      </c>
      <c r="Y23" s="26">
        <f t="shared" si="13"/>
        <v>0.28997100289971001</v>
      </c>
      <c r="Z23" s="26">
        <f t="shared" ref="Z23:Z28" si="14">SUM(Q23:Y23)</f>
        <v>99.999999999999986</v>
      </c>
    </row>
    <row r="24" spans="1:26" s="158" customFormat="1" x14ac:dyDescent="0.35">
      <c r="A24" s="19" t="s">
        <v>54</v>
      </c>
      <c r="B24" s="20" t="s">
        <v>59</v>
      </c>
      <c r="C24" s="19" t="s">
        <v>81</v>
      </c>
      <c r="D24" s="21">
        <v>49.1</v>
      </c>
      <c r="E24" s="21">
        <v>1.25</v>
      </c>
      <c r="F24" s="21">
        <v>15.7</v>
      </c>
      <c r="G24" s="21">
        <v>13.7</v>
      </c>
      <c r="H24" s="21">
        <v>0.18</v>
      </c>
      <c r="I24" s="21">
        <v>6.86</v>
      </c>
      <c r="J24" s="21">
        <v>10.6</v>
      </c>
      <c r="K24" s="21">
        <v>2.4</v>
      </c>
      <c r="L24" s="21">
        <v>0.3</v>
      </c>
      <c r="M24" s="21"/>
      <c r="N24" s="21"/>
      <c r="O24" s="21"/>
      <c r="P24" s="21">
        <f t="shared" si="1"/>
        <v>100.09</v>
      </c>
      <c r="Q24" s="26">
        <f t="shared" si="13"/>
        <v>49.055849735238283</v>
      </c>
      <c r="R24" s="26">
        <f t="shared" si="13"/>
        <v>1.2488760115895694</v>
      </c>
      <c r="S24" s="26">
        <f t="shared" si="13"/>
        <v>15.685882705564991</v>
      </c>
      <c r="T24" s="26">
        <f>(G24/$P24)*100</f>
        <v>13.68768108702168</v>
      </c>
      <c r="U24" s="26">
        <f t="shared" si="13"/>
        <v>0.17983814566889797</v>
      </c>
      <c r="V24" s="26">
        <f t="shared" si="13"/>
        <v>6.8538315516035562</v>
      </c>
      <c r="W24" s="26">
        <f t="shared" si="13"/>
        <v>10.590468578279548</v>
      </c>
      <c r="X24" s="26">
        <f t="shared" si="13"/>
        <v>2.397841942251973</v>
      </c>
      <c r="Y24" s="26">
        <f t="shared" si="13"/>
        <v>0.29973024278149663</v>
      </c>
      <c r="Z24" s="26">
        <f t="shared" si="14"/>
        <v>100</v>
      </c>
    </row>
    <row r="25" spans="1:26" s="158" customFormat="1" x14ac:dyDescent="0.35">
      <c r="A25" s="19" t="s">
        <v>54</v>
      </c>
      <c r="B25" s="20" t="s">
        <v>60</v>
      </c>
      <c r="C25" s="19" t="s">
        <v>81</v>
      </c>
      <c r="D25" s="21">
        <v>49.8</v>
      </c>
      <c r="E25" s="21">
        <v>1.03</v>
      </c>
      <c r="F25" s="21">
        <v>16.399999999999999</v>
      </c>
      <c r="G25" s="21">
        <v>12.7</v>
      </c>
      <c r="H25" s="21">
        <v>0.13</v>
      </c>
      <c r="I25" s="21">
        <v>7.09</v>
      </c>
      <c r="J25" s="21">
        <v>9.8800000000000008</v>
      </c>
      <c r="K25" s="21">
        <v>2.67</v>
      </c>
      <c r="L25" s="21">
        <v>0.26</v>
      </c>
      <c r="M25" s="21"/>
      <c r="N25" s="21"/>
      <c r="O25" s="21"/>
      <c r="P25" s="21">
        <f t="shared" si="1"/>
        <v>99.96</v>
      </c>
      <c r="Q25" s="26">
        <f t="shared" si="13"/>
        <v>49.819927971188477</v>
      </c>
      <c r="R25" s="26">
        <f t="shared" si="13"/>
        <v>1.0304121648659463</v>
      </c>
      <c r="S25" s="26">
        <f t="shared" si="13"/>
        <v>16.406562625050018</v>
      </c>
      <c r="T25" s="26">
        <f t="shared" si="13"/>
        <v>12.705082032813126</v>
      </c>
      <c r="U25" s="26">
        <f t="shared" si="13"/>
        <v>0.13005202080832334</v>
      </c>
      <c r="V25" s="26">
        <f t="shared" si="13"/>
        <v>7.0928371348539425</v>
      </c>
      <c r="W25" s="26">
        <f t="shared" si="13"/>
        <v>9.8839535814325732</v>
      </c>
      <c r="X25" s="26">
        <f t="shared" si="13"/>
        <v>2.6710684273709484</v>
      </c>
      <c r="Y25" s="26">
        <f t="shared" si="13"/>
        <v>0.26010404161664669</v>
      </c>
      <c r="Z25" s="26">
        <f t="shared" si="14"/>
        <v>100</v>
      </c>
    </row>
    <row r="26" spans="1:26" s="158" customFormat="1" x14ac:dyDescent="0.35">
      <c r="A26" s="19" t="s">
        <v>54</v>
      </c>
      <c r="B26" s="20" t="s">
        <v>61</v>
      </c>
      <c r="C26" s="19" t="s">
        <v>81</v>
      </c>
      <c r="D26" s="21">
        <v>48.5</v>
      </c>
      <c r="E26" s="21">
        <v>1.1399999999999999</v>
      </c>
      <c r="F26" s="21">
        <v>16.600000000000001</v>
      </c>
      <c r="G26" s="21">
        <v>13.4</v>
      </c>
      <c r="H26" s="21">
        <v>0.09</v>
      </c>
      <c r="I26" s="21">
        <v>7.42</v>
      </c>
      <c r="J26" s="21">
        <v>10.5</v>
      </c>
      <c r="K26" s="21">
        <v>2.23</v>
      </c>
      <c r="L26" s="21">
        <v>0.17</v>
      </c>
      <c r="M26" s="21"/>
      <c r="N26" s="21"/>
      <c r="O26" s="21"/>
      <c r="P26" s="21">
        <f t="shared" si="1"/>
        <v>100.05000000000003</v>
      </c>
      <c r="Q26" s="26">
        <f t="shared" si="13"/>
        <v>48.475762118940516</v>
      </c>
      <c r="R26" s="26">
        <f t="shared" si="13"/>
        <v>1.1394302848575708</v>
      </c>
      <c r="S26" s="26">
        <f t="shared" si="13"/>
        <v>16.591704147926034</v>
      </c>
      <c r="T26" s="26">
        <f t="shared" si="13"/>
        <v>13.393303348325833</v>
      </c>
      <c r="U26" s="26">
        <f t="shared" si="13"/>
        <v>8.9955022488755601E-2</v>
      </c>
      <c r="V26" s="26">
        <f t="shared" si="13"/>
        <v>7.4162918540729619</v>
      </c>
      <c r="W26" s="26">
        <f t="shared" si="13"/>
        <v>10.494752623688154</v>
      </c>
      <c r="X26" s="26">
        <f t="shared" si="13"/>
        <v>2.2288855572213886</v>
      </c>
      <c r="Y26" s="26">
        <f t="shared" si="13"/>
        <v>0.16991504247876058</v>
      </c>
      <c r="Z26" s="26">
        <f t="shared" si="14"/>
        <v>99.999999999999972</v>
      </c>
    </row>
    <row r="27" spans="1:26" s="158" customFormat="1" x14ac:dyDescent="0.35">
      <c r="A27" s="19" t="s">
        <v>56</v>
      </c>
      <c r="B27" s="20" t="s">
        <v>55</v>
      </c>
      <c r="C27" s="19" t="s">
        <v>80</v>
      </c>
      <c r="D27" s="21">
        <v>60.7</v>
      </c>
      <c r="E27" s="21">
        <v>2.1</v>
      </c>
      <c r="F27" s="21">
        <v>9.5</v>
      </c>
      <c r="G27" s="21">
        <v>9.1</v>
      </c>
      <c r="H27" s="21">
        <v>0.3</v>
      </c>
      <c r="I27" s="21">
        <v>6.9</v>
      </c>
      <c r="J27" s="21">
        <v>7.8</v>
      </c>
      <c r="K27" s="21">
        <v>2.1</v>
      </c>
      <c r="L27" s="21">
        <v>0.4</v>
      </c>
      <c r="M27" s="21"/>
      <c r="N27" s="21"/>
      <c r="O27" s="21">
        <v>0.1</v>
      </c>
      <c r="P27" s="21">
        <f t="shared" si="1"/>
        <v>99</v>
      </c>
      <c r="Q27" s="26">
        <f>(D27/($P27-$O27))*100</f>
        <v>61.375126390293225</v>
      </c>
      <c r="R27" s="26">
        <f t="shared" ref="Q27:Y28" si="15">(E27/($P27-$O27))*100</f>
        <v>2.1233569261880687</v>
      </c>
      <c r="S27" s="26">
        <f t="shared" si="15"/>
        <v>9.6056622851365017</v>
      </c>
      <c r="T27" s="26">
        <f t="shared" si="15"/>
        <v>9.2012133468149635</v>
      </c>
      <c r="U27" s="26">
        <f>(H27/($P27-$O27))*100</f>
        <v>0.30333670374115262</v>
      </c>
      <c r="V27" s="26">
        <f t="shared" si="15"/>
        <v>6.9767441860465116</v>
      </c>
      <c r="W27" s="26">
        <f t="shared" si="15"/>
        <v>7.8867542972699685</v>
      </c>
      <c r="X27" s="26">
        <f t="shared" si="15"/>
        <v>2.1233569261880687</v>
      </c>
      <c r="Y27" s="26">
        <f t="shared" si="15"/>
        <v>0.40444893832153694</v>
      </c>
      <c r="Z27" s="26">
        <f t="shared" si="14"/>
        <v>100</v>
      </c>
    </row>
    <row r="28" spans="1:26" s="158" customFormat="1" x14ac:dyDescent="0.35">
      <c r="A28" s="19" t="s">
        <v>56</v>
      </c>
      <c r="B28" s="20" t="s">
        <v>55</v>
      </c>
      <c r="C28" s="19" t="s">
        <v>80</v>
      </c>
      <c r="D28" s="21">
        <v>60.4</v>
      </c>
      <c r="E28" s="21">
        <v>1.7</v>
      </c>
      <c r="F28" s="21">
        <v>11.3</v>
      </c>
      <c r="G28" s="21">
        <v>7.9</v>
      </c>
      <c r="H28" s="21">
        <v>0.2</v>
      </c>
      <c r="I28" s="21">
        <v>6.7</v>
      </c>
      <c r="J28" s="21">
        <v>7.6</v>
      </c>
      <c r="K28" s="21">
        <v>1.9</v>
      </c>
      <c r="L28" s="21">
        <v>0.7</v>
      </c>
      <c r="M28" s="21"/>
      <c r="N28" s="21"/>
      <c r="O28" s="21">
        <v>0.1</v>
      </c>
      <c r="P28" s="21">
        <f t="shared" si="1"/>
        <v>98.500000000000014</v>
      </c>
      <c r="Q28" s="26">
        <f t="shared" si="15"/>
        <v>61.382113821138198</v>
      </c>
      <c r="R28" s="26">
        <f t="shared" si="15"/>
        <v>1.7276422764227639</v>
      </c>
      <c r="S28" s="26">
        <f t="shared" si="15"/>
        <v>11.483739837398373</v>
      </c>
      <c r="T28" s="26">
        <f t="shared" si="15"/>
        <v>8.0284552845528445</v>
      </c>
      <c r="U28" s="26">
        <f t="shared" si="15"/>
        <v>0.20325203252032517</v>
      </c>
      <c r="V28" s="26">
        <f t="shared" si="15"/>
        <v>6.8089430894308922</v>
      </c>
      <c r="W28" s="26">
        <f t="shared" si="15"/>
        <v>7.7235772357723551</v>
      </c>
      <c r="X28" s="26">
        <f t="shared" si="15"/>
        <v>1.9308943089430888</v>
      </c>
      <c r="Y28" s="26">
        <f t="shared" si="15"/>
        <v>0.71138211382113803</v>
      </c>
      <c r="Z28" s="26">
        <f t="shared" si="14"/>
        <v>100</v>
      </c>
    </row>
    <row r="29" spans="1:26" s="158" customFormat="1" x14ac:dyDescent="0.35">
      <c r="A29" s="19" t="s">
        <v>57</v>
      </c>
      <c r="B29" s="20" t="s">
        <v>34</v>
      </c>
      <c r="C29" s="19" t="s">
        <v>71</v>
      </c>
      <c r="D29" s="21">
        <v>49.14</v>
      </c>
      <c r="E29" s="21">
        <v>1.61</v>
      </c>
      <c r="F29" s="21">
        <v>16</v>
      </c>
      <c r="G29" s="21">
        <f>10.94*0.8998</f>
        <v>9.8438119999999998</v>
      </c>
      <c r="H29" s="21">
        <v>0.22</v>
      </c>
      <c r="I29" s="21">
        <v>7.17</v>
      </c>
      <c r="J29" s="21">
        <v>10.7</v>
      </c>
      <c r="K29" s="21">
        <v>3.29</v>
      </c>
      <c r="L29" s="21">
        <v>0.09</v>
      </c>
      <c r="M29" s="21"/>
      <c r="N29" s="21"/>
      <c r="O29" s="21"/>
      <c r="P29" s="21">
        <f t="shared" si="1"/>
        <v>98.063812000000013</v>
      </c>
      <c r="Q29" s="26">
        <f t="shared" ref="Q29:Y29" si="16">(D29/$P29)*100</f>
        <v>50.110228225678185</v>
      </c>
      <c r="R29" s="26">
        <f t="shared" si="16"/>
        <v>1.6417881042601117</v>
      </c>
      <c r="S29" s="26">
        <f t="shared" si="16"/>
        <v>16.315906626187441</v>
      </c>
      <c r="T29" s="26">
        <f t="shared" si="16"/>
        <v>10.038169839858966</v>
      </c>
      <c r="U29" s="26">
        <f t="shared" si="16"/>
        <v>0.22434371611007733</v>
      </c>
      <c r="V29" s="26">
        <f t="shared" si="16"/>
        <v>7.3115656568602487</v>
      </c>
      <c r="W29" s="26">
        <f t="shared" si="16"/>
        <v>10.911262556262852</v>
      </c>
      <c r="X29" s="26">
        <f t="shared" si="16"/>
        <v>3.3549583000097929</v>
      </c>
      <c r="Y29" s="26">
        <f t="shared" si="16"/>
        <v>9.1776974772304371E-2</v>
      </c>
      <c r="Z29" s="26">
        <f t="shared" ref="Z29" si="17">SUM(Q29:Y29)</f>
        <v>100</v>
      </c>
    </row>
    <row r="30" spans="1:26" s="158" customFormat="1" x14ac:dyDescent="0.35">
      <c r="A30" s="19" t="s">
        <v>62</v>
      </c>
      <c r="B30" s="20" t="s">
        <v>63</v>
      </c>
      <c r="C30" s="19" t="s">
        <v>83</v>
      </c>
      <c r="D30" s="21">
        <v>45.97</v>
      </c>
      <c r="E30" s="21">
        <v>1.58</v>
      </c>
      <c r="F30" s="21">
        <v>14.81</v>
      </c>
      <c r="G30" s="21">
        <f>9.04+(4.31*0.8998)</f>
        <v>12.918137999999999</v>
      </c>
      <c r="H30" s="21">
        <v>0.21</v>
      </c>
      <c r="I30" s="21">
        <v>8.11</v>
      </c>
      <c r="J30" s="21">
        <v>13.16</v>
      </c>
      <c r="K30" s="21">
        <v>2.1</v>
      </c>
      <c r="L30" s="21">
        <v>0.1</v>
      </c>
      <c r="M30" s="21">
        <v>0.35</v>
      </c>
      <c r="N30" s="21"/>
      <c r="O30" s="21"/>
      <c r="P30" s="21">
        <f t="shared" si="1"/>
        <v>99.308137999999971</v>
      </c>
      <c r="Q30" s="26">
        <f t="shared" ref="Q30:Y33" si="18">(D30/($P30-$M30))*100</f>
        <v>46.45398643212144</v>
      </c>
      <c r="R30" s="26">
        <f t="shared" si="18"/>
        <v>1.5966347305362603</v>
      </c>
      <c r="S30" s="26">
        <f>(F30/($P30-$M30))*100</f>
        <v>14.965924278001275</v>
      </c>
      <c r="T30" s="26">
        <f t="shared" si="18"/>
        <v>13.054144167506468</v>
      </c>
      <c r="U30" s="26">
        <f t="shared" si="18"/>
        <v>0.21221094519785735</v>
      </c>
      <c r="V30" s="26">
        <f t="shared" si="18"/>
        <v>8.1953845978791566</v>
      </c>
      <c r="W30" s="26">
        <f t="shared" si="18"/>
        <v>13.298552565732393</v>
      </c>
      <c r="X30" s="26">
        <f t="shared" si="18"/>
        <v>2.1221094519785733</v>
      </c>
      <c r="Y30" s="26">
        <f t="shared" si="18"/>
        <v>0.10105283104659875</v>
      </c>
      <c r="Z30" s="26">
        <f t="shared" ref="Z30:Z32" si="19">SUM(Q30:Y30)</f>
        <v>100.00000000000001</v>
      </c>
    </row>
    <row r="31" spans="1:26" s="158" customFormat="1" x14ac:dyDescent="0.35">
      <c r="A31" s="19" t="s">
        <v>62</v>
      </c>
      <c r="B31" s="20" t="s">
        <v>64</v>
      </c>
      <c r="C31" s="19" t="s">
        <v>83</v>
      </c>
      <c r="D31" s="21">
        <v>46.92</v>
      </c>
      <c r="E31" s="21">
        <v>2.02</v>
      </c>
      <c r="F31" s="21">
        <v>14.37</v>
      </c>
      <c r="G31" s="21">
        <f>9.94+(4.31*0.8998)</f>
        <v>13.818137999999999</v>
      </c>
      <c r="H31" s="21">
        <v>0.17</v>
      </c>
      <c r="I31" s="21">
        <v>7.32</v>
      </c>
      <c r="J31" s="21">
        <v>12.14</v>
      </c>
      <c r="K31" s="21">
        <v>1.8</v>
      </c>
      <c r="L31" s="21">
        <v>0.17</v>
      </c>
      <c r="M31" s="21">
        <v>0.24</v>
      </c>
      <c r="N31" s="21"/>
      <c r="O31" s="21"/>
      <c r="P31" s="21">
        <f t="shared" si="1"/>
        <v>98.96813800000001</v>
      </c>
      <c r="Q31" s="26">
        <f>(D31/($P31-$M31))*100</f>
        <v>47.524445361260632</v>
      </c>
      <c r="R31" s="26">
        <f t="shared" si="18"/>
        <v>2.0460225837541874</v>
      </c>
      <c r="S31" s="26">
        <f t="shared" si="18"/>
        <v>14.555121053736469</v>
      </c>
      <c r="T31" s="26">
        <f t="shared" si="18"/>
        <v>13.996149709619763</v>
      </c>
      <c r="U31" s="26">
        <f t="shared" si="18"/>
        <v>0.17219001942485734</v>
      </c>
      <c r="V31" s="26">
        <f t="shared" si="18"/>
        <v>7.4142996599409168</v>
      </c>
      <c r="W31" s="26">
        <f t="shared" si="18"/>
        <v>12.296393151869225</v>
      </c>
      <c r="X31" s="26">
        <f t="shared" si="18"/>
        <v>1.8231884409690777</v>
      </c>
      <c r="Y31" s="26">
        <f t="shared" si="18"/>
        <v>0.17219001942485734</v>
      </c>
      <c r="Z31" s="26">
        <f t="shared" si="19"/>
        <v>99.999999999999986</v>
      </c>
    </row>
    <row r="32" spans="1:26" s="158" customFormat="1" x14ac:dyDescent="0.35">
      <c r="A32" s="19" t="s">
        <v>62</v>
      </c>
      <c r="B32" s="20" t="s">
        <v>65</v>
      </c>
      <c r="C32" s="19" t="s">
        <v>83</v>
      </c>
      <c r="D32" s="21">
        <v>48.79</v>
      </c>
      <c r="E32" s="21">
        <v>0.54</v>
      </c>
      <c r="F32" s="21">
        <v>17.13</v>
      </c>
      <c r="G32" s="21">
        <f>7.26+(0.86*0.8998)</f>
        <v>8.0338279999999997</v>
      </c>
      <c r="H32" s="21">
        <v>0.22</v>
      </c>
      <c r="I32" s="21">
        <v>10.86</v>
      </c>
      <c r="J32" s="21">
        <v>11.66</v>
      </c>
      <c r="K32" s="21">
        <v>1.54</v>
      </c>
      <c r="L32" s="21">
        <v>0.05</v>
      </c>
      <c r="M32" s="21">
        <v>0.12</v>
      </c>
      <c r="N32" s="21"/>
      <c r="O32" s="21"/>
      <c r="P32" s="21">
        <f t="shared" si="1"/>
        <v>98.943827999999996</v>
      </c>
      <c r="Q32" s="26">
        <f>(D32/($P32-$M32))*100</f>
        <v>49.370684163337614</v>
      </c>
      <c r="R32" s="26">
        <f>(E32/($P32-$M32))*100</f>
        <v>0.54642692043866181</v>
      </c>
      <c r="S32" s="26">
        <f t="shared" si="18"/>
        <v>17.333876198359775</v>
      </c>
      <c r="T32" s="26">
        <f t="shared" si="18"/>
        <v>8.1294442469886938</v>
      </c>
      <c r="U32" s="26">
        <f t="shared" si="18"/>
        <v>0.22261837499352893</v>
      </c>
      <c r="V32" s="26">
        <f t="shared" si="18"/>
        <v>10.989252511044199</v>
      </c>
      <c r="W32" s="26">
        <f t="shared" si="18"/>
        <v>11.798773874657034</v>
      </c>
      <c r="X32" s="26">
        <f>(K32/($P32-$M32))*100</f>
        <v>1.5583286249547024</v>
      </c>
      <c r="Y32" s="26">
        <f t="shared" si="18"/>
        <v>5.0595085225802028E-2</v>
      </c>
      <c r="Z32" s="26">
        <f t="shared" si="19"/>
        <v>100.00000000000001</v>
      </c>
    </row>
    <row r="33" spans="1:26" x14ac:dyDescent="0.35">
      <c r="A33" s="22" t="s">
        <v>86</v>
      </c>
      <c r="B33" s="20" t="s">
        <v>85</v>
      </c>
      <c r="C33" s="22" t="s">
        <v>84</v>
      </c>
      <c r="D33" s="21">
        <v>54.6</v>
      </c>
      <c r="E33" s="21">
        <v>0.93</v>
      </c>
      <c r="F33" s="21">
        <v>13.7</v>
      </c>
      <c r="G33" s="21">
        <v>12.2</v>
      </c>
      <c r="H33" s="21">
        <v>0.2</v>
      </c>
      <c r="I33" s="21">
        <v>5.3</v>
      </c>
      <c r="J33" s="21">
        <v>10</v>
      </c>
      <c r="K33" s="21">
        <v>1.1000000000000001</v>
      </c>
      <c r="L33" s="21">
        <v>0.6</v>
      </c>
      <c r="M33" s="21">
        <v>0.1</v>
      </c>
      <c r="N33" s="21"/>
      <c r="O33" s="21"/>
      <c r="P33" s="21">
        <f t="shared" si="1"/>
        <v>98.72999999999999</v>
      </c>
      <c r="Q33" s="26">
        <f>(D33/($P33-$M33))*100</f>
        <v>55.3584102200142</v>
      </c>
      <c r="R33" s="26">
        <f t="shared" si="18"/>
        <v>0.94291797627496721</v>
      </c>
      <c r="S33" s="26">
        <f t="shared" si="18"/>
        <v>13.890297069857041</v>
      </c>
      <c r="T33" s="26">
        <f t="shared" si="18"/>
        <v>12.369461624252255</v>
      </c>
      <c r="U33" s="26">
        <f>(H33/($P33-$M33))*100</f>
        <v>0.20277805941397142</v>
      </c>
      <c r="V33" s="26">
        <f t="shared" si="18"/>
        <v>5.3736185744702425</v>
      </c>
      <c r="W33" s="26">
        <f t="shared" si="18"/>
        <v>10.13890297069857</v>
      </c>
      <c r="X33" s="26">
        <f t="shared" si="18"/>
        <v>1.1152793267768428</v>
      </c>
      <c r="Y33" s="26">
        <f t="shared" si="18"/>
        <v>0.60833417824191427</v>
      </c>
      <c r="Z33" s="26">
        <f>SUM(Q33:Y33)</f>
        <v>100.00000000000001</v>
      </c>
    </row>
    <row r="34" spans="1:26" x14ac:dyDescent="0.35">
      <c r="A34" s="4" t="s">
        <v>87</v>
      </c>
      <c r="B34" s="53" t="s">
        <v>88</v>
      </c>
      <c r="C34" s="4" t="s">
        <v>89</v>
      </c>
      <c r="D34" s="7">
        <v>49.96</v>
      </c>
      <c r="E34" s="7">
        <v>0.76</v>
      </c>
      <c r="F34" s="7">
        <v>19.97</v>
      </c>
      <c r="G34" s="7">
        <f>4.03+(2*0.8998)</f>
        <v>5.8296000000000001</v>
      </c>
      <c r="H34" s="7">
        <v>0.11</v>
      </c>
      <c r="I34" s="7">
        <v>8.15</v>
      </c>
      <c r="J34" s="7">
        <v>12.72</v>
      </c>
      <c r="K34" s="7">
        <v>2.57</v>
      </c>
      <c r="L34" s="7">
        <v>0.14000000000000001</v>
      </c>
      <c r="M34" s="7"/>
      <c r="N34" s="7"/>
      <c r="O34" s="7"/>
      <c r="P34" s="7">
        <f t="shared" si="1"/>
        <v>100.20959999999999</v>
      </c>
      <c r="Q34" s="8">
        <f>(D34/$P34)*100</f>
        <v>49.855502865992882</v>
      </c>
      <c r="R34" s="8">
        <f t="shared" ref="R34:Y34" si="20">(E34/$P34)*100</f>
        <v>0.75841037186058025</v>
      </c>
      <c r="S34" s="8">
        <f t="shared" si="20"/>
        <v>19.928230429020772</v>
      </c>
      <c r="T34" s="8">
        <f t="shared" si="20"/>
        <v>5.8174067155242613</v>
      </c>
      <c r="U34" s="8">
        <f t="shared" si="20"/>
        <v>0.10976992224297873</v>
      </c>
      <c r="V34" s="8">
        <f t="shared" si="20"/>
        <v>8.1329533298206975</v>
      </c>
      <c r="W34" s="8">
        <f t="shared" si="20"/>
        <v>12.693394644824449</v>
      </c>
      <c r="X34" s="8">
        <f t="shared" si="20"/>
        <v>2.5646245469495939</v>
      </c>
      <c r="Y34" s="8">
        <f t="shared" si="20"/>
        <v>0.13970717376379113</v>
      </c>
      <c r="Z34" s="8">
        <f>SUM(Q34:Y34)</f>
        <v>100</v>
      </c>
    </row>
    <row r="35" spans="1:26" x14ac:dyDescent="0.35">
      <c r="A35" s="22" t="s">
        <v>157</v>
      </c>
      <c r="B35" s="20" t="s">
        <v>159</v>
      </c>
      <c r="C35" s="22" t="s">
        <v>160</v>
      </c>
      <c r="D35" s="22">
        <v>47.48</v>
      </c>
      <c r="E35" s="22">
        <v>1.1100000000000001</v>
      </c>
      <c r="F35" s="22">
        <v>16.38</v>
      </c>
      <c r="G35" s="22">
        <v>11.16</v>
      </c>
      <c r="H35" s="22">
        <v>0.18</v>
      </c>
      <c r="I35" s="22">
        <v>7.33</v>
      </c>
      <c r="J35" s="22">
        <v>11.77</v>
      </c>
      <c r="K35" s="22">
        <v>2.46</v>
      </c>
      <c r="L35" s="22">
        <v>0.41</v>
      </c>
      <c r="M35" s="22"/>
      <c r="N35" s="22"/>
      <c r="O35" s="22"/>
      <c r="P35" s="7">
        <f>SUM(D35:O35)</f>
        <v>98.279999999999987</v>
      </c>
      <c r="Q35" s="8">
        <f>(D35/$P35)*100</f>
        <v>48.310948310948312</v>
      </c>
      <c r="R35" s="8">
        <f>(E35/$P35)*100</f>
        <v>1.1294261294261299</v>
      </c>
      <c r="S35" s="8">
        <f t="shared" ref="S35" si="21">(F35/$P35)*100</f>
        <v>16.666666666666668</v>
      </c>
      <c r="T35" s="8">
        <f t="shared" ref="T35" si="22">(G35/$P35)*100</f>
        <v>11.355311355311356</v>
      </c>
      <c r="U35" s="8">
        <f t="shared" ref="U35" si="23">(H35/$P35)*100</f>
        <v>0.18315018315018317</v>
      </c>
      <c r="V35" s="8">
        <f>(I35/$P35)*100</f>
        <v>7.4582824582824596</v>
      </c>
      <c r="W35" s="8">
        <f t="shared" ref="W35" si="24">(J35/$P35)*100</f>
        <v>11.975986975986977</v>
      </c>
      <c r="X35" s="8">
        <f t="shared" ref="X35" si="25">(K35/$P35)*100</f>
        <v>2.503052503052503</v>
      </c>
      <c r="Y35" s="8">
        <f t="shared" ref="Y35" si="26">(L35/$P35)*100</f>
        <v>0.41717541717541723</v>
      </c>
      <c r="Z35" s="8">
        <f>SUM(Q35:Y35)</f>
        <v>100</v>
      </c>
    </row>
    <row r="36" spans="1:26" x14ac:dyDescent="0.35">
      <c r="A36" s="4" t="s">
        <v>162</v>
      </c>
      <c r="B36" s="20" t="s">
        <v>163</v>
      </c>
      <c r="C36" s="22" t="s">
        <v>166</v>
      </c>
      <c r="D36" s="103">
        <v>48.5</v>
      </c>
      <c r="E36" s="103">
        <v>0.72</v>
      </c>
      <c r="F36" s="103">
        <v>16.649999999999999</v>
      </c>
      <c r="G36" s="103">
        <v>8.1300000000000008</v>
      </c>
      <c r="H36" s="103"/>
      <c r="I36" s="103">
        <v>11</v>
      </c>
      <c r="J36" s="103">
        <v>12.78</v>
      </c>
      <c r="K36" s="103">
        <v>1.71</v>
      </c>
      <c r="L36" s="103"/>
      <c r="M36" s="103"/>
      <c r="N36" s="103"/>
      <c r="O36" s="103"/>
      <c r="P36" s="7">
        <f t="shared" ref="P36:P38" si="27">SUM(D36:O36)</f>
        <v>99.49</v>
      </c>
      <c r="Q36" s="8">
        <f t="shared" ref="Q36:Q38" si="28">(D36/$P36)*100</f>
        <v>48.748617951552923</v>
      </c>
      <c r="R36" s="8">
        <f t="shared" ref="R36:R37" si="29">(E36/$P36)*100</f>
        <v>0.72369082319831146</v>
      </c>
      <c r="S36" s="8">
        <f t="shared" ref="S36:S38" si="30">(F36/$P36)*100</f>
        <v>16.73535028646095</v>
      </c>
      <c r="T36" s="8">
        <f>(G36/$P36)*100</f>
        <v>8.1716755452809338</v>
      </c>
      <c r="U36" s="8"/>
      <c r="V36" s="8">
        <f t="shared" ref="V36:V38" si="31">(I36/$P36)*100</f>
        <v>11.056387576640869</v>
      </c>
      <c r="W36" s="8">
        <f t="shared" ref="W36:W38" si="32">(J36/$P36)*100</f>
        <v>12.845512111770027</v>
      </c>
      <c r="X36" s="8">
        <f t="shared" ref="X36:X38" si="33">(K36/$P36)*100</f>
        <v>1.7187657050959895</v>
      </c>
      <c r="Y36" s="8"/>
      <c r="Z36" s="8">
        <f t="shared" ref="Z36:Z38" si="34">SUM(Q36:Y36)</f>
        <v>100</v>
      </c>
    </row>
    <row r="37" spans="1:26" x14ac:dyDescent="0.35">
      <c r="A37" s="4" t="s">
        <v>162</v>
      </c>
      <c r="B37" s="20" t="s">
        <v>164</v>
      </c>
      <c r="C37" s="22" t="s">
        <v>166</v>
      </c>
      <c r="D37" s="103">
        <v>48.14</v>
      </c>
      <c r="E37" s="103">
        <v>0.69</v>
      </c>
      <c r="F37" s="103">
        <v>15.81</v>
      </c>
      <c r="G37" s="103">
        <v>8.1199999999999992</v>
      </c>
      <c r="H37" s="103"/>
      <c r="I37" s="103">
        <v>13</v>
      </c>
      <c r="J37" s="103">
        <v>12.14</v>
      </c>
      <c r="K37" s="103">
        <v>1.63</v>
      </c>
      <c r="L37" s="103"/>
      <c r="M37" s="103"/>
      <c r="N37" s="103"/>
      <c r="O37" s="103"/>
      <c r="P37" s="7">
        <f t="shared" si="27"/>
        <v>99.53</v>
      </c>
      <c r="Q37" s="8">
        <f t="shared" si="28"/>
        <v>48.36732643424093</v>
      </c>
      <c r="R37" s="8">
        <f t="shared" si="29"/>
        <v>0.6932583140761579</v>
      </c>
      <c r="S37" s="8">
        <f t="shared" si="30"/>
        <v>15.884657892092838</v>
      </c>
      <c r="T37" s="8">
        <f t="shared" ref="T37:T38" si="35">(G37/$P37)*100</f>
        <v>8.1583442178237711</v>
      </c>
      <c r="U37" s="8"/>
      <c r="V37" s="8">
        <f t="shared" si="31"/>
        <v>13.061388526072539</v>
      </c>
      <c r="W37" s="8">
        <f t="shared" si="32"/>
        <v>12.197327438963127</v>
      </c>
      <c r="X37" s="8">
        <f>(K37/$P37)*100</f>
        <v>1.6376971767306336</v>
      </c>
      <c r="Y37" s="8"/>
      <c r="Z37" s="8">
        <f>SUM(Q37:Y37)</f>
        <v>100</v>
      </c>
    </row>
    <row r="38" spans="1:26" ht="16.5" customHeight="1" x14ac:dyDescent="0.35">
      <c r="A38" s="9" t="s">
        <v>162</v>
      </c>
      <c r="B38" s="39" t="s">
        <v>165</v>
      </c>
      <c r="C38" s="9" t="s">
        <v>166</v>
      </c>
      <c r="D38" s="104">
        <v>47.78</v>
      </c>
      <c r="E38" s="104">
        <v>0.65</v>
      </c>
      <c r="F38" s="104">
        <v>14.97</v>
      </c>
      <c r="G38" s="104">
        <v>8.11</v>
      </c>
      <c r="H38" s="104"/>
      <c r="I38" s="104">
        <v>15</v>
      </c>
      <c r="J38" s="104">
        <v>11.5</v>
      </c>
      <c r="K38" s="104">
        <v>1.54</v>
      </c>
      <c r="L38" s="104"/>
      <c r="M38" s="104"/>
      <c r="N38" s="104"/>
      <c r="O38" s="104"/>
      <c r="P38" s="10">
        <f t="shared" si="27"/>
        <v>99.55</v>
      </c>
      <c r="Q38" s="12">
        <f t="shared" si="28"/>
        <v>47.995981918633859</v>
      </c>
      <c r="R38" s="12">
        <f>(E38/$P38)*100</f>
        <v>0.65293822199899554</v>
      </c>
      <c r="S38" s="12">
        <f t="shared" si="30"/>
        <v>15.037669512807636</v>
      </c>
      <c r="T38" s="12">
        <f t="shared" si="35"/>
        <v>8.1466599698643893</v>
      </c>
      <c r="U38" s="12"/>
      <c r="V38" s="12">
        <f t="shared" si="31"/>
        <v>15.067805123053743</v>
      </c>
      <c r="W38" s="12">
        <f t="shared" si="32"/>
        <v>11.551983927674536</v>
      </c>
      <c r="X38" s="12">
        <f t="shared" si="33"/>
        <v>1.5469613259668509</v>
      </c>
      <c r="Y38" s="12"/>
      <c r="Z38" s="12">
        <f t="shared" si="34"/>
        <v>100.00000000000001</v>
      </c>
    </row>
    <row r="39" spans="1:26" ht="17.25" customHeight="1" x14ac:dyDescent="0.3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5.75" customHeight="1" x14ac:dyDescent="0.35">
      <c r="A40" s="19" t="s">
        <v>113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x14ac:dyDescent="0.35">
      <c r="A41" s="13" t="s">
        <v>118</v>
      </c>
      <c r="B41" s="13"/>
      <c r="C41" s="4" t="s">
        <v>112</v>
      </c>
      <c r="D41" s="4" t="s">
        <v>101</v>
      </c>
      <c r="E41" s="13"/>
      <c r="F41" s="13"/>
      <c r="G41" s="13"/>
      <c r="H41" s="13"/>
      <c r="I41" s="4" t="s">
        <v>104</v>
      </c>
      <c r="J41" s="13"/>
      <c r="K41" s="13"/>
      <c r="L41" s="13"/>
      <c r="M41" s="13"/>
      <c r="N41" s="13"/>
      <c r="O41" s="13"/>
      <c r="P41" s="1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8" customHeight="1" x14ac:dyDescent="0.35">
      <c r="A42" s="4" t="s">
        <v>109</v>
      </c>
      <c r="B42" s="13"/>
      <c r="C42" s="4" t="s">
        <v>106</v>
      </c>
      <c r="D42" s="4" t="s">
        <v>167</v>
      </c>
      <c r="E42" s="13"/>
      <c r="F42" s="13"/>
      <c r="G42" s="13"/>
      <c r="H42" s="13"/>
      <c r="I42" s="4" t="s">
        <v>102</v>
      </c>
      <c r="J42" s="13"/>
      <c r="K42" s="13"/>
      <c r="L42" s="13"/>
      <c r="M42" s="13"/>
      <c r="N42" s="13"/>
      <c r="O42" s="13"/>
      <c r="P42" s="1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x14ac:dyDescent="0.35">
      <c r="A43" s="4" t="s">
        <v>108</v>
      </c>
      <c r="B43" s="13"/>
      <c r="C43" s="4" t="s">
        <v>107</v>
      </c>
      <c r="D43" s="4" t="s">
        <v>105</v>
      </c>
      <c r="E43" s="13"/>
      <c r="F43" s="13"/>
      <c r="G43" s="13"/>
      <c r="H43" s="13"/>
      <c r="I43" s="4" t="s">
        <v>103</v>
      </c>
      <c r="J43" s="13"/>
      <c r="K43" s="13"/>
      <c r="L43" s="13"/>
      <c r="M43" s="13"/>
      <c r="N43" s="13"/>
      <c r="O43" s="13"/>
      <c r="P43" s="1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20.25" customHeight="1" x14ac:dyDescent="0.5">
      <c r="A44" s="4" t="s">
        <v>110</v>
      </c>
      <c r="B44" s="4"/>
      <c r="C44" s="4" t="s">
        <v>111</v>
      </c>
      <c r="D44" s="22" t="s">
        <v>158</v>
      </c>
      <c r="E44" s="4"/>
      <c r="F44" s="25"/>
      <c r="G44" s="13"/>
      <c r="H44" s="25"/>
      <c r="I44" s="4" t="s">
        <v>161</v>
      </c>
      <c r="J44" s="4"/>
      <c r="K44" s="30"/>
      <c r="L44" s="13"/>
      <c r="M44" s="13"/>
      <c r="N44" s="13"/>
      <c r="O44" s="13"/>
      <c r="P44" s="25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x14ac:dyDescent="0.35">
      <c r="A45" s="22"/>
      <c r="B45" s="22"/>
      <c r="C45" s="22"/>
      <c r="D45" s="21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7.5" x14ac:dyDescent="0.45">
      <c r="A46" s="22" t="s">
        <v>128</v>
      </c>
      <c r="B46" s="22"/>
      <c r="C46" s="22"/>
      <c r="D46" s="2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35">
      <c r="A47" s="22" t="s">
        <v>170</v>
      </c>
      <c r="B47" s="22"/>
      <c r="C47" s="22"/>
      <c r="D47" s="2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7.5" x14ac:dyDescent="0.45">
      <c r="A48" s="22" t="s">
        <v>117</v>
      </c>
      <c r="B48" s="22"/>
      <c r="C48" s="22"/>
      <c r="D48" s="2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x14ac:dyDescent="0.35">
      <c r="A49" s="22" t="s">
        <v>131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76" spans="17:26" x14ac:dyDescent="0.35">
      <c r="Q76" s="159"/>
      <c r="R76" s="159"/>
      <c r="S76" s="159"/>
      <c r="T76" s="159"/>
      <c r="U76" s="159"/>
      <c r="V76" s="159"/>
      <c r="W76" s="159"/>
      <c r="X76" s="159"/>
      <c r="Y76" s="159"/>
      <c r="Z76" s="159"/>
    </row>
    <row r="77" spans="17:26" x14ac:dyDescent="0.35">
      <c r="Q77" s="159"/>
      <c r="R77" s="159"/>
      <c r="S77" s="159"/>
      <c r="T77" s="159"/>
      <c r="U77" s="159"/>
      <c r="V77" s="159"/>
      <c r="W77" s="159"/>
      <c r="X77" s="159"/>
      <c r="Y77" s="159"/>
      <c r="Z77" s="159"/>
    </row>
    <row r="78" spans="17:26" x14ac:dyDescent="0.35">
      <c r="Q78" s="159"/>
      <c r="R78" s="159"/>
      <c r="S78" s="159"/>
      <c r="T78" s="159"/>
      <c r="U78" s="159"/>
      <c r="V78" s="159"/>
      <c r="W78" s="159"/>
      <c r="X78" s="159"/>
      <c r="Y78" s="159"/>
      <c r="Z78" s="159"/>
    </row>
    <row r="79" spans="17:26" x14ac:dyDescent="0.35">
      <c r="Q79" s="159"/>
      <c r="R79" s="159"/>
      <c r="S79" s="159"/>
      <c r="T79" s="159"/>
      <c r="U79" s="159"/>
      <c r="V79" s="159"/>
      <c r="W79" s="159"/>
      <c r="X79" s="159"/>
      <c r="Y79" s="159"/>
      <c r="Z79" s="159"/>
    </row>
    <row r="80" spans="17:26" x14ac:dyDescent="0.35">
      <c r="Q80" s="159"/>
      <c r="R80" s="159"/>
      <c r="S80" s="159"/>
      <c r="T80" s="159"/>
      <c r="U80" s="159"/>
      <c r="V80" s="159"/>
      <c r="W80" s="159"/>
      <c r="X80" s="159"/>
      <c r="Y80" s="159"/>
      <c r="Z80" s="159"/>
    </row>
    <row r="81" spans="17:26" x14ac:dyDescent="0.35">
      <c r="Q81" s="159"/>
      <c r="R81" s="159"/>
      <c r="S81" s="159"/>
      <c r="T81" s="159"/>
      <c r="U81" s="159"/>
      <c r="V81" s="159"/>
      <c r="W81" s="159"/>
      <c r="X81" s="159"/>
      <c r="Y81" s="159"/>
      <c r="Z81" s="159"/>
    </row>
    <row r="82" spans="17:26" x14ac:dyDescent="0.35">
      <c r="Q82" s="159"/>
      <c r="R82" s="159"/>
      <c r="S82" s="159"/>
      <c r="T82" s="159"/>
      <c r="U82" s="159"/>
      <c r="V82" s="159"/>
      <c r="W82" s="159"/>
      <c r="X82" s="159"/>
      <c r="Y82" s="159"/>
      <c r="Z82" s="159"/>
    </row>
    <row r="83" spans="17:26" x14ac:dyDescent="0.35">
      <c r="Q83" s="159"/>
      <c r="R83" s="159"/>
      <c r="S83" s="159"/>
      <c r="T83" s="159"/>
      <c r="U83" s="159"/>
      <c r="V83" s="159"/>
      <c r="W83" s="159"/>
      <c r="X83" s="159"/>
      <c r="Y83" s="159"/>
      <c r="Z83" s="159"/>
    </row>
    <row r="84" spans="17:26" x14ac:dyDescent="0.35">
      <c r="Q84" s="159"/>
      <c r="R84" s="159"/>
      <c r="S84" s="159"/>
      <c r="T84" s="159"/>
      <c r="U84" s="159"/>
      <c r="V84" s="159"/>
      <c r="W84" s="159"/>
      <c r="X84" s="159"/>
      <c r="Y84" s="159"/>
      <c r="Z84" s="159"/>
    </row>
    <row r="85" spans="17:26" x14ac:dyDescent="0.35">
      <c r="Q85" s="159"/>
      <c r="R85" s="159"/>
      <c r="S85" s="159"/>
      <c r="T85" s="159"/>
      <c r="U85" s="159"/>
      <c r="V85" s="159"/>
      <c r="W85" s="159"/>
      <c r="X85" s="159"/>
      <c r="Y85" s="159"/>
      <c r="Z85" s="159"/>
    </row>
    <row r="86" spans="17:26" x14ac:dyDescent="0.35">
      <c r="Q86" s="159"/>
      <c r="R86" s="159"/>
      <c r="S86" s="159"/>
      <c r="T86" s="159"/>
      <c r="U86" s="159"/>
      <c r="V86" s="159"/>
      <c r="W86" s="159"/>
      <c r="X86" s="159"/>
      <c r="Y86" s="159"/>
      <c r="Z86" s="159"/>
    </row>
    <row r="87" spans="17:26" x14ac:dyDescent="0.35">
      <c r="Q87" s="159"/>
      <c r="R87" s="159"/>
      <c r="S87" s="159"/>
      <c r="T87" s="159"/>
      <c r="U87" s="159"/>
      <c r="V87" s="159"/>
      <c r="W87" s="159"/>
      <c r="X87" s="159"/>
      <c r="Y87" s="159"/>
      <c r="Z87" s="159"/>
    </row>
    <row r="88" spans="17:26" x14ac:dyDescent="0.35">
      <c r="Q88" s="159"/>
      <c r="R88" s="159"/>
      <c r="S88" s="159"/>
      <c r="T88" s="159"/>
      <c r="U88" s="159"/>
      <c r="V88" s="159"/>
      <c r="W88" s="159"/>
      <c r="X88" s="159"/>
      <c r="Y88" s="159"/>
      <c r="Z88" s="159"/>
    </row>
    <row r="89" spans="17:26" x14ac:dyDescent="0.35">
      <c r="Q89" s="159"/>
      <c r="R89" s="159"/>
      <c r="S89" s="159"/>
      <c r="T89" s="159"/>
      <c r="U89" s="159"/>
      <c r="V89" s="159"/>
      <c r="W89" s="159"/>
      <c r="X89" s="159"/>
      <c r="Y89" s="159"/>
      <c r="Z89" s="159"/>
    </row>
    <row r="90" spans="17:26" x14ac:dyDescent="0.35">
      <c r="Q90" s="159"/>
      <c r="R90" s="159"/>
      <c r="S90" s="159"/>
      <c r="T90" s="159"/>
      <c r="U90" s="159"/>
      <c r="V90" s="159"/>
      <c r="W90" s="159"/>
      <c r="X90" s="159"/>
      <c r="Y90" s="159"/>
      <c r="Z90" s="159"/>
    </row>
    <row r="91" spans="17:26" x14ac:dyDescent="0.35">
      <c r="Q91" s="159"/>
      <c r="R91" s="159"/>
      <c r="S91" s="159"/>
      <c r="T91" s="159"/>
      <c r="U91" s="159"/>
      <c r="V91" s="159"/>
      <c r="W91" s="159"/>
      <c r="X91" s="159"/>
      <c r="Y91" s="159"/>
      <c r="Z91" s="159"/>
    </row>
    <row r="92" spans="17:26" x14ac:dyDescent="0.35">
      <c r="Q92" s="159"/>
      <c r="R92" s="159"/>
      <c r="S92" s="159"/>
      <c r="T92" s="159"/>
      <c r="U92" s="159"/>
      <c r="V92" s="159"/>
      <c r="W92" s="159"/>
      <c r="X92" s="159"/>
      <c r="Y92" s="159"/>
      <c r="Z92" s="159"/>
    </row>
    <row r="93" spans="17:26" x14ac:dyDescent="0.35">
      <c r="Q93" s="159"/>
      <c r="R93" s="159"/>
      <c r="S93" s="159"/>
      <c r="T93" s="159"/>
      <c r="U93" s="159"/>
      <c r="V93" s="159"/>
      <c r="W93" s="159"/>
      <c r="X93" s="159"/>
      <c r="Y93" s="159"/>
      <c r="Z93" s="159"/>
    </row>
    <row r="94" spans="17:26" x14ac:dyDescent="0.35"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7:26" x14ac:dyDescent="0.35"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  <row r="96" spans="17:26" x14ac:dyDescent="0.35">
      <c r="Q96" s="159"/>
      <c r="R96" s="159"/>
      <c r="S96" s="159"/>
      <c r="T96" s="159"/>
      <c r="U96" s="159"/>
      <c r="V96" s="159"/>
      <c r="W96" s="159"/>
      <c r="X96" s="159"/>
      <c r="Y96" s="159"/>
      <c r="Z96" s="159"/>
    </row>
    <row r="97" spans="17:26" x14ac:dyDescent="0.35">
      <c r="Q97" s="159"/>
      <c r="R97" s="159"/>
      <c r="S97" s="159"/>
      <c r="T97" s="159"/>
      <c r="U97" s="159"/>
      <c r="V97" s="159"/>
      <c r="W97" s="159"/>
      <c r="X97" s="159"/>
      <c r="Y97" s="159"/>
      <c r="Z97" s="159"/>
    </row>
    <row r="98" spans="17:26" x14ac:dyDescent="0.35">
      <c r="Q98" s="159"/>
      <c r="R98" s="159"/>
      <c r="S98" s="159"/>
      <c r="T98" s="159"/>
      <c r="U98" s="159"/>
      <c r="V98" s="159"/>
      <c r="W98" s="159"/>
      <c r="X98" s="159"/>
      <c r="Y98" s="159"/>
      <c r="Z98" s="159"/>
    </row>
    <row r="99" spans="17:26" x14ac:dyDescent="0.35">
      <c r="Q99" s="159"/>
      <c r="R99" s="159"/>
      <c r="S99" s="159"/>
      <c r="T99" s="159"/>
      <c r="U99" s="159"/>
      <c r="V99" s="159"/>
      <c r="W99" s="159"/>
      <c r="X99" s="159"/>
      <c r="Y99" s="159"/>
      <c r="Z99" s="159"/>
    </row>
    <row r="100" spans="17:26" x14ac:dyDescent="0.35"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</row>
    <row r="101" spans="17:26" x14ac:dyDescent="0.35"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</row>
    <row r="102" spans="17:26" x14ac:dyDescent="0.35"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</row>
    <row r="103" spans="17:26" x14ac:dyDescent="0.35"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</row>
    <row r="104" spans="17:26" x14ac:dyDescent="0.35"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</row>
    <row r="105" spans="17:26" x14ac:dyDescent="0.35"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</row>
    <row r="106" spans="17:26" x14ac:dyDescent="0.35"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</row>
    <row r="107" spans="17:26" x14ac:dyDescent="0.35"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</row>
    <row r="108" spans="17:26" x14ac:dyDescent="0.35"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</row>
    <row r="109" spans="17:26" x14ac:dyDescent="0.35">
      <c r="Q109" s="157"/>
    </row>
    <row r="110" spans="17:26" x14ac:dyDescent="0.35">
      <c r="Q110" s="157"/>
    </row>
    <row r="111" spans="17:26" x14ac:dyDescent="0.35">
      <c r="Q111" s="15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="55" zoomScaleNormal="55" workbookViewId="0">
      <selection activeCell="C29" sqref="C29"/>
    </sheetView>
  </sheetViews>
  <sheetFormatPr defaultColWidth="9.08984375" defaultRowHeight="15.5" x14ac:dyDescent="0.35"/>
  <cols>
    <col min="1" max="1" width="21.26953125" style="11" customWidth="1"/>
    <col min="2" max="2" width="19.7265625" style="11" customWidth="1"/>
    <col min="3" max="3" width="21.81640625" style="11" customWidth="1"/>
    <col min="4" max="4" width="22.26953125" style="11" customWidth="1"/>
    <col min="5" max="5" width="23.36328125" style="11" customWidth="1"/>
    <col min="6" max="6" width="19.26953125" style="11" customWidth="1"/>
    <col min="7" max="7" width="16.26953125" style="11" customWidth="1"/>
    <col min="8" max="8" width="20" style="11" customWidth="1"/>
    <col min="9" max="9" width="14" style="11" customWidth="1"/>
    <col min="10" max="10" width="20.1796875" style="11" customWidth="1"/>
    <col min="11" max="11" width="12.08984375" style="11" customWidth="1"/>
    <col min="12" max="12" width="14.7265625" style="1" customWidth="1"/>
    <col min="13" max="16" width="9.08984375" style="1"/>
    <col min="17" max="17" width="9.6328125" style="1" customWidth="1"/>
    <col min="18" max="16384" width="9.08984375" style="1"/>
  </cols>
  <sheetData>
    <row r="1" spans="1:21" ht="22.5" x14ac:dyDescent="0.45">
      <c r="A1" s="54" t="s">
        <v>126</v>
      </c>
      <c r="B1" s="48"/>
      <c r="C1" s="4"/>
      <c r="D1" s="4"/>
      <c r="E1" s="4"/>
      <c r="F1" s="49"/>
      <c r="G1" s="50"/>
      <c r="H1" s="51"/>
      <c r="I1" s="50"/>
      <c r="J1" s="50"/>
      <c r="K1" s="52"/>
      <c r="L1" s="22"/>
    </row>
    <row r="2" spans="1:21" ht="20" x14ac:dyDescent="0.4">
      <c r="A2" s="48"/>
      <c r="B2" s="48"/>
      <c r="C2" s="4"/>
      <c r="D2" s="4"/>
      <c r="E2" s="4"/>
      <c r="F2" s="49"/>
      <c r="G2" s="50"/>
      <c r="H2" s="51"/>
      <c r="I2" s="50"/>
      <c r="J2" s="50"/>
      <c r="K2" s="52"/>
      <c r="L2" s="22"/>
    </row>
    <row r="3" spans="1:21" ht="16.5" x14ac:dyDescent="0.35">
      <c r="A3" s="202"/>
      <c r="B3" s="202"/>
      <c r="C3" s="202"/>
      <c r="D3" s="202"/>
      <c r="E3" s="202"/>
      <c r="F3" s="203" t="s">
        <v>168</v>
      </c>
      <c r="G3" s="202"/>
      <c r="H3" s="202"/>
      <c r="I3" s="202"/>
      <c r="J3" s="202"/>
      <c r="K3" s="202"/>
      <c r="L3" s="202"/>
    </row>
    <row r="4" spans="1:21" s="2" customFormat="1" ht="18.5" x14ac:dyDescent="0.35">
      <c r="A4" s="204" t="s">
        <v>236</v>
      </c>
      <c r="B4" s="204" t="s">
        <v>100</v>
      </c>
      <c r="C4" s="204" t="s">
        <v>262</v>
      </c>
      <c r="D4" s="204" t="s">
        <v>32</v>
      </c>
      <c r="E4" s="205" t="s">
        <v>90</v>
      </c>
      <c r="F4" s="206" t="s">
        <v>97</v>
      </c>
      <c r="G4" s="204" t="s">
        <v>98</v>
      </c>
      <c r="H4" s="204" t="s">
        <v>99</v>
      </c>
      <c r="I4" s="204" t="s">
        <v>96</v>
      </c>
      <c r="J4" s="204" t="s">
        <v>232</v>
      </c>
      <c r="K4" s="204" t="s">
        <v>33</v>
      </c>
      <c r="L4" s="204" t="s">
        <v>29</v>
      </c>
    </row>
    <row r="5" spans="1:21" ht="16.5" x14ac:dyDescent="0.35">
      <c r="A5" s="207" t="s">
        <v>171</v>
      </c>
      <c r="B5" s="208">
        <v>24</v>
      </c>
      <c r="C5" s="208">
        <v>1225</v>
      </c>
      <c r="D5" s="208">
        <v>1.2</v>
      </c>
      <c r="E5" s="209"/>
      <c r="F5" s="210">
        <v>36</v>
      </c>
      <c r="G5" s="211">
        <v>22</v>
      </c>
      <c r="H5" s="211">
        <v>6</v>
      </c>
      <c r="I5" s="211">
        <v>0</v>
      </c>
      <c r="J5" s="211" t="s">
        <v>233</v>
      </c>
      <c r="K5" s="211">
        <v>36</v>
      </c>
      <c r="L5" s="212">
        <f t="shared" ref="L5:L16" si="0">SUM(F5:K5)</f>
        <v>100</v>
      </c>
      <c r="M5" s="102"/>
      <c r="N5" s="102"/>
      <c r="Q5" s="151"/>
    </row>
    <row r="6" spans="1:21" s="3" customFormat="1" ht="16.5" x14ac:dyDescent="0.35">
      <c r="A6" s="207" t="s">
        <v>172</v>
      </c>
      <c r="B6" s="208">
        <v>24</v>
      </c>
      <c r="C6" s="208">
        <v>1200</v>
      </c>
      <c r="D6" s="208">
        <v>1.2</v>
      </c>
      <c r="E6" s="209"/>
      <c r="F6" s="210">
        <v>36</v>
      </c>
      <c r="G6" s="211">
        <v>21</v>
      </c>
      <c r="H6" s="211">
        <v>5</v>
      </c>
      <c r="I6" s="211">
        <v>0</v>
      </c>
      <c r="J6" s="211" t="s">
        <v>233</v>
      </c>
      <c r="K6" s="211">
        <v>38</v>
      </c>
      <c r="L6" s="212">
        <f t="shared" si="0"/>
        <v>100</v>
      </c>
      <c r="M6" s="102"/>
      <c r="N6" s="102"/>
      <c r="Q6" s="151"/>
    </row>
    <row r="7" spans="1:21" s="3" customFormat="1" ht="16.5" x14ac:dyDescent="0.35">
      <c r="A7" s="207" t="s">
        <v>173</v>
      </c>
      <c r="B7" s="208">
        <v>24</v>
      </c>
      <c r="C7" s="208">
        <v>1185</v>
      </c>
      <c r="D7" s="208">
        <v>1.2</v>
      </c>
      <c r="E7" s="209"/>
      <c r="F7" s="210">
        <v>36</v>
      </c>
      <c r="G7" s="211">
        <v>24</v>
      </c>
      <c r="H7" s="211">
        <v>4</v>
      </c>
      <c r="I7" s="211">
        <v>0</v>
      </c>
      <c r="J7" s="211" t="s">
        <v>233</v>
      </c>
      <c r="K7" s="211">
        <v>36</v>
      </c>
      <c r="L7" s="212">
        <f t="shared" si="0"/>
        <v>100</v>
      </c>
      <c r="M7" s="102"/>
      <c r="N7" s="102"/>
      <c r="Q7" s="151"/>
    </row>
    <row r="8" spans="1:21" ht="16.5" x14ac:dyDescent="0.35">
      <c r="A8" s="213" t="s">
        <v>174</v>
      </c>
      <c r="B8" s="208">
        <v>24</v>
      </c>
      <c r="C8" s="208">
        <v>1175</v>
      </c>
      <c r="D8" s="208">
        <v>1.2</v>
      </c>
      <c r="E8" s="209"/>
      <c r="F8" s="210">
        <v>38</v>
      </c>
      <c r="G8" s="211">
        <v>32</v>
      </c>
      <c r="H8" s="211">
        <v>6</v>
      </c>
      <c r="I8" s="211">
        <v>0</v>
      </c>
      <c r="J8" s="214" t="s">
        <v>233</v>
      </c>
      <c r="K8" s="211">
        <v>24</v>
      </c>
      <c r="L8" s="215">
        <f t="shared" si="0"/>
        <v>100</v>
      </c>
      <c r="M8" s="102"/>
      <c r="N8" s="102"/>
      <c r="Q8" s="151"/>
    </row>
    <row r="9" spans="1:21" s="3" customFormat="1" ht="16.5" x14ac:dyDescent="0.35">
      <c r="A9" s="216" t="s">
        <v>175</v>
      </c>
      <c r="B9" s="217">
        <v>24</v>
      </c>
      <c r="C9" s="217">
        <v>1215</v>
      </c>
      <c r="D9" s="217">
        <v>1.4</v>
      </c>
      <c r="E9" s="218"/>
      <c r="F9" s="219">
        <v>40</v>
      </c>
      <c r="G9" s="220">
        <v>23</v>
      </c>
      <c r="H9" s="220">
        <v>6</v>
      </c>
      <c r="I9" s="220">
        <v>0</v>
      </c>
      <c r="J9" s="211" t="s">
        <v>233</v>
      </c>
      <c r="K9" s="220">
        <v>31</v>
      </c>
      <c r="L9" s="212">
        <f t="shared" si="0"/>
        <v>100</v>
      </c>
      <c r="M9" s="102"/>
      <c r="N9" s="102"/>
      <c r="Q9" s="151"/>
    </row>
    <row r="10" spans="1:21" s="3" customFormat="1" ht="16.5" x14ac:dyDescent="0.35">
      <c r="A10" s="207" t="s">
        <v>176</v>
      </c>
      <c r="B10" s="208">
        <v>24</v>
      </c>
      <c r="C10" s="208">
        <v>1200</v>
      </c>
      <c r="D10" s="209">
        <v>1.4</v>
      </c>
      <c r="E10" s="209"/>
      <c r="F10" s="210">
        <v>42</v>
      </c>
      <c r="G10" s="211">
        <v>25</v>
      </c>
      <c r="H10" s="211">
        <v>5</v>
      </c>
      <c r="I10" s="211">
        <v>0</v>
      </c>
      <c r="J10" s="211" t="s">
        <v>233</v>
      </c>
      <c r="K10" s="211">
        <v>28</v>
      </c>
      <c r="L10" s="212">
        <f t="shared" si="0"/>
        <v>100</v>
      </c>
      <c r="M10" s="102"/>
      <c r="N10" s="102"/>
      <c r="Q10" s="151"/>
    </row>
    <row r="11" spans="1:21" s="3" customFormat="1" ht="16.5" x14ac:dyDescent="0.35">
      <c r="A11" s="204" t="s">
        <v>177</v>
      </c>
      <c r="B11" s="221">
        <v>24</v>
      </c>
      <c r="C11" s="221">
        <v>1185</v>
      </c>
      <c r="D11" s="222">
        <v>1.4</v>
      </c>
      <c r="E11" s="222"/>
      <c r="F11" s="223">
        <v>47</v>
      </c>
      <c r="G11" s="214">
        <v>34</v>
      </c>
      <c r="H11" s="214">
        <v>7</v>
      </c>
      <c r="I11" s="214">
        <v>0</v>
      </c>
      <c r="J11" s="214" t="s">
        <v>233</v>
      </c>
      <c r="K11" s="214">
        <v>12</v>
      </c>
      <c r="L11" s="212">
        <f t="shared" si="0"/>
        <v>100</v>
      </c>
      <c r="M11" s="102"/>
      <c r="N11" s="102"/>
      <c r="Q11" s="151"/>
    </row>
    <row r="12" spans="1:21" s="3" customFormat="1" ht="16.5" x14ac:dyDescent="0.35">
      <c r="A12" s="224" t="s">
        <v>239</v>
      </c>
      <c r="B12" s="225">
        <v>24</v>
      </c>
      <c r="C12" s="225">
        <v>970</v>
      </c>
      <c r="D12" s="226">
        <v>1.2</v>
      </c>
      <c r="E12" s="227">
        <v>2.0099999999999998</v>
      </c>
      <c r="F12" s="228">
        <v>38</v>
      </c>
      <c r="G12" s="228">
        <v>25</v>
      </c>
      <c r="H12" s="228">
        <v>11</v>
      </c>
      <c r="I12" s="228">
        <v>5</v>
      </c>
      <c r="J12" s="228">
        <v>6</v>
      </c>
      <c r="K12" s="228">
        <v>15</v>
      </c>
      <c r="L12" s="229">
        <f>SUM(F12:K12)</f>
        <v>100</v>
      </c>
      <c r="M12" s="102"/>
      <c r="N12" s="102"/>
      <c r="Q12" s="151"/>
    </row>
    <row r="13" spans="1:21" s="11" customFormat="1" ht="16.5" x14ac:dyDescent="0.35">
      <c r="A13" s="230" t="s">
        <v>179</v>
      </c>
      <c r="B13" s="231">
        <v>24</v>
      </c>
      <c r="C13" s="231">
        <v>950</v>
      </c>
      <c r="D13" s="232">
        <v>1.2</v>
      </c>
      <c r="E13" s="233">
        <v>1.86</v>
      </c>
      <c r="F13" s="234">
        <v>35</v>
      </c>
      <c r="G13" s="234">
        <v>30</v>
      </c>
      <c r="H13" s="234">
        <v>14</v>
      </c>
      <c r="I13" s="234">
        <v>9</v>
      </c>
      <c r="J13" s="234">
        <v>5</v>
      </c>
      <c r="K13" s="234">
        <v>7</v>
      </c>
      <c r="L13" s="235">
        <f>SUM(F13:K13)</f>
        <v>100</v>
      </c>
      <c r="M13" s="155"/>
      <c r="N13" s="155"/>
      <c r="Q13" s="152"/>
      <c r="U13" s="155"/>
    </row>
    <row r="14" spans="1:21" ht="16.5" x14ac:dyDescent="0.35">
      <c r="A14" s="224" t="s">
        <v>178</v>
      </c>
      <c r="B14" s="225">
        <v>24</v>
      </c>
      <c r="C14" s="225">
        <v>1000</v>
      </c>
      <c r="D14" s="226">
        <v>1.4</v>
      </c>
      <c r="E14" s="226">
        <v>2.1</v>
      </c>
      <c r="F14" s="236">
        <v>40</v>
      </c>
      <c r="G14" s="228">
        <v>5</v>
      </c>
      <c r="H14" s="228">
        <v>5</v>
      </c>
      <c r="I14" s="228">
        <v>13</v>
      </c>
      <c r="J14" s="228">
        <v>4</v>
      </c>
      <c r="K14" s="228">
        <v>33</v>
      </c>
      <c r="L14" s="237">
        <f t="shared" si="0"/>
        <v>100</v>
      </c>
      <c r="M14" s="102"/>
      <c r="N14" s="102"/>
      <c r="O14" s="102"/>
      <c r="P14" s="102"/>
      <c r="Q14" s="102"/>
      <c r="R14" s="102"/>
      <c r="S14" s="102"/>
      <c r="U14" s="155"/>
    </row>
    <row r="15" spans="1:21" ht="16.5" x14ac:dyDescent="0.35">
      <c r="A15" s="224" t="s">
        <v>240</v>
      </c>
      <c r="B15" s="225">
        <v>24</v>
      </c>
      <c r="C15" s="225">
        <v>975</v>
      </c>
      <c r="D15" s="226">
        <v>1.4</v>
      </c>
      <c r="E15" s="226">
        <v>2.02</v>
      </c>
      <c r="F15" s="236">
        <v>43</v>
      </c>
      <c r="G15" s="228">
        <v>21</v>
      </c>
      <c r="H15" s="228">
        <v>13</v>
      </c>
      <c r="I15" s="228">
        <v>5</v>
      </c>
      <c r="J15" s="228">
        <v>5</v>
      </c>
      <c r="K15" s="228">
        <v>13</v>
      </c>
      <c r="L15" s="237">
        <f t="shared" si="0"/>
        <v>100</v>
      </c>
      <c r="M15" s="102"/>
      <c r="N15" s="102"/>
      <c r="Q15" s="151"/>
    </row>
    <row r="16" spans="1:21" ht="16.5" x14ac:dyDescent="0.35">
      <c r="A16" s="224" t="s">
        <v>238</v>
      </c>
      <c r="B16" s="225">
        <v>24</v>
      </c>
      <c r="C16" s="225">
        <v>960</v>
      </c>
      <c r="D16" s="226">
        <v>1.4</v>
      </c>
      <c r="E16" s="226">
        <v>1.96</v>
      </c>
      <c r="F16" s="236">
        <v>43</v>
      </c>
      <c r="G16" s="228">
        <v>17</v>
      </c>
      <c r="H16" s="228">
        <v>9</v>
      </c>
      <c r="I16" s="228">
        <v>10</v>
      </c>
      <c r="J16" s="228">
        <v>4</v>
      </c>
      <c r="K16" s="228">
        <v>17</v>
      </c>
      <c r="L16" s="237">
        <f t="shared" si="0"/>
        <v>100</v>
      </c>
      <c r="M16" s="102"/>
      <c r="N16" s="102"/>
      <c r="Q16" s="151"/>
    </row>
    <row r="17" spans="1:18" x14ac:dyDescent="0.35">
      <c r="A17" s="5"/>
      <c r="B17" s="5"/>
      <c r="C17" s="5"/>
      <c r="D17" s="5"/>
      <c r="E17" s="5"/>
      <c r="F17" s="6"/>
      <c r="G17" s="6"/>
      <c r="H17" s="6"/>
      <c r="I17" s="6"/>
      <c r="J17" s="6"/>
      <c r="K17" s="6"/>
      <c r="L17" s="6"/>
    </row>
    <row r="18" spans="1:18" x14ac:dyDescent="0.3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160"/>
      <c r="Q18" s="151"/>
    </row>
    <row r="19" spans="1:18" x14ac:dyDescent="0.35">
      <c r="A19" s="5" t="s">
        <v>237</v>
      </c>
      <c r="B19" s="5"/>
      <c r="C19" s="5"/>
      <c r="D19" s="5"/>
      <c r="E19" s="5"/>
      <c r="F19" s="23"/>
      <c r="G19" s="23"/>
      <c r="H19" s="23"/>
      <c r="I19" s="23"/>
      <c r="J19" s="23"/>
      <c r="K19" s="23"/>
      <c r="L19" s="23"/>
      <c r="Q19" s="151"/>
    </row>
    <row r="20" spans="1:18" x14ac:dyDescent="0.35">
      <c r="A20" s="5" t="s">
        <v>261</v>
      </c>
      <c r="B20" s="5"/>
      <c r="C20" s="5"/>
      <c r="D20" s="5"/>
      <c r="E20" s="5"/>
      <c r="F20" s="23"/>
      <c r="G20" s="23"/>
      <c r="H20" s="23"/>
      <c r="I20" s="23"/>
      <c r="J20" s="23"/>
      <c r="K20" s="23"/>
      <c r="L20" s="23"/>
      <c r="Q20" s="151"/>
    </row>
    <row r="21" spans="1:18" x14ac:dyDescent="0.35">
      <c r="A21" s="5" t="s">
        <v>263</v>
      </c>
      <c r="B21" s="5"/>
      <c r="C21" s="5"/>
      <c r="D21" s="5"/>
      <c r="E21" s="5"/>
      <c r="F21" s="23"/>
      <c r="G21" s="23"/>
      <c r="H21" s="23"/>
      <c r="I21" s="23"/>
      <c r="J21" s="23"/>
      <c r="K21" s="5"/>
      <c r="L21" s="23"/>
      <c r="Q21" s="151"/>
    </row>
    <row r="22" spans="1:18" x14ac:dyDescent="0.35">
      <c r="Q22" s="151"/>
    </row>
    <row r="23" spans="1:18" x14ac:dyDescent="0.35">
      <c r="L23" s="11"/>
      <c r="M23" s="11"/>
      <c r="N23" s="11"/>
      <c r="O23" s="11"/>
      <c r="P23" s="11"/>
      <c r="Q23" s="152"/>
      <c r="R23" s="11"/>
    </row>
    <row r="24" spans="1:18" x14ac:dyDescent="0.35">
      <c r="L24" s="11"/>
      <c r="M24" s="11"/>
      <c r="N24" s="11"/>
      <c r="O24" s="11"/>
      <c r="P24" s="11"/>
      <c r="Q24" s="11"/>
      <c r="R24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2"/>
  <sheetViews>
    <sheetView topLeftCell="A4" zoomScale="40" zoomScaleNormal="40" workbookViewId="0">
      <pane ySplit="290" activePane="bottomLeft"/>
      <selection activeCell="AX4" sqref="AX1:BI1048576"/>
      <selection pane="bottomLeft" activeCell="H2" sqref="H2"/>
    </sheetView>
  </sheetViews>
  <sheetFormatPr defaultColWidth="9.08984375" defaultRowHeight="18" x14ac:dyDescent="0.4"/>
  <cols>
    <col min="1" max="1" width="14.36328125" style="42" customWidth="1"/>
    <col min="2" max="2" width="9.08984375" style="87"/>
    <col min="3" max="3" width="11.08984375" style="87" bestFit="1" customWidth="1"/>
    <col min="4" max="13" width="9.7265625" style="87" bestFit="1" customWidth="1"/>
    <col min="14" max="14" width="9.453125" style="87" bestFit="1" customWidth="1"/>
    <col min="15" max="15" width="11" style="87" customWidth="1"/>
    <col min="16" max="16" width="20.08984375" style="42" customWidth="1"/>
    <col min="17" max="17" width="9.08984375" style="87"/>
    <col min="18" max="18" width="10.90625" style="87" bestFit="1" customWidth="1"/>
    <col min="19" max="29" width="9.453125" style="87" bestFit="1" customWidth="1"/>
    <col min="30" max="30" width="9.6328125" style="87" customWidth="1"/>
    <col min="31" max="32" width="18.6328125" style="173" customWidth="1"/>
    <col min="33" max="33" width="18.90625" style="173" customWidth="1"/>
    <col min="34" max="34" width="18.54296875" style="42" customWidth="1"/>
    <col min="35" max="35" width="9.08984375" style="87"/>
    <col min="36" max="47" width="9.453125" style="87" bestFit="1" customWidth="1"/>
    <col min="48" max="48" width="17.26953125" style="42" customWidth="1"/>
    <col min="49" max="49" width="9.08984375" style="87"/>
    <col min="50" max="50" width="11.36328125" style="87" bestFit="1" customWidth="1"/>
    <col min="51" max="51" width="9.54296875" style="87" bestFit="1" customWidth="1"/>
    <col min="52" max="52" width="10.36328125" style="87" bestFit="1" customWidth="1"/>
    <col min="53" max="53" width="11.36328125" style="87" bestFit="1" customWidth="1"/>
    <col min="54" max="54" width="9.6328125" style="87" bestFit="1" customWidth="1"/>
    <col min="55" max="55" width="10.36328125" style="87" bestFit="1" customWidth="1"/>
    <col min="56" max="56" width="9.6328125" style="87" bestFit="1" customWidth="1"/>
    <col min="57" max="58" width="10.36328125" style="87" bestFit="1" customWidth="1"/>
    <col min="59" max="61" width="9.453125" style="87" bestFit="1" customWidth="1"/>
    <col min="62" max="16384" width="9.08984375" style="87"/>
  </cols>
  <sheetData>
    <row r="1" spans="1:61" ht="32.5" x14ac:dyDescent="0.65">
      <c r="A1" s="180" t="s">
        <v>194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41" t="s">
        <v>260</v>
      </c>
      <c r="Q1" s="101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101"/>
      <c r="AE1" s="165" t="s">
        <v>125</v>
      </c>
      <c r="AF1" s="166"/>
      <c r="AG1" s="166"/>
      <c r="AH1" s="113" t="s">
        <v>30</v>
      </c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13" t="s">
        <v>31</v>
      </c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</row>
    <row r="2" spans="1:61" ht="22.5" x14ac:dyDescent="0.4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41"/>
      <c r="Q2" s="101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199"/>
      <c r="AE2" s="165"/>
      <c r="AF2" s="166"/>
      <c r="AG2" s="166"/>
      <c r="AH2" s="113"/>
      <c r="AI2" s="122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22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</row>
    <row r="3" spans="1:61" ht="22.5" x14ac:dyDescent="0.4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41"/>
      <c r="Q3" s="101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199"/>
      <c r="AE3" s="163"/>
      <c r="AF3" s="166"/>
      <c r="AG3" s="166"/>
      <c r="AH3" s="113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13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</row>
    <row r="4" spans="1:61" s="42" customFormat="1" ht="21.5" x14ac:dyDescent="0.55000000000000004">
      <c r="A4" s="43" t="s">
        <v>9</v>
      </c>
      <c r="B4" s="43" t="s">
        <v>10</v>
      </c>
      <c r="C4" s="43" t="s">
        <v>119</v>
      </c>
      <c r="D4" s="43" t="s">
        <v>120</v>
      </c>
      <c r="E4" s="43" t="s">
        <v>121</v>
      </c>
      <c r="F4" s="43" t="s">
        <v>5</v>
      </c>
      <c r="G4" s="43" t="s">
        <v>4</v>
      </c>
      <c r="H4" s="43" t="s">
        <v>2</v>
      </c>
      <c r="I4" s="43" t="s">
        <v>3</v>
      </c>
      <c r="J4" s="43" t="s">
        <v>122</v>
      </c>
      <c r="K4" s="43" t="s">
        <v>123</v>
      </c>
      <c r="L4" s="43" t="s">
        <v>124</v>
      </c>
      <c r="M4" s="43" t="s">
        <v>1</v>
      </c>
      <c r="N4" s="43" t="s">
        <v>0</v>
      </c>
      <c r="O4" s="43" t="s">
        <v>29</v>
      </c>
      <c r="P4" s="41" t="s">
        <v>9</v>
      </c>
      <c r="Q4" s="41" t="s">
        <v>10</v>
      </c>
      <c r="R4" s="41" t="s">
        <v>119</v>
      </c>
      <c r="S4" s="41" t="s">
        <v>120</v>
      </c>
      <c r="T4" s="41" t="s">
        <v>121</v>
      </c>
      <c r="U4" s="41" t="s">
        <v>5</v>
      </c>
      <c r="V4" s="41" t="s">
        <v>4</v>
      </c>
      <c r="W4" s="41" t="s">
        <v>2</v>
      </c>
      <c r="X4" s="41" t="s">
        <v>3</v>
      </c>
      <c r="Y4" s="41" t="s">
        <v>122</v>
      </c>
      <c r="Z4" s="41" t="s">
        <v>123</v>
      </c>
      <c r="AA4" s="41" t="s">
        <v>124</v>
      </c>
      <c r="AB4" s="41" t="s">
        <v>1</v>
      </c>
      <c r="AC4" s="41" t="s">
        <v>0</v>
      </c>
      <c r="AD4" s="41" t="s">
        <v>29</v>
      </c>
      <c r="AE4" s="163" t="s">
        <v>35</v>
      </c>
      <c r="AF4" s="163" t="s">
        <v>37</v>
      </c>
      <c r="AG4" s="163" t="s">
        <v>36</v>
      </c>
      <c r="AH4" s="113" t="s">
        <v>9</v>
      </c>
      <c r="AI4" s="113" t="s">
        <v>10</v>
      </c>
      <c r="AJ4" s="113" t="s">
        <v>12</v>
      </c>
      <c r="AK4" s="164" t="s">
        <v>19</v>
      </c>
      <c r="AL4" s="113" t="s">
        <v>14</v>
      </c>
      <c r="AM4" s="113" t="s">
        <v>13</v>
      </c>
      <c r="AN4" s="113" t="s">
        <v>16</v>
      </c>
      <c r="AO4" s="113" t="s">
        <v>11</v>
      </c>
      <c r="AP4" s="113" t="s">
        <v>15</v>
      </c>
      <c r="AQ4" s="113" t="s">
        <v>17</v>
      </c>
      <c r="AR4" s="113" t="s">
        <v>18</v>
      </c>
      <c r="AS4" s="113" t="s">
        <v>28</v>
      </c>
      <c r="AT4" s="113" t="s">
        <v>1</v>
      </c>
      <c r="AU4" s="113" t="s">
        <v>0</v>
      </c>
      <c r="AV4" s="113" t="s">
        <v>9</v>
      </c>
      <c r="AW4" s="113" t="s">
        <v>10</v>
      </c>
      <c r="AX4" s="113" t="s">
        <v>12</v>
      </c>
      <c r="AY4" s="164" t="s">
        <v>19</v>
      </c>
      <c r="AZ4" s="113" t="s">
        <v>14</v>
      </c>
      <c r="BA4" s="113" t="s">
        <v>13</v>
      </c>
      <c r="BB4" s="113" t="s">
        <v>16</v>
      </c>
      <c r="BC4" s="113" t="s">
        <v>11</v>
      </c>
      <c r="BD4" s="113" t="s">
        <v>15</v>
      </c>
      <c r="BE4" s="113" t="s">
        <v>17</v>
      </c>
      <c r="BF4" s="113" t="s">
        <v>18</v>
      </c>
      <c r="BG4" s="113" t="s">
        <v>28</v>
      </c>
      <c r="BH4" s="113" t="s">
        <v>1</v>
      </c>
      <c r="BI4" s="113" t="s">
        <v>0</v>
      </c>
    </row>
    <row r="5" spans="1:61" x14ac:dyDescent="0.4">
      <c r="A5" s="43" t="s">
        <v>171</v>
      </c>
      <c r="B5" s="43" t="s">
        <v>182</v>
      </c>
      <c r="C5" s="176">
        <v>49.817866291464796</v>
      </c>
      <c r="D5" s="176">
        <v>1.1529759826519346</v>
      </c>
      <c r="E5" s="176">
        <v>16.563237795382637</v>
      </c>
      <c r="F5" s="176">
        <v>10.530847445887714</v>
      </c>
      <c r="G5" s="176">
        <v>0.16786930142212114</v>
      </c>
      <c r="H5" s="176">
        <v>6.2406763361223723</v>
      </c>
      <c r="I5" s="176">
        <v>10.178902152441335</v>
      </c>
      <c r="J5" s="176">
        <v>2.0586498716712804</v>
      </c>
      <c r="K5" s="176">
        <v>0.15786517142080284</v>
      </c>
      <c r="L5" s="177">
        <v>9.9541093513117143E-2</v>
      </c>
      <c r="M5" s="176">
        <v>0.16606855802188386</v>
      </c>
      <c r="N5" s="176"/>
      <c r="O5" s="176">
        <v>97.134499999999989</v>
      </c>
      <c r="P5" s="41" t="s">
        <v>171</v>
      </c>
      <c r="Q5" s="41" t="s">
        <v>182</v>
      </c>
      <c r="R5" s="174">
        <v>51.287509887284955</v>
      </c>
      <c r="S5" s="174">
        <v>1.18698915694417</v>
      </c>
      <c r="T5" s="174">
        <v>17.051858809570895</v>
      </c>
      <c r="U5" s="174">
        <v>10.84151094192868</v>
      </c>
      <c r="V5" s="174">
        <v>0.17282150154900799</v>
      </c>
      <c r="W5" s="174">
        <v>6.4247783600290038</v>
      </c>
      <c r="X5" s="174">
        <v>10.47918314547492</v>
      </c>
      <c r="Y5" s="174">
        <v>2.1193807263858675</v>
      </c>
      <c r="Z5" s="174">
        <v>0.16252224639114099</v>
      </c>
      <c r="AA5" s="174">
        <v>0.10247758882077651</v>
      </c>
      <c r="AB5" s="174">
        <v>0.17096763562059195</v>
      </c>
      <c r="AC5" s="174"/>
      <c r="AD5" s="174">
        <v>100.00000000000001</v>
      </c>
      <c r="AE5" s="121">
        <v>1.7036865281031373</v>
      </c>
      <c r="AF5" s="121">
        <v>32.32231868702921</v>
      </c>
      <c r="AG5" s="121">
        <v>65.973994784867656</v>
      </c>
      <c r="AH5" s="113" t="s">
        <v>171</v>
      </c>
      <c r="AI5" s="122" t="s">
        <v>182</v>
      </c>
      <c r="AJ5" s="123">
        <v>0.56479999999999997</v>
      </c>
      <c r="AK5" s="123">
        <v>8.6E-3</v>
      </c>
      <c r="AL5" s="123">
        <v>0.35339999999999999</v>
      </c>
      <c r="AM5" s="123">
        <v>0.52739999999999998</v>
      </c>
      <c r="AN5" s="123">
        <v>2.01E-2</v>
      </c>
      <c r="AO5" s="123">
        <v>0.158</v>
      </c>
      <c r="AP5" s="123">
        <v>0.26860000000000001</v>
      </c>
      <c r="AQ5" s="123">
        <v>0.15679999999999999</v>
      </c>
      <c r="AR5" s="123">
        <v>5.5E-2</v>
      </c>
      <c r="AS5" s="122">
        <v>8.9999999999999993E-3</v>
      </c>
      <c r="AT5" s="122">
        <v>1.0500000000000001E-2</v>
      </c>
      <c r="AU5" s="123"/>
      <c r="AV5" s="125" t="s">
        <v>171</v>
      </c>
      <c r="AW5" s="124" t="s">
        <v>182</v>
      </c>
      <c r="AX5" s="124">
        <v>1315</v>
      </c>
      <c r="AY5" s="124">
        <v>53</v>
      </c>
      <c r="AZ5" s="124">
        <v>661</v>
      </c>
      <c r="BA5" s="124">
        <v>2079</v>
      </c>
      <c r="BB5" s="124">
        <v>218</v>
      </c>
      <c r="BC5" s="124">
        <v>387</v>
      </c>
      <c r="BD5" s="124">
        <v>930</v>
      </c>
      <c r="BE5" s="124">
        <v>759</v>
      </c>
      <c r="BF5" s="122">
        <v>497</v>
      </c>
      <c r="BG5" s="122">
        <v>76</v>
      </c>
      <c r="BH5" s="122">
        <v>74</v>
      </c>
      <c r="BI5" s="122"/>
    </row>
    <row r="6" spans="1:61" x14ac:dyDescent="0.4">
      <c r="A6" s="43" t="s">
        <v>171</v>
      </c>
      <c r="B6" s="43" t="s">
        <v>24</v>
      </c>
      <c r="C6" s="176">
        <v>50.068596141770122</v>
      </c>
      <c r="D6" s="176">
        <v>1.1477331603077112</v>
      </c>
      <c r="E6" s="176">
        <v>16.433702162429118</v>
      </c>
      <c r="F6" s="176">
        <v>10.894411606117902</v>
      </c>
      <c r="G6" s="176">
        <v>0.17636656163361764</v>
      </c>
      <c r="H6" s="176">
        <v>6.3385922168061715</v>
      </c>
      <c r="I6" s="176">
        <v>10.428235668958141</v>
      </c>
      <c r="J6" s="176">
        <v>2.1276029681360065</v>
      </c>
      <c r="K6" s="176">
        <v>0.16646282391284159</v>
      </c>
      <c r="L6" s="177">
        <v>9.8537188433983777E-2</v>
      </c>
      <c r="M6" s="176">
        <v>0.15765950149437399</v>
      </c>
      <c r="N6" s="176"/>
      <c r="O6" s="176">
        <v>98.037899999999979</v>
      </c>
      <c r="P6" s="41" t="s">
        <v>171</v>
      </c>
      <c r="Q6" s="41" t="s">
        <v>24</v>
      </c>
      <c r="R6" s="174">
        <v>51.070653432774606</v>
      </c>
      <c r="S6" s="174">
        <v>1.1707035343552967</v>
      </c>
      <c r="T6" s="174">
        <v>16.762601159785266</v>
      </c>
      <c r="U6" s="174">
        <v>11.112448967305404</v>
      </c>
      <c r="V6" s="174">
        <v>0.17989630707473098</v>
      </c>
      <c r="W6" s="174">
        <v>6.4654508274924014</v>
      </c>
      <c r="X6" s="174">
        <v>10.636943130114112</v>
      </c>
      <c r="Y6" s="174">
        <v>2.1701841513700382</v>
      </c>
      <c r="Z6" s="174">
        <v>0.16979435903139667</v>
      </c>
      <c r="AA6" s="174">
        <v>0.100509281037215</v>
      </c>
      <c r="AB6" s="174">
        <v>0.16081484965954396</v>
      </c>
      <c r="AC6" s="174"/>
      <c r="AD6" s="174">
        <v>100.00000000000001</v>
      </c>
      <c r="AE6" s="121">
        <v>1.828720517585215</v>
      </c>
      <c r="AF6" s="121">
        <v>33.423743550977591</v>
      </c>
      <c r="AG6" s="121">
        <v>64.747535931437199</v>
      </c>
      <c r="AH6" s="113" t="s">
        <v>171</v>
      </c>
      <c r="AI6" s="122" t="s">
        <v>24</v>
      </c>
      <c r="AJ6" s="123">
        <v>0.56579999999999997</v>
      </c>
      <c r="AK6" s="123">
        <v>8.6E-3</v>
      </c>
      <c r="AL6" s="123">
        <v>0.35239999999999999</v>
      </c>
      <c r="AM6" s="123">
        <v>0.53459999999999996</v>
      </c>
      <c r="AN6" s="123">
        <v>2.01E-2</v>
      </c>
      <c r="AO6" s="123">
        <v>0.15939999999999999</v>
      </c>
      <c r="AP6" s="123">
        <v>0.27260000000000001</v>
      </c>
      <c r="AQ6" s="123">
        <v>0.1552</v>
      </c>
      <c r="AR6" s="123">
        <v>5.8799999999999998E-2</v>
      </c>
      <c r="AS6" s="122">
        <v>9.1999999999999998E-3</v>
      </c>
      <c r="AT6" s="122">
        <v>1.0500000000000001E-2</v>
      </c>
      <c r="AU6" s="123"/>
      <c r="AV6" s="125" t="s">
        <v>171</v>
      </c>
      <c r="AW6" s="124" t="s">
        <v>24</v>
      </c>
      <c r="AX6" s="124">
        <v>1313</v>
      </c>
      <c r="AY6" s="124">
        <v>53</v>
      </c>
      <c r="AZ6" s="124">
        <v>671</v>
      </c>
      <c r="BA6" s="124">
        <v>2058</v>
      </c>
      <c r="BB6" s="124">
        <v>217</v>
      </c>
      <c r="BC6" s="124">
        <v>396</v>
      </c>
      <c r="BD6" s="124">
        <v>979</v>
      </c>
      <c r="BE6" s="124">
        <v>630</v>
      </c>
      <c r="BF6" s="122">
        <v>548</v>
      </c>
      <c r="BG6" s="122">
        <v>79</v>
      </c>
      <c r="BH6" s="122">
        <v>77</v>
      </c>
      <c r="BI6" s="122"/>
    </row>
    <row r="7" spans="1:61" x14ac:dyDescent="0.4">
      <c r="A7" s="43" t="s">
        <v>171</v>
      </c>
      <c r="B7" s="43" t="s">
        <v>25</v>
      </c>
      <c r="C7" s="176">
        <v>50.321698136116559</v>
      </c>
      <c r="D7" s="176">
        <v>1.1544358384158009</v>
      </c>
      <c r="E7" s="176">
        <v>16.540644650521859</v>
      </c>
      <c r="F7" s="176">
        <v>10.663325764666853</v>
      </c>
      <c r="G7" s="176">
        <v>0.18997172072370941</v>
      </c>
      <c r="H7" s="176">
        <v>6.1690290162553891</v>
      </c>
      <c r="I7" s="176">
        <v>10.446343846683847</v>
      </c>
      <c r="J7" s="176">
        <v>2.0945907785745268</v>
      </c>
      <c r="K7" s="176">
        <v>0.16586261872559777</v>
      </c>
      <c r="L7" s="177">
        <v>9.3335237196008863E-2</v>
      </c>
      <c r="M7" s="176">
        <v>0.16526239211983568</v>
      </c>
      <c r="N7" s="176"/>
      <c r="O7" s="176">
        <v>98.004499999999993</v>
      </c>
      <c r="P7" s="41" t="s">
        <v>171</v>
      </c>
      <c r="Q7" s="41" t="s">
        <v>25</v>
      </c>
      <c r="R7" s="174">
        <v>51.346313828565592</v>
      </c>
      <c r="S7" s="174">
        <v>1.1779416643274552</v>
      </c>
      <c r="T7" s="174">
        <v>16.877433842856053</v>
      </c>
      <c r="U7" s="174">
        <v>10.88044504555082</v>
      </c>
      <c r="V7" s="174">
        <v>0.19383979380917143</v>
      </c>
      <c r="W7" s="174">
        <v>6.2946385280832917</v>
      </c>
      <c r="X7" s="174">
        <v>10.659045091484419</v>
      </c>
      <c r="Y7" s="174">
        <v>2.137239390614234</v>
      </c>
      <c r="Z7" s="174">
        <v>0.1692397989129048</v>
      </c>
      <c r="AA7" s="174">
        <v>9.5235664888866201E-2</v>
      </c>
      <c r="AB7" s="174">
        <v>0.16862735090718864</v>
      </c>
      <c r="AC7" s="174"/>
      <c r="AD7" s="174">
        <v>99.999999999999986</v>
      </c>
      <c r="AE7" s="121">
        <v>1.8218147675226226</v>
      </c>
      <c r="AF7" s="121">
        <v>32.837191865986163</v>
      </c>
      <c r="AG7" s="121">
        <v>65.340993366491205</v>
      </c>
      <c r="AH7" s="113" t="s">
        <v>171</v>
      </c>
      <c r="AI7" s="122" t="s">
        <v>25</v>
      </c>
      <c r="AJ7" s="123">
        <v>0.56699999999999995</v>
      </c>
      <c r="AK7" s="123">
        <v>8.6E-3</v>
      </c>
      <c r="AL7" s="123">
        <v>0.3533</v>
      </c>
      <c r="AM7" s="123">
        <v>0.52880000000000005</v>
      </c>
      <c r="AN7" s="123">
        <v>1.9900000000000001E-2</v>
      </c>
      <c r="AO7" s="123">
        <v>0.1575</v>
      </c>
      <c r="AP7" s="123">
        <v>0.27300000000000002</v>
      </c>
      <c r="AQ7" s="123">
        <v>0.15690000000000001</v>
      </c>
      <c r="AR7" s="123">
        <v>5.7799999999999997E-2</v>
      </c>
      <c r="AS7" s="122">
        <v>8.9999999999999993E-3</v>
      </c>
      <c r="AT7" s="122">
        <v>1.06E-2</v>
      </c>
      <c r="AU7" s="123"/>
      <c r="AV7" s="125" t="s">
        <v>171</v>
      </c>
      <c r="AW7" s="124" t="s">
        <v>25</v>
      </c>
      <c r="AX7" s="124">
        <v>1277</v>
      </c>
      <c r="AY7" s="124">
        <v>53</v>
      </c>
      <c r="AZ7" s="124">
        <v>652</v>
      </c>
      <c r="BA7" s="124">
        <v>2010</v>
      </c>
      <c r="BB7" s="124">
        <v>213</v>
      </c>
      <c r="BC7" s="124">
        <v>403</v>
      </c>
      <c r="BD7" s="124">
        <v>971</v>
      </c>
      <c r="BE7" s="124">
        <v>718</v>
      </c>
      <c r="BF7" s="122">
        <v>532</v>
      </c>
      <c r="BG7" s="122">
        <v>77</v>
      </c>
      <c r="BH7" s="122">
        <v>76</v>
      </c>
      <c r="BI7" s="122"/>
    </row>
    <row r="8" spans="1:61" x14ac:dyDescent="0.4">
      <c r="A8" s="43" t="s">
        <v>171</v>
      </c>
      <c r="B8" s="43" t="s">
        <v>22</v>
      </c>
      <c r="C8" s="176">
        <v>50.885417105858032</v>
      </c>
      <c r="D8" s="176">
        <v>1.1637280523258762</v>
      </c>
      <c r="E8" s="176">
        <v>16.896414982716852</v>
      </c>
      <c r="F8" s="176">
        <v>10.820580117586239</v>
      </c>
      <c r="G8" s="176">
        <v>0.16796178112740875</v>
      </c>
      <c r="H8" s="176">
        <v>5.9138752917861961</v>
      </c>
      <c r="I8" s="176">
        <v>10.251970966944079</v>
      </c>
      <c r="J8" s="176">
        <v>2.1229808928444722</v>
      </c>
      <c r="K8" s="176">
        <v>0.18956972914618203</v>
      </c>
      <c r="L8" s="177">
        <v>0.10113720114342481</v>
      </c>
      <c r="M8" s="176">
        <v>0.1736638785212517</v>
      </c>
      <c r="N8" s="176"/>
      <c r="O8" s="176">
        <v>98.687300000000022</v>
      </c>
      <c r="P8" s="41" t="s">
        <v>171</v>
      </c>
      <c r="Q8" s="41" t="s">
        <v>22</v>
      </c>
      <c r="R8" s="174">
        <v>51.56227509097728</v>
      </c>
      <c r="S8" s="174">
        <v>1.179207509300463</v>
      </c>
      <c r="T8" s="174">
        <v>17.121164509229502</v>
      </c>
      <c r="U8" s="174">
        <v>10.964511256854973</v>
      </c>
      <c r="V8" s="174">
        <v>0.17019594327477672</v>
      </c>
      <c r="W8" s="174">
        <v>5.9925393559112416</v>
      </c>
      <c r="X8" s="174">
        <v>10.388338688913443</v>
      </c>
      <c r="Y8" s="174">
        <v>2.1512199572229376</v>
      </c>
      <c r="Z8" s="174">
        <v>0.19209131179612979</v>
      </c>
      <c r="AA8" s="174">
        <v>0.10248248877355526</v>
      </c>
      <c r="AB8" s="174">
        <v>0.17597388774568931</v>
      </c>
      <c r="AC8" s="174"/>
      <c r="AD8" s="174">
        <v>100</v>
      </c>
      <c r="AE8" s="121">
        <v>2.0072648281575645</v>
      </c>
      <c r="AF8" s="121">
        <v>32.673959430905271</v>
      </c>
      <c r="AG8" s="121">
        <v>65.318775740937156</v>
      </c>
      <c r="AH8" s="113" t="s">
        <v>171</v>
      </c>
      <c r="AI8" s="122" t="s">
        <v>22</v>
      </c>
      <c r="AJ8" s="123">
        <v>0.5696</v>
      </c>
      <c r="AK8" s="123">
        <v>8.6999999999999994E-3</v>
      </c>
      <c r="AL8" s="123">
        <v>0.3553</v>
      </c>
      <c r="AM8" s="123">
        <v>0.52839999999999998</v>
      </c>
      <c r="AN8" s="123">
        <v>2.01E-2</v>
      </c>
      <c r="AO8" s="123">
        <v>0.15329999999999999</v>
      </c>
      <c r="AP8" s="123">
        <v>0.26929999999999998</v>
      </c>
      <c r="AQ8" s="123">
        <v>0.1565</v>
      </c>
      <c r="AR8" s="123">
        <v>6.0999999999999999E-2</v>
      </c>
      <c r="AS8" s="122">
        <v>9.2999999999999992E-3</v>
      </c>
      <c r="AT8" s="122">
        <v>1.0699999999999999E-2</v>
      </c>
      <c r="AU8" s="123"/>
      <c r="AV8" s="125" t="s">
        <v>171</v>
      </c>
      <c r="AW8" s="124" t="s">
        <v>22</v>
      </c>
      <c r="AX8" s="124">
        <v>1382</v>
      </c>
      <c r="AY8" s="124">
        <v>53</v>
      </c>
      <c r="AZ8" s="124">
        <v>646</v>
      </c>
      <c r="BA8" s="124">
        <v>1930</v>
      </c>
      <c r="BB8" s="124">
        <v>219</v>
      </c>
      <c r="BC8" s="124">
        <v>373</v>
      </c>
      <c r="BD8" s="124">
        <v>953</v>
      </c>
      <c r="BE8" s="124">
        <v>693</v>
      </c>
      <c r="BF8" s="122">
        <v>556</v>
      </c>
      <c r="BG8" s="122">
        <v>80</v>
      </c>
      <c r="BH8" s="122">
        <v>75</v>
      </c>
      <c r="BI8" s="122"/>
    </row>
    <row r="9" spans="1:61" x14ac:dyDescent="0.4">
      <c r="A9" s="43" t="s">
        <v>171</v>
      </c>
      <c r="B9" s="43" t="s">
        <v>181</v>
      </c>
      <c r="C9" s="176">
        <v>50.170469208812733</v>
      </c>
      <c r="D9" s="176">
        <v>1.1498485033889592</v>
      </c>
      <c r="E9" s="176">
        <v>16.799352660266322</v>
      </c>
      <c r="F9" s="176">
        <v>10.787007519003366</v>
      </c>
      <c r="G9" s="176">
        <v>0.17096668629647913</v>
      </c>
      <c r="H9" s="176">
        <v>6.1674056232755632</v>
      </c>
      <c r="I9" s="176">
        <v>10.137654235942835</v>
      </c>
      <c r="J9" s="176">
        <v>1.8943388950907718</v>
      </c>
      <c r="K9" s="176">
        <v>0.13965447283199817</v>
      </c>
      <c r="L9" s="177">
        <v>9.5837381785855477E-2</v>
      </c>
      <c r="M9" s="176">
        <v>0.16616481330512103</v>
      </c>
      <c r="N9" s="176"/>
      <c r="O9" s="176">
        <v>97.678699999999992</v>
      </c>
      <c r="P9" s="41" t="s">
        <v>171</v>
      </c>
      <c r="Q9" s="41" t="s">
        <v>181</v>
      </c>
      <c r="R9" s="174">
        <v>51.362752789311017</v>
      </c>
      <c r="S9" s="174">
        <v>1.1771742492364856</v>
      </c>
      <c r="T9" s="174">
        <v>17.198583376177531</v>
      </c>
      <c r="U9" s="174">
        <v>11.043356964213658</v>
      </c>
      <c r="V9" s="174">
        <v>0.17502964955151853</v>
      </c>
      <c r="W9" s="174">
        <v>6.3139718518730943</v>
      </c>
      <c r="X9" s="174">
        <v>10.37857202843899</v>
      </c>
      <c r="Y9" s="174">
        <v>1.939357193626422</v>
      </c>
      <c r="Z9" s="174">
        <v>0.14297331233114097</v>
      </c>
      <c r="AA9" s="174">
        <v>9.8114923505181265E-2</v>
      </c>
      <c r="AB9" s="174">
        <v>0.17011366173497502</v>
      </c>
      <c r="AC9" s="174"/>
      <c r="AD9" s="174">
        <v>100</v>
      </c>
      <c r="AE9" s="121">
        <v>1.5005934523948772</v>
      </c>
      <c r="AF9" s="121">
        <v>29.773759900059449</v>
      </c>
      <c r="AG9" s="121">
        <v>68.725646647545673</v>
      </c>
      <c r="AH9" s="113" t="s">
        <v>171</v>
      </c>
      <c r="AI9" s="122" t="s">
        <v>181</v>
      </c>
      <c r="AJ9" s="123">
        <v>0.56669999999999998</v>
      </c>
      <c r="AK9" s="123">
        <v>8.6E-3</v>
      </c>
      <c r="AL9" s="123">
        <v>0.35560000000000003</v>
      </c>
      <c r="AM9" s="123">
        <v>0.52829999999999999</v>
      </c>
      <c r="AN9" s="123">
        <v>2.0199999999999999E-2</v>
      </c>
      <c r="AO9" s="123">
        <v>0.157</v>
      </c>
      <c r="AP9" s="123">
        <v>0.26740000000000003</v>
      </c>
      <c r="AQ9" s="123">
        <v>0.14910000000000001</v>
      </c>
      <c r="AR9" s="123">
        <v>5.57E-2</v>
      </c>
      <c r="AS9" s="122">
        <v>8.9999999999999993E-3</v>
      </c>
      <c r="AT9" s="122">
        <v>1.06E-2</v>
      </c>
      <c r="AU9" s="123"/>
      <c r="AV9" s="125" t="s">
        <v>171</v>
      </c>
      <c r="AW9" s="124" t="s">
        <v>181</v>
      </c>
      <c r="AX9" s="124">
        <v>1347</v>
      </c>
      <c r="AY9" s="124">
        <v>53</v>
      </c>
      <c r="AZ9" s="124">
        <v>678</v>
      </c>
      <c r="BA9" s="124">
        <v>1917</v>
      </c>
      <c r="BB9" s="124">
        <v>219</v>
      </c>
      <c r="BC9" s="124">
        <v>394</v>
      </c>
      <c r="BD9" s="124">
        <v>912</v>
      </c>
      <c r="BE9" s="124">
        <v>686</v>
      </c>
      <c r="BF9" s="122">
        <v>530</v>
      </c>
      <c r="BG9" s="122">
        <v>77</v>
      </c>
      <c r="BH9" s="122">
        <v>75</v>
      </c>
      <c r="BI9" s="122"/>
    </row>
    <row r="10" spans="1:61" x14ac:dyDescent="0.4">
      <c r="A10" s="43" t="s">
        <v>171</v>
      </c>
      <c r="B10" s="43" t="s">
        <v>23</v>
      </c>
      <c r="C10" s="176">
        <v>49.646141957957369</v>
      </c>
      <c r="D10" s="176">
        <v>1.3396697131408533</v>
      </c>
      <c r="E10" s="176">
        <v>15.945332191534408</v>
      </c>
      <c r="F10" s="176">
        <v>10.82674504984989</v>
      </c>
      <c r="G10" s="176">
        <v>0.172838009457213</v>
      </c>
      <c r="H10" s="176">
        <v>6.0745504690355867</v>
      </c>
      <c r="I10" s="176">
        <v>10.190136724338988</v>
      </c>
      <c r="J10" s="176">
        <v>2.0953731349193219</v>
      </c>
      <c r="K10" s="176">
        <v>0.19525590993110747</v>
      </c>
      <c r="L10" s="177">
        <v>0.12560029060150685</v>
      </c>
      <c r="M10" s="176">
        <v>0.19605654923374655</v>
      </c>
      <c r="N10" s="176"/>
      <c r="O10" s="176">
        <v>96.807699999999983</v>
      </c>
      <c r="P10" s="41" t="s">
        <v>171</v>
      </c>
      <c r="Q10" s="41" t="s">
        <v>23</v>
      </c>
      <c r="R10" s="174">
        <v>51.283257383407907</v>
      </c>
      <c r="S10" s="174">
        <v>1.3838462365502469</v>
      </c>
      <c r="T10" s="174">
        <v>16.471140406738733</v>
      </c>
      <c r="U10" s="174">
        <v>11.183764359498152</v>
      </c>
      <c r="V10" s="174">
        <v>0.17853746081893593</v>
      </c>
      <c r="W10" s="174">
        <v>6.2748629179658106</v>
      </c>
      <c r="X10" s="174">
        <v>10.52616343982864</v>
      </c>
      <c r="Y10" s="174">
        <v>2.1644694945952878</v>
      </c>
      <c r="Z10" s="174">
        <v>0.20169460686609383</v>
      </c>
      <c r="AA10" s="174">
        <v>0.12974204593385325</v>
      </c>
      <c r="AB10" s="174">
        <v>0.20252164779634946</v>
      </c>
      <c r="AC10" s="174"/>
      <c r="AD10" s="174">
        <v>100.00000000000001</v>
      </c>
      <c r="AE10" s="121">
        <v>2.1793078771513237</v>
      </c>
      <c r="AF10" s="121">
        <v>33.85675004380019</v>
      </c>
      <c r="AG10" s="121">
        <v>63.963942079048486</v>
      </c>
      <c r="AH10" s="113" t="s">
        <v>171</v>
      </c>
      <c r="AI10" s="122" t="s">
        <v>23</v>
      </c>
      <c r="AJ10" s="123">
        <v>0.56330000000000002</v>
      </c>
      <c r="AK10" s="123">
        <v>9.1999999999999998E-3</v>
      </c>
      <c r="AL10" s="123">
        <v>0.34649999999999997</v>
      </c>
      <c r="AM10" s="123">
        <v>0.53149999999999997</v>
      </c>
      <c r="AN10" s="123">
        <v>2.0199999999999999E-2</v>
      </c>
      <c r="AO10" s="123">
        <v>0.15659999999999999</v>
      </c>
      <c r="AP10" s="123">
        <v>0.26929999999999998</v>
      </c>
      <c r="AQ10" s="123">
        <v>0.15709999999999999</v>
      </c>
      <c r="AR10" s="123">
        <v>6.0400000000000002E-2</v>
      </c>
      <c r="AS10" s="122">
        <v>9.4999999999999998E-3</v>
      </c>
      <c r="AT10" s="122">
        <v>1.12E-2</v>
      </c>
      <c r="AU10" s="123"/>
      <c r="AV10" s="125" t="s">
        <v>171</v>
      </c>
      <c r="AW10" s="124" t="s">
        <v>23</v>
      </c>
      <c r="AX10" s="124">
        <v>1339</v>
      </c>
      <c r="AY10" s="124">
        <v>54</v>
      </c>
      <c r="AZ10" s="124">
        <v>637</v>
      </c>
      <c r="BA10" s="124">
        <v>2011</v>
      </c>
      <c r="BB10" s="124">
        <v>218</v>
      </c>
      <c r="BC10" s="124">
        <v>420</v>
      </c>
      <c r="BD10" s="124">
        <v>969</v>
      </c>
      <c r="BE10" s="124">
        <v>727</v>
      </c>
      <c r="BF10" s="122">
        <v>541</v>
      </c>
      <c r="BG10" s="122">
        <v>73</v>
      </c>
      <c r="BH10" s="122">
        <v>75</v>
      </c>
      <c r="BI10" s="122"/>
    </row>
    <row r="11" spans="1:61" x14ac:dyDescent="0.4">
      <c r="A11" s="43" t="s">
        <v>171</v>
      </c>
      <c r="B11" s="43" t="s">
        <v>185</v>
      </c>
      <c r="C11" s="176">
        <v>49.651050938772656</v>
      </c>
      <c r="D11" s="176">
        <v>1.3290072588538357</v>
      </c>
      <c r="E11" s="176">
        <v>15.769018758986086</v>
      </c>
      <c r="F11" s="176">
        <v>11.195173001962656</v>
      </c>
      <c r="G11" s="176">
        <v>0.1720656744620698</v>
      </c>
      <c r="H11" s="176">
        <v>6.0992279687662414</v>
      </c>
      <c r="I11" s="176">
        <v>10.264417748942254</v>
      </c>
      <c r="J11" s="176">
        <v>2.2181466278182991</v>
      </c>
      <c r="K11" s="176">
        <v>0.21318136760387837</v>
      </c>
      <c r="L11" s="177">
        <v>0.10233906103180083</v>
      </c>
      <c r="M11" s="176">
        <v>0.18757159280022148</v>
      </c>
      <c r="N11" s="176"/>
      <c r="O11" s="176">
        <v>97.201200000000014</v>
      </c>
      <c r="P11" s="41" t="s">
        <v>171</v>
      </c>
      <c r="Q11" s="41" t="s">
        <v>185</v>
      </c>
      <c r="R11" s="174">
        <v>51.080697500414239</v>
      </c>
      <c r="S11" s="174">
        <v>1.367274538641329</v>
      </c>
      <c r="T11" s="174">
        <v>16.223070043359634</v>
      </c>
      <c r="U11" s="174">
        <v>11.517525505819531</v>
      </c>
      <c r="V11" s="174">
        <v>0.17702011339579118</v>
      </c>
      <c r="W11" s="174">
        <v>6.2748484265279032</v>
      </c>
      <c r="X11" s="174">
        <v>10.559970194752999</v>
      </c>
      <c r="Y11" s="174">
        <v>2.2820156827470224</v>
      </c>
      <c r="Z11" s="174">
        <v>0.21931968700373899</v>
      </c>
      <c r="AA11" s="174">
        <v>0.10528580000226419</v>
      </c>
      <c r="AB11" s="174">
        <v>0.1929725073355282</v>
      </c>
      <c r="AC11" s="174"/>
      <c r="AD11" s="174">
        <v>99.999999999999957</v>
      </c>
      <c r="AE11" s="121">
        <v>2.4037216669983255</v>
      </c>
      <c r="AF11" s="121">
        <v>35.825636917959351</v>
      </c>
      <c r="AG11" s="121">
        <v>61.770641415042327</v>
      </c>
      <c r="AH11" s="113" t="s">
        <v>171</v>
      </c>
      <c r="AI11" s="122" t="s">
        <v>185</v>
      </c>
      <c r="AJ11" s="123">
        <v>0.56359999999999999</v>
      </c>
      <c r="AK11" s="123">
        <v>9.1999999999999998E-3</v>
      </c>
      <c r="AL11" s="123">
        <v>0.34599999999999997</v>
      </c>
      <c r="AM11" s="123">
        <v>0.5393</v>
      </c>
      <c r="AN11" s="123">
        <v>2.01E-2</v>
      </c>
      <c r="AO11" s="123">
        <v>0.15690000000000001</v>
      </c>
      <c r="AP11" s="123">
        <v>0.27010000000000001</v>
      </c>
      <c r="AQ11" s="123">
        <v>0.1605</v>
      </c>
      <c r="AR11" s="123">
        <v>5.8500000000000003E-2</v>
      </c>
      <c r="AS11" s="122">
        <v>9.1999999999999998E-3</v>
      </c>
      <c r="AT11" s="122">
        <v>1.0999999999999999E-2</v>
      </c>
      <c r="AU11" s="123"/>
      <c r="AV11" s="125" t="s">
        <v>171</v>
      </c>
      <c r="AW11" s="124" t="s">
        <v>185</v>
      </c>
      <c r="AX11" s="124">
        <v>1307</v>
      </c>
      <c r="AY11" s="124">
        <v>53</v>
      </c>
      <c r="AZ11" s="124">
        <v>682</v>
      </c>
      <c r="BA11" s="124">
        <v>1975</v>
      </c>
      <c r="BB11" s="124">
        <v>217</v>
      </c>
      <c r="BC11" s="124">
        <v>393</v>
      </c>
      <c r="BD11" s="124">
        <v>952</v>
      </c>
      <c r="BE11" s="124">
        <v>697</v>
      </c>
      <c r="BF11" s="122">
        <v>486</v>
      </c>
      <c r="BG11" s="122">
        <v>78</v>
      </c>
      <c r="BH11" s="122">
        <v>76</v>
      </c>
      <c r="BI11" s="122"/>
    </row>
    <row r="12" spans="1:61" x14ac:dyDescent="0.4">
      <c r="A12" s="119" t="s">
        <v>171</v>
      </c>
      <c r="B12" s="119" t="s">
        <v>186</v>
      </c>
      <c r="C12" s="178">
        <v>49.572076840515393</v>
      </c>
      <c r="D12" s="178">
        <v>1.3347209625382737</v>
      </c>
      <c r="E12" s="178">
        <v>16.521924478556606</v>
      </c>
      <c r="F12" s="178">
        <v>10.906091031379077</v>
      </c>
      <c r="G12" s="178">
        <v>0.17599506545013668</v>
      </c>
      <c r="H12" s="178">
        <v>6.1083995115385408</v>
      </c>
      <c r="I12" s="178">
        <v>9.9971000310297367</v>
      </c>
      <c r="J12" s="178">
        <v>2.2848341754515751</v>
      </c>
      <c r="K12" s="178">
        <v>0.1751946330887944</v>
      </c>
      <c r="L12" s="179">
        <v>0.10505674742617596</v>
      </c>
      <c r="M12" s="178">
        <v>0.19720652302570743</v>
      </c>
      <c r="N12" s="178"/>
      <c r="O12" s="178">
        <v>97.37860000000002</v>
      </c>
      <c r="P12" s="126" t="s">
        <v>171</v>
      </c>
      <c r="Q12" s="126" t="s">
        <v>186</v>
      </c>
      <c r="R12" s="175">
        <v>50.906540903766725</v>
      </c>
      <c r="S12" s="175">
        <v>1.3706512134475883</v>
      </c>
      <c r="T12" s="175">
        <v>16.966689271109466</v>
      </c>
      <c r="U12" s="175">
        <v>11.199679427902101</v>
      </c>
      <c r="V12" s="175">
        <v>0.1807327949366048</v>
      </c>
      <c r="W12" s="175">
        <v>6.2728356246018526</v>
      </c>
      <c r="X12" s="175">
        <v>10.266218687709348</v>
      </c>
      <c r="Y12" s="175">
        <v>2.3463411626903392</v>
      </c>
      <c r="Z12" s="175">
        <v>0.17991081519840535</v>
      </c>
      <c r="AA12" s="175">
        <v>0.10788484063867826</v>
      </c>
      <c r="AB12" s="175">
        <v>0.20251525799889031</v>
      </c>
      <c r="AC12" s="175"/>
      <c r="AD12" s="175">
        <v>100</v>
      </c>
      <c r="AE12" s="127">
        <v>1.89093705849196</v>
      </c>
      <c r="AF12" s="127">
        <v>35.348368258749986</v>
      </c>
      <c r="AG12" s="127">
        <v>62.760694682758043</v>
      </c>
      <c r="AH12" s="128" t="s">
        <v>171</v>
      </c>
      <c r="AI12" s="129" t="s">
        <v>186</v>
      </c>
      <c r="AJ12" s="131">
        <v>0.56330000000000002</v>
      </c>
      <c r="AK12" s="131">
        <v>9.1999999999999998E-3</v>
      </c>
      <c r="AL12" s="131">
        <v>0.35320000000000001</v>
      </c>
      <c r="AM12" s="131">
        <v>0.5333</v>
      </c>
      <c r="AN12" s="131">
        <v>1.9900000000000001E-2</v>
      </c>
      <c r="AO12" s="131">
        <v>0.15640000000000001</v>
      </c>
      <c r="AP12" s="131">
        <v>0.2676</v>
      </c>
      <c r="AQ12" s="131">
        <v>0.15959999999999999</v>
      </c>
      <c r="AR12" s="131">
        <v>6.08E-2</v>
      </c>
      <c r="AS12" s="129">
        <v>9.2999999999999992E-3</v>
      </c>
      <c r="AT12" s="129">
        <v>1.11E-2</v>
      </c>
      <c r="AU12" s="131"/>
      <c r="AV12" s="130" t="s">
        <v>171</v>
      </c>
      <c r="AW12" s="132" t="s">
        <v>186</v>
      </c>
      <c r="AX12" s="132">
        <v>1308</v>
      </c>
      <c r="AY12" s="132">
        <v>54</v>
      </c>
      <c r="AZ12" s="132">
        <v>662</v>
      </c>
      <c r="BA12" s="132">
        <v>1998</v>
      </c>
      <c r="BB12" s="132">
        <v>215</v>
      </c>
      <c r="BC12" s="132">
        <v>375</v>
      </c>
      <c r="BD12" s="132">
        <v>987</v>
      </c>
      <c r="BE12" s="132">
        <v>604</v>
      </c>
      <c r="BF12" s="129">
        <v>568</v>
      </c>
      <c r="BG12" s="129">
        <v>78</v>
      </c>
      <c r="BH12" s="129">
        <v>74</v>
      </c>
      <c r="BI12" s="129"/>
    </row>
    <row r="13" spans="1:61" x14ac:dyDescent="0.4">
      <c r="A13" s="43" t="s">
        <v>172</v>
      </c>
      <c r="B13" s="43" t="s">
        <v>184</v>
      </c>
      <c r="C13" s="176">
        <v>49.359592351752752</v>
      </c>
      <c r="D13" s="176">
        <v>1.4452209499973085</v>
      </c>
      <c r="E13" s="176">
        <v>16.102804479896641</v>
      </c>
      <c r="F13" s="176">
        <v>11.343188810212833</v>
      </c>
      <c r="G13" s="176">
        <v>0.18356616897937711</v>
      </c>
      <c r="H13" s="176">
        <v>6.6586001850710081</v>
      </c>
      <c r="I13" s="176">
        <v>10.705558967665395</v>
      </c>
      <c r="J13" s="176">
        <v>2.1528760341172615</v>
      </c>
      <c r="K13" s="176">
        <v>0.18736753923617072</v>
      </c>
      <c r="L13" s="177">
        <v>0.14435203369876903</v>
      </c>
      <c r="M13" s="176">
        <v>0.20107247937250575</v>
      </c>
      <c r="N13" s="176"/>
      <c r="O13" s="176">
        <v>98.48420000000003</v>
      </c>
      <c r="P13" s="41" t="s">
        <v>172</v>
      </c>
      <c r="Q13" s="41" t="s">
        <v>184</v>
      </c>
      <c r="R13" s="174">
        <v>50.119300711944391</v>
      </c>
      <c r="S13" s="174">
        <v>1.4674647811499795</v>
      </c>
      <c r="T13" s="174">
        <v>16.350647596159217</v>
      </c>
      <c r="U13" s="174">
        <v>11.517775247413118</v>
      </c>
      <c r="V13" s="174">
        <v>0.18639149120303261</v>
      </c>
      <c r="W13" s="174">
        <v>6.7610847070606317</v>
      </c>
      <c r="X13" s="174">
        <v>10.870331451811957</v>
      </c>
      <c r="Y13" s="174">
        <v>2.1860115979185095</v>
      </c>
      <c r="Z13" s="174">
        <v>0.19025136949497551</v>
      </c>
      <c r="AA13" s="174">
        <v>0.14657379934930578</v>
      </c>
      <c r="AB13" s="174">
        <v>0.204167246494875</v>
      </c>
      <c r="AC13" s="174"/>
      <c r="AD13" s="174">
        <v>100</v>
      </c>
      <c r="AE13" s="121">
        <v>2.0809915674184052</v>
      </c>
      <c r="AF13" s="121">
        <v>34.344545594896161</v>
      </c>
      <c r="AG13" s="121">
        <v>63.574462837685431</v>
      </c>
      <c r="AH13" s="113" t="s">
        <v>172</v>
      </c>
      <c r="AI13" s="122" t="s">
        <v>184</v>
      </c>
      <c r="AJ13" s="123">
        <v>0.56189999999999996</v>
      </c>
      <c r="AK13" s="123">
        <v>9.5999999999999992E-3</v>
      </c>
      <c r="AL13" s="123">
        <v>0.3493</v>
      </c>
      <c r="AM13" s="123">
        <v>0.54730000000000001</v>
      </c>
      <c r="AN13" s="123">
        <v>2.01E-2</v>
      </c>
      <c r="AO13" s="123">
        <v>0.1641</v>
      </c>
      <c r="AP13" s="123">
        <v>0.27500000000000002</v>
      </c>
      <c r="AQ13" s="123">
        <v>0.15820000000000001</v>
      </c>
      <c r="AR13" s="123">
        <v>5.7200000000000001E-2</v>
      </c>
      <c r="AS13" s="122">
        <v>1.01E-2</v>
      </c>
      <c r="AT13" s="122">
        <v>1.12E-2</v>
      </c>
      <c r="AU13" s="123"/>
      <c r="AV13" s="125" t="s">
        <v>172</v>
      </c>
      <c r="AW13" s="124" t="s">
        <v>184</v>
      </c>
      <c r="AX13" s="124">
        <v>1294</v>
      </c>
      <c r="AY13" s="124">
        <v>54</v>
      </c>
      <c r="AZ13" s="124">
        <v>636</v>
      </c>
      <c r="BA13" s="124">
        <v>2057</v>
      </c>
      <c r="BB13" s="124">
        <v>216</v>
      </c>
      <c r="BC13" s="124">
        <v>426</v>
      </c>
      <c r="BD13" s="124">
        <v>945</v>
      </c>
      <c r="BE13" s="124">
        <v>690</v>
      </c>
      <c r="BF13" s="122">
        <v>497</v>
      </c>
      <c r="BG13" s="122">
        <v>78</v>
      </c>
      <c r="BH13" s="122">
        <v>75</v>
      </c>
      <c r="BI13" s="122"/>
    </row>
    <row r="14" spans="1:61" x14ac:dyDescent="0.4">
      <c r="A14" s="43" t="s">
        <v>172</v>
      </c>
      <c r="B14" s="43" t="s">
        <v>181</v>
      </c>
      <c r="C14" s="176">
        <v>49.206737249708553</v>
      </c>
      <c r="D14" s="176">
        <v>1.4554873352013582</v>
      </c>
      <c r="E14" s="176">
        <v>16.408348631910499</v>
      </c>
      <c r="F14" s="176">
        <v>11.072929048534556</v>
      </c>
      <c r="G14" s="176">
        <v>0.18718839731658926</v>
      </c>
      <c r="H14" s="176">
        <v>6.4551483609105595</v>
      </c>
      <c r="I14" s="176">
        <v>10.291159868079276</v>
      </c>
      <c r="J14" s="176">
        <v>2.195937003047471</v>
      </c>
      <c r="K14" s="176">
        <v>0.19669288568915796</v>
      </c>
      <c r="L14" s="177">
        <v>0.15747436524655881</v>
      </c>
      <c r="M14" s="176">
        <v>0.20509685435542918</v>
      </c>
      <c r="N14" s="176"/>
      <c r="O14" s="176">
        <v>97.832200000000014</v>
      </c>
      <c r="P14" s="41" t="s">
        <v>172</v>
      </c>
      <c r="Q14" s="41" t="s">
        <v>181</v>
      </c>
      <c r="R14" s="174">
        <v>50.297077291227779</v>
      </c>
      <c r="S14" s="174">
        <v>1.4877385310780684</v>
      </c>
      <c r="T14" s="174">
        <v>16.771930542204405</v>
      </c>
      <c r="U14" s="174">
        <v>11.318286871331274</v>
      </c>
      <c r="V14" s="174">
        <v>0.19133618309369432</v>
      </c>
      <c r="W14" s="174">
        <v>6.5981837890904611</v>
      </c>
      <c r="X14" s="174">
        <v>10.519194976786043</v>
      </c>
      <c r="Y14" s="174">
        <v>2.2445953408463377</v>
      </c>
      <c r="Z14" s="174">
        <v>0.2010512752336735</v>
      </c>
      <c r="AA14" s="174">
        <v>0.16096373714028589</v>
      </c>
      <c r="AB14" s="174">
        <v>0.20964146196797082</v>
      </c>
      <c r="AC14" s="174"/>
      <c r="AD14" s="174">
        <v>99.999999999999986</v>
      </c>
      <c r="AE14" s="121">
        <v>2.1335289938447901</v>
      </c>
      <c r="AF14" s="121">
        <v>34.367505593033087</v>
      </c>
      <c r="AG14" s="121">
        <v>63.498965413122122</v>
      </c>
      <c r="AH14" s="113" t="s">
        <v>172</v>
      </c>
      <c r="AI14" s="122" t="s">
        <v>181</v>
      </c>
      <c r="AJ14" s="123">
        <v>0.56130000000000002</v>
      </c>
      <c r="AK14" s="123">
        <v>9.4999999999999998E-3</v>
      </c>
      <c r="AL14" s="123">
        <v>0.35199999999999998</v>
      </c>
      <c r="AM14" s="123">
        <v>0.53359999999999996</v>
      </c>
      <c r="AN14" s="123">
        <v>1.95E-2</v>
      </c>
      <c r="AO14" s="123">
        <v>0.16089999999999999</v>
      </c>
      <c r="AP14" s="123">
        <v>0.27060000000000001</v>
      </c>
      <c r="AQ14" s="123">
        <v>0.16059999999999999</v>
      </c>
      <c r="AR14" s="123">
        <v>5.9200000000000003E-2</v>
      </c>
      <c r="AS14" s="122">
        <v>1.03E-2</v>
      </c>
      <c r="AT14" s="122">
        <v>1.12E-2</v>
      </c>
      <c r="AU14" s="123"/>
      <c r="AV14" s="125" t="s">
        <v>172</v>
      </c>
      <c r="AW14" s="124" t="s">
        <v>181</v>
      </c>
      <c r="AX14" s="124">
        <v>1313</v>
      </c>
      <c r="AY14" s="124">
        <v>53</v>
      </c>
      <c r="AZ14" s="124">
        <v>639</v>
      </c>
      <c r="BA14" s="124">
        <v>1751</v>
      </c>
      <c r="BB14" s="124">
        <v>208</v>
      </c>
      <c r="BC14" s="124">
        <v>392</v>
      </c>
      <c r="BD14" s="124">
        <v>971</v>
      </c>
      <c r="BE14" s="124">
        <v>734</v>
      </c>
      <c r="BF14" s="122">
        <v>518</v>
      </c>
      <c r="BG14" s="122">
        <v>77</v>
      </c>
      <c r="BH14" s="122">
        <v>74</v>
      </c>
      <c r="BI14" s="122"/>
    </row>
    <row r="15" spans="1:61" x14ac:dyDescent="0.4">
      <c r="A15" s="43" t="s">
        <v>172</v>
      </c>
      <c r="B15" s="43" t="s">
        <v>20</v>
      </c>
      <c r="C15" s="176">
        <v>49.467197284667655</v>
      </c>
      <c r="D15" s="176">
        <v>1.4447168589877961</v>
      </c>
      <c r="E15" s="176">
        <v>16.148477246629483</v>
      </c>
      <c r="F15" s="176">
        <v>11.283836882710528</v>
      </c>
      <c r="G15" s="176">
        <v>0.18196509946674985</v>
      </c>
      <c r="H15" s="176">
        <v>6.4310007418465895</v>
      </c>
      <c r="I15" s="176">
        <v>10.177140953408355</v>
      </c>
      <c r="J15" s="176">
        <v>2.192484378786562</v>
      </c>
      <c r="K15" s="176">
        <v>0.1570561881048913</v>
      </c>
      <c r="L15" s="177">
        <v>0.14785289555352185</v>
      </c>
      <c r="M15" s="176">
        <v>0.19977146983787766</v>
      </c>
      <c r="N15" s="176"/>
      <c r="O15" s="176">
        <v>97.83150000000002</v>
      </c>
      <c r="P15" s="41" t="s">
        <v>172</v>
      </c>
      <c r="Q15" s="41" t="s">
        <v>20</v>
      </c>
      <c r="R15" s="174">
        <v>50.563670479004863</v>
      </c>
      <c r="S15" s="174">
        <v>1.4767399651316762</v>
      </c>
      <c r="T15" s="174">
        <v>16.506418941373159</v>
      </c>
      <c r="U15" s="174">
        <v>11.533950601504143</v>
      </c>
      <c r="V15" s="174">
        <v>0.185998476428093</v>
      </c>
      <c r="W15" s="174">
        <v>6.5735481331131469</v>
      </c>
      <c r="X15" s="174">
        <v>10.402724023865883</v>
      </c>
      <c r="Y15" s="174">
        <v>2.2410822473196892</v>
      </c>
      <c r="Z15" s="174">
        <v>0.16053744254651239</v>
      </c>
      <c r="AA15" s="174">
        <v>0.15113015291958298</v>
      </c>
      <c r="AB15" s="174">
        <v>0.20419953679323902</v>
      </c>
      <c r="AC15" s="174"/>
      <c r="AD15" s="174">
        <v>100</v>
      </c>
      <c r="AE15" s="121">
        <v>1.7335777585772267</v>
      </c>
      <c r="AF15" s="121">
        <v>34.906218456454475</v>
      </c>
      <c r="AG15" s="121">
        <v>63.360203784968284</v>
      </c>
      <c r="AH15" s="113" t="s">
        <v>172</v>
      </c>
      <c r="AI15" s="122" t="s">
        <v>20</v>
      </c>
      <c r="AJ15" s="123">
        <v>0.5635</v>
      </c>
      <c r="AK15" s="123">
        <v>9.4999999999999998E-3</v>
      </c>
      <c r="AL15" s="123">
        <v>0.3493</v>
      </c>
      <c r="AM15" s="123">
        <v>0.54210000000000003</v>
      </c>
      <c r="AN15" s="123">
        <v>0.02</v>
      </c>
      <c r="AO15" s="123">
        <v>0.1608</v>
      </c>
      <c r="AP15" s="123">
        <v>0.26929999999999998</v>
      </c>
      <c r="AQ15" s="123">
        <v>0.16089999999999999</v>
      </c>
      <c r="AR15" s="123">
        <v>5.6000000000000001E-2</v>
      </c>
      <c r="AS15" s="122">
        <v>9.9000000000000008E-3</v>
      </c>
      <c r="AT15" s="122">
        <v>1.12E-2</v>
      </c>
      <c r="AU15" s="123"/>
      <c r="AV15" s="125" t="s">
        <v>172</v>
      </c>
      <c r="AW15" s="124" t="s">
        <v>20</v>
      </c>
      <c r="AX15" s="124">
        <v>1353</v>
      </c>
      <c r="AY15" s="124">
        <v>54</v>
      </c>
      <c r="AZ15" s="124">
        <v>620</v>
      </c>
      <c r="BA15" s="124">
        <v>1901</v>
      </c>
      <c r="BB15" s="124">
        <v>214</v>
      </c>
      <c r="BC15" s="124">
        <v>396</v>
      </c>
      <c r="BD15" s="124">
        <v>968</v>
      </c>
      <c r="BE15" s="124">
        <v>741</v>
      </c>
      <c r="BF15" s="122">
        <v>515</v>
      </c>
      <c r="BG15" s="122">
        <v>73</v>
      </c>
      <c r="BH15" s="122">
        <v>76</v>
      </c>
      <c r="BI15" s="122"/>
    </row>
    <row r="16" spans="1:61" x14ac:dyDescent="0.4">
      <c r="A16" s="43" t="s">
        <v>172</v>
      </c>
      <c r="B16" s="43" t="s">
        <v>21</v>
      </c>
      <c r="C16" s="176">
        <v>49.441668022632513</v>
      </c>
      <c r="D16" s="176">
        <v>1.4431930294922573</v>
      </c>
      <c r="E16" s="176">
        <v>16.505269587569451</v>
      </c>
      <c r="F16" s="176">
        <v>11.295706951229091</v>
      </c>
      <c r="G16" s="176">
        <v>0.18760308723641034</v>
      </c>
      <c r="H16" s="176">
        <v>6.3668985883742595</v>
      </c>
      <c r="I16" s="176">
        <v>10.127264896430797</v>
      </c>
      <c r="J16" s="176">
        <v>2.1419770088304388</v>
      </c>
      <c r="K16" s="176">
        <v>0.22252227520734749</v>
      </c>
      <c r="L16" s="177">
        <v>0.1508829096280036</v>
      </c>
      <c r="M16" s="176">
        <v>0.20681364336941874</v>
      </c>
      <c r="N16" s="176"/>
      <c r="O16" s="176">
        <v>98.089799999999997</v>
      </c>
      <c r="P16" s="41" t="s">
        <v>172</v>
      </c>
      <c r="Q16" s="41" t="s">
        <v>21</v>
      </c>
      <c r="R16" s="174">
        <v>50.404494680010067</v>
      </c>
      <c r="S16" s="174">
        <v>1.4712977592902192</v>
      </c>
      <c r="T16" s="174">
        <v>16.826693078759924</v>
      </c>
      <c r="U16" s="174">
        <v>11.515679460279348</v>
      </c>
      <c r="V16" s="174">
        <v>0.1912564682937577</v>
      </c>
      <c r="W16" s="174">
        <v>6.4908875218159885</v>
      </c>
      <c r="X16" s="174">
        <v>10.324483174020944</v>
      </c>
      <c r="Y16" s="174">
        <v>2.1836898523908079</v>
      </c>
      <c r="Z16" s="174">
        <v>0.22685567225883577</v>
      </c>
      <c r="AA16" s="174">
        <v>0.15382120223305951</v>
      </c>
      <c r="AB16" s="174">
        <v>0.21084113064703847</v>
      </c>
      <c r="AC16" s="174"/>
      <c r="AD16" s="174">
        <v>99.999999999999986</v>
      </c>
      <c r="AE16" s="121">
        <v>2.4541458793874646</v>
      </c>
      <c r="AF16" s="121">
        <v>33.459049063651413</v>
      </c>
      <c r="AG16" s="121">
        <v>64.086805056961111</v>
      </c>
      <c r="AH16" s="113" t="s">
        <v>172</v>
      </c>
      <c r="AI16" s="122" t="s">
        <v>21</v>
      </c>
      <c r="AJ16" s="123">
        <v>0.56310000000000004</v>
      </c>
      <c r="AK16" s="123">
        <v>9.4999999999999998E-3</v>
      </c>
      <c r="AL16" s="123">
        <v>0.35360000000000003</v>
      </c>
      <c r="AM16" s="123">
        <v>0.54690000000000005</v>
      </c>
      <c r="AN16" s="123">
        <v>2.01E-2</v>
      </c>
      <c r="AO16" s="123">
        <v>0.16</v>
      </c>
      <c r="AP16" s="123">
        <v>0.26829999999999998</v>
      </c>
      <c r="AQ16" s="123">
        <v>0.15859999999999999</v>
      </c>
      <c r="AR16" s="123">
        <v>6.0299999999999999E-2</v>
      </c>
      <c r="AS16" s="122">
        <v>1.01E-2</v>
      </c>
      <c r="AT16" s="122">
        <v>1.1299999999999999E-2</v>
      </c>
      <c r="AU16" s="123"/>
      <c r="AV16" s="125" t="s">
        <v>172</v>
      </c>
      <c r="AW16" s="124" t="s">
        <v>21</v>
      </c>
      <c r="AX16" s="124">
        <v>1343</v>
      </c>
      <c r="AY16" s="124">
        <v>54</v>
      </c>
      <c r="AZ16" s="124">
        <v>686</v>
      </c>
      <c r="BA16" s="124">
        <v>2088</v>
      </c>
      <c r="BB16" s="124">
        <v>215</v>
      </c>
      <c r="BC16" s="124">
        <v>400</v>
      </c>
      <c r="BD16" s="124">
        <v>955</v>
      </c>
      <c r="BE16" s="124">
        <v>721</v>
      </c>
      <c r="BF16" s="122">
        <v>506</v>
      </c>
      <c r="BG16" s="122">
        <v>75</v>
      </c>
      <c r="BH16" s="122">
        <v>75</v>
      </c>
      <c r="BI16" s="122"/>
    </row>
    <row r="17" spans="1:61" x14ac:dyDescent="0.4">
      <c r="A17" s="43" t="s">
        <v>172</v>
      </c>
      <c r="B17" s="43" t="s">
        <v>7</v>
      </c>
      <c r="C17" s="176">
        <v>49.238322331815112</v>
      </c>
      <c r="D17" s="176">
        <v>1.4445167373039121</v>
      </c>
      <c r="E17" s="176">
        <v>15.985825157822019</v>
      </c>
      <c r="F17" s="176">
        <v>10.68196066963695</v>
      </c>
      <c r="G17" s="176">
        <v>0.18267799448140062</v>
      </c>
      <c r="H17" s="176">
        <v>6.3523121235438182</v>
      </c>
      <c r="I17" s="176">
        <v>10.006172141311723</v>
      </c>
      <c r="J17" s="176">
        <v>2.2718699762749872</v>
      </c>
      <c r="K17" s="176">
        <v>0.22129448181427064</v>
      </c>
      <c r="L17" s="177">
        <v>0.14246082373576918</v>
      </c>
      <c r="M17" s="176">
        <v>0.20508756226006092</v>
      </c>
      <c r="N17" s="176"/>
      <c r="O17" s="176">
        <v>96.73250000000003</v>
      </c>
      <c r="P17" s="41" t="s">
        <v>172</v>
      </c>
      <c r="Q17" s="41" t="s">
        <v>7</v>
      </c>
      <c r="R17" s="174">
        <v>50.901529818639133</v>
      </c>
      <c r="S17" s="174">
        <v>1.4933106632247812</v>
      </c>
      <c r="T17" s="174">
        <v>16.525805864442678</v>
      </c>
      <c r="U17" s="174">
        <v>11.042783624569765</v>
      </c>
      <c r="V17" s="174">
        <v>0.18884862324596238</v>
      </c>
      <c r="W17" s="174">
        <v>6.5668850939899386</v>
      </c>
      <c r="X17" s="174">
        <v>10.344167824993377</v>
      </c>
      <c r="Y17" s="174">
        <v>2.348610835319036</v>
      </c>
      <c r="Z17" s="174">
        <v>0.22876952607889856</v>
      </c>
      <c r="AA17" s="174">
        <v>0.14727296796399261</v>
      </c>
      <c r="AB17" s="174">
        <v>0.21201515753243311</v>
      </c>
      <c r="AC17" s="174"/>
      <c r="AD17" s="174">
        <v>100</v>
      </c>
      <c r="AE17" s="121">
        <v>2.4622775675628108</v>
      </c>
      <c r="AF17" s="121">
        <v>36.022510380943238</v>
      </c>
      <c r="AG17" s="121">
        <v>61.515212051493947</v>
      </c>
      <c r="AH17" s="113" t="s">
        <v>172</v>
      </c>
      <c r="AI17" s="122" t="s">
        <v>7</v>
      </c>
      <c r="AJ17" s="123">
        <v>0.56120000000000003</v>
      </c>
      <c r="AK17" s="123">
        <v>9.5999999999999992E-3</v>
      </c>
      <c r="AL17" s="123">
        <v>0.34660000000000002</v>
      </c>
      <c r="AM17" s="123">
        <v>0.53039999999999998</v>
      </c>
      <c r="AN17" s="123">
        <v>2.0199999999999999E-2</v>
      </c>
      <c r="AO17" s="123">
        <v>0.16009999999999999</v>
      </c>
      <c r="AP17" s="123">
        <v>0.26729999999999998</v>
      </c>
      <c r="AQ17" s="123">
        <v>0.1603</v>
      </c>
      <c r="AR17" s="123">
        <v>5.9900000000000002E-2</v>
      </c>
      <c r="AS17" s="122">
        <v>1.03E-2</v>
      </c>
      <c r="AT17" s="122">
        <v>1.14E-2</v>
      </c>
      <c r="AU17" s="123"/>
      <c r="AV17" s="125" t="s">
        <v>172</v>
      </c>
      <c r="AW17" s="124" t="s">
        <v>7</v>
      </c>
      <c r="AX17" s="124">
        <v>1302</v>
      </c>
      <c r="AY17" s="124">
        <v>54</v>
      </c>
      <c r="AZ17" s="124">
        <v>567</v>
      </c>
      <c r="BA17" s="124">
        <v>1974</v>
      </c>
      <c r="BB17" s="124">
        <v>217</v>
      </c>
      <c r="BC17" s="124">
        <v>420</v>
      </c>
      <c r="BD17" s="124">
        <v>971</v>
      </c>
      <c r="BE17" s="124">
        <v>650</v>
      </c>
      <c r="BF17" s="122">
        <v>500</v>
      </c>
      <c r="BG17" s="122">
        <v>82</v>
      </c>
      <c r="BH17" s="122">
        <v>77</v>
      </c>
      <c r="BI17" s="122"/>
    </row>
    <row r="18" spans="1:61" x14ac:dyDescent="0.4">
      <c r="A18" s="43" t="s">
        <v>172</v>
      </c>
      <c r="B18" s="43" t="s">
        <v>23</v>
      </c>
      <c r="C18" s="176">
        <v>49.040605320399443</v>
      </c>
      <c r="D18" s="176">
        <v>1.4379367367002804</v>
      </c>
      <c r="E18" s="176">
        <v>16.210150741035907</v>
      </c>
      <c r="F18" s="176">
        <v>11.685861965885852</v>
      </c>
      <c r="G18" s="176">
        <v>0.18877046209499296</v>
      </c>
      <c r="H18" s="176">
        <v>6.45771046084689</v>
      </c>
      <c r="I18" s="176">
        <v>10.123878926590029</v>
      </c>
      <c r="J18" s="176">
        <v>2.0959823645014799</v>
      </c>
      <c r="K18" s="176">
        <v>0.19557300126958729</v>
      </c>
      <c r="L18" s="177">
        <v>0.14655470427618689</v>
      </c>
      <c r="M18" s="176">
        <v>0.2017753163993645</v>
      </c>
      <c r="N18" s="176"/>
      <c r="O18" s="176">
        <v>97.784800000000004</v>
      </c>
      <c r="P18" s="41" t="s">
        <v>172</v>
      </c>
      <c r="Q18" s="41" t="s">
        <v>23</v>
      </c>
      <c r="R18" s="174">
        <v>50.151562738175507</v>
      </c>
      <c r="S18" s="174">
        <v>1.4705115076170123</v>
      </c>
      <c r="T18" s="174">
        <v>16.577372701110914</v>
      </c>
      <c r="U18" s="174">
        <v>11.950591468086913</v>
      </c>
      <c r="V18" s="174">
        <v>0.19304683559714084</v>
      </c>
      <c r="W18" s="174">
        <v>6.6040023202449563</v>
      </c>
      <c r="X18" s="174">
        <v>10.353223534322337</v>
      </c>
      <c r="Y18" s="174">
        <v>2.143464387615948</v>
      </c>
      <c r="Z18" s="174">
        <v>0.20000347832136212</v>
      </c>
      <c r="AA18" s="174">
        <v>0.14987472927917928</v>
      </c>
      <c r="AB18" s="174">
        <v>0.20634629962874035</v>
      </c>
      <c r="AC18" s="174"/>
      <c r="AD18" s="174">
        <v>100.00000000000001</v>
      </c>
      <c r="AE18" s="121">
        <v>2.1704759198909671</v>
      </c>
      <c r="AF18" s="121">
        <v>33.408761538681311</v>
      </c>
      <c r="AG18" s="121">
        <v>64.42076254142772</v>
      </c>
      <c r="AH18" s="113" t="s">
        <v>172</v>
      </c>
      <c r="AI18" s="122" t="s">
        <v>23</v>
      </c>
      <c r="AJ18" s="123">
        <v>0.55940000000000001</v>
      </c>
      <c r="AK18" s="123">
        <v>9.4999999999999998E-3</v>
      </c>
      <c r="AL18" s="123">
        <v>0.35099999999999998</v>
      </c>
      <c r="AM18" s="123">
        <v>0.55379999999999996</v>
      </c>
      <c r="AN18" s="123">
        <v>1.9900000000000001E-2</v>
      </c>
      <c r="AO18" s="123">
        <v>0.16070000000000001</v>
      </c>
      <c r="AP18" s="123">
        <v>0.26869999999999999</v>
      </c>
      <c r="AQ18" s="123">
        <v>0.15659999999999999</v>
      </c>
      <c r="AR18" s="123">
        <v>6.0600000000000001E-2</v>
      </c>
      <c r="AS18" s="122">
        <v>0.01</v>
      </c>
      <c r="AT18" s="122">
        <v>1.12E-2</v>
      </c>
      <c r="AU18" s="123"/>
      <c r="AV18" s="125" t="s">
        <v>172</v>
      </c>
      <c r="AW18" s="124" t="s">
        <v>23</v>
      </c>
      <c r="AX18" s="124">
        <v>1288</v>
      </c>
      <c r="AY18" s="124">
        <v>54</v>
      </c>
      <c r="AZ18" s="124">
        <v>721</v>
      </c>
      <c r="BA18" s="124">
        <v>2059</v>
      </c>
      <c r="BB18" s="124">
        <v>213</v>
      </c>
      <c r="BC18" s="124">
        <v>376</v>
      </c>
      <c r="BD18" s="124">
        <v>990</v>
      </c>
      <c r="BE18" s="124">
        <v>701</v>
      </c>
      <c r="BF18" s="122">
        <v>543</v>
      </c>
      <c r="BG18" s="122">
        <v>74</v>
      </c>
      <c r="BH18" s="122">
        <v>76</v>
      </c>
      <c r="BI18" s="122"/>
    </row>
    <row r="19" spans="1:61" x14ac:dyDescent="0.4">
      <c r="A19" s="119" t="s">
        <v>172</v>
      </c>
      <c r="B19" s="119" t="s">
        <v>8</v>
      </c>
      <c r="C19" s="178">
        <v>49.054928325289914</v>
      </c>
      <c r="D19" s="178">
        <v>1.4027213195322554</v>
      </c>
      <c r="E19" s="178">
        <v>15.890038312624503</v>
      </c>
      <c r="F19" s="178">
        <v>11.133031250186788</v>
      </c>
      <c r="G19" s="178">
        <v>0.18288100507131896</v>
      </c>
      <c r="H19" s="178">
        <v>6.5777135237577022</v>
      </c>
      <c r="I19" s="178">
        <v>10.194615589591068</v>
      </c>
      <c r="J19" s="178">
        <v>2.1567553103542094</v>
      </c>
      <c r="K19" s="178">
        <v>0.16417271844750242</v>
      </c>
      <c r="L19" s="179">
        <v>0.12865698715629989</v>
      </c>
      <c r="M19" s="178">
        <v>0.19338565798843524</v>
      </c>
      <c r="N19" s="178"/>
      <c r="O19" s="178">
        <v>97.078900000000004</v>
      </c>
      <c r="P19" s="126" t="s">
        <v>172</v>
      </c>
      <c r="Q19" s="126" t="s">
        <v>8</v>
      </c>
      <c r="R19" s="175">
        <v>50.530989046322027</v>
      </c>
      <c r="S19" s="175">
        <v>1.4449291447804369</v>
      </c>
      <c r="T19" s="175">
        <v>16.368168894192767</v>
      </c>
      <c r="U19" s="175">
        <v>11.468023690201257</v>
      </c>
      <c r="V19" s="175">
        <v>0.18838388678829177</v>
      </c>
      <c r="W19" s="175">
        <v>6.7756366458187127</v>
      </c>
      <c r="X19" s="175">
        <v>10.501371142020632</v>
      </c>
      <c r="Y19" s="175">
        <v>2.2216519865328195</v>
      </c>
      <c r="Z19" s="175">
        <v>0.16911266861027724</v>
      </c>
      <c r="AA19" s="175">
        <v>0.13252827046484858</v>
      </c>
      <c r="AB19" s="175">
        <v>0.1992046242679256</v>
      </c>
      <c r="AC19" s="175"/>
      <c r="AD19" s="175">
        <v>99.999999999999972</v>
      </c>
      <c r="AE19" s="127">
        <v>1.8566281328133256</v>
      </c>
      <c r="AF19" s="127">
        <v>34.872076519791953</v>
      </c>
      <c r="AG19" s="127">
        <v>63.271295347394727</v>
      </c>
      <c r="AH19" s="128" t="s">
        <v>172</v>
      </c>
      <c r="AI19" s="129" t="s">
        <v>8</v>
      </c>
      <c r="AJ19" s="131">
        <v>0.56020000000000003</v>
      </c>
      <c r="AK19" s="131">
        <v>9.4000000000000004E-3</v>
      </c>
      <c r="AL19" s="131">
        <v>0.3473</v>
      </c>
      <c r="AM19" s="131">
        <v>0.53739999999999999</v>
      </c>
      <c r="AN19" s="131">
        <v>2.01E-2</v>
      </c>
      <c r="AO19" s="131">
        <v>0.16270000000000001</v>
      </c>
      <c r="AP19" s="131">
        <v>0.2681</v>
      </c>
      <c r="AQ19" s="131">
        <v>0.1588</v>
      </c>
      <c r="AR19" s="131">
        <v>5.5399999999999998E-2</v>
      </c>
      <c r="AS19" s="129">
        <v>9.7999999999999997E-3</v>
      </c>
      <c r="AT19" s="129">
        <v>1.11E-2</v>
      </c>
      <c r="AU19" s="131"/>
      <c r="AV19" s="130" t="s">
        <v>172</v>
      </c>
      <c r="AW19" s="132" t="s">
        <v>8</v>
      </c>
      <c r="AX19" s="132">
        <v>1296</v>
      </c>
      <c r="AY19" s="132">
        <v>54</v>
      </c>
      <c r="AZ19" s="132">
        <v>673</v>
      </c>
      <c r="BA19" s="132">
        <v>1853</v>
      </c>
      <c r="BB19" s="132">
        <v>216</v>
      </c>
      <c r="BC19" s="132">
        <v>407</v>
      </c>
      <c r="BD19" s="132">
        <v>916</v>
      </c>
      <c r="BE19" s="132">
        <v>712</v>
      </c>
      <c r="BF19" s="129">
        <v>497</v>
      </c>
      <c r="BG19" s="129">
        <v>78</v>
      </c>
      <c r="BH19" s="129">
        <v>76</v>
      </c>
      <c r="BI19" s="129"/>
    </row>
    <row r="20" spans="1:61" x14ac:dyDescent="0.4">
      <c r="A20" s="43" t="s">
        <v>174</v>
      </c>
      <c r="B20" s="43" t="s">
        <v>181</v>
      </c>
      <c r="C20" s="176">
        <v>48.797982120936183</v>
      </c>
      <c r="D20" s="176">
        <v>1.43660260823209</v>
      </c>
      <c r="E20" s="176">
        <v>15.682711778323091</v>
      </c>
      <c r="F20" s="176">
        <v>11.264488663504043</v>
      </c>
      <c r="G20" s="176">
        <v>0.18562617939840984</v>
      </c>
      <c r="H20" s="176">
        <v>6.5073177458933946</v>
      </c>
      <c r="I20" s="176">
        <v>10.019713109197681</v>
      </c>
      <c r="J20" s="176">
        <v>1.930772302417189</v>
      </c>
      <c r="K20" s="176">
        <v>0.20202849266421763</v>
      </c>
      <c r="L20" s="177">
        <v>0.13931964865408672</v>
      </c>
      <c r="M20" s="176">
        <v>0.18092551645028201</v>
      </c>
      <c r="N20" s="176">
        <v>8.3911834329345833E-2</v>
      </c>
      <c r="O20" s="176">
        <v>96.431399999999996</v>
      </c>
      <c r="P20" s="41" t="s">
        <v>174</v>
      </c>
      <c r="Q20" s="41" t="s">
        <v>181</v>
      </c>
      <c r="R20" s="174">
        <v>50.603830413056514</v>
      </c>
      <c r="S20" s="174">
        <v>1.4897664124259213</v>
      </c>
      <c r="T20" s="174">
        <v>16.263075905071471</v>
      </c>
      <c r="U20" s="174">
        <v>11.681349294424889</v>
      </c>
      <c r="V20" s="174">
        <v>0.19249557654292049</v>
      </c>
      <c r="W20" s="174">
        <v>6.748131569067124</v>
      </c>
      <c r="X20" s="174">
        <v>10.390508806465199</v>
      </c>
      <c r="Y20" s="174">
        <v>2.0022236557979962</v>
      </c>
      <c r="Z20" s="174">
        <v>0.20950488395296307</v>
      </c>
      <c r="AA20" s="174">
        <v>0.14447539769627601</v>
      </c>
      <c r="AB20" s="174">
        <v>0.18762095795589614</v>
      </c>
      <c r="AC20" s="174">
        <v>8.7017127542839606E-2</v>
      </c>
      <c r="AD20" s="174">
        <v>100.00000000000001</v>
      </c>
      <c r="AE20" s="121">
        <v>2.3367249683761693</v>
      </c>
      <c r="AF20" s="121">
        <v>32.024422162804676</v>
      </c>
      <c r="AG20" s="121">
        <v>65.638852868819157</v>
      </c>
      <c r="AH20" s="113" t="s">
        <v>174</v>
      </c>
      <c r="AI20" s="122" t="s">
        <v>181</v>
      </c>
      <c r="AJ20" s="123">
        <v>0.56610000000000005</v>
      </c>
      <c r="AK20" s="123">
        <v>8.0999999999999996E-3</v>
      </c>
      <c r="AL20" s="123">
        <v>0.34760000000000002</v>
      </c>
      <c r="AM20" s="123">
        <v>0.54300000000000004</v>
      </c>
      <c r="AN20" s="123">
        <v>1.7999999999999999E-2</v>
      </c>
      <c r="AO20" s="123">
        <v>0.16220000000000001</v>
      </c>
      <c r="AP20" s="123">
        <v>0.2671</v>
      </c>
      <c r="AQ20" s="123">
        <v>0.15329999999999999</v>
      </c>
      <c r="AR20" s="123">
        <v>5.7299999999999997E-2</v>
      </c>
      <c r="AS20" s="122">
        <v>8.8999999999999999E-3</v>
      </c>
      <c r="AT20" s="122">
        <v>9.4999999999999998E-3</v>
      </c>
      <c r="AU20" s="123">
        <v>3.7699999999999997E-2</v>
      </c>
      <c r="AV20" s="125" t="s">
        <v>174</v>
      </c>
      <c r="AW20" s="124" t="s">
        <v>181</v>
      </c>
      <c r="AX20" s="122">
        <v>1223</v>
      </c>
      <c r="AY20" s="124">
        <v>42</v>
      </c>
      <c r="AZ20" s="124">
        <v>620</v>
      </c>
      <c r="BA20" s="124">
        <v>1961</v>
      </c>
      <c r="BB20" s="122">
        <v>194</v>
      </c>
      <c r="BC20" s="124">
        <v>394</v>
      </c>
      <c r="BD20" s="124">
        <v>947</v>
      </c>
      <c r="BE20" s="122">
        <v>752</v>
      </c>
      <c r="BF20" s="122">
        <v>482</v>
      </c>
      <c r="BG20" s="122">
        <v>68</v>
      </c>
      <c r="BH20" s="122">
        <v>66</v>
      </c>
      <c r="BI20" s="122">
        <v>432</v>
      </c>
    </row>
    <row r="21" spans="1:61" x14ac:dyDescent="0.4">
      <c r="A21" s="43" t="s">
        <v>174</v>
      </c>
      <c r="B21" s="43" t="s">
        <v>20</v>
      </c>
      <c r="C21" s="176">
        <v>48.990745586435061</v>
      </c>
      <c r="D21" s="176">
        <v>1.4370301321193704</v>
      </c>
      <c r="E21" s="176">
        <v>15.546889745069835</v>
      </c>
      <c r="F21" s="176">
        <v>11.294908814753105</v>
      </c>
      <c r="G21" s="176">
        <v>0.18372942321153141</v>
      </c>
      <c r="H21" s="176">
        <v>6.3218124019349355</v>
      </c>
      <c r="I21" s="176">
        <v>9.7756655166675515</v>
      </c>
      <c r="J21" s="176">
        <v>2.0210236553268452</v>
      </c>
      <c r="K21" s="176">
        <v>0.18622982363629367</v>
      </c>
      <c r="L21" s="177">
        <v>0.14682351294204035</v>
      </c>
      <c r="M21" s="176">
        <v>0.17502802973335868</v>
      </c>
      <c r="N21" s="176">
        <v>8.3413358170069229E-2</v>
      </c>
      <c r="O21" s="176">
        <v>96.163299999999964</v>
      </c>
      <c r="P21" s="41" t="s">
        <v>174</v>
      </c>
      <c r="Q21" s="41" t="s">
        <v>20</v>
      </c>
      <c r="R21" s="174">
        <v>50.945366461461994</v>
      </c>
      <c r="S21" s="174">
        <v>1.4943644114952075</v>
      </c>
      <c r="T21" s="174">
        <v>16.167175778150128</v>
      </c>
      <c r="U21" s="174">
        <v>11.74555034483333</v>
      </c>
      <c r="V21" s="174">
        <v>0.19105981513896828</v>
      </c>
      <c r="W21" s="174">
        <v>6.5740385385432258</v>
      </c>
      <c r="X21" s="174">
        <v>10.165692646433259</v>
      </c>
      <c r="Y21" s="174">
        <v>2.1016579665286508</v>
      </c>
      <c r="Z21" s="174">
        <v>0.19365997593291176</v>
      </c>
      <c r="AA21" s="174">
        <v>0.15268144182036225</v>
      </c>
      <c r="AB21" s="174">
        <v>0.18201125557604486</v>
      </c>
      <c r="AC21" s="174">
        <v>8.6741364085955106E-2</v>
      </c>
      <c r="AD21" s="174">
        <v>100.00000000000003</v>
      </c>
      <c r="AE21" s="121">
        <v>2.1115830182604189</v>
      </c>
      <c r="AF21" s="121">
        <v>33.576386502010571</v>
      </c>
      <c r="AG21" s="121">
        <v>64.312030479729003</v>
      </c>
      <c r="AH21" s="113" t="s">
        <v>174</v>
      </c>
      <c r="AI21" s="122" t="s">
        <v>20</v>
      </c>
      <c r="AJ21" s="123">
        <v>0.56930000000000003</v>
      </c>
      <c r="AK21" s="123">
        <v>8.0999999999999996E-3</v>
      </c>
      <c r="AL21" s="123">
        <v>0.34649999999999997</v>
      </c>
      <c r="AM21" s="123">
        <v>0.54290000000000005</v>
      </c>
      <c r="AN21" s="123">
        <v>1.7899999999999999E-2</v>
      </c>
      <c r="AO21" s="123">
        <v>0.16039999999999999</v>
      </c>
      <c r="AP21" s="123">
        <v>0.2636</v>
      </c>
      <c r="AQ21" s="123">
        <v>0.15390000000000001</v>
      </c>
      <c r="AR21" s="123">
        <v>5.7200000000000001E-2</v>
      </c>
      <c r="AS21" s="122">
        <v>9.1000000000000004E-3</v>
      </c>
      <c r="AT21" s="122">
        <v>9.5999999999999992E-3</v>
      </c>
      <c r="AU21" s="123">
        <v>3.73E-2</v>
      </c>
      <c r="AV21" s="125" t="s">
        <v>174</v>
      </c>
      <c r="AW21" s="122" t="s">
        <v>20</v>
      </c>
      <c r="AX21" s="122">
        <v>1326</v>
      </c>
      <c r="AY21" s="122">
        <v>42</v>
      </c>
      <c r="AZ21" s="124">
        <v>627</v>
      </c>
      <c r="BA21" s="122">
        <v>1909</v>
      </c>
      <c r="BB21" s="122">
        <v>191</v>
      </c>
      <c r="BC21" s="122">
        <v>400</v>
      </c>
      <c r="BD21" s="122">
        <v>914</v>
      </c>
      <c r="BE21" s="122">
        <v>671</v>
      </c>
      <c r="BF21" s="122">
        <v>500</v>
      </c>
      <c r="BG21" s="122">
        <v>68</v>
      </c>
      <c r="BH21" s="122">
        <v>68</v>
      </c>
      <c r="BI21" s="122">
        <v>426</v>
      </c>
    </row>
    <row r="22" spans="1:61" x14ac:dyDescent="0.4">
      <c r="A22" s="43" t="s">
        <v>174</v>
      </c>
      <c r="B22" s="43" t="s">
        <v>21</v>
      </c>
      <c r="C22" s="176">
        <v>49.279186126604394</v>
      </c>
      <c r="D22" s="176">
        <v>1.51789941872186</v>
      </c>
      <c r="E22" s="176">
        <v>15.415796905449902</v>
      </c>
      <c r="F22" s="176">
        <v>11.46861786842282</v>
      </c>
      <c r="G22" s="176">
        <v>0.18375730797661446</v>
      </c>
      <c r="H22" s="176">
        <v>5.6751582974934474</v>
      </c>
      <c r="I22" s="176">
        <v>9.3333899771520734</v>
      </c>
      <c r="J22" s="176">
        <v>1.8514849892480343</v>
      </c>
      <c r="K22" s="176">
        <v>0.25671976849674077</v>
      </c>
      <c r="L22" s="177">
        <v>0.13611652442712183</v>
      </c>
      <c r="M22" s="176">
        <v>0.20187281600698875</v>
      </c>
      <c r="N22" s="176"/>
      <c r="O22" s="176">
        <v>95.320000000000007</v>
      </c>
      <c r="P22" s="41" t="s">
        <v>174</v>
      </c>
      <c r="Q22" s="41" t="s">
        <v>21</v>
      </c>
      <c r="R22" s="174">
        <v>51.698684564209387</v>
      </c>
      <c r="S22" s="174">
        <v>1.5924249042403062</v>
      </c>
      <c r="T22" s="174">
        <v>16.172678247429605</v>
      </c>
      <c r="U22" s="174">
        <v>12.031701498555202</v>
      </c>
      <c r="V22" s="174">
        <v>0.19277938310597403</v>
      </c>
      <c r="W22" s="174">
        <v>5.9537959478529654</v>
      </c>
      <c r="X22" s="174">
        <v>9.7916386667562669</v>
      </c>
      <c r="Y22" s="174">
        <v>1.9423887843558898</v>
      </c>
      <c r="Z22" s="174">
        <v>0.26932413816275785</v>
      </c>
      <c r="AA22" s="174">
        <v>0.14279954304146225</v>
      </c>
      <c r="AB22" s="174">
        <v>0.21178432229016861</v>
      </c>
      <c r="AC22" s="174"/>
      <c r="AD22" s="174">
        <v>99.999999999999986</v>
      </c>
      <c r="AE22" s="121">
        <v>3.0233666899294325</v>
      </c>
      <c r="AF22" s="121">
        <v>31.265012852708463</v>
      </c>
      <c r="AG22" s="121">
        <v>65.711620457362102</v>
      </c>
      <c r="AH22" s="113" t="s">
        <v>174</v>
      </c>
      <c r="AI22" s="122" t="s">
        <v>21</v>
      </c>
      <c r="AJ22" s="123">
        <v>0.57030000000000003</v>
      </c>
      <c r="AK22" s="123">
        <v>8.3999999999999995E-3</v>
      </c>
      <c r="AL22" s="123">
        <v>0.3448</v>
      </c>
      <c r="AM22" s="123">
        <v>0.55189999999999995</v>
      </c>
      <c r="AN22" s="123">
        <v>1.8200000000000001E-2</v>
      </c>
      <c r="AO22" s="123">
        <v>0.1522</v>
      </c>
      <c r="AP22" s="123">
        <v>0.25840000000000002</v>
      </c>
      <c r="AQ22" s="123">
        <v>0.14929999999999999</v>
      </c>
      <c r="AR22" s="123">
        <v>6.0499999999999998E-2</v>
      </c>
      <c r="AS22" s="122">
        <v>8.9999999999999993E-3</v>
      </c>
      <c r="AT22" s="122">
        <v>0.01</v>
      </c>
      <c r="AU22" s="123"/>
      <c r="AV22" s="125" t="s">
        <v>174</v>
      </c>
      <c r="AW22" s="124" t="s">
        <v>21</v>
      </c>
      <c r="AX22" s="124">
        <v>1320</v>
      </c>
      <c r="AY22" s="124">
        <v>42</v>
      </c>
      <c r="AZ22" s="124">
        <v>655</v>
      </c>
      <c r="BA22" s="124">
        <v>2121</v>
      </c>
      <c r="BB22" s="124">
        <v>196</v>
      </c>
      <c r="BC22" s="124">
        <v>395</v>
      </c>
      <c r="BD22" s="124">
        <v>931</v>
      </c>
      <c r="BE22" s="122">
        <v>703</v>
      </c>
      <c r="BF22" s="122">
        <v>468</v>
      </c>
      <c r="BG22" s="122">
        <v>70</v>
      </c>
      <c r="BH22" s="122">
        <v>66</v>
      </c>
      <c r="BI22" s="122"/>
    </row>
    <row r="23" spans="1:61" x14ac:dyDescent="0.4">
      <c r="A23" s="119" t="s">
        <v>174</v>
      </c>
      <c r="B23" s="119" t="s">
        <v>7</v>
      </c>
      <c r="C23" s="178">
        <v>47.074927391129627</v>
      </c>
      <c r="D23" s="178">
        <v>2.0274762792283076</v>
      </c>
      <c r="E23" s="178">
        <v>14.720201743020239</v>
      </c>
      <c r="F23" s="178">
        <v>12.545434451792362</v>
      </c>
      <c r="G23" s="178">
        <v>0.20888725327026703</v>
      </c>
      <c r="H23" s="178">
        <v>6.0011337984753839</v>
      </c>
      <c r="I23" s="178">
        <v>9.7103074570714991</v>
      </c>
      <c r="J23" s="178">
        <v>1.9339819844424293</v>
      </c>
      <c r="K23" s="178">
        <v>0.22798608782010954</v>
      </c>
      <c r="L23" s="179">
        <v>0.24998474541678678</v>
      </c>
      <c r="M23" s="178">
        <v>0.26598376912346117</v>
      </c>
      <c r="N23" s="178">
        <v>8.1295039209539052E-2</v>
      </c>
      <c r="O23" s="178">
        <v>95.047600000000003</v>
      </c>
      <c r="P23" s="126" t="s">
        <v>174</v>
      </c>
      <c r="Q23" s="126" t="s">
        <v>7</v>
      </c>
      <c r="R23" s="175">
        <v>49.527739144522982</v>
      </c>
      <c r="S23" s="175">
        <v>2.1331167533197131</v>
      </c>
      <c r="T23" s="175">
        <v>15.487189306221556</v>
      </c>
      <c r="U23" s="175">
        <v>13.199107028259904</v>
      </c>
      <c r="V23" s="175">
        <v>0.21977120229260605</v>
      </c>
      <c r="W23" s="175">
        <v>6.3138193899429167</v>
      </c>
      <c r="X23" s="175">
        <v>10.216257387952457</v>
      </c>
      <c r="Y23" s="175">
        <v>2.0347509925999492</v>
      </c>
      <c r="Z23" s="175">
        <v>0.23986517052519951</v>
      </c>
      <c r="AA23" s="175">
        <v>0.26301005540043809</v>
      </c>
      <c r="AB23" s="175">
        <v>0.27984269894606617</v>
      </c>
      <c r="AC23" s="175">
        <v>8.5530870016222449E-2</v>
      </c>
      <c r="AD23" s="175">
        <v>100.00000000000003</v>
      </c>
      <c r="AE23" s="127">
        <v>2.769255443487022</v>
      </c>
      <c r="AF23" s="127">
        <v>33.703801181392329</v>
      </c>
      <c r="AG23" s="127">
        <v>63.526943375120645</v>
      </c>
      <c r="AH23" s="128" t="s">
        <v>174</v>
      </c>
      <c r="AI23" s="129" t="s">
        <v>7</v>
      </c>
      <c r="AJ23" s="131">
        <v>0.55579999999999996</v>
      </c>
      <c r="AK23" s="131">
        <v>9.7000000000000003E-3</v>
      </c>
      <c r="AL23" s="131">
        <v>0.33750000000000002</v>
      </c>
      <c r="AM23" s="131">
        <v>0.57420000000000004</v>
      </c>
      <c r="AN23" s="131">
        <v>1.7999999999999999E-2</v>
      </c>
      <c r="AO23" s="131">
        <v>0.15659999999999999</v>
      </c>
      <c r="AP23" s="131">
        <v>0.26119999999999999</v>
      </c>
      <c r="AQ23" s="131">
        <v>0.15</v>
      </c>
      <c r="AR23" s="131">
        <v>6.1400000000000003E-2</v>
      </c>
      <c r="AS23" s="129">
        <v>1.0999999999999999E-2</v>
      </c>
      <c r="AT23" s="129">
        <v>1.09E-2</v>
      </c>
      <c r="AU23" s="131">
        <v>3.73E-2</v>
      </c>
      <c r="AV23" s="130" t="s">
        <v>174</v>
      </c>
      <c r="AW23" s="132" t="s">
        <v>7</v>
      </c>
      <c r="AX23" s="132">
        <v>1232</v>
      </c>
      <c r="AY23" s="132">
        <v>43</v>
      </c>
      <c r="AZ23" s="132">
        <v>627</v>
      </c>
      <c r="BA23" s="132">
        <v>2155</v>
      </c>
      <c r="BB23" s="132">
        <v>190</v>
      </c>
      <c r="BC23" s="132">
        <v>385</v>
      </c>
      <c r="BD23" s="132">
        <v>885</v>
      </c>
      <c r="BE23" s="129">
        <v>613</v>
      </c>
      <c r="BF23" s="129">
        <v>523</v>
      </c>
      <c r="BG23" s="129">
        <v>72</v>
      </c>
      <c r="BH23" s="129">
        <v>66</v>
      </c>
      <c r="BI23" s="129">
        <v>427</v>
      </c>
    </row>
    <row r="24" spans="1:61" x14ac:dyDescent="0.4">
      <c r="A24" s="43" t="s">
        <v>173</v>
      </c>
      <c r="B24" s="43" t="s">
        <v>182</v>
      </c>
      <c r="C24" s="176">
        <v>49.488385999917497</v>
      </c>
      <c r="D24" s="176">
        <v>1.0169963311949506</v>
      </c>
      <c r="E24" s="176">
        <v>16.395889602714583</v>
      </c>
      <c r="F24" s="176">
        <v>10.076927055013513</v>
      </c>
      <c r="G24" s="176">
        <v>0.16546448276573364</v>
      </c>
      <c r="H24" s="176">
        <v>6.9028901087068641</v>
      </c>
      <c r="I24" s="176">
        <v>10.41866023102787</v>
      </c>
      <c r="J24" s="176">
        <v>2.2038588605375526</v>
      </c>
      <c r="K24" s="176">
        <v>0.11814604241011574</v>
      </c>
      <c r="L24" s="177">
        <v>8.9034697497885701E-2</v>
      </c>
      <c r="M24" s="176">
        <v>0.11954658821345326</v>
      </c>
      <c r="N24" s="176"/>
      <c r="O24" s="176">
        <v>96.995800000000017</v>
      </c>
      <c r="P24" s="41" t="s">
        <v>173</v>
      </c>
      <c r="Q24" s="41" t="s">
        <v>182</v>
      </c>
      <c r="R24" s="174">
        <v>51.02116380288372</v>
      </c>
      <c r="S24" s="174">
        <v>1.0484952247364838</v>
      </c>
      <c r="T24" s="174">
        <v>16.90371088512552</v>
      </c>
      <c r="U24" s="174">
        <v>10.389034427277791</v>
      </c>
      <c r="V24" s="174">
        <v>0.17058932733761009</v>
      </c>
      <c r="W24" s="174">
        <v>7.1166897006951464</v>
      </c>
      <c r="X24" s="174">
        <v>10.741351925576023</v>
      </c>
      <c r="Y24" s="174">
        <v>2.2721178242125455</v>
      </c>
      <c r="Z24" s="174">
        <v>0.12180531776645558</v>
      </c>
      <c r="AA24" s="174">
        <v>9.1792322448895403E-2</v>
      </c>
      <c r="AB24" s="174">
        <v>0.12324924193980898</v>
      </c>
      <c r="AC24" s="174"/>
      <c r="AD24" s="174">
        <v>100</v>
      </c>
      <c r="AE24" s="121">
        <v>1.2768188950390722</v>
      </c>
      <c r="AF24" s="121">
        <v>34.5836520098105</v>
      </c>
      <c r="AG24" s="121">
        <v>64.139529095150422</v>
      </c>
      <c r="AH24" s="113" t="s">
        <v>173</v>
      </c>
      <c r="AI24" s="122" t="s">
        <v>182</v>
      </c>
      <c r="AJ24" s="123">
        <v>0.57150000000000001</v>
      </c>
      <c r="AK24" s="123">
        <v>6.8999999999999999E-3</v>
      </c>
      <c r="AL24" s="123">
        <v>0.35470000000000002</v>
      </c>
      <c r="AM24" s="123">
        <v>0.51180000000000003</v>
      </c>
      <c r="AN24" s="123">
        <v>1.77E-2</v>
      </c>
      <c r="AO24" s="123">
        <v>0.1663</v>
      </c>
      <c r="AP24" s="123">
        <v>0.27039999999999997</v>
      </c>
      <c r="AQ24" s="123">
        <v>0.15939999999999999</v>
      </c>
      <c r="AR24" s="123">
        <v>5.6500000000000002E-2</v>
      </c>
      <c r="AS24" s="122">
        <v>7.9000000000000008E-3</v>
      </c>
      <c r="AT24" s="122">
        <v>8.3000000000000001E-3</v>
      </c>
      <c r="AU24" s="123"/>
      <c r="AV24" s="125" t="s">
        <v>173</v>
      </c>
      <c r="AW24" s="124" t="s">
        <v>182</v>
      </c>
      <c r="AX24" s="124">
        <v>1325</v>
      </c>
      <c r="AY24" s="124">
        <v>40</v>
      </c>
      <c r="AZ24" s="124">
        <v>633</v>
      </c>
      <c r="BA24" s="124">
        <v>1785</v>
      </c>
      <c r="BB24" s="124">
        <v>191</v>
      </c>
      <c r="BC24" s="124">
        <v>403</v>
      </c>
      <c r="BD24" s="124">
        <v>874</v>
      </c>
      <c r="BE24" s="122">
        <v>697</v>
      </c>
      <c r="BF24" s="122">
        <v>567</v>
      </c>
      <c r="BG24" s="122">
        <v>67</v>
      </c>
      <c r="BH24" s="122">
        <v>65</v>
      </c>
      <c r="BI24" s="122"/>
    </row>
    <row r="25" spans="1:61" x14ac:dyDescent="0.4">
      <c r="A25" s="43" t="s">
        <v>173</v>
      </c>
      <c r="B25" s="43" t="s">
        <v>24</v>
      </c>
      <c r="C25" s="176">
        <v>50.039086882673324</v>
      </c>
      <c r="D25" s="176">
        <v>1.0259307480723736</v>
      </c>
      <c r="E25" s="176">
        <v>16.436903356380125</v>
      </c>
      <c r="F25" s="176">
        <v>9.7813602227227872</v>
      </c>
      <c r="G25" s="176">
        <v>0.18369503154484865</v>
      </c>
      <c r="H25" s="176">
        <v>6.8679530203510826</v>
      </c>
      <c r="I25" s="176">
        <v>10.296026476680684</v>
      </c>
      <c r="J25" s="176">
        <v>2.2279525939219438</v>
      </c>
      <c r="K25" s="176">
        <v>0.18719684314837243</v>
      </c>
      <c r="L25" s="177">
        <v>7.0136283830576726E-2</v>
      </c>
      <c r="M25" s="176">
        <v>0.11315854067386916</v>
      </c>
      <c r="N25" s="176"/>
      <c r="O25" s="176">
        <v>97.22939999999997</v>
      </c>
      <c r="P25" s="41" t="s">
        <v>173</v>
      </c>
      <c r="Q25" s="41" t="s">
        <v>24</v>
      </c>
      <c r="R25" s="174">
        <v>51.46497549370185</v>
      </c>
      <c r="S25" s="174">
        <v>1.0551651538242279</v>
      </c>
      <c r="T25" s="174">
        <v>16.905281073811139</v>
      </c>
      <c r="U25" s="174">
        <v>10.060084935958455</v>
      </c>
      <c r="V25" s="174">
        <v>0.18892951262154112</v>
      </c>
      <c r="W25" s="174">
        <v>7.0636587496694254</v>
      </c>
      <c r="X25" s="174">
        <v>10.589416860209655</v>
      </c>
      <c r="Y25" s="174">
        <v>2.291439208636425</v>
      </c>
      <c r="Z25" s="174">
        <v>0.19253111008437004</v>
      </c>
      <c r="AA25" s="174">
        <v>7.2134852041231087E-2</v>
      </c>
      <c r="AB25" s="174">
        <v>0.11638304944170096</v>
      </c>
      <c r="AC25" s="174"/>
      <c r="AD25" s="174">
        <v>100.00000000000001</v>
      </c>
      <c r="AE25" s="121">
        <v>2.0112592215735474</v>
      </c>
      <c r="AF25" s="121">
        <v>34.709381123528011</v>
      </c>
      <c r="AG25" s="121">
        <v>63.27935965489845</v>
      </c>
      <c r="AH25" s="113" t="s">
        <v>173</v>
      </c>
      <c r="AI25" s="122" t="s">
        <v>24</v>
      </c>
      <c r="AJ25" s="123">
        <v>0.57240000000000002</v>
      </c>
      <c r="AK25" s="123">
        <v>7.0000000000000001E-3</v>
      </c>
      <c r="AL25" s="123">
        <v>0.35489999999999999</v>
      </c>
      <c r="AM25" s="123">
        <v>0.51280000000000003</v>
      </c>
      <c r="AN25" s="123">
        <v>1.77E-2</v>
      </c>
      <c r="AO25" s="123">
        <v>0.16619999999999999</v>
      </c>
      <c r="AP25" s="123">
        <v>0.26819999999999999</v>
      </c>
      <c r="AQ25" s="123">
        <v>0.159</v>
      </c>
      <c r="AR25" s="123">
        <v>5.4800000000000001E-2</v>
      </c>
      <c r="AS25" s="122">
        <v>7.4000000000000003E-3</v>
      </c>
      <c r="AT25" s="122">
        <v>8.3999999999999995E-3</v>
      </c>
      <c r="AU25" s="123"/>
      <c r="AV25" s="125" t="s">
        <v>173</v>
      </c>
      <c r="AW25" s="124" t="s">
        <v>24</v>
      </c>
      <c r="AX25" s="124">
        <v>1254</v>
      </c>
      <c r="AY25" s="124">
        <v>41</v>
      </c>
      <c r="AZ25" s="124">
        <v>683</v>
      </c>
      <c r="BA25" s="124">
        <v>2108</v>
      </c>
      <c r="BB25" s="124">
        <v>189</v>
      </c>
      <c r="BC25" s="124">
        <v>438</v>
      </c>
      <c r="BD25" s="124">
        <v>857</v>
      </c>
      <c r="BE25" s="122">
        <v>674</v>
      </c>
      <c r="BF25" s="122">
        <v>459</v>
      </c>
      <c r="BG25" s="122">
        <v>67</v>
      </c>
      <c r="BH25" s="122">
        <v>69</v>
      </c>
      <c r="BI25" s="122"/>
    </row>
    <row r="26" spans="1:61" x14ac:dyDescent="0.4">
      <c r="A26" s="43" t="s">
        <v>173</v>
      </c>
      <c r="B26" s="43" t="s">
        <v>25</v>
      </c>
      <c r="C26" s="176">
        <v>50.068926475343382</v>
      </c>
      <c r="D26" s="176">
        <v>1.0272930578124804</v>
      </c>
      <c r="E26" s="176">
        <v>16.312681121158139</v>
      </c>
      <c r="F26" s="176">
        <v>9.7157462004122088</v>
      </c>
      <c r="G26" s="176">
        <v>0.1773541795054282</v>
      </c>
      <c r="H26" s="176">
        <v>6.9079052569329287</v>
      </c>
      <c r="I26" s="176">
        <v>10.522947925982907</v>
      </c>
      <c r="J26" s="176">
        <v>2.20751906499533</v>
      </c>
      <c r="K26" s="176">
        <v>0.17715400548792773</v>
      </c>
      <c r="L26" s="177">
        <v>7.8568301868939705E-2</v>
      </c>
      <c r="M26" s="176">
        <v>0.12010441050028997</v>
      </c>
      <c r="N26" s="176"/>
      <c r="O26" s="176">
        <v>97.316199999999952</v>
      </c>
      <c r="P26" s="41" t="s">
        <v>173</v>
      </c>
      <c r="Q26" s="41" t="s">
        <v>25</v>
      </c>
      <c r="R26" s="174">
        <v>51.449734448471482</v>
      </c>
      <c r="S26" s="174">
        <v>1.0556238918211776</v>
      </c>
      <c r="T26" s="174">
        <v>16.762554560451544</v>
      </c>
      <c r="U26" s="174">
        <v>9.9836884305102469</v>
      </c>
      <c r="V26" s="174">
        <v>0.18224527828401466</v>
      </c>
      <c r="W26" s="174">
        <v>7.0984124502733685</v>
      </c>
      <c r="X26" s="174">
        <v>10.813151280036532</v>
      </c>
      <c r="Y26" s="174">
        <v>2.2683983396344405</v>
      </c>
      <c r="Z26" s="174">
        <v>0.18203958383899888</v>
      </c>
      <c r="AA26" s="174">
        <v>8.073506966870854E-2</v>
      </c>
      <c r="AB26" s="174">
        <v>0.12341666700949074</v>
      </c>
      <c r="AC26" s="174"/>
      <c r="AD26" s="174">
        <v>100.00000000000001</v>
      </c>
      <c r="AE26" s="121">
        <v>1.9223108970293989</v>
      </c>
      <c r="AF26" s="121">
        <v>34.711543078314186</v>
      </c>
      <c r="AG26" s="121">
        <v>63.366146024656423</v>
      </c>
      <c r="AH26" s="113" t="s">
        <v>173</v>
      </c>
      <c r="AI26" s="122" t="s">
        <v>25</v>
      </c>
      <c r="AJ26" s="123">
        <v>0.57350000000000001</v>
      </c>
      <c r="AK26" s="123">
        <v>7.0000000000000001E-3</v>
      </c>
      <c r="AL26" s="123">
        <v>0.35339999999999999</v>
      </c>
      <c r="AM26" s="123">
        <v>0.50580000000000003</v>
      </c>
      <c r="AN26" s="123">
        <v>1.78E-2</v>
      </c>
      <c r="AO26" s="123">
        <v>0.16589999999999999</v>
      </c>
      <c r="AP26" s="123">
        <v>0.2727</v>
      </c>
      <c r="AQ26" s="123">
        <v>0.1578</v>
      </c>
      <c r="AR26" s="123">
        <v>5.5199999999999999E-2</v>
      </c>
      <c r="AS26" s="122">
        <v>7.6E-3</v>
      </c>
      <c r="AT26" s="122">
        <v>8.3999999999999995E-3</v>
      </c>
      <c r="AU26" s="123"/>
      <c r="AV26" s="125" t="s">
        <v>173</v>
      </c>
      <c r="AW26" s="124" t="s">
        <v>25</v>
      </c>
      <c r="AX26" s="124">
        <v>1302</v>
      </c>
      <c r="AY26" s="124">
        <v>41</v>
      </c>
      <c r="AZ26" s="124">
        <v>651</v>
      </c>
      <c r="BA26" s="124">
        <v>1897</v>
      </c>
      <c r="BB26" s="124">
        <v>191</v>
      </c>
      <c r="BC26" s="124">
        <v>390</v>
      </c>
      <c r="BD26" s="124">
        <v>929</v>
      </c>
      <c r="BE26" s="122">
        <v>651</v>
      </c>
      <c r="BF26" s="122">
        <v>479</v>
      </c>
      <c r="BG26" s="122">
        <v>66</v>
      </c>
      <c r="BH26" s="122">
        <v>65</v>
      </c>
      <c r="BI26" s="122"/>
    </row>
    <row r="27" spans="1:61" x14ac:dyDescent="0.4">
      <c r="A27" s="43" t="s">
        <v>173</v>
      </c>
      <c r="B27" s="43" t="s">
        <v>183</v>
      </c>
      <c r="C27" s="176">
        <v>49.141860656419212</v>
      </c>
      <c r="D27" s="176">
        <v>1.0183078703334139</v>
      </c>
      <c r="E27" s="176">
        <v>16.182949475895114</v>
      </c>
      <c r="F27" s="176">
        <v>10.215501241658432</v>
      </c>
      <c r="G27" s="176">
        <v>0.17762347384451743</v>
      </c>
      <c r="H27" s="176">
        <v>6.956635861815867</v>
      </c>
      <c r="I27" s="176">
        <v>10.355598629479461</v>
      </c>
      <c r="J27" s="176">
        <v>2.1646047113976095</v>
      </c>
      <c r="K27" s="176">
        <v>0.11668111014237033</v>
      </c>
      <c r="L27" s="177">
        <v>7.5652589423355038E-2</v>
      </c>
      <c r="M27" s="176">
        <v>0.1213843795906477</v>
      </c>
      <c r="N27" s="176"/>
      <c r="O27" s="176">
        <v>96.526800000000009</v>
      </c>
      <c r="P27" s="41" t="s">
        <v>173</v>
      </c>
      <c r="Q27" s="41" t="s">
        <v>183</v>
      </c>
      <c r="R27" s="174">
        <v>50.910069179149417</v>
      </c>
      <c r="S27" s="174">
        <v>1.0549483359371841</v>
      </c>
      <c r="T27" s="174">
        <v>16.765239784075629</v>
      </c>
      <c r="U27" s="174">
        <v>10.583072516294367</v>
      </c>
      <c r="V27" s="174">
        <v>0.18401467141199895</v>
      </c>
      <c r="W27" s="174">
        <v>7.2069475646306174</v>
      </c>
      <c r="X27" s="174">
        <v>10.728210848675664</v>
      </c>
      <c r="Y27" s="174">
        <v>2.2424909055284226</v>
      </c>
      <c r="Z27" s="174">
        <v>0.12087949682613565</v>
      </c>
      <c r="AA27" s="174">
        <v>7.8374699485899285E-2</v>
      </c>
      <c r="AB27" s="174">
        <v>0.12575199798465056</v>
      </c>
      <c r="AC27" s="174"/>
      <c r="AD27" s="174">
        <v>99.999999999999986</v>
      </c>
      <c r="AE27" s="121">
        <v>1.2868786823732383</v>
      </c>
      <c r="AF27" s="121">
        <v>34.549026863951099</v>
      </c>
      <c r="AG27" s="121">
        <v>64.164094453675659</v>
      </c>
      <c r="AH27" s="113" t="s">
        <v>173</v>
      </c>
      <c r="AI27" s="122" t="s">
        <v>183</v>
      </c>
      <c r="AJ27" s="123">
        <v>0.56940000000000002</v>
      </c>
      <c r="AK27" s="123">
        <v>6.8999999999999999E-3</v>
      </c>
      <c r="AL27" s="123">
        <v>0.35220000000000001</v>
      </c>
      <c r="AM27" s="123">
        <v>0.51849999999999996</v>
      </c>
      <c r="AN27" s="123">
        <v>1.7999999999999999E-2</v>
      </c>
      <c r="AO27" s="123">
        <v>0.16689999999999999</v>
      </c>
      <c r="AP27" s="123">
        <v>0.27060000000000001</v>
      </c>
      <c r="AQ27" s="123">
        <v>0.15920000000000001</v>
      </c>
      <c r="AR27" s="123">
        <v>5.2699999999999997E-2</v>
      </c>
      <c r="AS27" s="122">
        <v>7.6E-3</v>
      </c>
      <c r="AT27" s="122">
        <v>8.5000000000000006E-3</v>
      </c>
      <c r="AU27" s="123"/>
      <c r="AV27" s="125" t="s">
        <v>173</v>
      </c>
      <c r="AW27" s="124" t="s">
        <v>183</v>
      </c>
      <c r="AX27" s="124">
        <v>1330</v>
      </c>
      <c r="AY27" s="124">
        <v>40</v>
      </c>
      <c r="AZ27" s="124">
        <v>623</v>
      </c>
      <c r="BA27" s="124">
        <v>1939</v>
      </c>
      <c r="BB27" s="124">
        <v>193</v>
      </c>
      <c r="BC27" s="124">
        <v>402</v>
      </c>
      <c r="BD27" s="124">
        <v>930</v>
      </c>
      <c r="BE27" s="124">
        <v>732</v>
      </c>
      <c r="BF27" s="122">
        <v>513</v>
      </c>
      <c r="BG27" s="122">
        <v>68</v>
      </c>
      <c r="BH27" s="122">
        <v>67</v>
      </c>
      <c r="BI27" s="122"/>
    </row>
    <row r="28" spans="1:61" x14ac:dyDescent="0.4">
      <c r="A28" s="43" t="s">
        <v>173</v>
      </c>
      <c r="B28" s="43" t="s">
        <v>26</v>
      </c>
      <c r="C28" s="176">
        <v>50.513533740206213</v>
      </c>
      <c r="D28" s="176">
        <v>1.0233462092952761</v>
      </c>
      <c r="E28" s="176">
        <v>16.540360992660979</v>
      </c>
      <c r="F28" s="176">
        <v>9.8862088809192574</v>
      </c>
      <c r="G28" s="176">
        <v>0.16962368714604864</v>
      </c>
      <c r="H28" s="176">
        <v>7.0235214505358572</v>
      </c>
      <c r="I28" s="176">
        <v>10.412292493501429</v>
      </c>
      <c r="J28" s="176">
        <v>2.1531700605512585</v>
      </c>
      <c r="K28" s="176">
        <v>0.12839362277780553</v>
      </c>
      <c r="L28" s="177">
        <v>8.8164288127238255E-2</v>
      </c>
      <c r="M28" s="176">
        <v>0.1159845742786256</v>
      </c>
      <c r="N28" s="176"/>
      <c r="O28" s="176">
        <v>98.054599999999965</v>
      </c>
      <c r="P28" s="41" t="s">
        <v>173</v>
      </c>
      <c r="Q28" s="41" t="s">
        <v>26</v>
      </c>
      <c r="R28" s="174">
        <v>51.515720568138804</v>
      </c>
      <c r="S28" s="174">
        <v>1.0436493640229794</v>
      </c>
      <c r="T28" s="174">
        <v>16.868521204166846</v>
      </c>
      <c r="U28" s="174">
        <v>10.082350936028764</v>
      </c>
      <c r="V28" s="174">
        <v>0.17298901545266485</v>
      </c>
      <c r="W28" s="174">
        <v>7.1628678823184844</v>
      </c>
      <c r="X28" s="174">
        <v>10.618872029972518</v>
      </c>
      <c r="Y28" s="174">
        <v>2.195888882878783</v>
      </c>
      <c r="Z28" s="174">
        <v>0.13094094797980468</v>
      </c>
      <c r="AA28" s="174">
        <v>8.9913464668907206E-2</v>
      </c>
      <c r="AB28" s="174">
        <v>0.11828570437146818</v>
      </c>
      <c r="AC28" s="174"/>
      <c r="AD28" s="174">
        <v>100.00000000000004</v>
      </c>
      <c r="AE28" s="121">
        <v>1.3914981912472999</v>
      </c>
      <c r="AF28" s="121">
        <v>33.717775530589229</v>
      </c>
      <c r="AG28" s="121">
        <v>64.89072627816347</v>
      </c>
      <c r="AH28" s="113" t="s">
        <v>173</v>
      </c>
      <c r="AI28" s="122" t="s">
        <v>26</v>
      </c>
      <c r="AJ28" s="123">
        <v>0.57640000000000002</v>
      </c>
      <c r="AK28" s="123">
        <v>7.0000000000000001E-3</v>
      </c>
      <c r="AL28" s="123">
        <v>0.35659999999999997</v>
      </c>
      <c r="AM28" s="123">
        <v>0.51090000000000002</v>
      </c>
      <c r="AN28" s="123">
        <v>1.77E-2</v>
      </c>
      <c r="AO28" s="123">
        <v>0.1673</v>
      </c>
      <c r="AP28" s="123">
        <v>0.2712</v>
      </c>
      <c r="AQ28" s="123">
        <v>0.1608</v>
      </c>
      <c r="AR28" s="123">
        <v>5.3400000000000003E-2</v>
      </c>
      <c r="AS28" s="122">
        <v>7.6E-3</v>
      </c>
      <c r="AT28" s="122">
        <v>8.3999999999999995E-3</v>
      </c>
      <c r="AU28" s="123"/>
      <c r="AV28" s="125" t="s">
        <v>173</v>
      </c>
      <c r="AW28" s="124" t="s">
        <v>26</v>
      </c>
      <c r="AX28" s="124">
        <v>1289</v>
      </c>
      <c r="AY28" s="124">
        <v>41</v>
      </c>
      <c r="AZ28" s="124">
        <v>685</v>
      </c>
      <c r="BA28" s="124">
        <v>1920</v>
      </c>
      <c r="BB28" s="124">
        <v>190</v>
      </c>
      <c r="BC28" s="124">
        <v>390</v>
      </c>
      <c r="BD28" s="124">
        <v>908</v>
      </c>
      <c r="BE28" s="124">
        <v>794</v>
      </c>
      <c r="BF28" s="122">
        <v>511</v>
      </c>
      <c r="BG28" s="122">
        <v>62</v>
      </c>
      <c r="BH28" s="122">
        <v>67</v>
      </c>
      <c r="BI28" s="122"/>
    </row>
    <row r="29" spans="1:61" x14ac:dyDescent="0.4">
      <c r="A29" s="43" t="s">
        <v>173</v>
      </c>
      <c r="B29" s="43" t="s">
        <v>27</v>
      </c>
      <c r="C29" s="176">
        <v>50.22669234046576</v>
      </c>
      <c r="D29" s="176">
        <v>1.0204312388464982</v>
      </c>
      <c r="E29" s="176">
        <v>16.161281139550152</v>
      </c>
      <c r="F29" s="176">
        <v>9.7988218147858603</v>
      </c>
      <c r="G29" s="176">
        <v>0.1795286498470744</v>
      </c>
      <c r="H29" s="176">
        <v>6.9757988425528774</v>
      </c>
      <c r="I29" s="176">
        <v>10.36572805858947</v>
      </c>
      <c r="J29" s="176">
        <v>2.3101554524636079</v>
      </c>
      <c r="K29" s="176">
        <v>0.16802040306200552</v>
      </c>
      <c r="L29" s="177">
        <v>7.7455504449072232E-2</v>
      </c>
      <c r="M29" s="176">
        <v>0.1207865553876359</v>
      </c>
      <c r="N29" s="176"/>
      <c r="O29" s="176">
        <v>97.40470000000002</v>
      </c>
      <c r="P29" s="41" t="s">
        <v>173</v>
      </c>
      <c r="Q29" s="41" t="s">
        <v>27</v>
      </c>
      <c r="R29" s="174">
        <v>51.564957687324899</v>
      </c>
      <c r="S29" s="174">
        <v>1.047620123922663</v>
      </c>
      <c r="T29" s="174">
        <v>16.591890472995811</v>
      </c>
      <c r="U29" s="174">
        <v>10.05990656999699</v>
      </c>
      <c r="V29" s="174">
        <v>0.18431210182575825</v>
      </c>
      <c r="W29" s="174">
        <v>7.1616655485339784</v>
      </c>
      <c r="X29" s="174">
        <v>10.641917749954025</v>
      </c>
      <c r="Y29" s="174">
        <v>2.3717084005839628</v>
      </c>
      <c r="Z29" s="174">
        <v>0.17249722350359428</v>
      </c>
      <c r="AA29" s="174">
        <v>7.9519268011781996E-2</v>
      </c>
      <c r="AB29" s="174">
        <v>0.12400485334653859</v>
      </c>
      <c r="AC29" s="174"/>
      <c r="AD29" s="174">
        <v>100.00000000000001</v>
      </c>
      <c r="AE29" s="121">
        <v>1.8186751889882187</v>
      </c>
      <c r="AF29" s="121">
        <v>36.303751609936327</v>
      </c>
      <c r="AG29" s="121">
        <v>61.877573201075464</v>
      </c>
      <c r="AH29" s="113" t="s">
        <v>173</v>
      </c>
      <c r="AI29" s="122" t="s">
        <v>27</v>
      </c>
      <c r="AJ29" s="123">
        <v>0.57499999999999996</v>
      </c>
      <c r="AK29" s="123">
        <v>6.8999999999999999E-3</v>
      </c>
      <c r="AL29" s="123">
        <v>0.35249999999999998</v>
      </c>
      <c r="AM29" s="123">
        <v>0.5101</v>
      </c>
      <c r="AN29" s="123">
        <v>1.7600000000000001E-2</v>
      </c>
      <c r="AO29" s="123">
        <v>0.1668</v>
      </c>
      <c r="AP29" s="123">
        <v>0.27160000000000001</v>
      </c>
      <c r="AQ29" s="123">
        <v>0.1618</v>
      </c>
      <c r="AR29" s="123">
        <v>5.57E-2</v>
      </c>
      <c r="AS29" s="122">
        <v>7.7000000000000002E-3</v>
      </c>
      <c r="AT29" s="122">
        <v>8.3999999999999995E-3</v>
      </c>
      <c r="AU29" s="123"/>
      <c r="AV29" s="125" t="s">
        <v>173</v>
      </c>
      <c r="AW29" s="124" t="s">
        <v>27</v>
      </c>
      <c r="AX29" s="124">
        <v>1285</v>
      </c>
      <c r="AY29" s="124">
        <v>40</v>
      </c>
      <c r="AZ29" s="124">
        <v>653</v>
      </c>
      <c r="BA29" s="124">
        <v>1956</v>
      </c>
      <c r="BB29" s="124">
        <v>188</v>
      </c>
      <c r="BC29" s="124">
        <v>379</v>
      </c>
      <c r="BD29" s="124">
        <v>946</v>
      </c>
      <c r="BE29" s="124">
        <v>669</v>
      </c>
      <c r="BF29" s="122">
        <v>498</v>
      </c>
      <c r="BG29" s="122">
        <v>69</v>
      </c>
      <c r="BH29" s="122">
        <v>66</v>
      </c>
      <c r="BI29" s="122"/>
    </row>
    <row r="30" spans="1:61" x14ac:dyDescent="0.4">
      <c r="A30" s="119" t="s">
        <v>173</v>
      </c>
      <c r="B30" s="119" t="s">
        <v>6</v>
      </c>
      <c r="C30" s="178">
        <v>49.573401543811372</v>
      </c>
      <c r="D30" s="178">
        <v>1.0116000012360382</v>
      </c>
      <c r="E30" s="178">
        <v>16.66384184771189</v>
      </c>
      <c r="F30" s="178">
        <v>9.8044076061653609</v>
      </c>
      <c r="G30" s="178">
        <v>0.17325137962432688</v>
      </c>
      <c r="H30" s="178">
        <v>6.9011466118140508</v>
      </c>
      <c r="I30" s="178">
        <v>10.310857799605294</v>
      </c>
      <c r="J30" s="178">
        <v>2.2838773092278477</v>
      </c>
      <c r="K30" s="178">
        <v>0.1778527442101924</v>
      </c>
      <c r="L30" s="179">
        <v>9.112702473311883E-2</v>
      </c>
      <c r="M30" s="178">
        <v>0.1218361318605255</v>
      </c>
      <c r="N30" s="178"/>
      <c r="O30" s="178">
        <v>97.113200000000006</v>
      </c>
      <c r="P30" s="126" t="s">
        <v>173</v>
      </c>
      <c r="Q30" s="126" t="s">
        <v>6</v>
      </c>
      <c r="R30" s="175">
        <v>51.04702712279213</v>
      </c>
      <c r="S30" s="175">
        <v>1.0416709584650059</v>
      </c>
      <c r="T30" s="175">
        <v>17.159193444054864</v>
      </c>
      <c r="U30" s="175">
        <v>10.095854740823452</v>
      </c>
      <c r="V30" s="175">
        <v>0.17840147335720258</v>
      </c>
      <c r="W30" s="175">
        <v>7.1062910210085244</v>
      </c>
      <c r="X30" s="175">
        <v>10.617359740596843</v>
      </c>
      <c r="Y30" s="175">
        <v>2.3517681522469114</v>
      </c>
      <c r="Z30" s="175">
        <v>0.18313961872350246</v>
      </c>
      <c r="AA30" s="175">
        <v>9.383587888476419E-2</v>
      </c>
      <c r="AB30" s="175">
        <v>0.12545784904680876</v>
      </c>
      <c r="AC30" s="175"/>
      <c r="AD30" s="175">
        <v>100</v>
      </c>
      <c r="AE30" s="127">
        <v>1.8745705825181365</v>
      </c>
      <c r="AF30" s="127">
        <v>35.042420359943627</v>
      </c>
      <c r="AG30" s="127">
        <v>63.083009057538241</v>
      </c>
      <c r="AH30" s="128" t="s">
        <v>173</v>
      </c>
      <c r="AI30" s="129" t="s">
        <v>6</v>
      </c>
      <c r="AJ30" s="131">
        <v>0.57250000000000001</v>
      </c>
      <c r="AK30" s="131">
        <v>6.8999999999999999E-3</v>
      </c>
      <c r="AL30" s="131">
        <v>0.35699999999999998</v>
      </c>
      <c r="AM30" s="131">
        <v>0.51070000000000004</v>
      </c>
      <c r="AN30" s="131">
        <v>1.7899999999999999E-2</v>
      </c>
      <c r="AO30" s="131">
        <v>0.16669999999999999</v>
      </c>
      <c r="AP30" s="131">
        <v>0.2697</v>
      </c>
      <c r="AQ30" s="131">
        <v>0.1615</v>
      </c>
      <c r="AR30" s="131">
        <v>5.3600000000000002E-2</v>
      </c>
      <c r="AS30" s="129">
        <v>7.7000000000000002E-3</v>
      </c>
      <c r="AT30" s="129">
        <v>8.3999999999999995E-3</v>
      </c>
      <c r="AU30" s="131"/>
      <c r="AV30" s="130" t="s">
        <v>173</v>
      </c>
      <c r="AW30" s="132" t="s">
        <v>6</v>
      </c>
      <c r="AX30" s="132">
        <v>1404</v>
      </c>
      <c r="AY30" s="132">
        <v>41</v>
      </c>
      <c r="AZ30" s="132">
        <v>655</v>
      </c>
      <c r="BA30" s="132">
        <v>2016</v>
      </c>
      <c r="BB30" s="132">
        <v>192</v>
      </c>
      <c r="BC30" s="132">
        <v>444</v>
      </c>
      <c r="BD30" s="132">
        <v>919</v>
      </c>
      <c r="BE30" s="132">
        <v>701</v>
      </c>
      <c r="BF30" s="129">
        <v>450</v>
      </c>
      <c r="BG30" s="129">
        <v>63</v>
      </c>
      <c r="BH30" s="129">
        <v>65</v>
      </c>
      <c r="BI30" s="129"/>
    </row>
    <row r="31" spans="1:61" x14ac:dyDescent="0.4">
      <c r="A31" s="43" t="s">
        <v>177</v>
      </c>
      <c r="B31" s="43" t="s">
        <v>187</v>
      </c>
      <c r="C31" s="176">
        <v>49.800899964056001</v>
      </c>
      <c r="D31" s="176">
        <v>2.0268104828375151</v>
      </c>
      <c r="E31" s="176">
        <v>15.769596209938054</v>
      </c>
      <c r="F31" s="176">
        <v>11.331226475736232</v>
      </c>
      <c r="G31" s="176">
        <v>0.1647064949272056</v>
      </c>
      <c r="H31" s="176">
        <v>4.87064923486132</v>
      </c>
      <c r="I31" s="176">
        <v>9.0015201483393881</v>
      </c>
      <c r="J31" s="176">
        <v>2.1739055907008149</v>
      </c>
      <c r="K31" s="176">
        <v>0.34462282413687489</v>
      </c>
      <c r="L31" s="177">
        <v>0.2484606481799827</v>
      </c>
      <c r="M31" s="176">
        <v>0.31230192628663955</v>
      </c>
      <c r="N31" s="176"/>
      <c r="O31" s="176">
        <v>96.04470000000002</v>
      </c>
      <c r="P31" s="41" t="s">
        <v>177</v>
      </c>
      <c r="Q31" s="41" t="s">
        <v>187</v>
      </c>
      <c r="R31" s="174">
        <v>51.851793970990578</v>
      </c>
      <c r="S31" s="174">
        <v>2.1102783212790657</v>
      </c>
      <c r="T31" s="174">
        <v>16.419017613609132</v>
      </c>
      <c r="U31" s="174">
        <v>11.797867530156509</v>
      </c>
      <c r="V31" s="174">
        <v>0.17148941578994525</v>
      </c>
      <c r="W31" s="174">
        <v>5.0712316607385093</v>
      </c>
      <c r="X31" s="174">
        <v>9.3722195481264308</v>
      </c>
      <c r="Y31" s="174">
        <v>2.2634310802166224</v>
      </c>
      <c r="Z31" s="174">
        <v>0.35881503522513458</v>
      </c>
      <c r="AA31" s="174">
        <v>0.25869272138908511</v>
      </c>
      <c r="AB31" s="174">
        <v>0.325163102478991</v>
      </c>
      <c r="AC31" s="174"/>
      <c r="AD31" s="174">
        <v>100</v>
      </c>
      <c r="AE31" s="121">
        <v>3.8665453277477466</v>
      </c>
      <c r="AF31" s="121">
        <v>34.909481841822419</v>
      </c>
      <c r="AG31" s="121">
        <v>61.223972830429844</v>
      </c>
      <c r="AH31" s="113" t="s">
        <v>177</v>
      </c>
      <c r="AI31" s="122" t="s">
        <v>187</v>
      </c>
      <c r="AJ31" s="123">
        <v>0.56969999999999998</v>
      </c>
      <c r="AK31" s="123">
        <v>9.7000000000000003E-3</v>
      </c>
      <c r="AL31" s="123">
        <v>0.34610000000000002</v>
      </c>
      <c r="AM31" s="123">
        <v>0.54069999999999996</v>
      </c>
      <c r="AN31" s="123">
        <v>1.7999999999999999E-2</v>
      </c>
      <c r="AO31" s="123">
        <v>0.14099999999999999</v>
      </c>
      <c r="AP31" s="123">
        <v>0.2505</v>
      </c>
      <c r="AQ31" s="123">
        <v>0.16089999999999999</v>
      </c>
      <c r="AR31" s="123">
        <v>6.7599999999999993E-2</v>
      </c>
      <c r="AS31" s="122">
        <v>1.0999999999999999E-2</v>
      </c>
      <c r="AT31" s="122">
        <v>1.17E-2</v>
      </c>
      <c r="AU31" s="123"/>
      <c r="AV31" s="125" t="s">
        <v>177</v>
      </c>
      <c r="AW31" s="124" t="s">
        <v>187</v>
      </c>
      <c r="AX31" s="124">
        <v>1351</v>
      </c>
      <c r="AY31" s="124">
        <v>43</v>
      </c>
      <c r="AZ31" s="124">
        <v>681</v>
      </c>
      <c r="BA31" s="124">
        <v>1919</v>
      </c>
      <c r="BB31" s="124">
        <v>196</v>
      </c>
      <c r="BC31" s="124">
        <v>406</v>
      </c>
      <c r="BD31" s="124">
        <v>842</v>
      </c>
      <c r="BE31" s="124">
        <v>730</v>
      </c>
      <c r="BF31" s="122">
        <v>499</v>
      </c>
      <c r="BG31" s="122">
        <v>70</v>
      </c>
      <c r="BH31" s="122">
        <v>66</v>
      </c>
      <c r="BI31" s="122"/>
    </row>
    <row r="32" spans="1:61" x14ac:dyDescent="0.4">
      <c r="A32" s="43" t="s">
        <v>177</v>
      </c>
      <c r="B32" s="43" t="s">
        <v>188</v>
      </c>
      <c r="C32" s="176">
        <v>49.924978609808676</v>
      </c>
      <c r="D32" s="176">
        <v>1.9868741800426657</v>
      </c>
      <c r="E32" s="176">
        <v>15.706601070079968</v>
      </c>
      <c r="F32" s="176">
        <v>11.070027721687941</v>
      </c>
      <c r="G32" s="176">
        <v>0.18759197782264961</v>
      </c>
      <c r="H32" s="176">
        <v>5.270784307014841</v>
      </c>
      <c r="I32" s="176">
        <v>9.2071143205904811</v>
      </c>
      <c r="J32" s="176">
        <v>2.2609085412459922</v>
      </c>
      <c r="K32" s="176">
        <v>0.30925162850656529</v>
      </c>
      <c r="L32" s="177">
        <v>0.2455203805742838</v>
      </c>
      <c r="M32" s="176">
        <v>0.30034726262591688</v>
      </c>
      <c r="N32" s="176"/>
      <c r="O32" s="176">
        <v>96.469999999999956</v>
      </c>
      <c r="P32" s="41" t="s">
        <v>177</v>
      </c>
      <c r="Q32" s="41" t="s">
        <v>188</v>
      </c>
      <c r="R32" s="174">
        <v>51.751817777349117</v>
      </c>
      <c r="S32" s="174">
        <v>2.0595772572226254</v>
      </c>
      <c r="T32" s="174">
        <v>16.281332092961517</v>
      </c>
      <c r="U32" s="174">
        <v>11.475098706010103</v>
      </c>
      <c r="V32" s="174">
        <v>0.19445628467155562</v>
      </c>
      <c r="W32" s="174">
        <v>5.4636511941690094</v>
      </c>
      <c r="X32" s="174">
        <v>9.5440181616984407</v>
      </c>
      <c r="Y32" s="174">
        <v>2.3436389978708334</v>
      </c>
      <c r="Z32" s="174">
        <v>0.32056766715721513</v>
      </c>
      <c r="AA32" s="174">
        <v>0.25450438537813197</v>
      </c>
      <c r="AB32" s="174">
        <v>0.31133747551147201</v>
      </c>
      <c r="AC32" s="174"/>
      <c r="AD32" s="174">
        <v>100.00000000000004</v>
      </c>
      <c r="AE32" s="121">
        <v>3.4483613212730262</v>
      </c>
      <c r="AF32" s="121">
        <v>36.25998244942911</v>
      </c>
      <c r="AG32" s="121">
        <v>60.291656229297864</v>
      </c>
      <c r="AH32" s="113" t="s">
        <v>177</v>
      </c>
      <c r="AI32" s="122" t="s">
        <v>188</v>
      </c>
      <c r="AJ32" s="123">
        <v>0.57030000000000003</v>
      </c>
      <c r="AK32" s="123">
        <v>9.5999999999999992E-3</v>
      </c>
      <c r="AL32" s="123">
        <v>0.3463</v>
      </c>
      <c r="AM32" s="123">
        <v>0.53820000000000001</v>
      </c>
      <c r="AN32" s="123">
        <v>1.7899999999999999E-2</v>
      </c>
      <c r="AO32" s="123">
        <v>0.14580000000000001</v>
      </c>
      <c r="AP32" s="123">
        <v>0.2535</v>
      </c>
      <c r="AQ32" s="123">
        <v>0.1623</v>
      </c>
      <c r="AR32" s="123">
        <v>6.4399999999999999E-2</v>
      </c>
      <c r="AS32" s="122">
        <v>1.0800000000000001E-2</v>
      </c>
      <c r="AT32" s="122">
        <v>1.1599999999999999E-2</v>
      </c>
      <c r="AU32" s="123"/>
      <c r="AV32" s="125" t="s">
        <v>177</v>
      </c>
      <c r="AW32" s="124" t="s">
        <v>188</v>
      </c>
      <c r="AX32" s="124">
        <v>1330</v>
      </c>
      <c r="AY32" s="124">
        <v>43</v>
      </c>
      <c r="AZ32" s="124">
        <v>722</v>
      </c>
      <c r="BA32" s="124">
        <v>2040</v>
      </c>
      <c r="BB32" s="124">
        <v>192</v>
      </c>
      <c r="BC32" s="124">
        <v>376</v>
      </c>
      <c r="BD32" s="124">
        <v>853</v>
      </c>
      <c r="BE32" s="124">
        <v>692</v>
      </c>
      <c r="BF32" s="122">
        <v>480</v>
      </c>
      <c r="BG32" s="122">
        <v>69</v>
      </c>
      <c r="BH32" s="122">
        <v>68</v>
      </c>
      <c r="BI32" s="122"/>
    </row>
    <row r="33" spans="1:61" x14ac:dyDescent="0.4">
      <c r="A33" s="43" t="s">
        <v>177</v>
      </c>
      <c r="B33" s="43" t="s">
        <v>189</v>
      </c>
      <c r="C33" s="176">
        <v>49.855924628899729</v>
      </c>
      <c r="D33" s="176">
        <v>1.9867275891809661</v>
      </c>
      <c r="E33" s="176">
        <v>15.631432170717032</v>
      </c>
      <c r="F33" s="176">
        <v>11.231270376716777</v>
      </c>
      <c r="G33" s="176">
        <v>0.17422519179791779</v>
      </c>
      <c r="H33" s="176">
        <v>5.2884000492548893</v>
      </c>
      <c r="I33" s="176">
        <v>9.1718905823403549</v>
      </c>
      <c r="J33" s="176">
        <v>2.0688866256347804</v>
      </c>
      <c r="K33" s="176">
        <v>0.34604865780425026</v>
      </c>
      <c r="L33" s="177">
        <v>0.24957933850890693</v>
      </c>
      <c r="M33" s="176">
        <v>0.29891478914438857</v>
      </c>
      <c r="N33" s="176"/>
      <c r="O33" s="176">
        <v>96.303299999999979</v>
      </c>
      <c r="P33" s="41" t="s">
        <v>177</v>
      </c>
      <c r="Q33" s="41" t="s">
        <v>189</v>
      </c>
      <c r="R33" s="174">
        <v>51.769694941813768</v>
      </c>
      <c r="S33" s="174">
        <v>2.0629901459046227</v>
      </c>
      <c r="T33" s="174">
        <v>16.23146057374673</v>
      </c>
      <c r="U33" s="174">
        <v>11.662394099388889</v>
      </c>
      <c r="V33" s="174">
        <v>0.18091300277136693</v>
      </c>
      <c r="W33" s="174">
        <v>5.4914006573553458</v>
      </c>
      <c r="X33" s="174">
        <v>9.5239629195887971</v>
      </c>
      <c r="Y33" s="174">
        <v>2.1483029404337972</v>
      </c>
      <c r="Z33" s="174">
        <v>0.3593320870668506</v>
      </c>
      <c r="AA33" s="174">
        <v>0.25915969495220514</v>
      </c>
      <c r="AB33" s="174">
        <v>0.31038893697764108</v>
      </c>
      <c r="AC33" s="174"/>
      <c r="AD33" s="174">
        <v>100</v>
      </c>
      <c r="AE33" s="121">
        <v>3.9377669558133719</v>
      </c>
      <c r="AF33" s="121">
        <v>33.673085247762593</v>
      </c>
      <c r="AG33" s="121">
        <v>62.389147796424041</v>
      </c>
      <c r="AH33" s="113" t="s">
        <v>177</v>
      </c>
      <c r="AI33" s="122" t="s">
        <v>189</v>
      </c>
      <c r="AJ33" s="123">
        <v>0.57120000000000004</v>
      </c>
      <c r="AK33" s="123">
        <v>9.5999999999999992E-3</v>
      </c>
      <c r="AL33" s="123">
        <v>0.34460000000000002</v>
      </c>
      <c r="AM33" s="123">
        <v>0.54220000000000002</v>
      </c>
      <c r="AN33" s="123">
        <v>1.7999999999999999E-2</v>
      </c>
      <c r="AO33" s="123">
        <v>0.14630000000000001</v>
      </c>
      <c r="AP33" s="123">
        <v>0.25409999999999999</v>
      </c>
      <c r="AQ33" s="123">
        <v>0.1588</v>
      </c>
      <c r="AR33" s="123">
        <v>6.5299999999999997E-2</v>
      </c>
      <c r="AS33" s="122">
        <v>1.0800000000000001E-2</v>
      </c>
      <c r="AT33" s="122">
        <v>1.15E-2</v>
      </c>
      <c r="AU33" s="123"/>
      <c r="AV33" s="125" t="s">
        <v>177</v>
      </c>
      <c r="AW33" s="124" t="s">
        <v>189</v>
      </c>
      <c r="AX33" s="124">
        <v>1332</v>
      </c>
      <c r="AY33" s="124">
        <v>43</v>
      </c>
      <c r="AZ33" s="124">
        <v>592</v>
      </c>
      <c r="BA33" s="124">
        <v>2014</v>
      </c>
      <c r="BB33" s="124">
        <v>194</v>
      </c>
      <c r="BC33" s="124">
        <v>375</v>
      </c>
      <c r="BD33" s="124">
        <v>871</v>
      </c>
      <c r="BE33" s="124">
        <v>759</v>
      </c>
      <c r="BF33" s="122">
        <v>447</v>
      </c>
      <c r="BG33" s="122">
        <v>67</v>
      </c>
      <c r="BH33" s="122">
        <v>67</v>
      </c>
      <c r="BI33" s="122"/>
    </row>
    <row r="34" spans="1:61" x14ac:dyDescent="0.4">
      <c r="A34" s="43" t="s">
        <v>177</v>
      </c>
      <c r="B34" s="43" t="s">
        <v>190</v>
      </c>
      <c r="C34" s="176">
        <v>50.801186499880153</v>
      </c>
      <c r="D34" s="176">
        <v>2.0796421770767033</v>
      </c>
      <c r="E34" s="176">
        <v>16.128509153798785</v>
      </c>
      <c r="F34" s="176">
        <v>11.427875418998456</v>
      </c>
      <c r="G34" s="176">
        <v>0.15500003523513514</v>
      </c>
      <c r="H34" s="176">
        <v>3.8718988788820652</v>
      </c>
      <c r="I34" s="176">
        <v>8.9446727886594548</v>
      </c>
      <c r="J34" s="176">
        <v>2.5222278167442327</v>
      </c>
      <c r="K34" s="176">
        <v>0.29889290203185842</v>
      </c>
      <c r="L34" s="177">
        <v>0.26797294664925231</v>
      </c>
      <c r="M34" s="176">
        <v>0.34302138204392724</v>
      </c>
      <c r="N34" s="176"/>
      <c r="O34" s="176">
        <v>96.840900000000019</v>
      </c>
      <c r="P34" s="41" t="s">
        <v>177</v>
      </c>
      <c r="Q34" s="41" t="s">
        <v>190</v>
      </c>
      <c r="R34" s="174">
        <v>52.458399808221678</v>
      </c>
      <c r="S34" s="174">
        <v>2.1474833227249057</v>
      </c>
      <c r="T34" s="174">
        <v>16.654646078050476</v>
      </c>
      <c r="U34" s="174">
        <v>11.800670397526721</v>
      </c>
      <c r="V34" s="174">
        <v>0.16005637621618046</v>
      </c>
      <c r="W34" s="174">
        <v>3.9982062113033483</v>
      </c>
      <c r="X34" s="174">
        <v>9.2364618551246966</v>
      </c>
      <c r="Y34" s="174">
        <v>2.6045067907714943</v>
      </c>
      <c r="Z34" s="174">
        <v>0.30864325097335771</v>
      </c>
      <c r="AA34" s="174">
        <v>0.27671463880369995</v>
      </c>
      <c r="AB34" s="174">
        <v>0.35421127028345167</v>
      </c>
      <c r="AC34" s="174"/>
      <c r="AD34" s="174">
        <v>100.00000000000001</v>
      </c>
      <c r="AE34" s="121">
        <v>3.2207749514162338</v>
      </c>
      <c r="AF34" s="121">
        <v>38.827205464084706</v>
      </c>
      <c r="AG34" s="121">
        <v>57.952019584499048</v>
      </c>
      <c r="AH34" s="113" t="s">
        <v>177</v>
      </c>
      <c r="AI34" s="122" t="s">
        <v>190</v>
      </c>
      <c r="AJ34" s="123">
        <v>0.57440000000000002</v>
      </c>
      <c r="AK34" s="123">
        <v>9.7999999999999997E-3</v>
      </c>
      <c r="AL34" s="123">
        <v>0.34989999999999999</v>
      </c>
      <c r="AM34" s="123">
        <v>0.54269999999999996</v>
      </c>
      <c r="AN34" s="123">
        <v>1.7600000000000001E-2</v>
      </c>
      <c r="AO34" s="123">
        <v>0.1263</v>
      </c>
      <c r="AP34" s="123">
        <v>0.25080000000000002</v>
      </c>
      <c r="AQ34" s="123">
        <v>0.1711</v>
      </c>
      <c r="AR34" s="123">
        <v>6.5100000000000005E-2</v>
      </c>
      <c r="AS34" s="122">
        <v>1.09E-2</v>
      </c>
      <c r="AT34" s="122">
        <v>1.21E-2</v>
      </c>
      <c r="AU34" s="123"/>
      <c r="AV34" s="125" t="s">
        <v>177</v>
      </c>
      <c r="AW34" s="124" t="s">
        <v>190</v>
      </c>
      <c r="AX34" s="124">
        <v>1252</v>
      </c>
      <c r="AY34" s="124">
        <v>43</v>
      </c>
      <c r="AZ34" s="124">
        <v>677</v>
      </c>
      <c r="BA34" s="124">
        <v>1871</v>
      </c>
      <c r="BB34" s="124">
        <v>192</v>
      </c>
      <c r="BC34" s="124">
        <v>373</v>
      </c>
      <c r="BD34" s="124">
        <v>863</v>
      </c>
      <c r="BE34" s="124">
        <v>699</v>
      </c>
      <c r="BF34" s="122">
        <v>505</v>
      </c>
      <c r="BG34" s="122">
        <v>62</v>
      </c>
      <c r="BH34" s="122">
        <v>66</v>
      </c>
      <c r="BI34" s="122"/>
    </row>
    <row r="35" spans="1:61" x14ac:dyDescent="0.4">
      <c r="A35" s="119" t="s">
        <v>177</v>
      </c>
      <c r="B35" s="119" t="s">
        <v>184</v>
      </c>
      <c r="C35" s="178">
        <v>50.04965181864938</v>
      </c>
      <c r="D35" s="178">
        <v>2.0152308193195458</v>
      </c>
      <c r="E35" s="178">
        <v>16.057203865779346</v>
      </c>
      <c r="F35" s="178">
        <v>10.908904028489941</v>
      </c>
      <c r="G35" s="178">
        <v>0.17951855056652588</v>
      </c>
      <c r="H35" s="178">
        <v>4.6593769621121206</v>
      </c>
      <c r="I35" s="178">
        <v>9.3492740791421856</v>
      </c>
      <c r="J35" s="178">
        <v>2.213661859327027</v>
      </c>
      <c r="K35" s="178">
        <v>0.31400736436887305</v>
      </c>
      <c r="L35" s="179">
        <v>0.24356084285335791</v>
      </c>
      <c r="M35" s="178">
        <v>0.31770980939170551</v>
      </c>
      <c r="N35" s="178"/>
      <c r="O35" s="178">
        <v>96.308100000000024</v>
      </c>
      <c r="P35" s="126" t="s">
        <v>177</v>
      </c>
      <c r="Q35" s="126" t="s">
        <v>184</v>
      </c>
      <c r="R35" s="175">
        <v>51.968268316631075</v>
      </c>
      <c r="S35" s="175">
        <v>2.0924832068325983</v>
      </c>
      <c r="T35" s="175">
        <v>16.672744936074267</v>
      </c>
      <c r="U35" s="175">
        <v>11.327088820659881</v>
      </c>
      <c r="V35" s="175">
        <v>0.18640026183314368</v>
      </c>
      <c r="W35" s="175">
        <v>4.8379907423281319</v>
      </c>
      <c r="X35" s="175">
        <v>9.7076716072087219</v>
      </c>
      <c r="Y35" s="175">
        <v>2.2985209544441498</v>
      </c>
      <c r="Z35" s="175">
        <v>0.32604460514626804</v>
      </c>
      <c r="AA35" s="175">
        <v>0.25289756817272679</v>
      </c>
      <c r="AB35" s="175">
        <v>0.32988898066902517</v>
      </c>
      <c r="AC35" s="175"/>
      <c r="AD35" s="175">
        <v>99.999999999999986</v>
      </c>
      <c r="AE35" s="127">
        <v>3.4948119753217175</v>
      </c>
      <c r="AF35" s="127">
        <v>35.028278632771197</v>
      </c>
      <c r="AG35" s="127">
        <v>61.476909391907085</v>
      </c>
      <c r="AH35" s="128" t="s">
        <v>177</v>
      </c>
      <c r="AI35" s="129" t="s">
        <v>184</v>
      </c>
      <c r="AJ35" s="131">
        <v>0.57079999999999997</v>
      </c>
      <c r="AK35" s="131">
        <v>9.5999999999999992E-3</v>
      </c>
      <c r="AL35" s="131">
        <v>0.34860000000000002</v>
      </c>
      <c r="AM35" s="131">
        <v>0.53049999999999997</v>
      </c>
      <c r="AN35" s="131">
        <v>1.78E-2</v>
      </c>
      <c r="AO35" s="131">
        <v>0.13780000000000001</v>
      </c>
      <c r="AP35" s="131">
        <v>0.25640000000000002</v>
      </c>
      <c r="AQ35" s="131">
        <v>0.1613</v>
      </c>
      <c r="AR35" s="131">
        <v>6.5500000000000003E-2</v>
      </c>
      <c r="AS35" s="129">
        <v>1.0500000000000001E-2</v>
      </c>
      <c r="AT35" s="129">
        <v>1.18E-2</v>
      </c>
      <c r="AU35" s="131"/>
      <c r="AV35" s="130" t="s">
        <v>177</v>
      </c>
      <c r="AW35" s="132" t="s">
        <v>184</v>
      </c>
      <c r="AX35" s="132">
        <v>1303</v>
      </c>
      <c r="AY35" s="132">
        <v>43</v>
      </c>
      <c r="AZ35" s="132">
        <v>643</v>
      </c>
      <c r="BA35" s="132">
        <v>1855</v>
      </c>
      <c r="BB35" s="132">
        <v>191</v>
      </c>
      <c r="BC35" s="132">
        <v>393</v>
      </c>
      <c r="BD35" s="132">
        <v>888</v>
      </c>
      <c r="BE35" s="132">
        <v>704</v>
      </c>
      <c r="BF35" s="129">
        <v>494</v>
      </c>
      <c r="BG35" s="129">
        <v>63</v>
      </c>
      <c r="BH35" s="129">
        <v>67</v>
      </c>
      <c r="BI35" s="129"/>
    </row>
    <row r="36" spans="1:61" x14ac:dyDescent="0.4">
      <c r="A36" s="43" t="s">
        <v>176</v>
      </c>
      <c r="B36" s="43" t="s">
        <v>182</v>
      </c>
      <c r="C36" s="176">
        <v>50.4831</v>
      </c>
      <c r="D36" s="176">
        <v>0.97750000000000004</v>
      </c>
      <c r="E36" s="176">
        <v>16.886199999999999</v>
      </c>
      <c r="F36" s="176">
        <v>9.2087000000000003</v>
      </c>
      <c r="G36" s="176">
        <v>0.14810000000000001</v>
      </c>
      <c r="H36" s="176">
        <v>6.0858999999999996</v>
      </c>
      <c r="I36" s="176">
        <v>10.0999</v>
      </c>
      <c r="J36" s="176">
        <v>2.3757999999999999</v>
      </c>
      <c r="K36" s="176">
        <v>0.1862</v>
      </c>
      <c r="L36" s="177">
        <v>7.7600000000000002E-2</v>
      </c>
      <c r="M36" s="176">
        <v>0.1333</v>
      </c>
      <c r="N36" s="176"/>
      <c r="O36" s="176">
        <v>96.662300000000002</v>
      </c>
      <c r="P36" s="41" t="s">
        <v>176</v>
      </c>
      <c r="Q36" s="41" t="s">
        <v>182</v>
      </c>
      <c r="R36" s="174">
        <v>52.226255737759189</v>
      </c>
      <c r="S36" s="174">
        <v>1.0112525772715941</v>
      </c>
      <c r="T36" s="174">
        <v>17.469271887799067</v>
      </c>
      <c r="U36" s="174">
        <v>9.5266717220674444</v>
      </c>
      <c r="V36" s="174">
        <v>0.15321381758969113</v>
      </c>
      <c r="W36" s="174">
        <v>6.2960430281505815</v>
      </c>
      <c r="X36" s="174">
        <v>10.44864440428171</v>
      </c>
      <c r="Y36" s="174">
        <v>2.4578351642781104</v>
      </c>
      <c r="Z36" s="174">
        <v>0.19262939118973996</v>
      </c>
      <c r="AA36" s="174">
        <v>8.0279488487238565E-2</v>
      </c>
      <c r="AB36" s="174">
        <v>0.13790278112563017</v>
      </c>
      <c r="AC36" s="174"/>
      <c r="AD36" s="174">
        <v>99.999999999999986</v>
      </c>
      <c r="AE36" s="121">
        <v>1.9339831157118403</v>
      </c>
      <c r="AF36" s="121">
        <v>35.853464265736378</v>
      </c>
      <c r="AG36" s="121">
        <v>62.212552618551783</v>
      </c>
      <c r="AH36" s="113" t="s">
        <v>176</v>
      </c>
      <c r="AI36" s="122" t="s">
        <v>182</v>
      </c>
      <c r="AJ36" s="123">
        <v>0.57679999999999998</v>
      </c>
      <c r="AK36" s="123">
        <v>6.7999999999999996E-3</v>
      </c>
      <c r="AL36" s="123">
        <v>0.3584</v>
      </c>
      <c r="AM36" s="123">
        <v>0.49349999999999999</v>
      </c>
      <c r="AN36" s="123">
        <v>1.7899999999999999E-2</v>
      </c>
      <c r="AO36" s="123">
        <v>0.15579999999999999</v>
      </c>
      <c r="AP36" s="123">
        <v>0.26769999999999999</v>
      </c>
      <c r="AQ36" s="123">
        <v>0.16600000000000001</v>
      </c>
      <c r="AR36" s="123">
        <v>5.6800000000000003E-2</v>
      </c>
      <c r="AS36" s="122">
        <v>7.7999999999999996E-3</v>
      </c>
      <c r="AT36" s="122">
        <v>8.6999999999999994E-3</v>
      </c>
      <c r="AU36" s="123"/>
      <c r="AV36" s="125" t="s">
        <v>176</v>
      </c>
      <c r="AW36" s="124" t="s">
        <v>182</v>
      </c>
      <c r="AX36" s="124">
        <v>1337</v>
      </c>
      <c r="AY36" s="124">
        <v>41</v>
      </c>
      <c r="AZ36" s="124">
        <v>623</v>
      </c>
      <c r="BA36" s="124">
        <v>1864</v>
      </c>
      <c r="BB36" s="124">
        <v>197</v>
      </c>
      <c r="BC36" s="124">
        <v>375</v>
      </c>
      <c r="BD36" s="124">
        <v>916</v>
      </c>
      <c r="BE36" s="124">
        <v>722</v>
      </c>
      <c r="BF36" s="122">
        <v>493</v>
      </c>
      <c r="BG36" s="122">
        <v>70</v>
      </c>
      <c r="BH36" s="122">
        <v>66</v>
      </c>
      <c r="BI36" s="122"/>
    </row>
    <row r="37" spans="1:61" x14ac:dyDescent="0.4">
      <c r="A37" s="43" t="s">
        <v>176</v>
      </c>
      <c r="B37" s="43" t="s">
        <v>24</v>
      </c>
      <c r="C37" s="176">
        <v>50.390775764793432</v>
      </c>
      <c r="D37" s="176">
        <v>0.97958249132708497</v>
      </c>
      <c r="E37" s="176">
        <v>17.389189846041585</v>
      </c>
      <c r="F37" s="176">
        <v>9.3566534327841353</v>
      </c>
      <c r="G37" s="176">
        <v>0.14335597529327132</v>
      </c>
      <c r="H37" s="176">
        <v>6.2832533818700531</v>
      </c>
      <c r="I37" s="176">
        <v>9.9125704981747198</v>
      </c>
      <c r="J37" s="176">
        <v>2.1709476760916129</v>
      </c>
      <c r="K37" s="176">
        <v>0.20858144346578553</v>
      </c>
      <c r="L37" s="177">
        <v>8.9034764836714214E-2</v>
      </c>
      <c r="M37" s="176">
        <v>0.14015472532161419</v>
      </c>
      <c r="N37" s="176"/>
      <c r="O37" s="176">
        <v>97.06410000000001</v>
      </c>
      <c r="P37" s="41" t="s">
        <v>176</v>
      </c>
      <c r="Q37" s="41" t="s">
        <v>24</v>
      </c>
      <c r="R37" s="174">
        <v>51.914946684503768</v>
      </c>
      <c r="S37" s="174">
        <v>1.0092119448149055</v>
      </c>
      <c r="T37" s="174">
        <v>17.915161059590091</v>
      </c>
      <c r="U37" s="174">
        <v>9.6396643380860016</v>
      </c>
      <c r="V37" s="174">
        <v>0.14769206667889703</v>
      </c>
      <c r="W37" s="174">
        <v>6.4733030872073742</v>
      </c>
      <c r="X37" s="174">
        <v>10.212396239366273</v>
      </c>
      <c r="Y37" s="174">
        <v>2.2366123789244559</v>
      </c>
      <c r="Z37" s="174">
        <v>0.214890411043615</v>
      </c>
      <c r="AA37" s="174">
        <v>9.1727801356746935E-2</v>
      </c>
      <c r="AB37" s="174">
        <v>0.14439398842786796</v>
      </c>
      <c r="AC37" s="174"/>
      <c r="AD37" s="174">
        <v>100.00000000000001</v>
      </c>
      <c r="AE37" s="121">
        <v>2.2224102079207086</v>
      </c>
      <c r="AF37" s="121">
        <v>32.400111229423267</v>
      </c>
      <c r="AG37" s="121">
        <v>65.377478562656037</v>
      </c>
      <c r="AH37" s="113" t="s">
        <v>176</v>
      </c>
      <c r="AI37" s="122" t="s">
        <v>24</v>
      </c>
      <c r="AJ37" s="123">
        <v>0.57599999999999996</v>
      </c>
      <c r="AK37" s="123">
        <v>6.7999999999999996E-3</v>
      </c>
      <c r="AL37" s="123">
        <v>0.3639</v>
      </c>
      <c r="AM37" s="123">
        <v>0.50119999999999998</v>
      </c>
      <c r="AN37" s="123">
        <v>1.7500000000000002E-2</v>
      </c>
      <c r="AO37" s="123">
        <v>0.15809999999999999</v>
      </c>
      <c r="AP37" s="123">
        <v>0.26540000000000002</v>
      </c>
      <c r="AQ37" s="123">
        <v>0.15989999999999999</v>
      </c>
      <c r="AR37" s="123">
        <v>6.0100000000000001E-2</v>
      </c>
      <c r="AS37" s="122">
        <v>7.9000000000000008E-3</v>
      </c>
      <c r="AT37" s="122">
        <v>8.8000000000000005E-3</v>
      </c>
      <c r="AU37" s="123"/>
      <c r="AV37" s="125" t="s">
        <v>176</v>
      </c>
      <c r="AW37" s="124" t="s">
        <v>24</v>
      </c>
      <c r="AX37" s="124">
        <v>1320</v>
      </c>
      <c r="AY37" s="124">
        <v>41</v>
      </c>
      <c r="AZ37" s="124">
        <v>676</v>
      </c>
      <c r="BA37" s="124">
        <v>2035</v>
      </c>
      <c r="BB37" s="124">
        <v>192</v>
      </c>
      <c r="BC37" s="124">
        <v>385</v>
      </c>
      <c r="BD37" s="124">
        <v>924</v>
      </c>
      <c r="BE37" s="124">
        <v>734</v>
      </c>
      <c r="BF37" s="122">
        <v>521</v>
      </c>
      <c r="BG37" s="122">
        <v>68</v>
      </c>
      <c r="BH37" s="122">
        <v>66</v>
      </c>
      <c r="BI37" s="122"/>
    </row>
    <row r="38" spans="1:61" x14ac:dyDescent="0.4">
      <c r="A38" s="43" t="s">
        <v>176</v>
      </c>
      <c r="B38" s="43" t="s">
        <v>25</v>
      </c>
      <c r="C38" s="176">
        <v>50.960772452061377</v>
      </c>
      <c r="D38" s="176">
        <v>0.98555337919754371</v>
      </c>
      <c r="E38" s="176">
        <v>17.01099944977295</v>
      </c>
      <c r="F38" s="176">
        <v>9.5681307409772103</v>
      </c>
      <c r="G38" s="176">
        <v>0.1439516151710582</v>
      </c>
      <c r="H38" s="176">
        <v>6.1613091938850895</v>
      </c>
      <c r="I38" s="176">
        <v>10.122329454005467</v>
      </c>
      <c r="J38" s="176">
        <v>2.2653122484701962</v>
      </c>
      <c r="K38" s="176">
        <v>0.17636323665502129</v>
      </c>
      <c r="L38" s="177">
        <v>8.7231277574122829E-2</v>
      </c>
      <c r="M38" s="176">
        <v>0.13094695222996189</v>
      </c>
      <c r="N38" s="176"/>
      <c r="O38" s="176">
        <v>97.612899999999996</v>
      </c>
      <c r="P38" s="41" t="s">
        <v>176</v>
      </c>
      <c r="Q38" s="41" t="s">
        <v>25</v>
      </c>
      <c r="R38" s="174">
        <v>52.207005889653288</v>
      </c>
      <c r="S38" s="174">
        <v>1.0096548501248745</v>
      </c>
      <c r="T38" s="174">
        <v>17.426999351287535</v>
      </c>
      <c r="U38" s="174">
        <v>9.8021170777399416</v>
      </c>
      <c r="V38" s="174">
        <v>0.1474719173091448</v>
      </c>
      <c r="W38" s="174">
        <v>6.3119825288308107</v>
      </c>
      <c r="X38" s="174">
        <v>10.369868587046863</v>
      </c>
      <c r="Y38" s="174">
        <v>2.3207099148475212</v>
      </c>
      <c r="Z38" s="174">
        <v>0.18067615720362912</v>
      </c>
      <c r="AA38" s="174">
        <v>8.9364497493797268E-2</v>
      </c>
      <c r="AB38" s="174">
        <v>0.13414922846259242</v>
      </c>
      <c r="AC38" s="174"/>
      <c r="AD38" s="174">
        <v>100.00000000000001</v>
      </c>
      <c r="AE38" s="121">
        <v>1.8543902878442022</v>
      </c>
      <c r="AF38" s="121">
        <v>34.222644371788761</v>
      </c>
      <c r="AG38" s="121">
        <v>63.922965340367043</v>
      </c>
      <c r="AH38" s="113" t="s">
        <v>176</v>
      </c>
      <c r="AI38" s="122" t="s">
        <v>25</v>
      </c>
      <c r="AJ38" s="123">
        <v>0.57920000000000005</v>
      </c>
      <c r="AK38" s="123">
        <v>6.8999999999999999E-3</v>
      </c>
      <c r="AL38" s="123">
        <v>0.36020000000000002</v>
      </c>
      <c r="AM38" s="123">
        <v>0.50119999999999998</v>
      </c>
      <c r="AN38" s="123">
        <v>1.7600000000000001E-2</v>
      </c>
      <c r="AO38" s="123">
        <v>0.1573</v>
      </c>
      <c r="AP38" s="123">
        <v>0.26800000000000002</v>
      </c>
      <c r="AQ38" s="123">
        <v>0.16500000000000001</v>
      </c>
      <c r="AR38" s="123">
        <v>5.7599999999999998E-2</v>
      </c>
      <c r="AS38" s="122">
        <v>7.9000000000000008E-3</v>
      </c>
      <c r="AT38" s="122">
        <v>8.6E-3</v>
      </c>
      <c r="AU38" s="123"/>
      <c r="AV38" s="125" t="s">
        <v>176</v>
      </c>
      <c r="AW38" s="124" t="s">
        <v>25</v>
      </c>
      <c r="AX38" s="124">
        <v>1365</v>
      </c>
      <c r="AY38" s="124">
        <v>41</v>
      </c>
      <c r="AZ38" s="124">
        <v>693</v>
      </c>
      <c r="BA38" s="124">
        <v>1851</v>
      </c>
      <c r="BB38" s="124">
        <v>193</v>
      </c>
      <c r="BC38" s="124">
        <v>415</v>
      </c>
      <c r="BD38" s="124">
        <v>929</v>
      </c>
      <c r="BE38" s="124">
        <v>799</v>
      </c>
      <c r="BF38" s="122">
        <v>519</v>
      </c>
      <c r="BG38" s="122">
        <v>68</v>
      </c>
      <c r="BH38" s="122">
        <v>66</v>
      </c>
      <c r="BI38" s="122"/>
    </row>
    <row r="39" spans="1:61" x14ac:dyDescent="0.4">
      <c r="A39" s="43" t="s">
        <v>176</v>
      </c>
      <c r="B39" s="43" t="s">
        <v>183</v>
      </c>
      <c r="C39" s="176">
        <v>50.463729495739848</v>
      </c>
      <c r="D39" s="176">
        <v>0.98664468416088058</v>
      </c>
      <c r="E39" s="176">
        <v>16.922411841840756</v>
      </c>
      <c r="F39" s="176">
        <v>9.5727442366512534</v>
      </c>
      <c r="G39" s="176">
        <v>0.15265332941594892</v>
      </c>
      <c r="H39" s="176">
        <v>6.3011012887163851</v>
      </c>
      <c r="I39" s="176">
        <v>10.057713660641109</v>
      </c>
      <c r="J39" s="176">
        <v>2.176460346069987</v>
      </c>
      <c r="K39" s="176">
        <v>0.17446094790394159</v>
      </c>
      <c r="L39" s="177">
        <v>9.8134283195967162E-2</v>
      </c>
      <c r="M39" s="176">
        <v>0.13134588566391933</v>
      </c>
      <c r="N39" s="176"/>
      <c r="O39" s="176">
        <v>97.037400000000005</v>
      </c>
      <c r="P39" s="41" t="s">
        <v>176</v>
      </c>
      <c r="Q39" s="41" t="s">
        <v>183</v>
      </c>
      <c r="R39" s="174">
        <v>52.004412211930493</v>
      </c>
      <c r="S39" s="174">
        <v>1.0167674362265278</v>
      </c>
      <c r="T39" s="174">
        <v>17.439061477163193</v>
      </c>
      <c r="U39" s="174">
        <v>9.8650048709582627</v>
      </c>
      <c r="V39" s="174">
        <v>0.15731391135371406</v>
      </c>
      <c r="W39" s="174">
        <v>6.4934770394882646</v>
      </c>
      <c r="X39" s="174">
        <v>10.364780652244503</v>
      </c>
      <c r="Y39" s="174">
        <v>2.2429087610240863</v>
      </c>
      <c r="Z39" s="174">
        <v>0.17978732726138746</v>
      </c>
      <c r="AA39" s="174">
        <v>0.10113037158453045</v>
      </c>
      <c r="AB39" s="174">
        <v>0.13535594076502391</v>
      </c>
      <c r="AC39" s="174"/>
      <c r="AD39" s="174">
        <v>99.999999999999986</v>
      </c>
      <c r="AE39" s="121">
        <v>1.8625341741189931</v>
      </c>
      <c r="AF39" s="121">
        <v>33.33582468343392</v>
      </c>
      <c r="AG39" s="121">
        <v>64.801641142447096</v>
      </c>
      <c r="AH39" s="113" t="s">
        <v>176</v>
      </c>
      <c r="AI39" s="122" t="s">
        <v>183</v>
      </c>
      <c r="AJ39" s="123">
        <v>0.57630000000000003</v>
      </c>
      <c r="AK39" s="123">
        <v>6.8999999999999999E-3</v>
      </c>
      <c r="AL39" s="123">
        <v>0.35859999999999997</v>
      </c>
      <c r="AM39" s="123">
        <v>0.50319999999999998</v>
      </c>
      <c r="AN39" s="123">
        <v>1.7600000000000001E-2</v>
      </c>
      <c r="AO39" s="123">
        <v>0.1583</v>
      </c>
      <c r="AP39" s="123">
        <v>0.26600000000000001</v>
      </c>
      <c r="AQ39" s="123">
        <v>0.1585</v>
      </c>
      <c r="AR39" s="123">
        <v>5.7599999999999998E-2</v>
      </c>
      <c r="AS39" s="122">
        <v>7.9000000000000008E-3</v>
      </c>
      <c r="AT39" s="122">
        <v>8.5000000000000006E-3</v>
      </c>
      <c r="AU39" s="123"/>
      <c r="AV39" s="125" t="s">
        <v>176</v>
      </c>
      <c r="AW39" s="124" t="s">
        <v>183</v>
      </c>
      <c r="AX39" s="124">
        <v>1369</v>
      </c>
      <c r="AY39" s="124">
        <v>41</v>
      </c>
      <c r="AZ39" s="124">
        <v>646</v>
      </c>
      <c r="BA39" s="124">
        <v>1939</v>
      </c>
      <c r="BB39" s="124">
        <v>192</v>
      </c>
      <c r="BC39" s="124">
        <v>386</v>
      </c>
      <c r="BD39" s="124">
        <v>890</v>
      </c>
      <c r="BE39" s="124">
        <v>683</v>
      </c>
      <c r="BF39" s="122">
        <v>521</v>
      </c>
      <c r="BG39" s="122">
        <v>64</v>
      </c>
      <c r="BH39" s="122">
        <v>64</v>
      </c>
      <c r="BI39" s="122"/>
    </row>
    <row r="40" spans="1:61" x14ac:dyDescent="0.4">
      <c r="A40" s="119" t="s">
        <v>176</v>
      </c>
      <c r="B40" s="119" t="s">
        <v>26</v>
      </c>
      <c r="C40" s="178">
        <v>50.914296406848742</v>
      </c>
      <c r="D40" s="178">
        <v>0.99841956940696552</v>
      </c>
      <c r="E40" s="178">
        <v>17.13468438862418</v>
      </c>
      <c r="F40" s="178">
        <v>9.6455873139030803</v>
      </c>
      <c r="G40" s="178">
        <v>0.15504962755042545</v>
      </c>
      <c r="H40" s="178">
        <v>6.2206910893408445</v>
      </c>
      <c r="I40" s="178">
        <v>9.9243765474405237</v>
      </c>
      <c r="J40" s="178">
        <v>2.3841631116366715</v>
      </c>
      <c r="K40" s="178">
        <v>0.18445904077611908</v>
      </c>
      <c r="L40" s="179">
        <v>0.10043214584556592</v>
      </c>
      <c r="M40" s="178">
        <v>0.12734075862689781</v>
      </c>
      <c r="N40" s="178"/>
      <c r="O40" s="178">
        <v>97.789500000000004</v>
      </c>
      <c r="P40" s="126" t="s">
        <v>176</v>
      </c>
      <c r="Q40" s="126" t="s">
        <v>26</v>
      </c>
      <c r="R40" s="175">
        <v>52.065197599792143</v>
      </c>
      <c r="S40" s="175">
        <v>1.0209885206560678</v>
      </c>
      <c r="T40" s="175">
        <v>17.522008383951427</v>
      </c>
      <c r="U40" s="175">
        <v>9.8636226935438671</v>
      </c>
      <c r="V40" s="175">
        <v>0.1585544742026756</v>
      </c>
      <c r="W40" s="175">
        <v>6.3613077982205084</v>
      </c>
      <c r="X40" s="175">
        <v>10.148713867481195</v>
      </c>
      <c r="Y40" s="175">
        <v>2.4380563471913361</v>
      </c>
      <c r="Z40" s="175">
        <v>0.18862867769660246</v>
      </c>
      <c r="AA40" s="175">
        <v>0.10270238199966859</v>
      </c>
      <c r="AB40" s="175">
        <v>0.13021925526452002</v>
      </c>
      <c r="AC40" s="175"/>
      <c r="AD40" s="175">
        <v>99.999999999999986</v>
      </c>
      <c r="AE40" s="127">
        <v>1.9320872093035382</v>
      </c>
      <c r="AF40" s="127">
        <v>35.52711086600668</v>
      </c>
      <c r="AG40" s="127">
        <v>62.540801924689781</v>
      </c>
      <c r="AH40" s="128" t="s">
        <v>176</v>
      </c>
      <c r="AI40" s="129" t="s">
        <v>26</v>
      </c>
      <c r="AJ40" s="131">
        <v>0.57850000000000001</v>
      </c>
      <c r="AK40" s="131">
        <v>6.8999999999999999E-3</v>
      </c>
      <c r="AL40" s="131">
        <v>0.36149999999999999</v>
      </c>
      <c r="AM40" s="131">
        <v>0.50219999999999998</v>
      </c>
      <c r="AN40" s="131">
        <v>1.77E-2</v>
      </c>
      <c r="AO40" s="131">
        <v>0.1578</v>
      </c>
      <c r="AP40" s="131">
        <v>0.26490000000000002</v>
      </c>
      <c r="AQ40" s="131">
        <v>0.16600000000000001</v>
      </c>
      <c r="AR40" s="131">
        <v>5.4899999999999997E-2</v>
      </c>
      <c r="AS40" s="129">
        <v>8.0000000000000002E-3</v>
      </c>
      <c r="AT40" s="129">
        <v>8.5000000000000006E-3</v>
      </c>
      <c r="AU40" s="131"/>
      <c r="AV40" s="130" t="s">
        <v>176</v>
      </c>
      <c r="AW40" s="132" t="s">
        <v>26</v>
      </c>
      <c r="AX40" s="132">
        <v>1332</v>
      </c>
      <c r="AY40" s="132">
        <v>40</v>
      </c>
      <c r="AZ40" s="132">
        <v>694</v>
      </c>
      <c r="BA40" s="132">
        <v>1825</v>
      </c>
      <c r="BB40" s="132">
        <v>193</v>
      </c>
      <c r="BC40" s="132">
        <v>401</v>
      </c>
      <c r="BD40" s="132">
        <v>906</v>
      </c>
      <c r="BE40" s="132">
        <v>717</v>
      </c>
      <c r="BF40" s="129">
        <v>464</v>
      </c>
      <c r="BG40" s="129">
        <v>65</v>
      </c>
      <c r="BH40" s="129">
        <v>65</v>
      </c>
      <c r="BI40" s="129"/>
    </row>
    <row r="41" spans="1:61" x14ac:dyDescent="0.4">
      <c r="A41" s="43" t="s">
        <v>175</v>
      </c>
      <c r="B41" s="43" t="s">
        <v>191</v>
      </c>
      <c r="C41" s="176">
        <v>49.876720586646634</v>
      </c>
      <c r="D41" s="176">
        <v>1.4618285123435515</v>
      </c>
      <c r="E41" s="176">
        <v>16.535747197687158</v>
      </c>
      <c r="F41" s="176">
        <v>10.49997790558302</v>
      </c>
      <c r="G41" s="176">
        <v>0.16074712052388718</v>
      </c>
      <c r="H41" s="176">
        <v>6.1846129233048517</v>
      </c>
      <c r="I41" s="176">
        <v>9.7180486951690632</v>
      </c>
      <c r="J41" s="176">
        <v>2.2100478412288505</v>
      </c>
      <c r="K41" s="176">
        <v>0.20375972900258751</v>
      </c>
      <c r="L41" s="177">
        <v>0.15924668069323483</v>
      </c>
      <c r="M41" s="176">
        <v>0.2142628078171539</v>
      </c>
      <c r="N41" s="176"/>
      <c r="O41" s="176">
        <v>97.224999999999994</v>
      </c>
      <c r="P41" s="41" t="s">
        <v>175</v>
      </c>
      <c r="Q41" s="41" t="s">
        <v>191</v>
      </c>
      <c r="R41" s="174">
        <v>51.300304023293023</v>
      </c>
      <c r="S41" s="174">
        <v>1.5035520826367206</v>
      </c>
      <c r="T41" s="174">
        <v>17.00771118301585</v>
      </c>
      <c r="U41" s="174">
        <v>10.799668712350753</v>
      </c>
      <c r="V41" s="174">
        <v>0.16533517153395444</v>
      </c>
      <c r="W41" s="174">
        <v>6.361134402987763</v>
      </c>
      <c r="X41" s="174">
        <v>9.9954216458411551</v>
      </c>
      <c r="Y41" s="174">
        <v>2.2731271187748527</v>
      </c>
      <c r="Z41" s="174">
        <v>0.209575447675585</v>
      </c>
      <c r="AA41" s="174">
        <v>0.16379190608715335</v>
      </c>
      <c r="AB41" s="174">
        <v>0.22037830580319251</v>
      </c>
      <c r="AC41" s="174"/>
      <c r="AD41" s="174">
        <v>100</v>
      </c>
      <c r="AE41" s="121">
        <v>2.2081733389208549</v>
      </c>
      <c r="AF41" s="121">
        <v>34.327774977938624</v>
      </c>
      <c r="AG41" s="121">
        <v>63.464051683140532</v>
      </c>
      <c r="AH41" s="113" t="s">
        <v>175</v>
      </c>
      <c r="AI41" s="122" t="s">
        <v>191</v>
      </c>
      <c r="AJ41" s="123">
        <v>0.57240000000000002</v>
      </c>
      <c r="AK41" s="123">
        <v>8.2000000000000007E-3</v>
      </c>
      <c r="AL41" s="123">
        <v>0.35639999999999999</v>
      </c>
      <c r="AM41" s="123">
        <v>0.52539999999999998</v>
      </c>
      <c r="AN41" s="123">
        <v>1.78E-2</v>
      </c>
      <c r="AO41" s="123">
        <v>0.15770000000000001</v>
      </c>
      <c r="AP41" s="123">
        <v>0.26350000000000001</v>
      </c>
      <c r="AQ41" s="123">
        <v>0.1633</v>
      </c>
      <c r="AR41" s="123">
        <v>5.9200000000000003E-2</v>
      </c>
      <c r="AS41" s="122">
        <v>9.4000000000000004E-3</v>
      </c>
      <c r="AT41" s="122">
        <v>1.01E-2</v>
      </c>
      <c r="AU41" s="123"/>
      <c r="AV41" s="125" t="s">
        <v>175</v>
      </c>
      <c r="AW41" s="124" t="s">
        <v>191</v>
      </c>
      <c r="AX41" s="124">
        <v>1349</v>
      </c>
      <c r="AY41" s="124">
        <v>42</v>
      </c>
      <c r="AZ41" s="124">
        <v>752</v>
      </c>
      <c r="BA41" s="124">
        <v>1992</v>
      </c>
      <c r="BB41" s="124">
        <v>194</v>
      </c>
      <c r="BC41" s="124">
        <v>409</v>
      </c>
      <c r="BD41" s="124">
        <v>972</v>
      </c>
      <c r="BE41" s="124">
        <v>783</v>
      </c>
      <c r="BF41" s="122">
        <v>514</v>
      </c>
      <c r="BG41" s="122">
        <v>69</v>
      </c>
      <c r="BH41" s="122">
        <v>65</v>
      </c>
      <c r="BI41" s="122"/>
    </row>
    <row r="42" spans="1:61" x14ac:dyDescent="0.4">
      <c r="A42" s="43" t="s">
        <v>175</v>
      </c>
      <c r="B42" s="43" t="s">
        <v>192</v>
      </c>
      <c r="C42" s="176">
        <v>49.686985164470848</v>
      </c>
      <c r="D42" s="176">
        <v>1.4547477268140803</v>
      </c>
      <c r="E42" s="176">
        <v>16.719941903306715</v>
      </c>
      <c r="F42" s="176">
        <v>10.431512901086863</v>
      </c>
      <c r="G42" s="176">
        <v>0.16361783953642575</v>
      </c>
      <c r="H42" s="176">
        <v>6.0690710179606198</v>
      </c>
      <c r="I42" s="176">
        <v>9.9129394182258483</v>
      </c>
      <c r="J42" s="176">
        <v>2.1915784011301063</v>
      </c>
      <c r="K42" s="176">
        <v>0.19854299305215212</v>
      </c>
      <c r="L42" s="177">
        <v>0.16381798368264772</v>
      </c>
      <c r="M42" s="176">
        <v>0.20084465073370425</v>
      </c>
      <c r="N42" s="176"/>
      <c r="O42" s="176">
        <v>97.193600000000018</v>
      </c>
      <c r="P42" s="41" t="s">
        <v>175</v>
      </c>
      <c r="Q42" s="41" t="s">
        <v>192</v>
      </c>
      <c r="R42" s="174">
        <v>51.121663529770309</v>
      </c>
      <c r="S42" s="174">
        <v>1.496752591543147</v>
      </c>
      <c r="T42" s="174">
        <v>17.202719009591899</v>
      </c>
      <c r="U42" s="174">
        <v>10.732715838375018</v>
      </c>
      <c r="V42" s="174">
        <v>0.16834219489392893</v>
      </c>
      <c r="W42" s="174">
        <v>6.2443113723132164</v>
      </c>
      <c r="X42" s="174">
        <v>10.199168894069</v>
      </c>
      <c r="Y42" s="174">
        <v>2.2548587572948278</v>
      </c>
      <c r="Z42" s="174">
        <v>0.20427578878871872</v>
      </c>
      <c r="AA42" s="174">
        <v>0.16854811806811115</v>
      </c>
      <c r="AB42" s="174">
        <v>0.20664390529181367</v>
      </c>
      <c r="AC42" s="174"/>
      <c r="AD42" s="174">
        <v>100</v>
      </c>
      <c r="AE42" s="121">
        <v>2.0878130984051468</v>
      </c>
      <c r="AF42" s="121">
        <v>33.780572210779212</v>
      </c>
      <c r="AG42" s="121">
        <v>64.131614690815638</v>
      </c>
      <c r="AH42" s="113" t="s">
        <v>175</v>
      </c>
      <c r="AI42" s="122" t="s">
        <v>192</v>
      </c>
      <c r="AJ42" s="123">
        <v>0.56889999999999996</v>
      </c>
      <c r="AK42" s="123">
        <v>8.2000000000000007E-3</v>
      </c>
      <c r="AL42" s="123">
        <v>0.35699999999999998</v>
      </c>
      <c r="AM42" s="123">
        <v>0.52249999999999996</v>
      </c>
      <c r="AN42" s="123">
        <v>1.7999999999999999E-2</v>
      </c>
      <c r="AO42" s="123">
        <v>0.1565</v>
      </c>
      <c r="AP42" s="123">
        <v>0.26379999999999998</v>
      </c>
      <c r="AQ42" s="123">
        <v>0.16170000000000001</v>
      </c>
      <c r="AR42" s="123">
        <v>5.8799999999999998E-2</v>
      </c>
      <c r="AS42" s="122">
        <v>9.2999999999999992E-3</v>
      </c>
      <c r="AT42" s="122">
        <v>1.01E-2</v>
      </c>
      <c r="AU42" s="123"/>
      <c r="AV42" s="125" t="s">
        <v>175</v>
      </c>
      <c r="AW42" s="124" t="s">
        <v>192</v>
      </c>
      <c r="AX42" s="124">
        <v>1196</v>
      </c>
      <c r="AY42" s="124">
        <v>42</v>
      </c>
      <c r="AZ42" s="124">
        <v>667</v>
      </c>
      <c r="BA42" s="124">
        <v>1944</v>
      </c>
      <c r="BB42" s="124">
        <v>196</v>
      </c>
      <c r="BC42" s="124">
        <v>421</v>
      </c>
      <c r="BD42" s="124">
        <v>890</v>
      </c>
      <c r="BE42" s="124">
        <v>755</v>
      </c>
      <c r="BF42" s="122">
        <v>513</v>
      </c>
      <c r="BG42" s="122">
        <v>66</v>
      </c>
      <c r="BH42" s="122">
        <v>70</v>
      </c>
      <c r="BI42" s="122"/>
    </row>
    <row r="43" spans="1:61" x14ac:dyDescent="0.4">
      <c r="A43" s="43" t="s">
        <v>175</v>
      </c>
      <c r="B43" s="43" t="s">
        <v>193</v>
      </c>
      <c r="C43" s="176">
        <v>49.758062812368117</v>
      </c>
      <c r="D43" s="176">
        <v>1.4551540737105075</v>
      </c>
      <c r="E43" s="176">
        <v>16.223466731287175</v>
      </c>
      <c r="F43" s="176">
        <v>10.773344272819031</v>
      </c>
      <c r="G43" s="176">
        <v>0.16232874192286406</v>
      </c>
      <c r="H43" s="176">
        <v>6.2393483886800469</v>
      </c>
      <c r="I43" s="176">
        <v>10.017044456104431</v>
      </c>
      <c r="J43" s="176">
        <v>2.2720019106861034</v>
      </c>
      <c r="K43" s="176">
        <v>0.21136763436565281</v>
      </c>
      <c r="L43" s="177">
        <v>0.15402215401928962</v>
      </c>
      <c r="M43" s="176">
        <v>0.20025882403677617</v>
      </c>
      <c r="N43" s="176"/>
      <c r="O43" s="176">
        <v>97.466399999999993</v>
      </c>
      <c r="P43" s="41" t="s">
        <v>175</v>
      </c>
      <c r="Q43" s="41" t="s">
        <v>193</v>
      </c>
      <c r="R43" s="174">
        <v>51.051503710374156</v>
      </c>
      <c r="S43" s="174">
        <v>1.4929802205790998</v>
      </c>
      <c r="T43" s="174">
        <v>16.645189246024454</v>
      </c>
      <c r="U43" s="174">
        <v>11.05339303885137</v>
      </c>
      <c r="V43" s="174">
        <v>0.16654841250201513</v>
      </c>
      <c r="W43" s="174">
        <v>6.401537749091017</v>
      </c>
      <c r="X43" s="174">
        <v>10.277433511553143</v>
      </c>
      <c r="Y43" s="174">
        <v>2.3310616896552077</v>
      </c>
      <c r="Z43" s="174">
        <v>0.21686205129732178</v>
      </c>
      <c r="AA43" s="174">
        <v>0.15802589817546314</v>
      </c>
      <c r="AB43" s="174">
        <v>0.20546447189675232</v>
      </c>
      <c r="AC43" s="174"/>
      <c r="AD43" s="174">
        <v>99.999999999999986</v>
      </c>
      <c r="AE43" s="121">
        <v>2.3442595458965796</v>
      </c>
      <c r="AF43" s="121">
        <v>35.702268366830566</v>
      </c>
      <c r="AG43" s="121">
        <v>61.953472087272843</v>
      </c>
      <c r="AH43" s="113" t="s">
        <v>175</v>
      </c>
      <c r="AI43" s="122" t="s">
        <v>193</v>
      </c>
      <c r="AJ43" s="123">
        <v>0.57179999999999997</v>
      </c>
      <c r="AK43" s="123">
        <v>8.2000000000000007E-3</v>
      </c>
      <c r="AL43" s="123">
        <v>0.35249999999999998</v>
      </c>
      <c r="AM43" s="123">
        <v>0.52980000000000005</v>
      </c>
      <c r="AN43" s="123">
        <v>1.77E-2</v>
      </c>
      <c r="AO43" s="123">
        <v>0.15820000000000001</v>
      </c>
      <c r="AP43" s="123">
        <v>0.2661</v>
      </c>
      <c r="AQ43" s="123">
        <v>0.16400000000000001</v>
      </c>
      <c r="AR43" s="123">
        <v>6.0400000000000002E-2</v>
      </c>
      <c r="AS43" s="122">
        <v>9.2999999999999992E-3</v>
      </c>
      <c r="AT43" s="122">
        <v>9.9000000000000008E-3</v>
      </c>
      <c r="AU43" s="123"/>
      <c r="AV43" s="125" t="s">
        <v>175</v>
      </c>
      <c r="AW43" s="124" t="s">
        <v>193</v>
      </c>
      <c r="AX43" s="124">
        <v>1355</v>
      </c>
      <c r="AY43" s="124">
        <v>42</v>
      </c>
      <c r="AZ43" s="124">
        <v>674</v>
      </c>
      <c r="BA43" s="124">
        <v>1920</v>
      </c>
      <c r="BB43" s="124">
        <v>192</v>
      </c>
      <c r="BC43" s="124">
        <v>382</v>
      </c>
      <c r="BD43" s="124">
        <v>931</v>
      </c>
      <c r="BE43" s="124">
        <v>739</v>
      </c>
      <c r="BF43" s="122">
        <v>525</v>
      </c>
      <c r="BG43" s="122">
        <v>70</v>
      </c>
      <c r="BH43" s="122">
        <v>66</v>
      </c>
      <c r="BI43" s="122"/>
    </row>
    <row r="44" spans="1:61" x14ac:dyDescent="0.4">
      <c r="A44" s="43" t="s">
        <v>175</v>
      </c>
      <c r="B44" s="43" t="s">
        <v>187</v>
      </c>
      <c r="C44" s="176">
        <v>49.59408553287679</v>
      </c>
      <c r="D44" s="176">
        <v>1.4477849212153446</v>
      </c>
      <c r="E44" s="176">
        <v>16.26222362209959</v>
      </c>
      <c r="F44" s="176">
        <v>10.264428994082838</v>
      </c>
      <c r="G44" s="176">
        <v>0.17524659264676548</v>
      </c>
      <c r="H44" s="176">
        <v>6.0371050794495034</v>
      </c>
      <c r="I44" s="176">
        <v>9.7263859450834378</v>
      </c>
      <c r="J44" s="176">
        <v>2.1833804933182628</v>
      </c>
      <c r="K44" s="176">
        <v>0.23186164483744429</v>
      </c>
      <c r="L44" s="177">
        <v>0.16654427897081309</v>
      </c>
      <c r="M44" s="176">
        <v>0.19895289541918748</v>
      </c>
      <c r="N44" s="176"/>
      <c r="O44" s="176">
        <v>96.287999999999982</v>
      </c>
      <c r="P44" s="41" t="s">
        <v>175</v>
      </c>
      <c r="Q44" s="41" t="s">
        <v>187</v>
      </c>
      <c r="R44" s="174">
        <v>51.505987800013287</v>
      </c>
      <c r="S44" s="174">
        <v>1.50359849744033</v>
      </c>
      <c r="T44" s="174">
        <v>16.889148826540787</v>
      </c>
      <c r="U44" s="174">
        <v>10.660133136094673</v>
      </c>
      <c r="V44" s="174">
        <v>0.1820025264277641</v>
      </c>
      <c r="W44" s="174">
        <v>6.2698415996276848</v>
      </c>
      <c r="X44" s="174">
        <v>10.101347982182036</v>
      </c>
      <c r="Y44" s="174">
        <v>2.267552024466458</v>
      </c>
      <c r="Z44" s="174">
        <v>0.24080014626687057</v>
      </c>
      <c r="AA44" s="174">
        <v>0.17296472973871418</v>
      </c>
      <c r="AB44" s="174">
        <v>0.20662273120138283</v>
      </c>
      <c r="AC44" s="174"/>
      <c r="AD44" s="174">
        <v>99.999999999999957</v>
      </c>
      <c r="AE44" s="121">
        <v>2.5374314727473735</v>
      </c>
      <c r="AF44" s="121">
        <v>34.364171533328829</v>
      </c>
      <c r="AG44" s="121">
        <v>63.098396993923799</v>
      </c>
      <c r="AH44" s="113" t="s">
        <v>175</v>
      </c>
      <c r="AI44" s="122" t="s">
        <v>187</v>
      </c>
      <c r="AJ44" s="123">
        <v>0.56899999999999995</v>
      </c>
      <c r="AK44" s="123">
        <v>8.2000000000000007E-3</v>
      </c>
      <c r="AL44" s="123">
        <v>0.35220000000000001</v>
      </c>
      <c r="AM44" s="123">
        <v>0.51700000000000002</v>
      </c>
      <c r="AN44" s="123">
        <v>1.77E-2</v>
      </c>
      <c r="AO44" s="123">
        <v>0.15590000000000001</v>
      </c>
      <c r="AP44" s="123">
        <v>0.26300000000000001</v>
      </c>
      <c r="AQ44" s="123">
        <v>0.16200000000000001</v>
      </c>
      <c r="AR44" s="123">
        <v>6.25E-2</v>
      </c>
      <c r="AS44" s="122">
        <v>9.4000000000000004E-3</v>
      </c>
      <c r="AT44" s="122">
        <v>9.9000000000000008E-3</v>
      </c>
      <c r="AU44" s="123"/>
      <c r="AV44" s="125" t="s">
        <v>175</v>
      </c>
      <c r="AW44" s="124" t="s">
        <v>187</v>
      </c>
      <c r="AX44" s="124">
        <v>1259</v>
      </c>
      <c r="AY44" s="124">
        <v>42</v>
      </c>
      <c r="AZ44" s="124">
        <v>676</v>
      </c>
      <c r="BA44" s="124">
        <v>1879</v>
      </c>
      <c r="BB44" s="124">
        <v>191</v>
      </c>
      <c r="BC44" s="124">
        <v>414</v>
      </c>
      <c r="BD44" s="124">
        <v>952</v>
      </c>
      <c r="BE44" s="124">
        <v>773</v>
      </c>
      <c r="BF44" s="122">
        <v>536</v>
      </c>
      <c r="BG44" s="122">
        <v>67</v>
      </c>
      <c r="BH44" s="122">
        <v>67</v>
      </c>
      <c r="BI44" s="122"/>
    </row>
    <row r="45" spans="1:61" x14ac:dyDescent="0.4">
      <c r="A45" s="43" t="s">
        <v>175</v>
      </c>
      <c r="B45" s="43" t="s">
        <v>188</v>
      </c>
      <c r="C45" s="176">
        <v>49.230255241242794</v>
      </c>
      <c r="D45" s="176">
        <v>1.4422439862323528</v>
      </c>
      <c r="E45" s="176">
        <v>16.710744303234286</v>
      </c>
      <c r="F45" s="176">
        <v>10.365991108703444</v>
      </c>
      <c r="G45" s="176">
        <v>0.17065253436762337</v>
      </c>
      <c r="H45" s="176">
        <v>6.1607965645765272</v>
      </c>
      <c r="I45" s="176">
        <v>10.084304393123592</v>
      </c>
      <c r="J45" s="176">
        <v>2.381733202399245</v>
      </c>
      <c r="K45" s="176">
        <v>0.23477227324783825</v>
      </c>
      <c r="L45" s="177">
        <v>0.14174363493488998</v>
      </c>
      <c r="M45" s="176">
        <v>0.20386275793740707</v>
      </c>
      <c r="N45" s="176"/>
      <c r="O45" s="176">
        <v>97.127099999999984</v>
      </c>
      <c r="P45" s="41" t="s">
        <v>175</v>
      </c>
      <c r="Q45" s="41" t="s">
        <v>188</v>
      </c>
      <c r="R45" s="174">
        <v>50.686425561190241</v>
      </c>
      <c r="S45" s="174">
        <v>1.4849037871328941</v>
      </c>
      <c r="T45" s="174">
        <v>17.205027539414118</v>
      </c>
      <c r="U45" s="174">
        <v>10.67260435934301</v>
      </c>
      <c r="V45" s="174">
        <v>0.17570022616512115</v>
      </c>
      <c r="W45" s="174">
        <v>6.343025339556652</v>
      </c>
      <c r="X45" s="174">
        <v>10.382585697630828</v>
      </c>
      <c r="Y45" s="174">
        <v>2.4521819372752254</v>
      </c>
      <c r="Z45" s="174">
        <v>0.24171654795400901</v>
      </c>
      <c r="AA45" s="174">
        <v>0.14593623709025597</v>
      </c>
      <c r="AB45" s="174">
        <v>0.20989276724766529</v>
      </c>
      <c r="AC45" s="174"/>
      <c r="AD45" s="174">
        <v>100.00000000000001</v>
      </c>
      <c r="AE45" s="121">
        <v>2.4656185079038222</v>
      </c>
      <c r="AF45" s="121">
        <v>36.186508959366712</v>
      </c>
      <c r="AG45" s="121">
        <v>61.347872532729475</v>
      </c>
      <c r="AH45" s="113" t="s">
        <v>175</v>
      </c>
      <c r="AI45" s="122" t="s">
        <v>188</v>
      </c>
      <c r="AJ45" s="123">
        <v>0.56859999999999999</v>
      </c>
      <c r="AK45" s="123">
        <v>8.2000000000000007E-3</v>
      </c>
      <c r="AL45" s="123">
        <v>0.3574</v>
      </c>
      <c r="AM45" s="123">
        <v>0.52070000000000005</v>
      </c>
      <c r="AN45" s="123">
        <v>1.7899999999999999E-2</v>
      </c>
      <c r="AO45" s="123">
        <v>0.15709999999999999</v>
      </c>
      <c r="AP45" s="123">
        <v>0.2666</v>
      </c>
      <c r="AQ45" s="123">
        <v>0.16489999999999999</v>
      </c>
      <c r="AR45" s="123">
        <v>5.9499999999999997E-2</v>
      </c>
      <c r="AS45" s="122">
        <v>8.9999999999999993E-3</v>
      </c>
      <c r="AT45" s="122">
        <v>0.01</v>
      </c>
      <c r="AU45" s="123"/>
      <c r="AV45" s="125" t="s">
        <v>175</v>
      </c>
      <c r="AW45" s="122" t="s">
        <v>188</v>
      </c>
      <c r="AX45" s="122">
        <v>1324</v>
      </c>
      <c r="AY45" s="122">
        <v>42</v>
      </c>
      <c r="AZ45" s="122">
        <v>686</v>
      </c>
      <c r="BA45" s="122">
        <v>1928</v>
      </c>
      <c r="BB45" s="122">
        <v>193</v>
      </c>
      <c r="BC45" s="122">
        <v>383</v>
      </c>
      <c r="BD45" s="122">
        <v>917</v>
      </c>
      <c r="BE45" s="122">
        <v>663</v>
      </c>
      <c r="BF45" s="122">
        <v>480</v>
      </c>
      <c r="BG45" s="122">
        <v>67</v>
      </c>
      <c r="BH45" s="122">
        <v>67</v>
      </c>
      <c r="BI45" s="122"/>
    </row>
    <row r="46" spans="1:61" x14ac:dyDescent="0.4">
      <c r="A46" s="119" t="s">
        <v>175</v>
      </c>
      <c r="B46" s="119" t="s">
        <v>26</v>
      </c>
      <c r="C46" s="178">
        <v>48.910803542887642</v>
      </c>
      <c r="D46" s="178">
        <v>1.6576474843606517</v>
      </c>
      <c r="E46" s="178">
        <v>16.387723890010779</v>
      </c>
      <c r="F46" s="178">
        <v>10.409910170462068</v>
      </c>
      <c r="G46" s="178">
        <v>0.16674501305993278</v>
      </c>
      <c r="H46" s="178">
        <v>5.2375138745237804</v>
      </c>
      <c r="I46" s="178">
        <v>9.5309729000615686</v>
      </c>
      <c r="J46" s="178">
        <v>2.1714861958716742</v>
      </c>
      <c r="K46" s="178">
        <v>0.25846977429326118</v>
      </c>
      <c r="L46" s="179">
        <v>0.20415511197079952</v>
      </c>
      <c r="M46" s="178">
        <v>0.2668720424978408</v>
      </c>
      <c r="N46" s="178"/>
      <c r="O46" s="178">
        <v>95.202300000000022</v>
      </c>
      <c r="P46" s="126" t="s">
        <v>175</v>
      </c>
      <c r="Q46" s="126" t="s">
        <v>26</v>
      </c>
      <c r="R46" s="175">
        <v>51.37565325930953</v>
      </c>
      <c r="S46" s="175">
        <v>1.7411842826913333</v>
      </c>
      <c r="T46" s="175">
        <v>17.213579808482333</v>
      </c>
      <c r="U46" s="175">
        <v>10.9345154166045</v>
      </c>
      <c r="V46" s="175">
        <v>0.17514809312372992</v>
      </c>
      <c r="W46" s="175">
        <v>5.5014572909727804</v>
      </c>
      <c r="X46" s="175">
        <v>10.011284286263637</v>
      </c>
      <c r="Y46" s="175">
        <v>2.2809177886161089</v>
      </c>
      <c r="Z46" s="175">
        <v>0.27149530451812731</v>
      </c>
      <c r="AA46" s="175">
        <v>0.21444346614609044</v>
      </c>
      <c r="AB46" s="175">
        <v>0.28032100327181247</v>
      </c>
      <c r="AC46" s="175"/>
      <c r="AD46" s="175">
        <v>99.999999999999972</v>
      </c>
      <c r="AE46" s="127">
        <v>2.7997205589882141</v>
      </c>
      <c r="AF46" s="127">
        <v>34.000346661397195</v>
      </c>
      <c r="AG46" s="127">
        <v>63.199932779614585</v>
      </c>
      <c r="AH46" s="128" t="s">
        <v>175</v>
      </c>
      <c r="AI46" s="129" t="s">
        <v>26</v>
      </c>
      <c r="AJ46" s="131">
        <v>0.56579999999999997</v>
      </c>
      <c r="AK46" s="131">
        <v>8.6999999999999994E-3</v>
      </c>
      <c r="AL46" s="131">
        <v>0.35239999999999999</v>
      </c>
      <c r="AM46" s="131">
        <v>0.51929999999999998</v>
      </c>
      <c r="AN46" s="131">
        <v>1.7500000000000002E-2</v>
      </c>
      <c r="AO46" s="131">
        <v>0.1452</v>
      </c>
      <c r="AP46" s="131">
        <v>0.25929999999999997</v>
      </c>
      <c r="AQ46" s="131">
        <v>0.16239999999999999</v>
      </c>
      <c r="AR46" s="131">
        <v>6.2399999999999997E-2</v>
      </c>
      <c r="AS46" s="129">
        <v>1.01E-2</v>
      </c>
      <c r="AT46" s="129">
        <v>1.0999999999999999E-2</v>
      </c>
      <c r="AU46" s="131"/>
      <c r="AV46" s="130" t="s">
        <v>175</v>
      </c>
      <c r="AW46" s="129" t="s">
        <v>26</v>
      </c>
      <c r="AX46" s="129">
        <v>1315</v>
      </c>
      <c r="AY46" s="129">
        <v>42</v>
      </c>
      <c r="AZ46" s="129">
        <v>635</v>
      </c>
      <c r="BA46" s="129">
        <v>1849</v>
      </c>
      <c r="BB46" s="129">
        <v>189</v>
      </c>
      <c r="BC46" s="129">
        <v>380</v>
      </c>
      <c r="BD46" s="129">
        <v>909</v>
      </c>
      <c r="BE46" s="129">
        <v>790</v>
      </c>
      <c r="BF46" s="129">
        <v>504</v>
      </c>
      <c r="BG46" s="129">
        <v>68</v>
      </c>
      <c r="BH46" s="129">
        <v>67</v>
      </c>
      <c r="BI46" s="129"/>
    </row>
    <row r="47" spans="1:61" x14ac:dyDescent="0.4">
      <c r="A47" s="43" t="s">
        <v>178</v>
      </c>
      <c r="B47" s="43" t="s">
        <v>182</v>
      </c>
      <c r="C47" s="176">
        <v>56.203615571129291</v>
      </c>
      <c r="D47" s="176">
        <v>0.37940618062275394</v>
      </c>
      <c r="E47" s="176">
        <v>19.399516023028276</v>
      </c>
      <c r="F47" s="176">
        <v>3.2915536202419471</v>
      </c>
      <c r="G47" s="176">
        <v>9.7201583438407166E-2</v>
      </c>
      <c r="H47" s="176">
        <v>2.5970423064767845</v>
      </c>
      <c r="I47" s="176">
        <v>6.596807463663998</v>
      </c>
      <c r="J47" s="176">
        <v>2.9547481335952845</v>
      </c>
      <c r="K47" s="176">
        <v>0.2362038478204915</v>
      </c>
      <c r="L47" s="176">
        <v>0.11950194671697177</v>
      </c>
      <c r="M47" s="176">
        <v>0.20400332326579282</v>
      </c>
      <c r="N47" s="177"/>
      <c r="O47" s="176">
        <v>92.079599999999985</v>
      </c>
      <c r="P47" s="41" t="s">
        <v>178</v>
      </c>
      <c r="Q47" s="41" t="s">
        <v>182</v>
      </c>
      <c r="R47" s="174">
        <v>61.03807528608867</v>
      </c>
      <c r="S47" s="174">
        <v>0.41204151692965002</v>
      </c>
      <c r="T47" s="174">
        <v>21.068201885138816</v>
      </c>
      <c r="U47" s="174">
        <v>3.574682796452143</v>
      </c>
      <c r="V47" s="174">
        <v>0.10556256047855028</v>
      </c>
      <c r="W47" s="174">
        <v>2.8204317856254644</v>
      </c>
      <c r="X47" s="174">
        <v>7.1642442665519823</v>
      </c>
      <c r="Y47" s="174">
        <v>3.2089063523248202</v>
      </c>
      <c r="Z47" s="174">
        <v>0.25652136610116849</v>
      </c>
      <c r="AA47" s="174">
        <v>0.12978113145253867</v>
      </c>
      <c r="AB47" s="174">
        <v>0.22155105285621662</v>
      </c>
      <c r="AC47" s="174"/>
      <c r="AD47" s="174">
        <v>100</v>
      </c>
      <c r="AE47" s="121">
        <v>2.4176412133736465</v>
      </c>
      <c r="AF47" s="121">
        <v>42.871760176663862</v>
      </c>
      <c r="AG47" s="121">
        <v>54.710598609962489</v>
      </c>
      <c r="AH47" s="113" t="s">
        <v>178</v>
      </c>
      <c r="AI47" s="122" t="s">
        <v>182</v>
      </c>
      <c r="AJ47" s="123">
        <v>0.60560000000000003</v>
      </c>
      <c r="AK47" s="123">
        <v>9.7999999999999997E-3</v>
      </c>
      <c r="AL47" s="123">
        <v>0.37780000000000002</v>
      </c>
      <c r="AM47" s="123">
        <v>0.26700000000000002</v>
      </c>
      <c r="AN47" s="123">
        <v>1.6500000000000001E-2</v>
      </c>
      <c r="AO47" s="123">
        <v>0.1021</v>
      </c>
      <c r="AP47" s="123">
        <v>0.21970000000000001</v>
      </c>
      <c r="AQ47" s="123">
        <v>0.1784</v>
      </c>
      <c r="AR47" s="123">
        <v>6.3700000000000007E-2</v>
      </c>
      <c r="AS47" s="123">
        <v>9.2999999999999992E-3</v>
      </c>
      <c r="AT47" s="123">
        <v>1.12E-2</v>
      </c>
      <c r="AU47" s="122"/>
      <c r="AV47" s="125" t="s">
        <v>178</v>
      </c>
      <c r="AW47" s="122" t="s">
        <v>182</v>
      </c>
      <c r="AX47" s="122">
        <v>1309</v>
      </c>
      <c r="AY47" s="122">
        <v>84</v>
      </c>
      <c r="AZ47" s="122">
        <v>594</v>
      </c>
      <c r="BA47" s="122">
        <v>1292</v>
      </c>
      <c r="BB47" s="122">
        <v>184</v>
      </c>
      <c r="BC47" s="122">
        <v>353</v>
      </c>
      <c r="BD47" s="122">
        <v>776</v>
      </c>
      <c r="BE47" s="122">
        <v>760</v>
      </c>
      <c r="BF47" s="122">
        <v>539</v>
      </c>
      <c r="BG47" s="122">
        <v>70</v>
      </c>
      <c r="BH47" s="122">
        <v>72</v>
      </c>
      <c r="BI47" s="122"/>
    </row>
    <row r="48" spans="1:61" x14ac:dyDescent="0.4">
      <c r="A48" s="43" t="s">
        <v>178</v>
      </c>
      <c r="B48" s="43" t="s">
        <v>24</v>
      </c>
      <c r="C48" s="176">
        <v>56.507004478177009</v>
      </c>
      <c r="D48" s="176">
        <v>0.34845501157485248</v>
      </c>
      <c r="E48" s="176">
        <v>18.932755624597267</v>
      </c>
      <c r="F48" s="176">
        <v>3.4057602881671811</v>
      </c>
      <c r="G48" s="176">
        <v>0.10518641956291101</v>
      </c>
      <c r="H48" s="176">
        <v>2.633559985615507</v>
      </c>
      <c r="I48" s="176">
        <v>6.7829242683543312</v>
      </c>
      <c r="J48" s="176">
        <v>2.8505319727367207</v>
      </c>
      <c r="K48" s="176">
        <v>0.26126626836300992</v>
      </c>
      <c r="L48" s="176">
        <v>0.14208165608260129</v>
      </c>
      <c r="M48" s="176">
        <v>0.20117402676860924</v>
      </c>
      <c r="N48" s="177"/>
      <c r="O48" s="176">
        <v>92.170700000000011</v>
      </c>
      <c r="P48" s="41" t="s">
        <v>178</v>
      </c>
      <c r="Q48" s="41" t="s">
        <v>24</v>
      </c>
      <c r="R48" s="174">
        <v>61.306906075550039</v>
      </c>
      <c r="S48" s="174">
        <v>0.37805399283595809</v>
      </c>
      <c r="T48" s="174">
        <v>20.540969770867818</v>
      </c>
      <c r="U48" s="174">
        <v>3.6950574186451668</v>
      </c>
      <c r="V48" s="174">
        <v>0.11412132007558909</v>
      </c>
      <c r="W48" s="174">
        <v>2.8572637352385377</v>
      </c>
      <c r="X48" s="174">
        <v>7.359089459399061</v>
      </c>
      <c r="Y48" s="174">
        <v>3.092666077980009</v>
      </c>
      <c r="Z48" s="174">
        <v>0.28345913437026071</v>
      </c>
      <c r="AA48" s="174">
        <v>0.15415056637586702</v>
      </c>
      <c r="AB48" s="174">
        <v>0.21826244866167796</v>
      </c>
      <c r="AC48" s="174"/>
      <c r="AD48" s="174">
        <v>99.999999999999957</v>
      </c>
      <c r="AE48" s="121">
        <v>2.6050755125679323</v>
      </c>
      <c r="AF48" s="121">
        <v>41.297229720739729</v>
      </c>
      <c r="AG48" s="121">
        <v>56.097694766692328</v>
      </c>
      <c r="AH48" s="113" t="s">
        <v>178</v>
      </c>
      <c r="AI48" s="122" t="s">
        <v>24</v>
      </c>
      <c r="AJ48" s="123">
        <v>0.83620000000000005</v>
      </c>
      <c r="AK48" s="123">
        <v>9.4999999999999998E-3</v>
      </c>
      <c r="AL48" s="123">
        <v>0.51470000000000005</v>
      </c>
      <c r="AM48" s="123">
        <v>0.375</v>
      </c>
      <c r="AN48" s="123">
        <v>1.6400000000000001E-2</v>
      </c>
      <c r="AO48" s="123">
        <v>0.1419</v>
      </c>
      <c r="AP48" s="123">
        <v>0.30690000000000001</v>
      </c>
      <c r="AQ48" s="123">
        <v>0.24010000000000001</v>
      </c>
      <c r="AR48" s="123">
        <v>9.2499999999999999E-2</v>
      </c>
      <c r="AS48" s="123">
        <v>1.01E-2</v>
      </c>
      <c r="AT48" s="123">
        <v>1.12E-2</v>
      </c>
      <c r="AU48" s="122"/>
      <c r="AV48" s="125" t="s">
        <v>178</v>
      </c>
      <c r="AW48" s="122" t="s">
        <v>24</v>
      </c>
      <c r="AX48" s="122">
        <v>1974</v>
      </c>
      <c r="AY48" s="122">
        <v>83</v>
      </c>
      <c r="AZ48" s="122">
        <v>874</v>
      </c>
      <c r="BA48" s="122">
        <v>1844</v>
      </c>
      <c r="BB48" s="122">
        <v>181</v>
      </c>
      <c r="BC48" s="122">
        <v>496</v>
      </c>
      <c r="BD48" s="122">
        <v>1085</v>
      </c>
      <c r="BE48" s="122">
        <v>985</v>
      </c>
      <c r="BF48" s="122">
        <v>790</v>
      </c>
      <c r="BG48" s="122">
        <v>75</v>
      </c>
      <c r="BH48" s="122">
        <v>73</v>
      </c>
      <c r="BI48" s="122"/>
    </row>
    <row r="49" spans="1:61" x14ac:dyDescent="0.4">
      <c r="A49" s="43" t="s">
        <v>178</v>
      </c>
      <c r="B49" s="43" t="s">
        <v>25</v>
      </c>
      <c r="C49" s="176">
        <v>56.54764249742685</v>
      </c>
      <c r="D49" s="176">
        <v>0.34166762348962526</v>
      </c>
      <c r="E49" s="176">
        <v>18.671260194218842</v>
      </c>
      <c r="F49" s="176">
        <v>3.0606015432419111</v>
      </c>
      <c r="G49" s="176">
        <v>0.10785291306641757</v>
      </c>
      <c r="H49" s="176">
        <v>3.1418413998373937</v>
      </c>
      <c r="I49" s="176">
        <v>7.3950280300474853</v>
      </c>
      <c r="J49" s="176">
        <v>2.7788633213541258</v>
      </c>
      <c r="K49" s="176">
        <v>0.1980971872648486</v>
      </c>
      <c r="L49" s="176">
        <v>0.1070525203906</v>
      </c>
      <c r="M49" s="176">
        <v>0.18909276966190094</v>
      </c>
      <c r="N49" s="177"/>
      <c r="O49" s="176">
        <v>92.539000000000001</v>
      </c>
      <c r="P49" s="41" t="s">
        <v>178</v>
      </c>
      <c r="Q49" s="41" t="s">
        <v>25</v>
      </c>
      <c r="R49" s="174">
        <v>61.106822526099101</v>
      </c>
      <c r="S49" s="174">
        <v>0.3692147348573307</v>
      </c>
      <c r="T49" s="174">
        <v>20.176639248553414</v>
      </c>
      <c r="U49" s="174">
        <v>3.3073639689665013</v>
      </c>
      <c r="V49" s="174">
        <v>0.11654860444398314</v>
      </c>
      <c r="W49" s="174">
        <v>3.3951538268593713</v>
      </c>
      <c r="X49" s="174">
        <v>7.9912556111990458</v>
      </c>
      <c r="Y49" s="174">
        <v>3.0029104716434429</v>
      </c>
      <c r="Z49" s="174">
        <v>0.21406886530527516</v>
      </c>
      <c r="AA49" s="174">
        <v>0.115683679735679</v>
      </c>
      <c r="AB49" s="174">
        <v>0.20433846233685357</v>
      </c>
      <c r="AC49" s="174"/>
      <c r="AD49" s="174">
        <v>100</v>
      </c>
      <c r="AE49" s="121">
        <v>1.8899482816740791</v>
      </c>
      <c r="AF49" s="121">
        <v>38.787702969808684</v>
      </c>
      <c r="AG49" s="121">
        <v>59.322348748517229</v>
      </c>
      <c r="AH49" s="113" t="s">
        <v>178</v>
      </c>
      <c r="AI49" s="122" t="s">
        <v>25</v>
      </c>
      <c r="AJ49" s="123">
        <v>0.83499999999999996</v>
      </c>
      <c r="AK49" s="123">
        <v>9.4999999999999998E-3</v>
      </c>
      <c r="AL49" s="123">
        <v>0.51290000000000002</v>
      </c>
      <c r="AM49" s="123">
        <v>0.37209999999999999</v>
      </c>
      <c r="AN49" s="123">
        <v>1.6799999999999999E-2</v>
      </c>
      <c r="AO49" s="123">
        <v>0.15459999999999999</v>
      </c>
      <c r="AP49" s="123">
        <v>0.31990000000000002</v>
      </c>
      <c r="AQ49" s="123">
        <v>0.2384</v>
      </c>
      <c r="AR49" s="123">
        <v>8.9700000000000002E-2</v>
      </c>
      <c r="AS49" s="123">
        <v>9.1000000000000004E-3</v>
      </c>
      <c r="AT49" s="123">
        <v>1.0999999999999999E-2</v>
      </c>
      <c r="AU49" s="122"/>
      <c r="AV49" s="125" t="s">
        <v>178</v>
      </c>
      <c r="AW49" s="122" t="s">
        <v>25</v>
      </c>
      <c r="AX49" s="122">
        <v>1928</v>
      </c>
      <c r="AY49" s="122">
        <v>83</v>
      </c>
      <c r="AZ49" s="122">
        <v>1002</v>
      </c>
      <c r="BA49" s="122">
        <v>2198</v>
      </c>
      <c r="BB49" s="122">
        <v>187</v>
      </c>
      <c r="BC49" s="122">
        <v>532</v>
      </c>
      <c r="BD49" s="122">
        <v>1116</v>
      </c>
      <c r="BE49" s="122">
        <v>1030</v>
      </c>
      <c r="BF49" s="122">
        <v>840</v>
      </c>
      <c r="BG49" s="122">
        <v>71</v>
      </c>
      <c r="BH49" s="122">
        <v>74</v>
      </c>
      <c r="BI49" s="122"/>
    </row>
    <row r="50" spans="1:61" x14ac:dyDescent="0.4">
      <c r="A50" s="43" t="s">
        <v>178</v>
      </c>
      <c r="B50" s="43" t="s">
        <v>183</v>
      </c>
      <c r="C50" s="176">
        <v>56.30549855139693</v>
      </c>
      <c r="D50" s="176">
        <v>0.39609777349290448</v>
      </c>
      <c r="E50" s="176">
        <v>19.504414505056165</v>
      </c>
      <c r="F50" s="176">
        <v>3.5138673693953875</v>
      </c>
      <c r="G50" s="176">
        <v>0.11942948018952727</v>
      </c>
      <c r="H50" s="176">
        <v>3.1109679169637161</v>
      </c>
      <c r="I50" s="176">
        <v>7.1190572810127506</v>
      </c>
      <c r="J50" s="176">
        <v>3.0361494486372784</v>
      </c>
      <c r="K50" s="176">
        <v>0.19384784975486083</v>
      </c>
      <c r="L50" s="176">
        <v>9.7123974257982387E-2</v>
      </c>
      <c r="M50" s="176">
        <v>0.18574584984250594</v>
      </c>
      <c r="N50" s="177"/>
      <c r="O50" s="176">
        <v>93.5822</v>
      </c>
      <c r="P50" s="41" t="s">
        <v>178</v>
      </c>
      <c r="Q50" s="41" t="s">
        <v>183</v>
      </c>
      <c r="R50" s="174">
        <v>60.166889164175373</v>
      </c>
      <c r="S50" s="174">
        <v>0.42326187404538951</v>
      </c>
      <c r="T50" s="174">
        <v>20.842013230140097</v>
      </c>
      <c r="U50" s="174">
        <v>3.7548458674784171</v>
      </c>
      <c r="V50" s="174">
        <v>0.1276198680833826</v>
      </c>
      <c r="W50" s="174">
        <v>3.3243158602423497</v>
      </c>
      <c r="X50" s="174">
        <v>7.6072771114728557</v>
      </c>
      <c r="Y50" s="174">
        <v>3.2443663951448869</v>
      </c>
      <c r="Z50" s="174">
        <v>0.20714179593433454</v>
      </c>
      <c r="AA50" s="174">
        <v>0.10378466659042253</v>
      </c>
      <c r="AB50" s="174">
        <v>0.19848416669249702</v>
      </c>
      <c r="AC50" s="174"/>
      <c r="AD50" s="174">
        <v>100</v>
      </c>
      <c r="AE50" s="121">
        <v>1.8834466698598027</v>
      </c>
      <c r="AF50" s="121">
        <v>41.736337368089195</v>
      </c>
      <c r="AG50" s="121">
        <v>56.380215962051004</v>
      </c>
      <c r="AH50" s="113" t="s">
        <v>178</v>
      </c>
      <c r="AI50" s="122" t="s">
        <v>183</v>
      </c>
      <c r="AJ50" s="123">
        <v>0.83450000000000002</v>
      </c>
      <c r="AK50" s="123">
        <v>9.9000000000000008E-3</v>
      </c>
      <c r="AL50" s="123">
        <v>0.52370000000000005</v>
      </c>
      <c r="AM50" s="123">
        <v>0.38629999999999998</v>
      </c>
      <c r="AN50" s="123">
        <v>1.66E-2</v>
      </c>
      <c r="AO50" s="123">
        <v>0.1537</v>
      </c>
      <c r="AP50" s="123">
        <v>0.31580000000000003</v>
      </c>
      <c r="AQ50" s="123">
        <v>0.2487</v>
      </c>
      <c r="AR50" s="123">
        <v>8.2199999999999995E-2</v>
      </c>
      <c r="AS50" s="123">
        <v>8.8999999999999999E-3</v>
      </c>
      <c r="AT50" s="123">
        <v>1.0999999999999999E-2</v>
      </c>
      <c r="AU50" s="122"/>
      <c r="AV50" s="125" t="s">
        <v>178</v>
      </c>
      <c r="AW50" s="122" t="s">
        <v>183</v>
      </c>
      <c r="AX50" s="122">
        <v>1923</v>
      </c>
      <c r="AY50" s="122">
        <v>84</v>
      </c>
      <c r="AZ50" s="122">
        <v>936</v>
      </c>
      <c r="BA50" s="122">
        <v>2033</v>
      </c>
      <c r="BB50" s="122">
        <v>182</v>
      </c>
      <c r="BC50" s="122">
        <v>514</v>
      </c>
      <c r="BD50" s="122">
        <v>1177</v>
      </c>
      <c r="BE50" s="122">
        <v>1050</v>
      </c>
      <c r="BF50" s="122">
        <v>728</v>
      </c>
      <c r="BG50" s="122">
        <v>73</v>
      </c>
      <c r="BH50" s="122">
        <v>75</v>
      </c>
      <c r="BI50" s="122"/>
    </row>
    <row r="51" spans="1:61" x14ac:dyDescent="0.4">
      <c r="A51" s="119" t="s">
        <v>178</v>
      </c>
      <c r="B51" s="119" t="s">
        <v>26</v>
      </c>
      <c r="C51" s="178">
        <v>55.333487064455049</v>
      </c>
      <c r="D51" s="178">
        <v>0.46644678360905323</v>
      </c>
      <c r="E51" s="178">
        <v>18.958237075972331</v>
      </c>
      <c r="F51" s="178">
        <v>3.6299858589802931</v>
      </c>
      <c r="G51" s="178">
        <v>0.12098619682035464</v>
      </c>
      <c r="H51" s="178">
        <v>3.1251434558844498</v>
      </c>
      <c r="I51" s="178">
        <v>6.9690049140372547</v>
      </c>
      <c r="J51" s="178">
        <v>2.0974607030583301</v>
      </c>
      <c r="K51" s="178">
        <v>0.19637759550014586</v>
      </c>
      <c r="L51" s="178">
        <v>8.9989733172164604E-2</v>
      </c>
      <c r="M51" s="178">
        <v>0.16988061851056407</v>
      </c>
      <c r="N51" s="179"/>
      <c r="O51" s="178">
        <v>91.156999999999996</v>
      </c>
      <c r="P51" s="126" t="s">
        <v>178</v>
      </c>
      <c r="Q51" s="126" t="s">
        <v>26</v>
      </c>
      <c r="R51" s="175">
        <v>60.701303316755762</v>
      </c>
      <c r="S51" s="175">
        <v>0.51169606679580637</v>
      </c>
      <c r="T51" s="175">
        <v>20.797346419882544</v>
      </c>
      <c r="U51" s="175">
        <v>3.9821251894865926</v>
      </c>
      <c r="V51" s="175">
        <v>0.13272288120534315</v>
      </c>
      <c r="W51" s="175">
        <v>3.4283088033661153</v>
      </c>
      <c r="X51" s="175">
        <v>7.6450573340909145</v>
      </c>
      <c r="Y51" s="175">
        <v>2.3009321314417219</v>
      </c>
      <c r="Z51" s="175">
        <v>0.21542788321263959</v>
      </c>
      <c r="AA51" s="175">
        <v>9.8719498417197377E-2</v>
      </c>
      <c r="AB51" s="175">
        <v>0.18636047534535372</v>
      </c>
      <c r="AC51" s="175"/>
      <c r="AD51" s="175">
        <v>100</v>
      </c>
      <c r="AE51" s="127">
        <v>2.2340892190883799</v>
      </c>
      <c r="AF51" s="127">
        <v>33.58820168694227</v>
      </c>
      <c r="AG51" s="127">
        <v>64.177709093969355</v>
      </c>
      <c r="AH51" s="128" t="s">
        <v>178</v>
      </c>
      <c r="AI51" s="129" t="s">
        <v>26</v>
      </c>
      <c r="AJ51" s="131">
        <v>0.82789999999999997</v>
      </c>
      <c r="AK51" s="131">
        <v>1.03E-2</v>
      </c>
      <c r="AL51" s="131">
        <v>0.51529999999999998</v>
      </c>
      <c r="AM51" s="131">
        <v>0.39910000000000001</v>
      </c>
      <c r="AN51" s="131">
        <v>1.6500000000000001E-2</v>
      </c>
      <c r="AO51" s="131">
        <v>0.1545</v>
      </c>
      <c r="AP51" s="131">
        <v>0.3105</v>
      </c>
      <c r="AQ51" s="131">
        <v>0.2099</v>
      </c>
      <c r="AR51" s="131">
        <v>8.2000000000000003E-2</v>
      </c>
      <c r="AS51" s="131">
        <v>8.8000000000000005E-3</v>
      </c>
      <c r="AT51" s="131">
        <v>1.06E-2</v>
      </c>
      <c r="AU51" s="129"/>
      <c r="AV51" s="130" t="s">
        <v>178</v>
      </c>
      <c r="AW51" s="129" t="s">
        <v>26</v>
      </c>
      <c r="AX51" s="129">
        <v>1915</v>
      </c>
      <c r="AY51" s="129">
        <v>84</v>
      </c>
      <c r="AZ51" s="129">
        <v>863</v>
      </c>
      <c r="BA51" s="129">
        <v>2229</v>
      </c>
      <c r="BB51" s="129">
        <v>181</v>
      </c>
      <c r="BC51" s="129">
        <v>542</v>
      </c>
      <c r="BD51" s="129">
        <v>1080</v>
      </c>
      <c r="BE51" s="129">
        <v>967</v>
      </c>
      <c r="BF51" s="129">
        <v>720</v>
      </c>
      <c r="BG51" s="129">
        <v>75</v>
      </c>
      <c r="BH51" s="129">
        <v>75</v>
      </c>
      <c r="BI51" s="129"/>
    </row>
    <row r="52" spans="1:61" x14ac:dyDescent="0.4">
      <c r="A52" s="161" t="s">
        <v>238</v>
      </c>
      <c r="B52" s="161" t="s">
        <v>241</v>
      </c>
      <c r="C52" s="176">
        <v>64.243433410775523</v>
      </c>
      <c r="D52" s="176">
        <v>0.26365170912759589</v>
      </c>
      <c r="E52" s="176">
        <v>15.843125482428199</v>
      </c>
      <c r="F52" s="176">
        <v>1.6848084920408861</v>
      </c>
      <c r="G52" s="176">
        <v>6.5462497254915611E-2</v>
      </c>
      <c r="H52" s="176">
        <v>1.6532783901520507</v>
      </c>
      <c r="I52" s="176">
        <v>5.0412128619978134</v>
      </c>
      <c r="J52" s="176">
        <v>2.561945897919824</v>
      </c>
      <c r="K52" s="176">
        <v>0.41739849167125087</v>
      </c>
      <c r="L52" s="176">
        <v>0.29618276663194998</v>
      </c>
      <c r="M52" s="176"/>
      <c r="N52" s="176"/>
      <c r="O52" s="176">
        <v>92.070499999999996</v>
      </c>
      <c r="P52" s="167" t="s">
        <v>238</v>
      </c>
      <c r="Q52" s="168" t="s">
        <v>241</v>
      </c>
      <c r="R52" s="174">
        <v>69.776349005137945</v>
      </c>
      <c r="S52" s="174">
        <v>0.28635850693500731</v>
      </c>
      <c r="T52" s="174">
        <v>17.207602307392921</v>
      </c>
      <c r="U52" s="174">
        <v>1.8299113093128487</v>
      </c>
      <c r="V52" s="174">
        <v>7.1100403772017762E-2</v>
      </c>
      <c r="W52" s="174">
        <v>1.7956657019914641</v>
      </c>
      <c r="X52" s="174">
        <v>5.4753833877276801</v>
      </c>
      <c r="Y52" s="174">
        <v>2.7825914901296551</v>
      </c>
      <c r="Z52" s="174">
        <v>0.45334661120690223</v>
      </c>
      <c r="AA52" s="174">
        <v>0.32169127639357881</v>
      </c>
      <c r="AB52" s="174"/>
      <c r="AC52" s="174"/>
      <c r="AD52" s="174">
        <v>100</v>
      </c>
      <c r="AE52" s="121">
        <v>5.1860458607843345</v>
      </c>
      <c r="AF52" s="121">
        <v>45.873890705974688</v>
      </c>
      <c r="AG52" s="121">
        <v>48.940063433240979</v>
      </c>
      <c r="AH52" s="113" t="s">
        <v>238</v>
      </c>
      <c r="AI52" s="122" t="s">
        <v>241</v>
      </c>
      <c r="AJ52" s="123">
        <v>0.6633</v>
      </c>
      <c r="AK52" s="123">
        <v>1.03E-2</v>
      </c>
      <c r="AL52" s="123">
        <v>0.70669999999999999</v>
      </c>
      <c r="AM52" s="123">
        <v>0.20169999999999999</v>
      </c>
      <c r="AN52" s="123">
        <v>1.84E-2</v>
      </c>
      <c r="AO52" s="123">
        <v>6.1699999999999998E-2</v>
      </c>
      <c r="AP52" s="123">
        <v>0.19650000000000001</v>
      </c>
      <c r="AQ52" s="123">
        <v>0.35220000000000001</v>
      </c>
      <c r="AR52" s="123">
        <v>7.3200000000000001E-2</v>
      </c>
      <c r="AS52" s="123">
        <v>1.6500000000000001E-2</v>
      </c>
      <c r="AT52" s="123"/>
      <c r="AU52" s="123"/>
      <c r="AV52" s="113" t="s">
        <v>238</v>
      </c>
      <c r="AW52" s="122" t="s">
        <v>241</v>
      </c>
      <c r="AX52" s="122">
        <v>1559</v>
      </c>
      <c r="AY52" s="122">
        <v>93</v>
      </c>
      <c r="AZ52" s="122">
        <v>1617</v>
      </c>
      <c r="BA52" s="122">
        <v>1202</v>
      </c>
      <c r="BB52" s="122">
        <v>210</v>
      </c>
      <c r="BC52" s="122">
        <v>274</v>
      </c>
      <c r="BD52" s="122">
        <v>767</v>
      </c>
      <c r="BE52" s="122">
        <v>1745</v>
      </c>
      <c r="BF52" s="122">
        <v>485</v>
      </c>
      <c r="BG52" s="122">
        <v>89</v>
      </c>
      <c r="BH52" s="122"/>
      <c r="BI52" s="122"/>
    </row>
    <row r="53" spans="1:61" x14ac:dyDescent="0.4">
      <c r="A53" s="161" t="s">
        <v>238</v>
      </c>
      <c r="B53" s="161" t="s">
        <v>242</v>
      </c>
      <c r="C53" s="176">
        <v>64.430448978027115</v>
      </c>
      <c r="D53" s="176">
        <v>0.23391054302892447</v>
      </c>
      <c r="E53" s="176">
        <v>15.491421040693623</v>
      </c>
      <c r="F53" s="176">
        <v>2.0244567314757425</v>
      </c>
      <c r="G53" s="176">
        <v>7.763669007290222E-2</v>
      </c>
      <c r="H53" s="176">
        <v>2.659857013245075</v>
      </c>
      <c r="I53" s="176">
        <v>5.094607644191143</v>
      </c>
      <c r="J53" s="176">
        <v>3.3261719048501384</v>
      </c>
      <c r="K53" s="176">
        <v>0.39898855671486344</v>
      </c>
      <c r="L53" s="176">
        <v>0.21350089770048111</v>
      </c>
      <c r="M53" s="176"/>
      <c r="N53" s="176"/>
      <c r="O53" s="176">
        <v>93.951000000000022</v>
      </c>
      <c r="P53" s="167" t="s">
        <v>238</v>
      </c>
      <c r="Q53" s="168" t="s">
        <v>242</v>
      </c>
      <c r="R53" s="174">
        <v>68.578779340323266</v>
      </c>
      <c r="S53" s="174">
        <v>0.24897078586595608</v>
      </c>
      <c r="T53" s="174">
        <v>16.488830391048122</v>
      </c>
      <c r="U53" s="174">
        <v>2.1548006210426096</v>
      </c>
      <c r="V53" s="174">
        <v>8.2635299329333597E-2</v>
      </c>
      <c r="W53" s="174">
        <v>2.8311109123320395</v>
      </c>
      <c r="X53" s="174">
        <v>5.4226220521241304</v>
      </c>
      <c r="Y53" s="174">
        <v>3.5403262390502901</v>
      </c>
      <c r="Z53" s="174">
        <v>0.42467728572858543</v>
      </c>
      <c r="AA53" s="174">
        <v>0.22724707315566736</v>
      </c>
      <c r="AB53" s="174"/>
      <c r="AC53" s="174"/>
      <c r="AD53" s="174">
        <v>100</v>
      </c>
      <c r="AE53" s="121">
        <v>4.2925231208908015</v>
      </c>
      <c r="AF53" s="121">
        <v>51.804031067308074</v>
      </c>
      <c r="AG53" s="121">
        <v>43.903445811801127</v>
      </c>
      <c r="AH53" s="113" t="s">
        <v>238</v>
      </c>
      <c r="AI53" s="122" t="s">
        <v>242</v>
      </c>
      <c r="AJ53" s="123">
        <v>0.66359999999999997</v>
      </c>
      <c r="AK53" s="123">
        <v>9.5999999999999992E-3</v>
      </c>
      <c r="AL53" s="123">
        <v>0.70530000000000004</v>
      </c>
      <c r="AM53" s="123">
        <v>0.21679999999999999</v>
      </c>
      <c r="AN53" s="123">
        <v>1.7600000000000001E-2</v>
      </c>
      <c r="AO53" s="123">
        <v>7.5899999999999995E-2</v>
      </c>
      <c r="AP53" s="123">
        <v>0.1951</v>
      </c>
      <c r="AQ53" s="123">
        <v>0.40239999999999998</v>
      </c>
      <c r="AR53" s="123">
        <v>7.1199999999999999E-2</v>
      </c>
      <c r="AS53" s="123">
        <v>1.41E-2</v>
      </c>
      <c r="AT53" s="123"/>
      <c r="AU53" s="123"/>
      <c r="AV53" s="113" t="s">
        <v>238</v>
      </c>
      <c r="AW53" s="122" t="s">
        <v>242</v>
      </c>
      <c r="AX53" s="122">
        <v>1530</v>
      </c>
      <c r="AY53" s="122">
        <v>89</v>
      </c>
      <c r="AZ53" s="122">
        <v>1704</v>
      </c>
      <c r="BA53" s="122">
        <v>1218</v>
      </c>
      <c r="BB53" s="122">
        <v>198</v>
      </c>
      <c r="BC53" s="122">
        <v>255</v>
      </c>
      <c r="BD53" s="122">
        <v>689</v>
      </c>
      <c r="BE53" s="122">
        <v>1997</v>
      </c>
      <c r="BF53" s="122">
        <v>469</v>
      </c>
      <c r="BG53" s="122">
        <v>88</v>
      </c>
      <c r="BH53" s="122"/>
      <c r="BI53" s="122"/>
    </row>
    <row r="54" spans="1:61" x14ac:dyDescent="0.4">
      <c r="A54" s="161" t="s">
        <v>238</v>
      </c>
      <c r="B54" s="161" t="s">
        <v>243</v>
      </c>
      <c r="C54" s="176">
        <v>64.881512057916666</v>
      </c>
      <c r="D54" s="176">
        <v>0.35074872987796563</v>
      </c>
      <c r="E54" s="176">
        <v>15.760983214821545</v>
      </c>
      <c r="F54" s="176">
        <v>1.725931856204981</v>
      </c>
      <c r="G54" s="176">
        <v>7.0029695069759257E-2</v>
      </c>
      <c r="H54" s="176">
        <v>2.1783236863556259</v>
      </c>
      <c r="I54" s="176">
        <v>4.9525000353333741</v>
      </c>
      <c r="J54" s="176">
        <v>2.7338592531018731</v>
      </c>
      <c r="K54" s="176">
        <v>0.31923536709657396</v>
      </c>
      <c r="L54" s="176">
        <v>0.17947610422164015</v>
      </c>
      <c r="M54" s="176"/>
      <c r="N54" s="176"/>
      <c r="O54" s="176">
        <v>93.152599999999993</v>
      </c>
      <c r="P54" s="167" t="s">
        <v>238</v>
      </c>
      <c r="Q54" s="168" t="s">
        <v>243</v>
      </c>
      <c r="R54" s="174">
        <v>69.650779535854795</v>
      </c>
      <c r="S54" s="174">
        <v>0.37653133662180732</v>
      </c>
      <c r="T54" s="174">
        <v>16.919531193784763</v>
      </c>
      <c r="U54" s="174">
        <v>1.8528005189387964</v>
      </c>
      <c r="V54" s="174">
        <v>7.5177391795569065E-2</v>
      </c>
      <c r="W54" s="174">
        <v>2.3384464699381722</v>
      </c>
      <c r="X54" s="174">
        <v>5.3165451477826435</v>
      </c>
      <c r="Y54" s="174">
        <v>2.9348179794250222</v>
      </c>
      <c r="Z54" s="174">
        <v>0.34270151031380125</v>
      </c>
      <c r="AA54" s="174">
        <v>0.19266891554464413</v>
      </c>
      <c r="AB54" s="174"/>
      <c r="AC54" s="174"/>
      <c r="AD54" s="174">
        <v>100</v>
      </c>
      <c r="AE54" s="121">
        <v>3.8674611333879465</v>
      </c>
      <c r="AF54" s="121">
        <v>47.721226999091058</v>
      </c>
      <c r="AG54" s="121">
        <v>48.411311867520993</v>
      </c>
      <c r="AH54" s="113" t="s">
        <v>238</v>
      </c>
      <c r="AI54" s="122" t="s">
        <v>243</v>
      </c>
      <c r="AJ54" s="123">
        <v>0.66490000000000005</v>
      </c>
      <c r="AK54" s="123">
        <v>1.0999999999999999E-2</v>
      </c>
      <c r="AL54" s="123">
        <v>0.67579999999999996</v>
      </c>
      <c r="AM54" s="123">
        <v>0.2059</v>
      </c>
      <c r="AN54" s="123">
        <v>1.8200000000000001E-2</v>
      </c>
      <c r="AO54" s="123">
        <v>6.88E-2</v>
      </c>
      <c r="AP54" s="123">
        <v>0.19189999999999999</v>
      </c>
      <c r="AQ54" s="123">
        <v>0.34079999999999999</v>
      </c>
      <c r="AR54" s="123">
        <v>7.1499999999999994E-2</v>
      </c>
      <c r="AS54" s="123">
        <v>1.37E-2</v>
      </c>
      <c r="AT54" s="123"/>
      <c r="AU54" s="123"/>
      <c r="AV54" s="113" t="s">
        <v>238</v>
      </c>
      <c r="AW54" s="122" t="s">
        <v>243</v>
      </c>
      <c r="AX54" s="122">
        <v>1474</v>
      </c>
      <c r="AY54" s="122">
        <v>95</v>
      </c>
      <c r="AZ54" s="122">
        <v>1338</v>
      </c>
      <c r="BA54" s="122">
        <v>1262</v>
      </c>
      <c r="BB54" s="122">
        <v>207</v>
      </c>
      <c r="BC54" s="122">
        <v>244</v>
      </c>
      <c r="BD54" s="122">
        <v>654</v>
      </c>
      <c r="BE54" s="122">
        <v>1449</v>
      </c>
      <c r="BF54" s="122">
        <v>573</v>
      </c>
      <c r="BG54" s="122">
        <v>93</v>
      </c>
      <c r="BH54" s="122"/>
      <c r="BI54" s="122"/>
    </row>
    <row r="55" spans="1:61" x14ac:dyDescent="0.4">
      <c r="A55" s="161" t="s">
        <v>238</v>
      </c>
      <c r="B55" s="161" t="s">
        <v>22</v>
      </c>
      <c r="C55" s="176">
        <v>63.657386937947365</v>
      </c>
      <c r="D55" s="176">
        <v>0.21876078176561312</v>
      </c>
      <c r="E55" s="176">
        <v>15.031876543845927</v>
      </c>
      <c r="F55" s="176">
        <v>1.575737812141611</v>
      </c>
      <c r="G55" s="176">
        <v>8.2622956441882237E-2</v>
      </c>
      <c r="H55" s="176">
        <v>2.0954822209455095</v>
      </c>
      <c r="I55" s="176">
        <v>4.992487141611119</v>
      </c>
      <c r="J55" s="176">
        <v>2.7940763223863154</v>
      </c>
      <c r="K55" s="176">
        <v>0.40391222531757925</v>
      </c>
      <c r="L55" s="176">
        <v>0.20535705759707534</v>
      </c>
      <c r="M55" s="176"/>
      <c r="N55" s="176"/>
      <c r="O55" s="176">
        <v>91.057699999999997</v>
      </c>
      <c r="P55" s="167" t="s">
        <v>238</v>
      </c>
      <c r="Q55" s="168" t="s">
        <v>22</v>
      </c>
      <c r="R55" s="174">
        <v>69.908845641771507</v>
      </c>
      <c r="S55" s="174">
        <v>0.24024413285819116</v>
      </c>
      <c r="T55" s="174">
        <v>16.508078442400727</v>
      </c>
      <c r="U55" s="174">
        <v>1.7304827731664769</v>
      </c>
      <c r="V55" s="174">
        <v>9.0736924435695435E-2</v>
      </c>
      <c r="W55" s="174">
        <v>2.3012685593261302</v>
      </c>
      <c r="X55" s="174">
        <v>5.4827731664769912</v>
      </c>
      <c r="Y55" s="174">
        <v>3.0684679300996134</v>
      </c>
      <c r="Z55" s="174">
        <v>0.4435783303527096</v>
      </c>
      <c r="AA55" s="174">
        <v>0.22552409911196455</v>
      </c>
      <c r="AB55" s="174"/>
      <c r="AC55" s="174"/>
      <c r="AD55" s="174">
        <v>100</v>
      </c>
      <c r="AE55" s="121">
        <v>4.7920599257706105</v>
      </c>
      <c r="AF55" s="121">
        <v>47.874569288717822</v>
      </c>
      <c r="AG55" s="121">
        <v>47.333370785511569</v>
      </c>
      <c r="AH55" s="113" t="s">
        <v>238</v>
      </c>
      <c r="AI55" s="122" t="s">
        <v>22</v>
      </c>
      <c r="AJ55" s="123">
        <v>0.65910000000000002</v>
      </c>
      <c r="AK55" s="123">
        <v>9.5999999999999992E-3</v>
      </c>
      <c r="AL55" s="123">
        <v>0.6865</v>
      </c>
      <c r="AM55" s="123">
        <v>0.19839999999999999</v>
      </c>
      <c r="AN55" s="123">
        <v>1.7600000000000001E-2</v>
      </c>
      <c r="AO55" s="123">
        <v>6.7799999999999999E-2</v>
      </c>
      <c r="AP55" s="123">
        <v>0.19350000000000001</v>
      </c>
      <c r="AQ55" s="123">
        <v>0.35780000000000001</v>
      </c>
      <c r="AR55" s="123">
        <v>7.3200000000000001E-2</v>
      </c>
      <c r="AS55" s="123">
        <v>1.41E-2</v>
      </c>
      <c r="AT55" s="123"/>
      <c r="AU55" s="123"/>
      <c r="AV55" s="113" t="s">
        <v>238</v>
      </c>
      <c r="AW55" s="122" t="s">
        <v>22</v>
      </c>
      <c r="AX55" s="122">
        <v>1508</v>
      </c>
      <c r="AY55" s="122">
        <v>90</v>
      </c>
      <c r="AZ55" s="122">
        <v>1372</v>
      </c>
      <c r="BA55" s="122">
        <v>1248</v>
      </c>
      <c r="BB55" s="122">
        <v>197</v>
      </c>
      <c r="BC55" s="122">
        <v>251</v>
      </c>
      <c r="BD55" s="122">
        <v>693</v>
      </c>
      <c r="BE55" s="122">
        <v>1516</v>
      </c>
      <c r="BF55" s="122">
        <v>504</v>
      </c>
      <c r="BG55" s="122">
        <v>93</v>
      </c>
      <c r="BH55" s="122"/>
      <c r="BI55" s="122"/>
    </row>
    <row r="56" spans="1:61" x14ac:dyDescent="0.4">
      <c r="A56" s="161" t="s">
        <v>238</v>
      </c>
      <c r="B56" s="161" t="s">
        <v>244</v>
      </c>
      <c r="C56" s="176">
        <v>63.873401824546349</v>
      </c>
      <c r="D56" s="176">
        <v>0.21468504202235691</v>
      </c>
      <c r="E56" s="176">
        <v>15.796857523570496</v>
      </c>
      <c r="F56" s="176">
        <v>1.7367879844129253</v>
      </c>
      <c r="G56" s="176">
        <v>6.8827264171193628E-2</v>
      </c>
      <c r="H56" s="176">
        <v>1.7848070059277119</v>
      </c>
      <c r="I56" s="176">
        <v>5.0685077605138451</v>
      </c>
      <c r="J56" s="176">
        <v>1.7278844575070589</v>
      </c>
      <c r="K56" s="176">
        <v>0.40836176213199477</v>
      </c>
      <c r="L56" s="176">
        <v>0.20037937519607682</v>
      </c>
      <c r="M56" s="176"/>
      <c r="N56" s="176"/>
      <c r="O56" s="176">
        <v>90.880499999999998</v>
      </c>
      <c r="P56" s="167" t="s">
        <v>238</v>
      </c>
      <c r="Q56" s="168" t="s">
        <v>244</v>
      </c>
      <c r="R56" s="174">
        <v>70.282845962056058</v>
      </c>
      <c r="S56" s="174">
        <v>0.23622783988023494</v>
      </c>
      <c r="T56" s="174">
        <v>17.382009918046773</v>
      </c>
      <c r="U56" s="174">
        <v>1.9110678136816206</v>
      </c>
      <c r="V56" s="174">
        <v>7.5733808871202984E-2</v>
      </c>
      <c r="W56" s="174">
        <v>1.9639053547545533</v>
      </c>
      <c r="X56" s="174">
        <v>5.5771125384585751</v>
      </c>
      <c r="Y56" s="174">
        <v>1.9012708529410147</v>
      </c>
      <c r="Z56" s="174">
        <v>0.44933925554106191</v>
      </c>
      <c r="AA56" s="174">
        <v>0.22048665576892384</v>
      </c>
      <c r="AB56" s="174"/>
      <c r="AC56" s="174"/>
      <c r="AD56" s="174">
        <v>100</v>
      </c>
      <c r="AE56" s="121">
        <v>5.9120331163008109</v>
      </c>
      <c r="AF56" s="121">
        <v>35.741673705031616</v>
      </c>
      <c r="AG56" s="121">
        <v>58.346293178667572</v>
      </c>
      <c r="AH56" s="113" t="s">
        <v>238</v>
      </c>
      <c r="AI56" s="122" t="s">
        <v>244</v>
      </c>
      <c r="AJ56" s="123">
        <v>0.6603</v>
      </c>
      <c r="AK56" s="123">
        <v>9.7000000000000003E-3</v>
      </c>
      <c r="AL56" s="123">
        <v>0.70369999999999999</v>
      </c>
      <c r="AM56" s="123">
        <v>0.2087</v>
      </c>
      <c r="AN56" s="123">
        <v>1.7899999999999999E-2</v>
      </c>
      <c r="AO56" s="123">
        <v>6.2399999999999997E-2</v>
      </c>
      <c r="AP56" s="123">
        <v>0.19620000000000001</v>
      </c>
      <c r="AQ56" s="123">
        <v>0.28710000000000002</v>
      </c>
      <c r="AR56" s="123">
        <v>7.3800000000000004E-2</v>
      </c>
      <c r="AS56" s="123">
        <v>1.44E-2</v>
      </c>
      <c r="AT56" s="123"/>
      <c r="AU56" s="123"/>
      <c r="AV56" s="113" t="s">
        <v>238</v>
      </c>
      <c r="AW56" s="122" t="s">
        <v>244</v>
      </c>
      <c r="AX56" s="122">
        <v>1514</v>
      </c>
      <c r="AY56" s="122">
        <v>92</v>
      </c>
      <c r="AZ56" s="122">
        <v>1477</v>
      </c>
      <c r="BA56" s="122">
        <v>1316</v>
      </c>
      <c r="BB56" s="122">
        <v>203</v>
      </c>
      <c r="BC56" s="122">
        <v>232</v>
      </c>
      <c r="BD56" s="122">
        <v>742</v>
      </c>
      <c r="BE56" s="122">
        <v>1368</v>
      </c>
      <c r="BF56" s="122">
        <v>510</v>
      </c>
      <c r="BG56" s="122">
        <v>96</v>
      </c>
      <c r="BH56" s="122"/>
      <c r="BI56" s="122"/>
    </row>
    <row r="57" spans="1:61" x14ac:dyDescent="0.4">
      <c r="A57" s="162" t="s">
        <v>238</v>
      </c>
      <c r="B57" s="162" t="s">
        <v>193</v>
      </c>
      <c r="C57" s="178">
        <v>63.145795695077517</v>
      </c>
      <c r="D57" s="178">
        <v>0.17746884421434214</v>
      </c>
      <c r="E57" s="178">
        <v>13.927102640917736</v>
      </c>
      <c r="F57" s="178">
        <v>1.4860764829786091</v>
      </c>
      <c r="G57" s="178">
        <v>7.7430036878185338E-2</v>
      </c>
      <c r="H57" s="178">
        <v>1.7860928661797433</v>
      </c>
      <c r="I57" s="178">
        <v>4.7177301151658178</v>
      </c>
      <c r="J57" s="178">
        <v>3.1053046185216422</v>
      </c>
      <c r="K57" s="178">
        <v>0.44877408970999932</v>
      </c>
      <c r="L57" s="178">
        <v>0.32122461035639938</v>
      </c>
      <c r="M57" s="178"/>
      <c r="N57" s="178"/>
      <c r="O57" s="178">
        <v>89.192999999999984</v>
      </c>
      <c r="P57" s="169" t="s">
        <v>238</v>
      </c>
      <c r="Q57" s="170" t="s">
        <v>193</v>
      </c>
      <c r="R57" s="175">
        <v>70.796806582442045</v>
      </c>
      <c r="S57" s="175">
        <v>0.19897171775177669</v>
      </c>
      <c r="T57" s="175">
        <v>15.614569126408732</v>
      </c>
      <c r="U57" s="175">
        <v>1.6661357763261795</v>
      </c>
      <c r="V57" s="175">
        <v>8.6811786662838286E-2</v>
      </c>
      <c r="W57" s="175">
        <v>2.0025034096619057</v>
      </c>
      <c r="X57" s="175">
        <v>5.289350190223244</v>
      </c>
      <c r="Y57" s="175">
        <v>3.4815564209317356</v>
      </c>
      <c r="Z57" s="175">
        <v>0.50314945086497753</v>
      </c>
      <c r="AA57" s="175">
        <v>0.36014553872658106</v>
      </c>
      <c r="AB57" s="175"/>
      <c r="AC57" s="175"/>
      <c r="AD57" s="175">
        <v>100</v>
      </c>
      <c r="AE57" s="127">
        <v>5.2489539901663429</v>
      </c>
      <c r="AF57" s="127">
        <v>52.309304535138722</v>
      </c>
      <c r="AG57" s="127">
        <v>42.441741474694929</v>
      </c>
      <c r="AH57" s="128" t="s">
        <v>238</v>
      </c>
      <c r="AI57" s="129" t="s">
        <v>193</v>
      </c>
      <c r="AJ57" s="131">
        <v>0.65610000000000002</v>
      </c>
      <c r="AK57" s="131">
        <v>9.1999999999999998E-3</v>
      </c>
      <c r="AL57" s="131">
        <v>0.64629999999999999</v>
      </c>
      <c r="AM57" s="131">
        <v>0.19470000000000001</v>
      </c>
      <c r="AN57" s="131">
        <v>1.7600000000000001E-2</v>
      </c>
      <c r="AO57" s="131">
        <v>6.3399999999999998E-2</v>
      </c>
      <c r="AP57" s="131">
        <v>0.1888</v>
      </c>
      <c r="AQ57" s="131">
        <v>0.36899999999999999</v>
      </c>
      <c r="AR57" s="131">
        <v>7.7499999999999999E-2</v>
      </c>
      <c r="AS57" s="131">
        <v>1.67E-2</v>
      </c>
      <c r="AT57" s="131"/>
      <c r="AU57" s="131"/>
      <c r="AV57" s="128" t="s">
        <v>238</v>
      </c>
      <c r="AW57" s="129" t="s">
        <v>193</v>
      </c>
      <c r="AX57" s="129">
        <v>1507</v>
      </c>
      <c r="AY57" s="129">
        <v>90</v>
      </c>
      <c r="AZ57" s="129">
        <v>1903</v>
      </c>
      <c r="BA57" s="129">
        <v>1257</v>
      </c>
      <c r="BB57" s="129">
        <v>198</v>
      </c>
      <c r="BC57" s="129">
        <v>259</v>
      </c>
      <c r="BD57" s="129">
        <v>698</v>
      </c>
      <c r="BE57" s="129">
        <v>1734</v>
      </c>
      <c r="BF57" s="129">
        <v>536</v>
      </c>
      <c r="BG57" s="129">
        <v>93</v>
      </c>
      <c r="BH57" s="129"/>
      <c r="BI57" s="129"/>
    </row>
    <row r="58" spans="1:61" x14ac:dyDescent="0.4">
      <c r="A58" s="161" t="s">
        <v>239</v>
      </c>
      <c r="B58" s="161" t="s">
        <v>182</v>
      </c>
      <c r="C58" s="176">
        <v>62.73438548887011</v>
      </c>
      <c r="D58" s="176">
        <v>0.22339544573769429</v>
      </c>
      <c r="E58" s="176">
        <v>15.259350204824763</v>
      </c>
      <c r="F58" s="176">
        <v>1.7304139163794787</v>
      </c>
      <c r="G58" s="176">
        <v>8.7976969894011339E-2</v>
      </c>
      <c r="H58" s="176">
        <v>2.4906790623577613</v>
      </c>
      <c r="I58" s="176">
        <v>5.2708113635476961</v>
      </c>
      <c r="J58" s="176">
        <v>3.9258346611179751</v>
      </c>
      <c r="K58" s="176">
        <v>0.3243837991200122</v>
      </c>
      <c r="L58" s="176">
        <v>0.30756908815050832</v>
      </c>
      <c r="M58" s="176"/>
      <c r="N58" s="176"/>
      <c r="O58" s="176">
        <v>92.354800000000012</v>
      </c>
      <c r="P58" s="167" t="s">
        <v>239</v>
      </c>
      <c r="Q58" s="168" t="s">
        <v>182</v>
      </c>
      <c r="R58" s="174">
        <v>67.927585235277547</v>
      </c>
      <c r="S58" s="174">
        <v>0.24188828922556732</v>
      </c>
      <c r="T58" s="174">
        <v>16.522530723714155</v>
      </c>
      <c r="U58" s="174">
        <v>1.873658885493205</v>
      </c>
      <c r="V58" s="174">
        <v>9.5259769815982845E-2</v>
      </c>
      <c r="W58" s="174">
        <v>2.6968593536640877</v>
      </c>
      <c r="X58" s="174">
        <v>5.7071331035828079</v>
      </c>
      <c r="Y58" s="174">
        <v>4.2508182153152569</v>
      </c>
      <c r="Z58" s="174">
        <v>0.35123653466848737</v>
      </c>
      <c r="AA58" s="174">
        <v>0.333029889242907</v>
      </c>
      <c r="AB58" s="174"/>
      <c r="AC58" s="174"/>
      <c r="AD58" s="174">
        <v>100</v>
      </c>
      <c r="AE58" s="121">
        <v>3.2833540367319163</v>
      </c>
      <c r="AF58" s="121">
        <v>57.086779110556286</v>
      </c>
      <c r="AG58" s="121">
        <v>39.629866852711785</v>
      </c>
      <c r="AH58" s="113" t="s">
        <v>239</v>
      </c>
      <c r="AI58" s="122" t="s">
        <v>182</v>
      </c>
      <c r="AJ58" s="123">
        <v>0.65349999999999997</v>
      </c>
      <c r="AK58" s="123">
        <v>7.7000000000000002E-3</v>
      </c>
      <c r="AL58" s="123">
        <v>0.69469999999999998</v>
      </c>
      <c r="AM58" s="123">
        <v>0.2056</v>
      </c>
      <c r="AN58" s="123">
        <v>1.4200000000000001E-2</v>
      </c>
      <c r="AO58" s="123">
        <v>7.3499999999999996E-2</v>
      </c>
      <c r="AP58" s="123">
        <v>0.19739999999999999</v>
      </c>
      <c r="AQ58" s="123">
        <v>0.42530000000000001</v>
      </c>
      <c r="AR58" s="123">
        <v>7.0699999999999999E-2</v>
      </c>
      <c r="AS58" s="123">
        <v>1.2999999999999999E-2</v>
      </c>
      <c r="AT58" s="123"/>
      <c r="AU58" s="123"/>
      <c r="AV58" s="113" t="s">
        <v>239</v>
      </c>
      <c r="AW58" s="122" t="s">
        <v>182</v>
      </c>
      <c r="AX58" s="122">
        <v>1490</v>
      </c>
      <c r="AY58" s="122">
        <v>72</v>
      </c>
      <c r="AZ58" s="122">
        <v>1384</v>
      </c>
      <c r="BA58" s="122">
        <v>1264</v>
      </c>
      <c r="BB58" s="122">
        <v>160</v>
      </c>
      <c r="BC58" s="122">
        <v>253</v>
      </c>
      <c r="BD58" s="122">
        <v>678</v>
      </c>
      <c r="BE58" s="122">
        <v>1833</v>
      </c>
      <c r="BF58" s="122">
        <v>555</v>
      </c>
      <c r="BG58" s="122">
        <v>72</v>
      </c>
      <c r="BH58" s="122"/>
      <c r="BI58" s="122"/>
    </row>
    <row r="59" spans="1:61" x14ac:dyDescent="0.4">
      <c r="A59" s="161" t="s">
        <v>239</v>
      </c>
      <c r="B59" s="161" t="s">
        <v>24</v>
      </c>
      <c r="C59" s="176">
        <v>63.114419788020697</v>
      </c>
      <c r="D59" s="176">
        <v>0.24697303645277022</v>
      </c>
      <c r="E59" s="176">
        <v>14.925857487470214</v>
      </c>
      <c r="F59" s="176">
        <v>1.5720013896420451</v>
      </c>
      <c r="G59" s="176">
        <v>8.6060296332812952E-2</v>
      </c>
      <c r="H59" s="176">
        <v>2.0850608539424313</v>
      </c>
      <c r="I59" s="176">
        <v>4.9437637438720445</v>
      </c>
      <c r="J59" s="176">
        <v>3.6482560737271656</v>
      </c>
      <c r="K59" s="176">
        <v>0.37956593487251117</v>
      </c>
      <c r="L59" s="176">
        <v>0.34454139566729652</v>
      </c>
      <c r="M59" s="176"/>
      <c r="N59" s="176"/>
      <c r="O59" s="176">
        <v>91.346499999999992</v>
      </c>
      <c r="P59" s="167" t="s">
        <v>239</v>
      </c>
      <c r="Q59" s="168" t="s">
        <v>24</v>
      </c>
      <c r="R59" s="174">
        <v>69.093418782351492</v>
      </c>
      <c r="S59" s="174">
        <v>0.27036945745350971</v>
      </c>
      <c r="T59" s="174">
        <v>16.339824172212637</v>
      </c>
      <c r="U59" s="174">
        <v>1.7209213156957794</v>
      </c>
      <c r="V59" s="174">
        <v>9.4213020020266741E-2</v>
      </c>
      <c r="W59" s="174">
        <v>2.2825842850491607</v>
      </c>
      <c r="X59" s="174">
        <v>5.4120998000712062</v>
      </c>
      <c r="Y59" s="174">
        <v>3.9938651986963549</v>
      </c>
      <c r="Z59" s="174">
        <v>0.4155232382986882</v>
      </c>
      <c r="AA59" s="174">
        <v>0.37718073015090514</v>
      </c>
      <c r="AB59" s="174"/>
      <c r="AC59" s="174"/>
      <c r="AD59" s="174">
        <v>100</v>
      </c>
      <c r="AE59" s="121">
        <v>4.095731436318915</v>
      </c>
      <c r="AF59" s="121">
        <v>55.712419201041421</v>
      </c>
      <c r="AG59" s="121">
        <v>40.191849362639665</v>
      </c>
      <c r="AH59" s="113" t="s">
        <v>239</v>
      </c>
      <c r="AI59" s="122" t="s">
        <v>24</v>
      </c>
      <c r="AJ59" s="123">
        <v>0.65590000000000004</v>
      </c>
      <c r="AK59" s="123">
        <v>7.9000000000000008E-3</v>
      </c>
      <c r="AL59" s="123">
        <v>0.65490000000000004</v>
      </c>
      <c r="AM59" s="123">
        <v>0.20050000000000001</v>
      </c>
      <c r="AN59" s="123">
        <v>1.46E-2</v>
      </c>
      <c r="AO59" s="123">
        <v>6.8199999999999997E-2</v>
      </c>
      <c r="AP59" s="123">
        <v>0.19339999999999999</v>
      </c>
      <c r="AQ59" s="123">
        <v>0.39729999999999999</v>
      </c>
      <c r="AR59" s="123">
        <v>7.1499999999999994E-2</v>
      </c>
      <c r="AS59" s="123">
        <v>1.35E-2</v>
      </c>
      <c r="AT59" s="123"/>
      <c r="AU59" s="123"/>
      <c r="AV59" s="113" t="s">
        <v>239</v>
      </c>
      <c r="AW59" s="122" t="s">
        <v>24</v>
      </c>
      <c r="AX59" s="122">
        <v>1490</v>
      </c>
      <c r="AY59" s="122">
        <v>73</v>
      </c>
      <c r="AZ59" s="122">
        <v>1152</v>
      </c>
      <c r="BA59" s="122">
        <v>1303</v>
      </c>
      <c r="BB59" s="122">
        <v>164</v>
      </c>
      <c r="BC59" s="122">
        <v>265</v>
      </c>
      <c r="BD59" s="122">
        <v>730</v>
      </c>
      <c r="BE59" s="122">
        <v>1837</v>
      </c>
      <c r="BF59" s="122">
        <v>501</v>
      </c>
      <c r="BG59" s="122">
        <v>69</v>
      </c>
      <c r="BH59" s="122"/>
      <c r="BI59" s="122"/>
    </row>
    <row r="60" spans="1:61" x14ac:dyDescent="0.4">
      <c r="A60" s="161" t="s">
        <v>239</v>
      </c>
      <c r="B60" s="161" t="s">
        <v>25</v>
      </c>
      <c r="C60" s="176">
        <v>62.838418496671643</v>
      </c>
      <c r="D60" s="176">
        <v>0.23593911828109826</v>
      </c>
      <c r="E60" s="176">
        <v>16.255595148413995</v>
      </c>
      <c r="F60" s="176">
        <v>1.7240858503304668</v>
      </c>
      <c r="G60" s="176">
        <v>0.10171686447302963</v>
      </c>
      <c r="H60" s="176">
        <v>2.1462558453556966</v>
      </c>
      <c r="I60" s="176">
        <v>5.1093471205552801</v>
      </c>
      <c r="J60" s="176">
        <v>3.7626238362589723</v>
      </c>
      <c r="K60" s="176">
        <v>0.37126155449742965</v>
      </c>
      <c r="L60" s="176">
        <v>0.33875616516239071</v>
      </c>
      <c r="M60" s="176"/>
      <c r="N60" s="176"/>
      <c r="O60" s="176">
        <v>92.884</v>
      </c>
      <c r="P60" s="167" t="s">
        <v>239</v>
      </c>
      <c r="Q60" s="168" t="s">
        <v>25</v>
      </c>
      <c r="R60" s="174">
        <v>67.652575789879464</v>
      </c>
      <c r="S60" s="174">
        <v>0.25401481232623302</v>
      </c>
      <c r="T60" s="174">
        <v>17.500963727244731</v>
      </c>
      <c r="U60" s="174">
        <v>1.8561709770579076</v>
      </c>
      <c r="V60" s="174">
        <v>0.10950956512750273</v>
      </c>
      <c r="W60" s="174">
        <v>2.3106841278968355</v>
      </c>
      <c r="X60" s="174">
        <v>5.5007828264881793</v>
      </c>
      <c r="Y60" s="174">
        <v>4.0508847985217828</v>
      </c>
      <c r="Z60" s="174">
        <v>0.39970452876429707</v>
      </c>
      <c r="AA60" s="174">
        <v>0.36470884669306952</v>
      </c>
      <c r="AB60" s="174"/>
      <c r="AC60" s="174"/>
      <c r="AD60" s="174">
        <v>100</v>
      </c>
      <c r="AE60" s="121">
        <v>3.839452966891467</v>
      </c>
      <c r="AF60" s="121">
        <v>55.66232262371885</v>
      </c>
      <c r="AG60" s="121">
        <v>40.498224409389685</v>
      </c>
      <c r="AH60" s="113" t="s">
        <v>239</v>
      </c>
      <c r="AI60" s="122" t="s">
        <v>25</v>
      </c>
      <c r="AJ60" s="123">
        <v>0.65620000000000001</v>
      </c>
      <c r="AK60" s="123">
        <v>7.7999999999999996E-3</v>
      </c>
      <c r="AL60" s="123">
        <v>0.71699999999999997</v>
      </c>
      <c r="AM60" s="123">
        <v>0.20599999999999999</v>
      </c>
      <c r="AN60" s="123">
        <v>1.44E-2</v>
      </c>
      <c r="AO60" s="123">
        <v>6.8900000000000003E-2</v>
      </c>
      <c r="AP60" s="123">
        <v>0.19589999999999999</v>
      </c>
      <c r="AQ60" s="123">
        <v>0.41889999999999999</v>
      </c>
      <c r="AR60" s="123">
        <v>6.9599999999999995E-2</v>
      </c>
      <c r="AS60" s="123">
        <v>1.35E-2</v>
      </c>
      <c r="AT60" s="123"/>
      <c r="AU60" s="123"/>
      <c r="AV60" s="113" t="s">
        <v>239</v>
      </c>
      <c r="AW60" s="122" t="s">
        <v>25</v>
      </c>
      <c r="AX60" s="122">
        <v>1492</v>
      </c>
      <c r="AY60" s="122">
        <v>74</v>
      </c>
      <c r="AZ60" s="122">
        <v>1492</v>
      </c>
      <c r="BA60" s="122">
        <v>1270</v>
      </c>
      <c r="BB60" s="122">
        <v>160</v>
      </c>
      <c r="BC60" s="122">
        <v>255</v>
      </c>
      <c r="BD60" s="122">
        <v>710</v>
      </c>
      <c r="BE60" s="122">
        <v>1874</v>
      </c>
      <c r="BF60" s="122">
        <v>473</v>
      </c>
      <c r="BG60" s="122">
        <v>72</v>
      </c>
      <c r="BH60" s="122"/>
      <c r="BI60" s="122"/>
    </row>
    <row r="61" spans="1:61" x14ac:dyDescent="0.4">
      <c r="A61" s="162" t="s">
        <v>239</v>
      </c>
      <c r="B61" s="162" t="s">
        <v>183</v>
      </c>
      <c r="C61" s="178">
        <v>61.99144015670516</v>
      </c>
      <c r="D61" s="178">
        <v>0.23072706686921818</v>
      </c>
      <c r="E61" s="178">
        <v>15.505739378515385</v>
      </c>
      <c r="F61" s="178">
        <v>1.7699747670930046</v>
      </c>
      <c r="G61" s="178">
        <v>0.10285664559477722</v>
      </c>
      <c r="H61" s="178">
        <v>2.4899712862564454</v>
      </c>
      <c r="I61" s="178">
        <v>5.3229314646324397</v>
      </c>
      <c r="J61" s="178">
        <v>3.7517661866414023</v>
      </c>
      <c r="K61" s="178">
        <v>0.37650735153029835</v>
      </c>
      <c r="L61" s="178">
        <v>0.337185696161867</v>
      </c>
      <c r="M61" s="178"/>
      <c r="N61" s="178"/>
      <c r="O61" s="178">
        <v>91.879099999999994</v>
      </c>
      <c r="P61" s="169" t="s">
        <v>239</v>
      </c>
      <c r="Q61" s="170" t="s">
        <v>183</v>
      </c>
      <c r="R61" s="175">
        <v>67.470665425222023</v>
      </c>
      <c r="S61" s="175">
        <v>0.25112029489755361</v>
      </c>
      <c r="T61" s="175">
        <v>16.876242125266121</v>
      </c>
      <c r="U61" s="175">
        <v>1.9264171798515708</v>
      </c>
      <c r="V61" s="175">
        <v>0.11194781576525809</v>
      </c>
      <c r="W61" s="175">
        <v>2.7100518902083777</v>
      </c>
      <c r="X61" s="175">
        <v>5.7934083645055727</v>
      </c>
      <c r="Y61" s="175">
        <v>4.0833728090952164</v>
      </c>
      <c r="Z61" s="175">
        <v>0.40978563300064802</v>
      </c>
      <c r="AA61" s="175">
        <v>0.36698846218766512</v>
      </c>
      <c r="AB61" s="175"/>
      <c r="AC61" s="175"/>
      <c r="AD61" s="175">
        <v>100</v>
      </c>
      <c r="AE61" s="127">
        <v>3.830522701039754</v>
      </c>
      <c r="AF61" s="127">
        <v>54.579717978548715</v>
      </c>
      <c r="AG61" s="127">
        <v>41.589759320411531</v>
      </c>
      <c r="AH61" s="128" t="s">
        <v>239</v>
      </c>
      <c r="AI61" s="129" t="s">
        <v>183</v>
      </c>
      <c r="AJ61" s="131">
        <v>0.65259999999999996</v>
      </c>
      <c r="AK61" s="131">
        <v>7.7000000000000002E-3</v>
      </c>
      <c r="AL61" s="131">
        <v>0.70230000000000004</v>
      </c>
      <c r="AM61" s="131">
        <v>0.20519999999999999</v>
      </c>
      <c r="AN61" s="131">
        <v>1.44E-2</v>
      </c>
      <c r="AO61" s="131">
        <v>7.3899999999999993E-2</v>
      </c>
      <c r="AP61" s="131">
        <v>0.20019999999999999</v>
      </c>
      <c r="AQ61" s="131">
        <v>0.42530000000000001</v>
      </c>
      <c r="AR61" s="131">
        <v>7.0699999999999999E-2</v>
      </c>
      <c r="AS61" s="131">
        <v>1.3299999999999999E-2</v>
      </c>
      <c r="AT61" s="131"/>
      <c r="AU61" s="131"/>
      <c r="AV61" s="128" t="s">
        <v>239</v>
      </c>
      <c r="AW61" s="129" t="s">
        <v>183</v>
      </c>
      <c r="AX61" s="129">
        <v>1511</v>
      </c>
      <c r="AY61" s="129">
        <v>73</v>
      </c>
      <c r="AZ61" s="129">
        <v>1599</v>
      </c>
      <c r="BA61" s="129">
        <v>1201</v>
      </c>
      <c r="BB61" s="129">
        <v>160</v>
      </c>
      <c r="BC61" s="129">
        <v>259</v>
      </c>
      <c r="BD61" s="129">
        <v>731</v>
      </c>
      <c r="BE61" s="129">
        <v>2100</v>
      </c>
      <c r="BF61" s="129">
        <v>487</v>
      </c>
      <c r="BG61" s="129">
        <v>69</v>
      </c>
      <c r="BH61" s="129"/>
      <c r="BI61" s="129"/>
    </row>
    <row r="62" spans="1:61" x14ac:dyDescent="0.4">
      <c r="A62" s="43" t="s">
        <v>240</v>
      </c>
      <c r="B62" s="43" t="s">
        <v>182</v>
      </c>
      <c r="C62" s="176">
        <v>62.692</v>
      </c>
      <c r="D62" s="176">
        <v>0.2487</v>
      </c>
      <c r="E62" s="176">
        <v>16.877099999999999</v>
      </c>
      <c r="F62" s="176">
        <v>2.3828999999999998</v>
      </c>
      <c r="G62" s="176">
        <v>9.0200000000000002E-2</v>
      </c>
      <c r="H62" s="176">
        <v>1.7783</v>
      </c>
      <c r="I62" s="176">
        <v>4.9736000000000002</v>
      </c>
      <c r="J62" s="176">
        <v>3.4474999999999998</v>
      </c>
      <c r="K62" s="176">
        <v>0.36070000000000002</v>
      </c>
      <c r="L62" s="176">
        <v>0.27079999999999999</v>
      </c>
      <c r="M62" s="176"/>
      <c r="N62" s="176">
        <v>6.3700000000000007E-2</v>
      </c>
      <c r="O62" s="176">
        <v>93.185500000000005</v>
      </c>
      <c r="P62" s="171" t="s">
        <v>240</v>
      </c>
      <c r="Q62" s="168" t="s">
        <v>182</v>
      </c>
      <c r="R62" s="174">
        <v>67.276561267579183</v>
      </c>
      <c r="S62" s="174">
        <v>0.26688701568377055</v>
      </c>
      <c r="T62" s="174">
        <v>18.111294139109624</v>
      </c>
      <c r="U62" s="174">
        <v>2.5571574976793596</v>
      </c>
      <c r="V62" s="174">
        <v>9.679617537063169E-2</v>
      </c>
      <c r="W62" s="174">
        <v>1.9083441093303142</v>
      </c>
      <c r="X62" s="174">
        <v>5.3373110623433906</v>
      </c>
      <c r="Y62" s="174">
        <v>3.6996099178520261</v>
      </c>
      <c r="Z62" s="174">
        <v>0.38707738864952168</v>
      </c>
      <c r="AA62" s="174">
        <v>0.29060315177790536</v>
      </c>
      <c r="AB62" s="174"/>
      <c r="AC62" s="174">
        <v>6.8358274624270951E-2</v>
      </c>
      <c r="AD62" s="174">
        <v>100</v>
      </c>
      <c r="AE62" s="121">
        <v>3.9593637702565752</v>
      </c>
      <c r="AF62" s="121">
        <v>53.784788141564057</v>
      </c>
      <c r="AG62" s="121">
        <v>42.25584808817937</v>
      </c>
      <c r="AH62" s="113" t="s">
        <v>240</v>
      </c>
      <c r="AI62" s="122" t="s">
        <v>182</v>
      </c>
      <c r="AJ62" s="123">
        <v>0.65549999999999997</v>
      </c>
      <c r="AK62" s="123">
        <v>1.01E-2</v>
      </c>
      <c r="AL62" s="123">
        <v>0.70120000000000005</v>
      </c>
      <c r="AM62" s="123">
        <v>0.2316</v>
      </c>
      <c r="AN62" s="123">
        <v>1.83E-2</v>
      </c>
      <c r="AO62" s="123">
        <v>6.3E-2</v>
      </c>
      <c r="AP62" s="123">
        <v>0.193</v>
      </c>
      <c r="AQ62" s="123">
        <v>0.38019999999999998</v>
      </c>
      <c r="AR62" s="123">
        <v>6.9400000000000003E-2</v>
      </c>
      <c r="AS62" s="123">
        <v>1.6E-2</v>
      </c>
      <c r="AT62" s="123"/>
      <c r="AU62" s="123">
        <v>4.5900000000000003E-2</v>
      </c>
      <c r="AV62" s="113" t="s">
        <v>240</v>
      </c>
      <c r="AW62" s="122" t="s">
        <v>182</v>
      </c>
      <c r="AX62" s="122">
        <v>1565</v>
      </c>
      <c r="AY62" s="122">
        <v>94</v>
      </c>
      <c r="AZ62" s="122">
        <v>1348</v>
      </c>
      <c r="BA62" s="122">
        <v>1237</v>
      </c>
      <c r="BB62" s="122">
        <v>205</v>
      </c>
      <c r="BC62" s="122">
        <v>248</v>
      </c>
      <c r="BD62" s="122">
        <v>712</v>
      </c>
      <c r="BE62" s="122">
        <v>1492</v>
      </c>
      <c r="BF62" s="122">
        <v>485</v>
      </c>
      <c r="BG62" s="122">
        <v>94</v>
      </c>
      <c r="BH62" s="122"/>
      <c r="BI62" s="122">
        <v>515</v>
      </c>
    </row>
    <row r="63" spans="1:61" x14ac:dyDescent="0.4">
      <c r="A63" s="43" t="s">
        <v>240</v>
      </c>
      <c r="B63" s="43" t="s">
        <v>24</v>
      </c>
      <c r="C63" s="176">
        <v>63.164048773781381</v>
      </c>
      <c r="D63" s="176">
        <v>0.26135950669240948</v>
      </c>
      <c r="E63" s="176">
        <v>15.751112843026664</v>
      </c>
      <c r="F63" s="176">
        <v>2.3256193164414172</v>
      </c>
      <c r="G63" s="176">
        <v>8.6752944985573899E-2</v>
      </c>
      <c r="H63" s="176">
        <v>1.8333188673883336</v>
      </c>
      <c r="I63" s="176">
        <v>5.0584871750873166</v>
      </c>
      <c r="J63" s="176">
        <v>3.1176026608022211</v>
      </c>
      <c r="K63" s="176">
        <v>0.38553529069136822</v>
      </c>
      <c r="L63" s="176">
        <v>0.26646262110332558</v>
      </c>
      <c r="M63" s="176"/>
      <c r="N63" s="176"/>
      <c r="O63" s="176">
        <v>92.25030000000001</v>
      </c>
      <c r="P63" s="171" t="s">
        <v>240</v>
      </c>
      <c r="Q63" s="168" t="s">
        <v>24</v>
      </c>
      <c r="R63" s="174">
        <v>68.470290908302061</v>
      </c>
      <c r="S63" s="174">
        <v>0.28331561706835584</v>
      </c>
      <c r="T63" s="174">
        <v>17.07432153936265</v>
      </c>
      <c r="U63" s="174">
        <v>2.5209883506518862</v>
      </c>
      <c r="V63" s="174">
        <v>9.4040826951862361E-2</v>
      </c>
      <c r="W63" s="174">
        <v>1.9873310627589649</v>
      </c>
      <c r="X63" s="174">
        <v>5.4834371000282021</v>
      </c>
      <c r="Y63" s="174">
        <v>3.3795040892032016</v>
      </c>
      <c r="Z63" s="174">
        <v>0.4179230752543549</v>
      </c>
      <c r="AA63" s="174">
        <v>0.28884743041846533</v>
      </c>
      <c r="AB63" s="174"/>
      <c r="AC63" s="174"/>
      <c r="AD63" s="174">
        <v>100</v>
      </c>
      <c r="AE63" s="121">
        <v>4.4027913991572438</v>
      </c>
      <c r="AF63" s="121">
        <v>50.73322376009601</v>
      </c>
      <c r="AG63" s="121">
        <v>44.863984840746731</v>
      </c>
      <c r="AH63" s="113" t="s">
        <v>240</v>
      </c>
      <c r="AI63" s="122" t="s">
        <v>24</v>
      </c>
      <c r="AJ63" s="123">
        <v>0.6552</v>
      </c>
      <c r="AK63" s="123">
        <v>1.0200000000000001E-2</v>
      </c>
      <c r="AL63" s="123">
        <v>0.68169999999999997</v>
      </c>
      <c r="AM63" s="123">
        <v>0.2298</v>
      </c>
      <c r="AN63" s="123">
        <v>1.8100000000000002E-2</v>
      </c>
      <c r="AO63" s="123">
        <v>6.3700000000000007E-2</v>
      </c>
      <c r="AP63" s="123">
        <v>0.19389999999999999</v>
      </c>
      <c r="AQ63" s="123">
        <v>0.37040000000000001</v>
      </c>
      <c r="AR63" s="123">
        <v>7.1400000000000005E-2</v>
      </c>
      <c r="AS63" s="123">
        <v>1.55E-2</v>
      </c>
      <c r="AT63" s="123"/>
      <c r="AU63" s="123"/>
      <c r="AV63" s="113" t="s">
        <v>240</v>
      </c>
      <c r="AW63" s="122" t="s">
        <v>24</v>
      </c>
      <c r="AX63" s="122">
        <v>1503</v>
      </c>
      <c r="AY63" s="122">
        <v>93</v>
      </c>
      <c r="AZ63" s="122">
        <v>1626</v>
      </c>
      <c r="BA63" s="122">
        <v>1251</v>
      </c>
      <c r="BB63" s="122">
        <v>203</v>
      </c>
      <c r="BC63" s="122">
        <v>244</v>
      </c>
      <c r="BD63" s="122">
        <v>691</v>
      </c>
      <c r="BE63" s="122">
        <v>1713</v>
      </c>
      <c r="BF63" s="122">
        <v>495</v>
      </c>
      <c r="BG63" s="122">
        <v>85</v>
      </c>
      <c r="BH63" s="122"/>
      <c r="BI63" s="122"/>
    </row>
    <row r="64" spans="1:61" x14ac:dyDescent="0.4">
      <c r="A64" s="43" t="s">
        <v>240</v>
      </c>
      <c r="B64" s="43" t="s">
        <v>25</v>
      </c>
      <c r="C64" s="176">
        <v>63.119726233540362</v>
      </c>
      <c r="D64" s="176">
        <v>0.26318558669594017</v>
      </c>
      <c r="E64" s="176">
        <v>16.287396583587867</v>
      </c>
      <c r="F64" s="176">
        <v>2.2590346272726785</v>
      </c>
      <c r="G64" s="176">
        <v>7.9925991550762521E-2</v>
      </c>
      <c r="H64" s="176">
        <v>2.0615704128531478</v>
      </c>
      <c r="I64" s="176">
        <v>5.2626113760876914</v>
      </c>
      <c r="J64" s="176">
        <v>3.1120120114445831</v>
      </c>
      <c r="K64" s="176">
        <v>0.40803269028230327</v>
      </c>
      <c r="L64" s="176">
        <v>0.25608327705876355</v>
      </c>
      <c r="M64" s="176"/>
      <c r="N64" s="176">
        <v>6.5221209625903831E-2</v>
      </c>
      <c r="O64" s="176">
        <v>93.174799999999991</v>
      </c>
      <c r="P64" s="171" t="s">
        <v>240</v>
      </c>
      <c r="Q64" s="168" t="s">
        <v>25</v>
      </c>
      <c r="R64" s="174">
        <v>67.743345017687588</v>
      </c>
      <c r="S64" s="174">
        <v>0.28246434303689433</v>
      </c>
      <c r="T64" s="174">
        <v>17.480473887347081</v>
      </c>
      <c r="U64" s="174">
        <v>2.4245124510840688</v>
      </c>
      <c r="V64" s="174">
        <v>8.5780695585890743E-2</v>
      </c>
      <c r="W64" s="174">
        <v>2.2125836737542213</v>
      </c>
      <c r="X64" s="174">
        <v>5.6481058999726237</v>
      </c>
      <c r="Y64" s="174">
        <v>3.3399717643017031</v>
      </c>
      <c r="Z64" s="174">
        <v>0.43792172377327704</v>
      </c>
      <c r="AA64" s="174">
        <v>0.27484177809747223</v>
      </c>
      <c r="AB64" s="174"/>
      <c r="AC64" s="174">
        <v>6.9998765359199952E-2</v>
      </c>
      <c r="AD64" s="174">
        <v>100</v>
      </c>
      <c r="AE64" s="121">
        <v>4.5568023496306305</v>
      </c>
      <c r="AF64" s="121">
        <v>49.528014975628253</v>
      </c>
      <c r="AG64" s="121">
        <v>45.915182674741104</v>
      </c>
      <c r="AH64" s="113" t="s">
        <v>240</v>
      </c>
      <c r="AI64" s="122" t="s">
        <v>25</v>
      </c>
      <c r="AJ64" s="123">
        <v>0.65559999999999996</v>
      </c>
      <c r="AK64" s="123">
        <v>1.0200000000000001E-2</v>
      </c>
      <c r="AL64" s="123">
        <v>0.69089999999999996</v>
      </c>
      <c r="AM64" s="123">
        <v>0.22789999999999999</v>
      </c>
      <c r="AN64" s="123">
        <v>1.8100000000000002E-2</v>
      </c>
      <c r="AO64" s="123">
        <v>6.7599999999999993E-2</v>
      </c>
      <c r="AP64" s="123">
        <v>0.19750000000000001</v>
      </c>
      <c r="AQ64" s="123">
        <v>0.3614</v>
      </c>
      <c r="AR64" s="123">
        <v>7.2700000000000001E-2</v>
      </c>
      <c r="AS64" s="123">
        <v>1.5699999999999999E-2</v>
      </c>
      <c r="AT64" s="123"/>
      <c r="AU64" s="123">
        <v>4.4600000000000001E-2</v>
      </c>
      <c r="AV64" s="113" t="s">
        <v>240</v>
      </c>
      <c r="AW64" s="122" t="s">
        <v>25</v>
      </c>
      <c r="AX64" s="122">
        <v>1512</v>
      </c>
      <c r="AY64" s="122">
        <v>92</v>
      </c>
      <c r="AZ64" s="122">
        <v>1479</v>
      </c>
      <c r="BA64" s="122">
        <v>1270</v>
      </c>
      <c r="BB64" s="122">
        <v>204</v>
      </c>
      <c r="BC64" s="122">
        <v>264</v>
      </c>
      <c r="BD64" s="122">
        <v>691</v>
      </c>
      <c r="BE64" s="122">
        <v>1425</v>
      </c>
      <c r="BF64" s="122">
        <v>492</v>
      </c>
      <c r="BG64" s="122">
        <v>96</v>
      </c>
      <c r="BH64" s="122"/>
      <c r="BI64" s="122">
        <v>497</v>
      </c>
    </row>
    <row r="65" spans="1:61" x14ac:dyDescent="0.4">
      <c r="A65" s="43" t="s">
        <v>240</v>
      </c>
      <c r="B65" s="43" t="s">
        <v>183</v>
      </c>
      <c r="C65" s="176">
        <v>63.340550862135743</v>
      </c>
      <c r="D65" s="176">
        <v>0.26193833259945781</v>
      </c>
      <c r="E65" s="176">
        <v>17.109235581043734</v>
      </c>
      <c r="F65" s="176">
        <v>2.1347273736982553</v>
      </c>
      <c r="G65" s="176">
        <v>8.2743697883785952E-2</v>
      </c>
      <c r="H65" s="176">
        <v>2.1125156434319909</v>
      </c>
      <c r="I65" s="176">
        <v>5.620668338594248</v>
      </c>
      <c r="J65" s="176">
        <v>3.0284993848177959</v>
      </c>
      <c r="K65" s="176">
        <v>0.33877891298004742</v>
      </c>
      <c r="L65" s="176">
        <v>0.268641872814952</v>
      </c>
      <c r="M65" s="176"/>
      <c r="N65" s="176"/>
      <c r="O65" s="176">
        <v>94.298299999999998</v>
      </c>
      <c r="P65" s="171" t="s">
        <v>240</v>
      </c>
      <c r="Q65" s="168" t="s">
        <v>183</v>
      </c>
      <c r="R65" s="174">
        <v>67.170405895054046</v>
      </c>
      <c r="S65" s="174">
        <v>0.27777630413216126</v>
      </c>
      <c r="T65" s="174">
        <v>18.143737035602694</v>
      </c>
      <c r="U65" s="174">
        <v>2.2638026069380417</v>
      </c>
      <c r="V65" s="174">
        <v>8.7746754590258741E-2</v>
      </c>
      <c r="W65" s="174">
        <v>2.2402478554035343</v>
      </c>
      <c r="X65" s="174">
        <v>5.9605192655586032</v>
      </c>
      <c r="Y65" s="174">
        <v>3.211616099990982</v>
      </c>
      <c r="Z65" s="174">
        <v>0.35926301214342937</v>
      </c>
      <c r="AA65" s="174">
        <v>0.28488517058626933</v>
      </c>
      <c r="AB65" s="174"/>
      <c r="AC65" s="174"/>
      <c r="AD65" s="174">
        <v>100</v>
      </c>
      <c r="AE65" s="121">
        <v>3.7305733407876898</v>
      </c>
      <c r="AF65" s="121">
        <v>47.629393839225138</v>
      </c>
      <c r="AG65" s="121">
        <v>48.640032819987177</v>
      </c>
      <c r="AH65" s="113" t="s">
        <v>240</v>
      </c>
      <c r="AI65" s="122" t="s">
        <v>183</v>
      </c>
      <c r="AJ65" s="123">
        <v>0.65900000000000003</v>
      </c>
      <c r="AK65" s="123">
        <v>0.01</v>
      </c>
      <c r="AL65" s="123">
        <v>0.7087</v>
      </c>
      <c r="AM65" s="123">
        <v>0.22520000000000001</v>
      </c>
      <c r="AN65" s="123">
        <v>1.7999999999999999E-2</v>
      </c>
      <c r="AO65" s="123">
        <v>6.8599999999999994E-2</v>
      </c>
      <c r="AP65" s="123">
        <v>0.20499999999999999</v>
      </c>
      <c r="AQ65" s="123">
        <v>0.36180000000000001</v>
      </c>
      <c r="AR65" s="123">
        <v>7.0699999999999999E-2</v>
      </c>
      <c r="AS65" s="123">
        <v>1.54E-2</v>
      </c>
      <c r="AT65" s="123"/>
      <c r="AU65" s="123"/>
      <c r="AV65" s="113" t="s">
        <v>240</v>
      </c>
      <c r="AW65" s="122" t="s">
        <v>183</v>
      </c>
      <c r="AX65" s="122">
        <v>1470</v>
      </c>
      <c r="AY65" s="122">
        <v>92</v>
      </c>
      <c r="AZ65" s="122">
        <v>1595</v>
      </c>
      <c r="BA65" s="122">
        <v>1309</v>
      </c>
      <c r="BB65" s="122">
        <v>202</v>
      </c>
      <c r="BC65" s="122">
        <v>263</v>
      </c>
      <c r="BD65" s="122">
        <v>722</v>
      </c>
      <c r="BE65" s="122">
        <v>1598</v>
      </c>
      <c r="BF65" s="122">
        <v>536</v>
      </c>
      <c r="BG65" s="122">
        <v>89</v>
      </c>
      <c r="BH65" s="122"/>
      <c r="BI65" s="122"/>
    </row>
    <row r="66" spans="1:61" x14ac:dyDescent="0.4">
      <c r="A66" s="119" t="s">
        <v>240</v>
      </c>
      <c r="B66" s="119" t="s">
        <v>26</v>
      </c>
      <c r="C66" s="178">
        <v>62.871314619535312</v>
      </c>
      <c r="D66" s="178">
        <v>0.2459372188665252</v>
      </c>
      <c r="E66" s="178">
        <v>16.096936027032491</v>
      </c>
      <c r="F66" s="178">
        <v>2.2785448231871399</v>
      </c>
      <c r="G66" s="178">
        <v>8.8713425430910056E-2</v>
      </c>
      <c r="H66" s="178">
        <v>1.9588964492556982</v>
      </c>
      <c r="I66" s="178">
        <v>5.3421084470588491</v>
      </c>
      <c r="J66" s="178">
        <v>2.971949759503373</v>
      </c>
      <c r="K66" s="178">
        <v>0.34005146162919303</v>
      </c>
      <c r="L66" s="178">
        <v>0.24763747617467113</v>
      </c>
      <c r="M66" s="178"/>
      <c r="N66" s="178">
        <v>6.8010292325838606E-2</v>
      </c>
      <c r="O66" s="178">
        <v>92.510099999999994</v>
      </c>
      <c r="P66" s="172" t="s">
        <v>240</v>
      </c>
      <c r="Q66" s="170" t="s">
        <v>26</v>
      </c>
      <c r="R66" s="175">
        <v>67.961568109358126</v>
      </c>
      <c r="S66" s="175">
        <v>0.26584904660845166</v>
      </c>
      <c r="T66" s="175">
        <v>17.400193089222142</v>
      </c>
      <c r="U66" s="175">
        <v>2.4630227652841579</v>
      </c>
      <c r="V66" s="175">
        <v>9.5895935071857077E-2</v>
      </c>
      <c r="W66" s="175">
        <v>2.1174946835596309</v>
      </c>
      <c r="X66" s="175">
        <v>5.7746218489211989</v>
      </c>
      <c r="Y66" s="175">
        <v>3.2125678812403975</v>
      </c>
      <c r="Z66" s="175">
        <v>0.3675830656643902</v>
      </c>
      <c r="AA66" s="175">
        <v>0.26768696193677355</v>
      </c>
      <c r="AB66" s="175"/>
      <c r="AC66" s="175">
        <v>7.3516613132878036E-2</v>
      </c>
      <c r="AD66" s="175">
        <v>100</v>
      </c>
      <c r="AE66" s="127">
        <v>3.8865792140603768</v>
      </c>
      <c r="AF66" s="127">
        <v>48.280056810398861</v>
      </c>
      <c r="AG66" s="127">
        <v>47.833363975540763</v>
      </c>
      <c r="AH66" s="128" t="s">
        <v>240</v>
      </c>
      <c r="AI66" s="129" t="s">
        <v>26</v>
      </c>
      <c r="AJ66" s="131">
        <v>0.6542</v>
      </c>
      <c r="AK66" s="131">
        <v>1.01E-2</v>
      </c>
      <c r="AL66" s="131">
        <v>0.71419999999999995</v>
      </c>
      <c r="AM66" s="131">
        <v>0.23</v>
      </c>
      <c r="AN66" s="131">
        <v>1.8200000000000001E-2</v>
      </c>
      <c r="AO66" s="131">
        <v>6.5600000000000006E-2</v>
      </c>
      <c r="AP66" s="131">
        <v>0.1983</v>
      </c>
      <c r="AQ66" s="131">
        <v>0.38129999999999997</v>
      </c>
      <c r="AR66" s="131">
        <v>7.1300000000000002E-2</v>
      </c>
      <c r="AS66" s="131">
        <v>1.5599999999999999E-2</v>
      </c>
      <c r="AT66" s="131"/>
      <c r="AU66" s="131">
        <v>4.4600000000000001E-2</v>
      </c>
      <c r="AV66" s="128" t="s">
        <v>240</v>
      </c>
      <c r="AW66" s="129" t="s">
        <v>26</v>
      </c>
      <c r="AX66" s="129">
        <v>1504</v>
      </c>
      <c r="AY66" s="129">
        <v>93</v>
      </c>
      <c r="AZ66" s="129">
        <v>1563</v>
      </c>
      <c r="BA66" s="129">
        <v>1305</v>
      </c>
      <c r="BB66" s="129">
        <v>204</v>
      </c>
      <c r="BC66" s="129">
        <v>243</v>
      </c>
      <c r="BD66" s="129">
        <v>670</v>
      </c>
      <c r="BE66" s="129">
        <v>1903</v>
      </c>
      <c r="BF66" s="129">
        <v>549</v>
      </c>
      <c r="BG66" s="129">
        <v>99</v>
      </c>
      <c r="BH66" s="129"/>
      <c r="BI66" s="129">
        <v>495</v>
      </c>
    </row>
    <row r="67" spans="1:61" x14ac:dyDescent="0.4">
      <c r="A67" s="43" t="s">
        <v>179</v>
      </c>
      <c r="B67" s="43" t="s">
        <v>24</v>
      </c>
      <c r="C67" s="176">
        <v>65.435037797090388</v>
      </c>
      <c r="D67" s="176">
        <v>0.13179977942933535</v>
      </c>
      <c r="E67" s="176">
        <v>13.270946811195694</v>
      </c>
      <c r="F67" s="176">
        <v>1.8078686525367826</v>
      </c>
      <c r="G67" s="176">
        <v>6.8752048950610004E-2</v>
      </c>
      <c r="H67" s="176">
        <v>1.1258523299772381</v>
      </c>
      <c r="I67" s="176">
        <v>3.1333721290299841</v>
      </c>
      <c r="J67" s="176">
        <v>4.7590028177544514</v>
      </c>
      <c r="K67" s="176">
        <v>0.89697906076319867</v>
      </c>
      <c r="L67" s="176">
        <v>0.24908857327229739</v>
      </c>
      <c r="M67" s="176"/>
      <c r="N67" s="176"/>
      <c r="O67" s="176">
        <v>90.878699999999981</v>
      </c>
      <c r="P67" s="171" t="s">
        <v>179</v>
      </c>
      <c r="Q67" s="168" t="s">
        <v>24</v>
      </c>
      <c r="R67" s="174">
        <v>72.00261205000777</v>
      </c>
      <c r="S67" s="174">
        <v>0.14502824031300557</v>
      </c>
      <c r="T67" s="174">
        <v>14.602923249557595</v>
      </c>
      <c r="U67" s="174">
        <v>1.9893205476495406</v>
      </c>
      <c r="V67" s="174">
        <v>7.5652544491294452E-2</v>
      </c>
      <c r="W67" s="174">
        <v>1.2388517111019837</v>
      </c>
      <c r="X67" s="174">
        <v>3.4478619621869426</v>
      </c>
      <c r="Y67" s="174">
        <v>5.2366537128661088</v>
      </c>
      <c r="Z67" s="174">
        <v>0.98700692325396255</v>
      </c>
      <c r="AA67" s="174">
        <v>0.27408905857180776</v>
      </c>
      <c r="AB67" s="174"/>
      <c r="AC67" s="174"/>
      <c r="AD67" s="174">
        <v>100</v>
      </c>
      <c r="AE67" s="121">
        <v>9.2015733793275665</v>
      </c>
      <c r="AF67" s="121">
        <v>69.735693894530087</v>
      </c>
      <c r="AG67" s="121">
        <v>21.06273272614235</v>
      </c>
      <c r="AH67" s="113" t="s">
        <v>179</v>
      </c>
      <c r="AI67" s="122" t="s">
        <v>24</v>
      </c>
      <c r="AJ67" s="123">
        <v>0.66569999999999996</v>
      </c>
      <c r="AK67" s="123">
        <v>7.1000000000000004E-3</v>
      </c>
      <c r="AL67" s="123">
        <v>0.65100000000000002</v>
      </c>
      <c r="AM67" s="123">
        <v>0.20810000000000001</v>
      </c>
      <c r="AN67" s="123">
        <v>1.35E-2</v>
      </c>
      <c r="AO67" s="123">
        <v>5.1999999999999998E-2</v>
      </c>
      <c r="AP67" s="123">
        <v>0.1555</v>
      </c>
      <c r="AQ67" s="123">
        <v>0.46949999999999997</v>
      </c>
      <c r="AR67" s="123">
        <v>9.9599999999999994E-2</v>
      </c>
      <c r="AS67" s="123">
        <v>1.1900000000000001E-2</v>
      </c>
      <c r="AT67" s="123"/>
      <c r="AU67" s="123"/>
      <c r="AV67" s="113" t="s">
        <v>179</v>
      </c>
      <c r="AW67" s="122" t="s">
        <v>24</v>
      </c>
      <c r="AX67" s="122">
        <v>1561</v>
      </c>
      <c r="AY67" s="122">
        <v>73</v>
      </c>
      <c r="AZ67" s="122">
        <v>1596</v>
      </c>
      <c r="BA67" s="122">
        <v>1239</v>
      </c>
      <c r="BB67" s="122">
        <v>153</v>
      </c>
      <c r="BC67" s="122">
        <v>253</v>
      </c>
      <c r="BD67" s="122">
        <v>641</v>
      </c>
      <c r="BE67" s="122">
        <v>2063</v>
      </c>
      <c r="BF67" s="122">
        <v>521</v>
      </c>
      <c r="BG67" s="122">
        <v>69</v>
      </c>
      <c r="BH67" s="122"/>
      <c r="BI67" s="122"/>
    </row>
    <row r="68" spans="1:61" x14ac:dyDescent="0.4">
      <c r="A68" s="43" t="s">
        <v>179</v>
      </c>
      <c r="B68" s="43" t="s">
        <v>25</v>
      </c>
      <c r="C68" s="176">
        <v>65.527345874432157</v>
      </c>
      <c r="D68" s="176">
        <v>0.13555098287529457</v>
      </c>
      <c r="E68" s="176">
        <v>14.073893414607889</v>
      </c>
      <c r="F68" s="176">
        <v>1.7755678192277511</v>
      </c>
      <c r="G68" s="176">
        <v>6.3123741840819828E-2</v>
      </c>
      <c r="H68" s="176">
        <v>1.0808065084757803</v>
      </c>
      <c r="I68" s="176">
        <v>3.477107795409216</v>
      </c>
      <c r="J68" s="176">
        <v>2.7955514512546911</v>
      </c>
      <c r="K68" s="176">
        <v>0.96136158334433985</v>
      </c>
      <c r="L68" s="176">
        <v>0.24149082853207457</v>
      </c>
      <c r="M68" s="176"/>
      <c r="N68" s="176"/>
      <c r="O68" s="176">
        <v>90.131800000000027</v>
      </c>
      <c r="P68" s="171" t="s">
        <v>179</v>
      </c>
      <c r="Q68" s="168" t="s">
        <v>25</v>
      </c>
      <c r="R68" s="174">
        <v>72.701694490104643</v>
      </c>
      <c r="S68" s="174">
        <v>0.15039196252076906</v>
      </c>
      <c r="T68" s="174">
        <v>15.614792353650857</v>
      </c>
      <c r="U68" s="174">
        <v>1.969968223454708</v>
      </c>
      <c r="V68" s="174">
        <v>7.0034928672033411E-2</v>
      </c>
      <c r="W68" s="174">
        <v>1.1991400465493642</v>
      </c>
      <c r="X68" s="174">
        <v>3.8578035670087747</v>
      </c>
      <c r="Y68" s="174">
        <v>3.1016261200316539</v>
      </c>
      <c r="Z68" s="174">
        <v>1.0666175349258968</v>
      </c>
      <c r="AA68" s="174">
        <v>0.26793077308128155</v>
      </c>
      <c r="AB68" s="174"/>
      <c r="AC68" s="174"/>
      <c r="AD68" s="174">
        <v>100</v>
      </c>
      <c r="AE68" s="121">
        <v>12.661759223972702</v>
      </c>
      <c r="AF68" s="121">
        <v>52.525344233493655</v>
      </c>
      <c r="AG68" s="121">
        <v>34.812896542533643</v>
      </c>
      <c r="AH68" s="113" t="s">
        <v>179</v>
      </c>
      <c r="AI68" s="122" t="s">
        <v>25</v>
      </c>
      <c r="AJ68" s="123">
        <v>0.66469999999999996</v>
      </c>
      <c r="AK68" s="123">
        <v>7.1999999999999998E-3</v>
      </c>
      <c r="AL68" s="123">
        <v>0.64180000000000004</v>
      </c>
      <c r="AM68" s="123">
        <v>0.20760000000000001</v>
      </c>
      <c r="AN68" s="123">
        <v>1.3899999999999999E-2</v>
      </c>
      <c r="AO68" s="123">
        <v>5.04E-2</v>
      </c>
      <c r="AP68" s="123">
        <v>0.1636</v>
      </c>
      <c r="AQ68" s="123">
        <v>0.34310000000000002</v>
      </c>
      <c r="AR68" s="123">
        <v>0.10349999999999999</v>
      </c>
      <c r="AS68" s="123">
        <v>1.2E-2</v>
      </c>
      <c r="AT68" s="123"/>
      <c r="AU68" s="123"/>
      <c r="AV68" s="113" t="s">
        <v>179</v>
      </c>
      <c r="AW68" s="122" t="s">
        <v>25</v>
      </c>
      <c r="AX68" s="122">
        <v>1492</v>
      </c>
      <c r="AY68" s="122">
        <v>74</v>
      </c>
      <c r="AZ68" s="122">
        <v>1580</v>
      </c>
      <c r="BA68" s="122">
        <v>1259</v>
      </c>
      <c r="BB68" s="122">
        <v>159</v>
      </c>
      <c r="BC68" s="122">
        <v>243</v>
      </c>
      <c r="BD68" s="122">
        <v>665</v>
      </c>
      <c r="BE68" s="122">
        <v>1406</v>
      </c>
      <c r="BF68" s="122">
        <v>548</v>
      </c>
      <c r="BG68" s="122">
        <v>75</v>
      </c>
      <c r="BH68" s="122"/>
      <c r="BI68" s="122"/>
    </row>
    <row r="69" spans="1:61" x14ac:dyDescent="0.4">
      <c r="A69" s="43" t="s">
        <v>179</v>
      </c>
      <c r="B69" s="43" t="s">
        <v>183</v>
      </c>
      <c r="C69" s="176">
        <v>65.210999999999999</v>
      </c>
      <c r="D69" s="176">
        <v>0.12939999999999999</v>
      </c>
      <c r="E69" s="176">
        <v>13.8027</v>
      </c>
      <c r="F69" s="176">
        <v>1.8825999999999998</v>
      </c>
      <c r="G69" s="176">
        <v>5.5899999999999998E-2</v>
      </c>
      <c r="H69" s="176">
        <v>1.0788</v>
      </c>
      <c r="I69" s="176">
        <v>3.3895999999999997</v>
      </c>
      <c r="J69" s="176">
        <v>3.9641000000000002</v>
      </c>
      <c r="K69" s="176">
        <v>0.95660000000000001</v>
      </c>
      <c r="L69" s="176">
        <v>0.26340000000000002</v>
      </c>
      <c r="M69" s="176">
        <v>9.2100000000000015E-2</v>
      </c>
      <c r="N69" s="176"/>
      <c r="O69" s="176">
        <v>90.8262</v>
      </c>
      <c r="P69" s="171" t="s">
        <v>179</v>
      </c>
      <c r="Q69" s="168" t="s">
        <v>183</v>
      </c>
      <c r="R69" s="174">
        <v>71.79756501978504</v>
      </c>
      <c r="S69" s="174">
        <v>0.14246990405852056</v>
      </c>
      <c r="T69" s="174">
        <v>15.196826466372038</v>
      </c>
      <c r="U69" s="174">
        <v>2.0727499333892641</v>
      </c>
      <c r="V69" s="174">
        <v>6.1546117750164595E-2</v>
      </c>
      <c r="W69" s="174">
        <v>1.1877630023055021</v>
      </c>
      <c r="X69" s="174">
        <v>3.7319628036843993</v>
      </c>
      <c r="Y69" s="174">
        <v>4.3644895415639979</v>
      </c>
      <c r="Z69" s="174">
        <v>1.0532203262935145</v>
      </c>
      <c r="AA69" s="174">
        <v>0.29000442603565935</v>
      </c>
      <c r="AB69" s="174">
        <v>0.10140245876189911</v>
      </c>
      <c r="AC69" s="174"/>
      <c r="AD69" s="174">
        <v>100</v>
      </c>
      <c r="AE69" s="121">
        <v>10.369096455760804</v>
      </c>
      <c r="AF69" s="121">
        <v>61.791678536829174</v>
      </c>
      <c r="AG69" s="121">
        <v>27.839225007410018</v>
      </c>
      <c r="AH69" s="113" t="s">
        <v>179</v>
      </c>
      <c r="AI69" s="122" t="s">
        <v>183</v>
      </c>
      <c r="AJ69" s="123">
        <v>0.66420000000000001</v>
      </c>
      <c r="AK69" s="123">
        <v>7.1999999999999998E-3</v>
      </c>
      <c r="AL69" s="123">
        <v>0.63419999999999999</v>
      </c>
      <c r="AM69" s="123">
        <v>0.21029999999999999</v>
      </c>
      <c r="AN69" s="123">
        <v>1.38E-2</v>
      </c>
      <c r="AO69" s="123">
        <v>5.0500000000000003E-2</v>
      </c>
      <c r="AP69" s="123">
        <v>0.16139999999999999</v>
      </c>
      <c r="AQ69" s="123">
        <v>0.4088</v>
      </c>
      <c r="AR69" s="123">
        <v>0.1022</v>
      </c>
      <c r="AS69" s="123">
        <v>1.23E-2</v>
      </c>
      <c r="AT69" s="123">
        <v>6.1199999999999997E-2</v>
      </c>
      <c r="AU69" s="123"/>
      <c r="AV69" s="113" t="s">
        <v>179</v>
      </c>
      <c r="AW69" s="122" t="s">
        <v>183</v>
      </c>
      <c r="AX69" s="122">
        <v>1504</v>
      </c>
      <c r="AY69" s="122">
        <v>74</v>
      </c>
      <c r="AZ69" s="122">
        <v>1341</v>
      </c>
      <c r="BA69" s="122">
        <v>1211</v>
      </c>
      <c r="BB69" s="122">
        <v>158</v>
      </c>
      <c r="BC69" s="122">
        <v>239</v>
      </c>
      <c r="BD69" s="122">
        <v>650</v>
      </c>
      <c r="BE69" s="122">
        <v>1678</v>
      </c>
      <c r="BF69" s="122">
        <v>518</v>
      </c>
      <c r="BG69" s="122">
        <v>72</v>
      </c>
      <c r="BH69" s="122">
        <v>560</v>
      </c>
      <c r="BI69" s="122"/>
    </row>
    <row r="70" spans="1:61" x14ac:dyDescent="0.4">
      <c r="A70" s="43" t="s">
        <v>179</v>
      </c>
      <c r="B70" s="43" t="s">
        <v>26</v>
      </c>
      <c r="C70" s="176">
        <v>63.969922722066855</v>
      </c>
      <c r="D70" s="176">
        <v>0.13060457917995399</v>
      </c>
      <c r="E70" s="176">
        <v>14.474189937532588</v>
      </c>
      <c r="F70" s="176">
        <v>1.9268428834878575</v>
      </c>
      <c r="G70" s="176">
        <v>6.4751848834812428E-2</v>
      </c>
      <c r="H70" s="176">
        <v>1.060949535545358</v>
      </c>
      <c r="I70" s="176">
        <v>3.4718800431661179</v>
      </c>
      <c r="J70" s="176">
        <v>4.5844709295596422</v>
      </c>
      <c r="K70" s="176">
        <v>0.86369158492184139</v>
      </c>
      <c r="L70" s="176">
        <v>0.24469593570497128</v>
      </c>
      <c r="M70" s="176"/>
      <c r="N70" s="176"/>
      <c r="O70" s="176">
        <v>90.792000000000002</v>
      </c>
      <c r="P70" s="171" t="s">
        <v>179</v>
      </c>
      <c r="Q70" s="168" t="s">
        <v>26</v>
      </c>
      <c r="R70" s="174">
        <v>70.457664466105882</v>
      </c>
      <c r="S70" s="174">
        <v>0.14385031630535067</v>
      </c>
      <c r="T70" s="174">
        <v>15.942142410710842</v>
      </c>
      <c r="U70" s="174">
        <v>2.12226064354553</v>
      </c>
      <c r="V70" s="174">
        <v>7.1318892451771559E-2</v>
      </c>
      <c r="W70" s="174">
        <v>1.1685495809601705</v>
      </c>
      <c r="X70" s="174">
        <v>3.8239933509187125</v>
      </c>
      <c r="Y70" s="174">
        <v>5.0494216776364027</v>
      </c>
      <c r="Z70" s="174">
        <v>0.95128599978174433</v>
      </c>
      <c r="AA70" s="174">
        <v>0.26951266158358805</v>
      </c>
      <c r="AB70" s="174"/>
      <c r="AC70" s="174"/>
      <c r="AD70" s="174">
        <v>100</v>
      </c>
      <c r="AE70" s="121">
        <v>8.5669192868551232</v>
      </c>
      <c r="AF70" s="121">
        <v>65.206274587665064</v>
      </c>
      <c r="AG70" s="121">
        <v>26.226806125479836</v>
      </c>
      <c r="AH70" s="113" t="s">
        <v>179</v>
      </c>
      <c r="AI70" s="122" t="s">
        <v>26</v>
      </c>
      <c r="AJ70" s="123">
        <v>0.65820000000000001</v>
      </c>
      <c r="AK70" s="123">
        <v>7.1999999999999998E-3</v>
      </c>
      <c r="AL70" s="123">
        <v>0.68359999999999999</v>
      </c>
      <c r="AM70" s="123">
        <v>0.2112</v>
      </c>
      <c r="AN70" s="123">
        <v>1.3899999999999999E-2</v>
      </c>
      <c r="AO70" s="123">
        <v>5.0500000000000003E-2</v>
      </c>
      <c r="AP70" s="123">
        <v>0.1623</v>
      </c>
      <c r="AQ70" s="123">
        <v>0.45540000000000003</v>
      </c>
      <c r="AR70" s="123">
        <v>9.7000000000000003E-2</v>
      </c>
      <c r="AS70" s="123">
        <v>1.17E-2</v>
      </c>
      <c r="AT70" s="123"/>
      <c r="AU70" s="123"/>
      <c r="AV70" s="113" t="s">
        <v>179</v>
      </c>
      <c r="AW70" s="122" t="s">
        <v>26</v>
      </c>
      <c r="AX70" s="122">
        <v>1497</v>
      </c>
      <c r="AY70" s="122">
        <v>74</v>
      </c>
      <c r="AZ70" s="122">
        <v>1877</v>
      </c>
      <c r="BA70" s="122">
        <v>1193</v>
      </c>
      <c r="BB70" s="122">
        <v>158</v>
      </c>
      <c r="BC70" s="122">
        <v>249</v>
      </c>
      <c r="BD70" s="122">
        <v>632</v>
      </c>
      <c r="BE70" s="122">
        <v>1832</v>
      </c>
      <c r="BF70" s="122">
        <v>493</v>
      </c>
      <c r="BG70" s="122">
        <v>68</v>
      </c>
      <c r="BH70" s="122"/>
      <c r="BI70" s="122"/>
    </row>
    <row r="71" spans="1:61" x14ac:dyDescent="0.4">
      <c r="A71" s="87"/>
    </row>
    <row r="73" spans="1:61" x14ac:dyDescent="0.4"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E73" s="181"/>
      <c r="AF73" s="181"/>
      <c r="AG73" s="181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</row>
    <row r="74" spans="1:61" x14ac:dyDescent="0.4"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</row>
    <row r="75" spans="1:61" x14ac:dyDescent="0.4">
      <c r="AJ75" s="182"/>
      <c r="AK75" s="183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</row>
    <row r="76" spans="1:61" x14ac:dyDescent="0.4"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</row>
    <row r="77" spans="1:61" x14ac:dyDescent="0.4"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</row>
    <row r="78" spans="1:61" x14ac:dyDescent="0.4"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</row>
    <row r="79" spans="1:61" x14ac:dyDescent="0.4"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</row>
    <row r="80" spans="1:61" x14ac:dyDescent="0.4"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87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</row>
    <row r="81" spans="36:61" x14ac:dyDescent="0.4"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87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</row>
    <row r="82" spans="36:61" x14ac:dyDescent="0.4"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87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</row>
    <row r="83" spans="36:61" x14ac:dyDescent="0.4"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87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</row>
    <row r="84" spans="36:61" x14ac:dyDescent="0.4"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87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</row>
    <row r="85" spans="36:61" x14ac:dyDescent="0.4"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87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</row>
    <row r="86" spans="36:61" x14ac:dyDescent="0.4"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87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</row>
    <row r="87" spans="36:61" x14ac:dyDescent="0.4"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87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</row>
    <row r="88" spans="36:61" x14ac:dyDescent="0.4"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87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</row>
    <row r="89" spans="36:61" x14ac:dyDescent="0.4"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87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</row>
    <row r="90" spans="36:61" x14ac:dyDescent="0.4"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87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</row>
    <row r="91" spans="36:61" x14ac:dyDescent="0.4"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</row>
    <row r="92" spans="36:61" x14ac:dyDescent="0.4"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19"/>
  <sheetViews>
    <sheetView zoomScale="40" zoomScaleNormal="40" workbookViewId="0">
      <pane ySplit="540" activePane="bottomLeft"/>
      <selection activeCell="N1" sqref="N1:N1048576"/>
      <selection pane="bottomLeft" activeCell="K1" sqref="K1"/>
    </sheetView>
  </sheetViews>
  <sheetFormatPr defaultColWidth="9.08984375" defaultRowHeight="14" x14ac:dyDescent="0.3"/>
  <cols>
    <col min="1" max="1" width="37.54296875" style="60" customWidth="1"/>
    <col min="2" max="2" width="11.36328125" style="61" customWidth="1"/>
    <col min="3" max="20" width="9.6328125" style="61" customWidth="1"/>
    <col min="21" max="21" width="27.6328125" style="61" customWidth="1"/>
    <col min="22" max="22" width="20.6328125" style="61" customWidth="1"/>
    <col min="23" max="23" width="14.6328125" style="61" customWidth="1"/>
    <col min="24" max="24" width="14.36328125" style="61" customWidth="1"/>
    <col min="25" max="28" width="9.08984375" style="61"/>
    <col min="29" max="29" width="12.08984375" style="61" bestFit="1" customWidth="1"/>
    <col min="30" max="55" width="9.08984375" style="61"/>
    <col min="56" max="56" width="11.6328125" style="61" bestFit="1" customWidth="1"/>
    <col min="57" max="57" width="9.08984375" style="61"/>
    <col min="58" max="58" width="11.453125" style="61" bestFit="1" customWidth="1"/>
    <col min="59" max="104" width="9.08984375" style="61"/>
    <col min="105" max="105" width="10.6328125" style="61" customWidth="1"/>
    <col min="106" max="16384" width="9.08984375" style="61"/>
  </cols>
  <sheetData>
    <row r="1" spans="1:24" s="31" customFormat="1" ht="25" x14ac:dyDescent="0.5">
      <c r="A1" s="185" t="s">
        <v>245</v>
      </c>
    </row>
    <row r="2" spans="1:24" s="31" customFormat="1" ht="14" customHeight="1" x14ac:dyDescent="0.65">
      <c r="A2" s="180"/>
    </row>
    <row r="3" spans="1:24" s="57" customFormat="1" x14ac:dyDescent="0.3">
      <c r="A3" s="116" t="s">
        <v>133</v>
      </c>
      <c r="B3" s="117" t="s">
        <v>19</v>
      </c>
      <c r="C3" s="117" t="s">
        <v>134</v>
      </c>
      <c r="D3" s="117" t="s">
        <v>135</v>
      </c>
      <c r="E3" s="117" t="s">
        <v>136</v>
      </c>
      <c r="F3" s="117" t="s">
        <v>137</v>
      </c>
      <c r="G3" s="117" t="s">
        <v>138</v>
      </c>
      <c r="H3" s="117" t="s">
        <v>139</v>
      </c>
      <c r="I3" s="117" t="s">
        <v>140</v>
      </c>
      <c r="J3" s="117" t="s">
        <v>141</v>
      </c>
      <c r="K3" s="117" t="s">
        <v>142</v>
      </c>
      <c r="L3" s="117" t="s">
        <v>143</v>
      </c>
      <c r="M3" s="117" t="s">
        <v>144</v>
      </c>
      <c r="N3" s="117" t="s">
        <v>145</v>
      </c>
      <c r="O3" s="117" t="s">
        <v>146</v>
      </c>
      <c r="P3" s="117" t="s">
        <v>147</v>
      </c>
      <c r="Q3" s="117" t="s">
        <v>148</v>
      </c>
      <c r="R3" s="117" t="s">
        <v>149</v>
      </c>
      <c r="S3" s="117" t="s">
        <v>150</v>
      </c>
      <c r="T3" s="117" t="s">
        <v>151</v>
      </c>
      <c r="U3" s="67"/>
      <c r="V3" s="67"/>
      <c r="W3" s="67"/>
      <c r="X3" s="67"/>
    </row>
    <row r="4" spans="1:24" s="31" customFormat="1" x14ac:dyDescent="0.3">
      <c r="A4" s="105" t="s">
        <v>195</v>
      </c>
      <c r="B4" s="188">
        <v>6460.4</v>
      </c>
      <c r="C4" s="188">
        <v>103.01</v>
      </c>
      <c r="D4" s="186">
        <v>20.733000000000001</v>
      </c>
      <c r="E4" s="188">
        <v>58.24</v>
      </c>
      <c r="F4" s="45">
        <v>2.9352999999999998</v>
      </c>
      <c r="G4" s="188">
        <v>25.241</v>
      </c>
      <c r="H4" s="45">
        <v>3.5289000000000001</v>
      </c>
      <c r="I4" s="45">
        <v>10.364000000000001</v>
      </c>
      <c r="J4" s="45">
        <v>1.3907</v>
      </c>
      <c r="K4" s="45">
        <v>6.4619</v>
      </c>
      <c r="L4" s="45">
        <v>3.4148999999999998</v>
      </c>
      <c r="M4" s="45">
        <v>0.56181000000000003</v>
      </c>
      <c r="N4" s="45">
        <v>3.9275000000000002</v>
      </c>
      <c r="O4" s="46">
        <v>0.92059000000000002</v>
      </c>
      <c r="P4" s="46">
        <v>2.0762999999999998</v>
      </c>
      <c r="Q4" s="46">
        <v>0.47249999999999998</v>
      </c>
      <c r="R4" s="46">
        <v>0.51434000000000002</v>
      </c>
      <c r="S4" s="46">
        <v>0.18157999999999999</v>
      </c>
      <c r="T4" s="46">
        <v>0.10829999999999999</v>
      </c>
      <c r="U4" s="197"/>
      <c r="V4" s="30"/>
      <c r="W4" s="45"/>
      <c r="X4" s="68"/>
    </row>
    <row r="5" spans="1:24" s="31" customFormat="1" x14ac:dyDescent="0.3">
      <c r="A5" s="105" t="s">
        <v>196</v>
      </c>
      <c r="B5" s="188">
        <v>6495.1</v>
      </c>
      <c r="C5" s="188">
        <v>101.03</v>
      </c>
      <c r="D5" s="186">
        <v>20.553000000000001</v>
      </c>
      <c r="E5" s="188">
        <v>56.545999999999999</v>
      </c>
      <c r="F5" s="45">
        <v>3.1585000000000001</v>
      </c>
      <c r="G5" s="188">
        <v>23.577999999999999</v>
      </c>
      <c r="H5" s="45">
        <v>3.3563999999999998</v>
      </c>
      <c r="I5" s="45">
        <v>9.8308</v>
      </c>
      <c r="J5" s="45">
        <v>1.2393000000000001</v>
      </c>
      <c r="K5" s="45">
        <v>7.4691999999999998</v>
      </c>
      <c r="L5" s="45">
        <v>2.6926999999999999</v>
      </c>
      <c r="M5" s="45">
        <v>0.47273999999999999</v>
      </c>
      <c r="N5" s="45">
        <v>3.8454000000000002</v>
      </c>
      <c r="O5" s="46">
        <v>0.75487000000000004</v>
      </c>
      <c r="P5" s="46">
        <v>2.7801</v>
      </c>
      <c r="Q5" s="46">
        <v>0.34350999999999998</v>
      </c>
      <c r="R5" s="46">
        <v>0.66991000000000001</v>
      </c>
      <c r="S5" s="46">
        <v>0.27492</v>
      </c>
      <c r="T5" s="46">
        <v>5.4657999999999998E-2</v>
      </c>
      <c r="U5" s="197"/>
      <c r="V5" s="30"/>
      <c r="W5" s="45"/>
      <c r="X5" s="68"/>
    </row>
    <row r="6" spans="1:24" s="31" customFormat="1" x14ac:dyDescent="0.3">
      <c r="A6" s="105" t="s">
        <v>197</v>
      </c>
      <c r="B6" s="188">
        <v>6513.6</v>
      </c>
      <c r="C6" s="188">
        <v>107</v>
      </c>
      <c r="D6" s="186">
        <v>20.797999999999998</v>
      </c>
      <c r="E6" s="188">
        <v>59.23</v>
      </c>
      <c r="F6" s="45">
        <v>3.5558999999999998</v>
      </c>
      <c r="G6" s="188">
        <v>24.343</v>
      </c>
      <c r="H6" s="45">
        <v>3.3439000000000001</v>
      </c>
      <c r="I6" s="45">
        <v>10.648</v>
      </c>
      <c r="J6" s="45">
        <v>1.3717999999999999</v>
      </c>
      <c r="K6" s="45">
        <v>7.6773999999999996</v>
      </c>
      <c r="L6" s="45">
        <v>2.8877000000000002</v>
      </c>
      <c r="M6" s="45">
        <v>0.69801000000000002</v>
      </c>
      <c r="N6" s="45">
        <v>3.1009000000000002</v>
      </c>
      <c r="O6" s="46">
        <v>0.80345999999999995</v>
      </c>
      <c r="P6" s="46">
        <v>2.6867999999999999</v>
      </c>
      <c r="Q6" s="46">
        <v>0.27683000000000002</v>
      </c>
      <c r="R6" s="46">
        <v>0.51171999999999995</v>
      </c>
      <c r="S6" s="46">
        <v>0.27112999999999998</v>
      </c>
      <c r="T6" s="46"/>
      <c r="U6" s="197"/>
      <c r="V6" s="30"/>
      <c r="W6" s="45"/>
      <c r="X6" s="68"/>
    </row>
    <row r="7" spans="1:24" s="31" customFormat="1" x14ac:dyDescent="0.3">
      <c r="A7" s="105" t="s">
        <v>198</v>
      </c>
      <c r="B7" s="188">
        <v>7373.6</v>
      </c>
      <c r="C7" s="188">
        <v>110.57</v>
      </c>
      <c r="D7" s="186">
        <v>22.588000000000001</v>
      </c>
      <c r="E7" s="188">
        <v>65.686999999999998</v>
      </c>
      <c r="F7" s="45">
        <v>3.2818999999999998</v>
      </c>
      <c r="G7" s="188">
        <v>28.454999999999998</v>
      </c>
      <c r="H7" s="45">
        <v>3.5335000000000001</v>
      </c>
      <c r="I7" s="45">
        <v>11.433999999999999</v>
      </c>
      <c r="J7" s="45">
        <v>1.4661999999999999</v>
      </c>
      <c r="K7" s="45">
        <v>9.6130999999999993</v>
      </c>
      <c r="L7" s="45">
        <v>3.9748000000000001</v>
      </c>
      <c r="M7" s="45">
        <v>0.65249999999999997</v>
      </c>
      <c r="N7" s="45">
        <v>4.1280999999999999</v>
      </c>
      <c r="O7" s="46">
        <v>0.76139999999999997</v>
      </c>
      <c r="P7" s="46">
        <v>2.5465</v>
      </c>
      <c r="Q7" s="46">
        <v>0.32257000000000002</v>
      </c>
      <c r="R7" s="46">
        <v>0.43840000000000001</v>
      </c>
      <c r="S7" s="46">
        <v>0.36016999999999999</v>
      </c>
      <c r="T7" s="46">
        <v>0.16111</v>
      </c>
      <c r="U7" s="197"/>
      <c r="V7" s="30"/>
      <c r="W7" s="45"/>
      <c r="X7" s="68"/>
    </row>
    <row r="8" spans="1:24" s="31" customFormat="1" x14ac:dyDescent="0.3">
      <c r="A8" s="133" t="s">
        <v>199</v>
      </c>
      <c r="B8" s="189">
        <v>7447.6</v>
      </c>
      <c r="C8" s="189">
        <v>110.14</v>
      </c>
      <c r="D8" s="187">
        <v>24.052</v>
      </c>
      <c r="E8" s="189">
        <v>65.885999999999996</v>
      </c>
      <c r="F8" s="47">
        <v>3.9095</v>
      </c>
      <c r="G8" s="189">
        <v>31.829000000000001</v>
      </c>
      <c r="H8" s="47">
        <v>3.7149999999999999</v>
      </c>
      <c r="I8" s="47">
        <v>10.872999999999999</v>
      </c>
      <c r="J8" s="47">
        <v>1.4559</v>
      </c>
      <c r="K8" s="47">
        <v>8.7083999999999993</v>
      </c>
      <c r="L8" s="47">
        <v>2.5164</v>
      </c>
      <c r="M8" s="47">
        <v>0.65366999999999997</v>
      </c>
      <c r="N8" s="47">
        <v>3.4434</v>
      </c>
      <c r="O8" s="190">
        <v>0.91708999999999996</v>
      </c>
      <c r="P8" s="190">
        <v>2.6526000000000001</v>
      </c>
      <c r="Q8" s="190">
        <v>0.39878999999999998</v>
      </c>
      <c r="R8" s="190">
        <v>0.59035000000000004</v>
      </c>
      <c r="S8" s="190">
        <v>0.43597999999999998</v>
      </c>
      <c r="T8" s="190">
        <v>0.15601999999999999</v>
      </c>
      <c r="U8" s="197"/>
      <c r="V8" s="30"/>
    </row>
    <row r="9" spans="1:24" s="31" customFormat="1" x14ac:dyDescent="0.3">
      <c r="A9" s="105" t="s">
        <v>200</v>
      </c>
      <c r="B9" s="188">
        <v>8248.6</v>
      </c>
      <c r="C9" s="188">
        <v>110.58</v>
      </c>
      <c r="D9" s="186">
        <v>24.66</v>
      </c>
      <c r="E9" s="188">
        <v>84.491</v>
      </c>
      <c r="F9" s="45">
        <v>5.1296999999999997</v>
      </c>
      <c r="G9" s="188">
        <v>26.422999999999998</v>
      </c>
      <c r="H9" s="45">
        <v>4.7321</v>
      </c>
      <c r="I9" s="45">
        <v>12.202999999999999</v>
      </c>
      <c r="J9" s="45">
        <v>1.6419999999999999</v>
      </c>
      <c r="K9" s="45">
        <v>9.8941999999999997</v>
      </c>
      <c r="L9" s="45">
        <v>4.1871</v>
      </c>
      <c r="M9" s="45">
        <v>0.78117000000000003</v>
      </c>
      <c r="N9" s="45">
        <v>5.4542000000000002</v>
      </c>
      <c r="O9" s="46">
        <v>0.91754000000000002</v>
      </c>
      <c r="P9" s="46">
        <v>2.6509999999999998</v>
      </c>
      <c r="Q9" s="46">
        <v>0.37286999999999998</v>
      </c>
      <c r="R9" s="46">
        <v>0.53468000000000004</v>
      </c>
      <c r="S9" s="46">
        <v>0.38136999999999999</v>
      </c>
      <c r="T9" s="46">
        <v>0.13647999999999999</v>
      </c>
      <c r="U9" s="197"/>
      <c r="V9" s="30"/>
    </row>
    <row r="10" spans="1:24" s="31" customFormat="1" x14ac:dyDescent="0.3">
      <c r="A10" s="105" t="s">
        <v>201</v>
      </c>
      <c r="B10" s="188">
        <v>8222.2000000000007</v>
      </c>
      <c r="C10" s="188">
        <v>109.82</v>
      </c>
      <c r="D10" s="186">
        <v>24.696000000000002</v>
      </c>
      <c r="E10" s="188">
        <v>85.989000000000004</v>
      </c>
      <c r="F10" s="45">
        <v>5.0354999999999999</v>
      </c>
      <c r="G10" s="188">
        <v>26.35</v>
      </c>
      <c r="H10" s="45">
        <v>4.5746000000000002</v>
      </c>
      <c r="I10" s="45">
        <v>12.054</v>
      </c>
      <c r="J10" s="45">
        <v>1.7307999999999999</v>
      </c>
      <c r="K10" s="45">
        <v>10.148</v>
      </c>
      <c r="L10" s="45">
        <v>3.4239000000000002</v>
      </c>
      <c r="M10" s="45">
        <v>0.69166000000000005</v>
      </c>
      <c r="N10" s="45">
        <v>4.2560000000000002</v>
      </c>
      <c r="O10" s="46">
        <v>0.96438999999999997</v>
      </c>
      <c r="P10" s="46">
        <v>2.6556999999999999</v>
      </c>
      <c r="Q10" s="46">
        <v>0.38038</v>
      </c>
      <c r="R10" s="46">
        <v>0.49396000000000001</v>
      </c>
      <c r="S10" s="46">
        <v>0.45334999999999998</v>
      </c>
      <c r="T10" s="46">
        <v>0.13519</v>
      </c>
      <c r="U10" s="197"/>
      <c r="V10" s="30"/>
    </row>
    <row r="11" spans="1:24" s="31" customFormat="1" x14ac:dyDescent="0.3">
      <c r="A11" s="105" t="s">
        <v>202</v>
      </c>
      <c r="B11" s="188">
        <v>8089.4</v>
      </c>
      <c r="C11" s="188">
        <v>110.76</v>
      </c>
      <c r="D11" s="186">
        <v>25.294</v>
      </c>
      <c r="E11" s="188">
        <v>79.227000000000004</v>
      </c>
      <c r="F11" s="45">
        <v>4.8532999999999999</v>
      </c>
      <c r="G11" s="188">
        <v>23.946999999999999</v>
      </c>
      <c r="H11" s="45">
        <v>4.4565000000000001</v>
      </c>
      <c r="I11" s="45">
        <v>11.403</v>
      </c>
      <c r="J11" s="45">
        <v>1.7109000000000001</v>
      </c>
      <c r="K11" s="45">
        <v>8.2493999999999996</v>
      </c>
      <c r="L11" s="45">
        <v>4.4554</v>
      </c>
      <c r="M11" s="45">
        <v>0.59796000000000005</v>
      </c>
      <c r="N11" s="45">
        <v>4.5145999999999997</v>
      </c>
      <c r="O11" s="46">
        <v>0.96796000000000004</v>
      </c>
      <c r="P11" s="46">
        <v>2.8010000000000002</v>
      </c>
      <c r="Q11" s="46">
        <v>0.31541000000000002</v>
      </c>
      <c r="R11" s="46">
        <v>0.43136000000000002</v>
      </c>
      <c r="S11" s="46">
        <v>0.27639000000000002</v>
      </c>
      <c r="T11" s="46">
        <v>0.18840000000000001</v>
      </c>
      <c r="U11" s="197"/>
      <c r="V11" s="30"/>
    </row>
    <row r="12" spans="1:24" s="31" customFormat="1" x14ac:dyDescent="0.3">
      <c r="A12" s="105" t="s">
        <v>203</v>
      </c>
      <c r="B12" s="188">
        <v>8306.6</v>
      </c>
      <c r="C12" s="188">
        <v>113.34</v>
      </c>
      <c r="D12" s="186">
        <v>26.312000000000001</v>
      </c>
      <c r="E12" s="188">
        <v>86.977999999999994</v>
      </c>
      <c r="F12" s="45">
        <v>5.4908999999999999</v>
      </c>
      <c r="G12" s="188">
        <v>25.939</v>
      </c>
      <c r="H12" s="45">
        <v>4.9901</v>
      </c>
      <c r="I12" s="45">
        <v>12.964</v>
      </c>
      <c r="J12" s="45">
        <v>1.7079</v>
      </c>
      <c r="K12" s="45">
        <v>11.108000000000001</v>
      </c>
      <c r="L12" s="45">
        <v>3.9674999999999998</v>
      </c>
      <c r="M12" s="45">
        <v>0.67095000000000005</v>
      </c>
      <c r="N12" s="45">
        <v>4.7304000000000004</v>
      </c>
      <c r="O12" s="46">
        <v>1.1718</v>
      </c>
      <c r="P12" s="46">
        <v>2.8681999999999999</v>
      </c>
      <c r="Q12" s="46">
        <v>0.31996000000000002</v>
      </c>
      <c r="R12" s="46">
        <v>0.46205000000000002</v>
      </c>
      <c r="S12" s="46">
        <v>0.30003999999999997</v>
      </c>
      <c r="T12" s="46">
        <v>0.17896000000000001</v>
      </c>
      <c r="U12" s="197"/>
      <c r="V12" s="30"/>
    </row>
    <row r="13" spans="1:24" s="31" customFormat="1" x14ac:dyDescent="0.3">
      <c r="A13" s="105" t="s">
        <v>204</v>
      </c>
      <c r="B13" s="188">
        <v>8154.6</v>
      </c>
      <c r="C13" s="188">
        <v>94.932000000000002</v>
      </c>
      <c r="D13" s="186">
        <v>25.468</v>
      </c>
      <c r="E13" s="188">
        <v>83.546000000000006</v>
      </c>
      <c r="F13" s="45">
        <v>5.0621999999999998</v>
      </c>
      <c r="G13" s="188">
        <v>22.271000000000001</v>
      </c>
      <c r="H13" s="45">
        <v>4.3593999999999999</v>
      </c>
      <c r="I13" s="45">
        <v>12.515000000000001</v>
      </c>
      <c r="J13" s="45">
        <v>1.8322000000000001</v>
      </c>
      <c r="K13" s="45">
        <v>10.042</v>
      </c>
      <c r="L13" s="45">
        <v>3.6061999999999999</v>
      </c>
      <c r="M13" s="45">
        <v>0.65059999999999996</v>
      </c>
      <c r="N13" s="45">
        <v>4.1844000000000001</v>
      </c>
      <c r="O13" s="46">
        <v>0.87946000000000002</v>
      </c>
      <c r="P13" s="46">
        <v>2.1518000000000002</v>
      </c>
      <c r="Q13" s="46">
        <v>0.36009000000000002</v>
      </c>
      <c r="R13" s="46">
        <v>0.50841999999999998</v>
      </c>
      <c r="S13" s="46">
        <v>0.34125</v>
      </c>
      <c r="T13" s="46">
        <v>0.29604999999999998</v>
      </c>
      <c r="U13" s="197"/>
      <c r="V13" s="30"/>
    </row>
    <row r="14" spans="1:24" s="31" customFormat="1" x14ac:dyDescent="0.3">
      <c r="A14" s="133" t="s">
        <v>205</v>
      </c>
      <c r="B14" s="189">
        <v>8081.4</v>
      </c>
      <c r="C14" s="189">
        <v>111.78</v>
      </c>
      <c r="D14" s="187">
        <v>26.651</v>
      </c>
      <c r="E14" s="189">
        <v>82.435000000000002</v>
      </c>
      <c r="F14" s="47">
        <v>5.0529000000000002</v>
      </c>
      <c r="G14" s="189">
        <v>25.013999999999999</v>
      </c>
      <c r="H14" s="47">
        <v>4.2455999999999996</v>
      </c>
      <c r="I14" s="47">
        <v>11.573</v>
      </c>
      <c r="J14" s="47">
        <v>1.7091000000000001</v>
      </c>
      <c r="K14" s="47">
        <v>9.5088000000000008</v>
      </c>
      <c r="L14" s="47">
        <v>2.6886000000000001</v>
      </c>
      <c r="M14" s="47">
        <v>0.53220000000000001</v>
      </c>
      <c r="N14" s="47">
        <v>4.3246000000000002</v>
      </c>
      <c r="O14" s="190">
        <v>0.94750000000000001</v>
      </c>
      <c r="P14" s="190">
        <v>2.5394999999999999</v>
      </c>
      <c r="Q14" s="190">
        <v>0.44955000000000001</v>
      </c>
      <c r="R14" s="190">
        <v>0.38840000000000002</v>
      </c>
      <c r="S14" s="190">
        <v>0.27611000000000002</v>
      </c>
      <c r="T14" s="190">
        <v>0.18820000000000001</v>
      </c>
      <c r="U14" s="197"/>
      <c r="V14" s="30"/>
    </row>
    <row r="15" spans="1:24" s="31" customFormat="1" x14ac:dyDescent="0.3">
      <c r="A15" s="105" t="s">
        <v>206</v>
      </c>
      <c r="B15" s="188">
        <v>8380.9</v>
      </c>
      <c r="C15" s="188">
        <v>111.32</v>
      </c>
      <c r="D15" s="186">
        <v>26.257999999999999</v>
      </c>
      <c r="E15" s="188">
        <v>82.373000000000005</v>
      </c>
      <c r="F15" s="45">
        <v>4.5845000000000002</v>
      </c>
      <c r="G15" s="188">
        <v>30.768000000000001</v>
      </c>
      <c r="H15" s="45">
        <v>4.2449000000000003</v>
      </c>
      <c r="I15" s="45">
        <v>12.875</v>
      </c>
      <c r="J15" s="45">
        <v>1.8635999999999999</v>
      </c>
      <c r="K15" s="45">
        <v>8.6274999999999995</v>
      </c>
      <c r="L15" s="45">
        <v>3.5642</v>
      </c>
      <c r="M15" s="45">
        <v>0.72331999999999996</v>
      </c>
      <c r="N15" s="45">
        <v>4.8578000000000001</v>
      </c>
      <c r="O15" s="46">
        <v>0.89158000000000004</v>
      </c>
      <c r="P15" s="46">
        <v>3.0480999999999998</v>
      </c>
      <c r="Q15" s="46">
        <v>0.35335</v>
      </c>
      <c r="R15" s="46">
        <v>0.41349999999999998</v>
      </c>
      <c r="S15" s="46">
        <v>0.28254000000000001</v>
      </c>
      <c r="T15" s="46">
        <v>0.13481000000000001</v>
      </c>
      <c r="U15" s="197"/>
      <c r="V15" s="30"/>
    </row>
    <row r="16" spans="1:24" s="31" customFormat="1" x14ac:dyDescent="0.3">
      <c r="A16" s="105" t="s">
        <v>207</v>
      </c>
      <c r="B16" s="188">
        <v>9120.5</v>
      </c>
      <c r="C16" s="188">
        <v>115.2</v>
      </c>
      <c r="D16" s="186">
        <v>28.076000000000001</v>
      </c>
      <c r="E16" s="188">
        <v>86.406999999999996</v>
      </c>
      <c r="F16" s="45">
        <v>5.5891999999999999</v>
      </c>
      <c r="G16" s="188">
        <v>35.811</v>
      </c>
      <c r="H16" s="45">
        <v>6.1649000000000003</v>
      </c>
      <c r="I16" s="45">
        <v>13.343</v>
      </c>
      <c r="J16" s="45">
        <v>2.0354000000000001</v>
      </c>
      <c r="K16" s="45">
        <v>11.051</v>
      </c>
      <c r="L16" s="45">
        <v>3.6612</v>
      </c>
      <c r="M16" s="45">
        <v>1.1416999999999999</v>
      </c>
      <c r="N16" s="45"/>
      <c r="O16" s="46">
        <v>1.1721999999999999</v>
      </c>
      <c r="P16" s="46">
        <v>3.0343</v>
      </c>
      <c r="Q16" s="46">
        <v>0.36609999999999998</v>
      </c>
      <c r="R16" s="46">
        <v>0.49608999999999998</v>
      </c>
      <c r="S16" s="46">
        <v>0.59113000000000004</v>
      </c>
      <c r="T16" s="46">
        <v>0.16789000000000001</v>
      </c>
      <c r="U16" s="197"/>
      <c r="V16" s="30"/>
    </row>
    <row r="17" spans="1:22" s="31" customFormat="1" x14ac:dyDescent="0.3">
      <c r="A17" s="133" t="s">
        <v>208</v>
      </c>
      <c r="B17" s="189">
        <v>12146</v>
      </c>
      <c r="C17" s="189">
        <v>117.33</v>
      </c>
      <c r="D17" s="187">
        <v>36.652000000000001</v>
      </c>
      <c r="E17" s="189">
        <v>140.91999999999999</v>
      </c>
      <c r="F17" s="47">
        <v>8.2487999999999992</v>
      </c>
      <c r="G17" s="189">
        <v>38.738</v>
      </c>
      <c r="H17" s="47">
        <v>6.1809000000000003</v>
      </c>
      <c r="I17" s="47">
        <v>18.760999999999999</v>
      </c>
      <c r="J17" s="47">
        <v>2.5148999999999999</v>
      </c>
      <c r="K17" s="47">
        <v>13.326000000000001</v>
      </c>
      <c r="L17" s="47">
        <v>5.2907000000000002</v>
      </c>
      <c r="M17" s="47">
        <v>0.73097999999999996</v>
      </c>
      <c r="N17" s="47">
        <v>6.7976999999999999</v>
      </c>
      <c r="O17" s="190">
        <v>1.3328</v>
      </c>
      <c r="P17" s="190">
        <v>4.0122</v>
      </c>
      <c r="Q17" s="190">
        <v>0.65512000000000004</v>
      </c>
      <c r="R17" s="190">
        <v>0.90500000000000003</v>
      </c>
      <c r="S17" s="190">
        <v>0.51883999999999997</v>
      </c>
      <c r="T17" s="190">
        <v>0.19341</v>
      </c>
      <c r="U17" s="197"/>
      <c r="V17" s="30"/>
    </row>
    <row r="18" spans="1:22" s="31" customFormat="1" x14ac:dyDescent="0.3">
      <c r="A18" s="105" t="s">
        <v>209</v>
      </c>
      <c r="B18" s="188">
        <v>5668.3</v>
      </c>
      <c r="C18" s="188">
        <v>101.06</v>
      </c>
      <c r="D18" s="186">
        <v>18.404</v>
      </c>
      <c r="E18" s="188">
        <v>48.793999999999997</v>
      </c>
      <c r="F18" s="45">
        <v>3.2244999999999999</v>
      </c>
      <c r="G18" s="188">
        <v>20.518999999999998</v>
      </c>
      <c r="H18" s="45">
        <v>3.0104000000000002</v>
      </c>
      <c r="I18" s="45">
        <v>9.3402999999999992</v>
      </c>
      <c r="J18" s="45">
        <v>1.0788</v>
      </c>
      <c r="K18" s="45">
        <v>5.9150999999999998</v>
      </c>
      <c r="L18" s="45">
        <v>2.4081000000000001</v>
      </c>
      <c r="M18" s="45">
        <v>0.46122000000000002</v>
      </c>
      <c r="N18" s="45">
        <v>3.2235</v>
      </c>
      <c r="O18" s="46">
        <v>0.90617999999999999</v>
      </c>
      <c r="P18" s="46">
        <v>2.2317999999999998</v>
      </c>
      <c r="Q18" s="46">
        <v>0.36969999999999997</v>
      </c>
      <c r="R18" s="46">
        <v>0.15704000000000001</v>
      </c>
      <c r="S18" s="46">
        <v>0.11845</v>
      </c>
      <c r="T18" s="46">
        <v>0.14130000000000001</v>
      </c>
      <c r="U18" s="197"/>
      <c r="V18" s="30"/>
    </row>
    <row r="19" spans="1:22" s="31" customFormat="1" x14ac:dyDescent="0.3">
      <c r="A19" s="105" t="s">
        <v>210</v>
      </c>
      <c r="B19" s="188">
        <v>5774.4</v>
      </c>
      <c r="C19" s="188">
        <v>103.3</v>
      </c>
      <c r="D19" s="186">
        <v>18.847000000000001</v>
      </c>
      <c r="E19" s="188">
        <v>49.328000000000003</v>
      </c>
      <c r="F19" s="45">
        <v>2.9752000000000001</v>
      </c>
      <c r="G19" s="188">
        <v>19.111000000000001</v>
      </c>
      <c r="H19" s="45">
        <v>3.4129999999999998</v>
      </c>
      <c r="I19" s="45">
        <v>8.5090000000000003</v>
      </c>
      <c r="J19" s="45">
        <v>1.0883</v>
      </c>
      <c r="K19" s="45">
        <v>6.3989000000000003</v>
      </c>
      <c r="L19" s="45">
        <v>3.2372999999999998</v>
      </c>
      <c r="M19" s="45">
        <v>0.64422000000000001</v>
      </c>
      <c r="N19" s="45">
        <v>3.1577999999999999</v>
      </c>
      <c r="O19" s="46">
        <v>0.80522000000000005</v>
      </c>
      <c r="P19" s="46">
        <v>1.6557999999999999</v>
      </c>
      <c r="Q19" s="46">
        <v>0.3322</v>
      </c>
      <c r="R19" s="46">
        <v>0.35852000000000001</v>
      </c>
      <c r="S19" s="46">
        <v>0.26684999999999998</v>
      </c>
      <c r="T19" s="46">
        <v>0.14147000000000001</v>
      </c>
      <c r="U19" s="197"/>
      <c r="V19" s="30"/>
    </row>
    <row r="20" spans="1:22" s="31" customFormat="1" x14ac:dyDescent="0.3">
      <c r="A20" s="105" t="s">
        <v>211</v>
      </c>
      <c r="B20" s="188">
        <v>5704.1</v>
      </c>
      <c r="C20" s="188">
        <v>100.95</v>
      </c>
      <c r="D20" s="186">
        <v>19.571999999999999</v>
      </c>
      <c r="E20" s="188">
        <v>49.319000000000003</v>
      </c>
      <c r="F20" s="45">
        <v>3.0705</v>
      </c>
      <c r="G20" s="188">
        <v>19.303000000000001</v>
      </c>
      <c r="H20" s="45">
        <v>2.9843000000000002</v>
      </c>
      <c r="I20" s="45">
        <v>8.1319999999999997</v>
      </c>
      <c r="J20" s="45">
        <v>0.99960000000000004</v>
      </c>
      <c r="K20" s="45">
        <v>6.6784999999999997</v>
      </c>
      <c r="L20" s="45">
        <v>2.8754</v>
      </c>
      <c r="M20" s="45">
        <v>0.52044999999999997</v>
      </c>
      <c r="N20" s="45">
        <v>2.6686999999999999</v>
      </c>
      <c r="O20" s="46">
        <v>0.61521000000000003</v>
      </c>
      <c r="P20" s="46">
        <v>1.9525999999999999</v>
      </c>
      <c r="Q20" s="46">
        <v>0.26788000000000001</v>
      </c>
      <c r="R20" s="46">
        <v>0.28031</v>
      </c>
      <c r="S20" s="46">
        <v>0.17111000000000001</v>
      </c>
      <c r="T20" s="46">
        <v>6.8038000000000001E-2</v>
      </c>
      <c r="U20" s="197"/>
      <c r="V20" s="30"/>
    </row>
    <row r="21" spans="1:22" s="31" customFormat="1" x14ac:dyDescent="0.3">
      <c r="A21" s="105" t="s">
        <v>212</v>
      </c>
      <c r="B21" s="188">
        <v>5845.9</v>
      </c>
      <c r="C21" s="188">
        <v>105.26</v>
      </c>
      <c r="D21" s="186">
        <v>19.338999999999999</v>
      </c>
      <c r="E21" s="188">
        <v>51.902999999999999</v>
      </c>
      <c r="F21" s="45">
        <v>3.0375000000000001</v>
      </c>
      <c r="G21" s="188">
        <v>20.673999999999999</v>
      </c>
      <c r="H21" s="45">
        <v>3.3616999999999999</v>
      </c>
      <c r="I21" s="45">
        <v>7.8643999999999998</v>
      </c>
      <c r="J21" s="45">
        <v>1.3032999999999999</v>
      </c>
      <c r="K21" s="45">
        <v>6.048</v>
      </c>
      <c r="L21" s="45">
        <v>2.6457999999999999</v>
      </c>
      <c r="M21" s="45">
        <v>0.49659999999999999</v>
      </c>
      <c r="N21" s="45">
        <v>3.0847000000000002</v>
      </c>
      <c r="O21" s="46">
        <v>0.79618</v>
      </c>
      <c r="P21" s="46">
        <v>2.0017</v>
      </c>
      <c r="Q21" s="46">
        <v>0.27721000000000001</v>
      </c>
      <c r="R21" s="46">
        <v>0.38729999999999998</v>
      </c>
      <c r="S21" s="46">
        <v>9.6376000000000003E-2</v>
      </c>
      <c r="T21" s="46">
        <v>0.11496000000000001</v>
      </c>
      <c r="U21" s="197"/>
      <c r="V21" s="30"/>
    </row>
    <row r="22" spans="1:22" s="31" customFormat="1" x14ac:dyDescent="0.3">
      <c r="A22" s="133" t="s">
        <v>213</v>
      </c>
      <c r="B22" s="189">
        <v>5732.6</v>
      </c>
      <c r="C22" s="189">
        <v>100.62</v>
      </c>
      <c r="D22" s="187">
        <v>19.335000000000001</v>
      </c>
      <c r="E22" s="189">
        <v>50.393999999999998</v>
      </c>
      <c r="F22" s="47">
        <v>3.2139000000000002</v>
      </c>
      <c r="G22" s="189">
        <v>20.132999999999999</v>
      </c>
      <c r="H22" s="47">
        <v>3.3260000000000001</v>
      </c>
      <c r="I22" s="47">
        <v>8.3864000000000001</v>
      </c>
      <c r="J22" s="47">
        <v>1.2791999999999999</v>
      </c>
      <c r="K22" s="47">
        <v>6.3140999999999998</v>
      </c>
      <c r="L22" s="47">
        <v>2.8786999999999998</v>
      </c>
      <c r="M22" s="47">
        <v>0.51505000000000001</v>
      </c>
      <c r="N22" s="47">
        <v>3.5868000000000002</v>
      </c>
      <c r="O22" s="190">
        <v>0.71140000000000003</v>
      </c>
      <c r="P22" s="190">
        <v>2.2572000000000001</v>
      </c>
      <c r="Q22" s="190">
        <v>0.29681999999999997</v>
      </c>
      <c r="R22" s="190">
        <v>0.33005000000000001</v>
      </c>
      <c r="S22" s="190">
        <v>0.33990999999999999</v>
      </c>
      <c r="T22" s="190"/>
      <c r="U22" s="197"/>
      <c r="V22" s="30"/>
    </row>
    <row r="23" spans="1:22" s="31" customFormat="1" x14ac:dyDescent="0.3">
      <c r="A23" s="105" t="s">
        <v>214</v>
      </c>
      <c r="B23" s="188">
        <v>10926</v>
      </c>
      <c r="C23" s="188">
        <v>127.71</v>
      </c>
      <c r="D23" s="186">
        <v>31.89</v>
      </c>
      <c r="E23" s="188">
        <v>127.88</v>
      </c>
      <c r="F23" s="45">
        <v>8.1616999999999997</v>
      </c>
      <c r="G23" s="188">
        <v>38.838000000000001</v>
      </c>
      <c r="H23" s="45">
        <v>6.4082999999999997</v>
      </c>
      <c r="I23" s="45">
        <v>17.838000000000001</v>
      </c>
      <c r="J23" s="45">
        <v>2.6131000000000002</v>
      </c>
      <c r="K23" s="45">
        <v>13.785</v>
      </c>
      <c r="L23" s="45">
        <v>4.5937999999999999</v>
      </c>
      <c r="M23" s="45">
        <v>0.92366999999999999</v>
      </c>
      <c r="N23" s="45">
        <v>5.3883999999999999</v>
      </c>
      <c r="O23" s="46">
        <v>1.1080000000000001</v>
      </c>
      <c r="P23" s="46">
        <v>3.3974000000000002</v>
      </c>
      <c r="Q23" s="46">
        <v>0.47427999999999998</v>
      </c>
      <c r="R23" s="46">
        <v>0.87590999999999997</v>
      </c>
      <c r="S23" s="46">
        <v>0.40412999999999999</v>
      </c>
      <c r="T23" s="46">
        <v>0.13772999999999999</v>
      </c>
      <c r="U23" s="197"/>
      <c r="V23" s="30"/>
    </row>
    <row r="24" spans="1:22" s="31" customFormat="1" x14ac:dyDescent="0.3">
      <c r="A24" s="105" t="s">
        <v>215</v>
      </c>
      <c r="B24" s="188">
        <v>11176</v>
      </c>
      <c r="C24" s="188">
        <v>130.85</v>
      </c>
      <c r="D24" s="186">
        <v>31.792999999999999</v>
      </c>
      <c r="E24" s="188">
        <v>130.81</v>
      </c>
      <c r="F24" s="45">
        <v>8.0204000000000004</v>
      </c>
      <c r="G24" s="188">
        <v>39.771000000000001</v>
      </c>
      <c r="H24" s="45">
        <v>7.3936999999999999</v>
      </c>
      <c r="I24" s="45">
        <v>19.265000000000001</v>
      </c>
      <c r="J24" s="45">
        <v>2.5434999999999999</v>
      </c>
      <c r="K24" s="45">
        <v>14.599</v>
      </c>
      <c r="L24" s="45">
        <v>5.3169000000000004</v>
      </c>
      <c r="M24" s="45">
        <v>0.86790999999999996</v>
      </c>
      <c r="N24" s="45">
        <v>7.4356999999999998</v>
      </c>
      <c r="O24" s="46">
        <v>1.1975</v>
      </c>
      <c r="P24" s="46">
        <v>4.5327999999999999</v>
      </c>
      <c r="Q24" s="46">
        <v>0.48518</v>
      </c>
      <c r="R24" s="46">
        <v>0.87272000000000005</v>
      </c>
      <c r="S24" s="46">
        <v>0.46078999999999998</v>
      </c>
      <c r="T24" s="46">
        <v>0.14657000000000001</v>
      </c>
      <c r="U24" s="197"/>
      <c r="V24" s="30"/>
    </row>
    <row r="25" spans="1:22" s="31" customFormat="1" x14ac:dyDescent="0.3">
      <c r="A25" s="133" t="s">
        <v>216</v>
      </c>
      <c r="B25" s="189">
        <v>11295</v>
      </c>
      <c r="C25" s="189">
        <v>140.41999999999999</v>
      </c>
      <c r="D25" s="187">
        <v>32.100999999999999</v>
      </c>
      <c r="E25" s="189">
        <v>133.99</v>
      </c>
      <c r="F25" s="47">
        <v>8.2918000000000003</v>
      </c>
      <c r="G25" s="189">
        <v>42.307000000000002</v>
      </c>
      <c r="H25" s="47">
        <v>7.1784999999999997</v>
      </c>
      <c r="I25" s="47">
        <v>19.885999999999999</v>
      </c>
      <c r="J25" s="47">
        <v>2.6913</v>
      </c>
      <c r="K25" s="47">
        <v>14.179</v>
      </c>
      <c r="L25" s="47">
        <v>4.9316000000000004</v>
      </c>
      <c r="M25" s="47">
        <v>0.84999000000000002</v>
      </c>
      <c r="N25" s="47">
        <v>5.6889000000000003</v>
      </c>
      <c r="O25" s="190">
        <v>1.2254</v>
      </c>
      <c r="P25" s="190">
        <v>3.1640000000000001</v>
      </c>
      <c r="Q25" s="190">
        <v>0.54542000000000002</v>
      </c>
      <c r="R25" s="190">
        <v>1.1575</v>
      </c>
      <c r="S25" s="190">
        <v>0.67964999999999998</v>
      </c>
      <c r="T25" s="190">
        <v>0.24673999999999999</v>
      </c>
      <c r="U25" s="197"/>
      <c r="V25" s="30"/>
    </row>
    <row r="26" spans="1:22" s="31" customFormat="1" x14ac:dyDescent="0.3">
      <c r="A26" s="105" t="s">
        <v>217</v>
      </c>
      <c r="B26" s="188">
        <v>5382.9</v>
      </c>
      <c r="C26" s="188">
        <v>104.27</v>
      </c>
      <c r="D26" s="186">
        <v>17.295999999999999</v>
      </c>
      <c r="E26" s="188">
        <v>49.524999999999999</v>
      </c>
      <c r="F26" s="45">
        <v>3.4211</v>
      </c>
      <c r="G26" s="188">
        <v>17.821999999999999</v>
      </c>
      <c r="H26" s="45">
        <v>3.2974999999999999</v>
      </c>
      <c r="I26" s="45">
        <v>7.7991000000000001</v>
      </c>
      <c r="J26" s="45">
        <v>1.0822000000000001</v>
      </c>
      <c r="K26" s="45">
        <v>6.6862000000000004</v>
      </c>
      <c r="L26" s="45">
        <v>3.0779000000000001</v>
      </c>
      <c r="M26" s="45">
        <v>0.46853</v>
      </c>
      <c r="N26" s="45">
        <v>3.52</v>
      </c>
      <c r="O26" s="46">
        <v>0.64580000000000004</v>
      </c>
      <c r="P26" s="46">
        <v>2.0024999999999999</v>
      </c>
      <c r="Q26" s="46">
        <v>0.19323000000000001</v>
      </c>
      <c r="R26" s="46">
        <v>1.4319</v>
      </c>
      <c r="S26" s="46">
        <v>0.31717000000000001</v>
      </c>
      <c r="T26" s="46">
        <v>0.17197000000000001</v>
      </c>
      <c r="U26" s="197"/>
      <c r="V26" s="30"/>
    </row>
    <row r="27" spans="1:22" s="31" customFormat="1" x14ac:dyDescent="0.3">
      <c r="A27" s="105" t="s">
        <v>218</v>
      </c>
      <c r="B27" s="188">
        <v>5315</v>
      </c>
      <c r="C27" s="188">
        <v>103.71</v>
      </c>
      <c r="D27" s="186">
        <v>16.265999999999998</v>
      </c>
      <c r="E27" s="188">
        <v>50.634999999999998</v>
      </c>
      <c r="F27" s="45">
        <v>3.0283000000000002</v>
      </c>
      <c r="G27" s="188">
        <v>16.081</v>
      </c>
      <c r="H27" s="45">
        <v>2.7275</v>
      </c>
      <c r="I27" s="45">
        <v>7.8067000000000002</v>
      </c>
      <c r="J27" s="45">
        <v>1.1943999999999999</v>
      </c>
      <c r="K27" s="45">
        <v>6.6893000000000002</v>
      </c>
      <c r="L27" s="45">
        <v>1.63</v>
      </c>
      <c r="M27" s="45">
        <v>0.41654000000000002</v>
      </c>
      <c r="N27" s="45">
        <v>2.9815</v>
      </c>
      <c r="O27" s="46">
        <v>0.69964000000000004</v>
      </c>
      <c r="P27" s="46">
        <v>2.3027000000000002</v>
      </c>
      <c r="Q27" s="46">
        <v>0.36924000000000001</v>
      </c>
      <c r="R27" s="46">
        <v>1.389</v>
      </c>
      <c r="S27" s="46">
        <v>0.33944000000000002</v>
      </c>
      <c r="T27" s="46">
        <v>0.10122</v>
      </c>
      <c r="U27" s="197"/>
      <c r="V27" s="30"/>
    </row>
    <row r="28" spans="1:22" s="31" customFormat="1" x14ac:dyDescent="0.3">
      <c r="A28" s="105" t="s">
        <v>219</v>
      </c>
      <c r="B28" s="188">
        <v>5401</v>
      </c>
      <c r="C28" s="188">
        <v>105.05</v>
      </c>
      <c r="D28" s="186">
        <v>18.294</v>
      </c>
      <c r="E28" s="188">
        <v>49.573999999999998</v>
      </c>
      <c r="F28" s="45">
        <v>2.7320000000000002</v>
      </c>
      <c r="G28" s="188">
        <v>16.940000000000001</v>
      </c>
      <c r="H28" s="45">
        <v>3.4756</v>
      </c>
      <c r="I28" s="45">
        <v>7.8205</v>
      </c>
      <c r="J28" s="45">
        <v>1.1022000000000001</v>
      </c>
      <c r="K28" s="45">
        <v>7.8593999999999999</v>
      </c>
      <c r="L28" s="45">
        <v>2.8736999999999999</v>
      </c>
      <c r="M28" s="45">
        <v>0.39484999999999998</v>
      </c>
      <c r="N28" s="45">
        <v>3.1179999999999999</v>
      </c>
      <c r="O28" s="46">
        <v>0.64890000000000003</v>
      </c>
      <c r="P28" s="46">
        <v>2.2570000000000001</v>
      </c>
      <c r="Q28" s="46">
        <v>0.37574999999999997</v>
      </c>
      <c r="R28" s="46">
        <v>1.3631</v>
      </c>
      <c r="S28" s="46">
        <v>0.22821</v>
      </c>
      <c r="T28" s="46">
        <v>0.10208</v>
      </c>
      <c r="U28" s="197"/>
      <c r="V28" s="30"/>
    </row>
    <row r="29" spans="1:22" s="31" customFormat="1" x14ac:dyDescent="0.3">
      <c r="A29" s="105" t="s">
        <v>220</v>
      </c>
      <c r="B29" s="188">
        <v>5385.5</v>
      </c>
      <c r="C29" s="188">
        <v>102.47</v>
      </c>
      <c r="D29" s="186">
        <v>17.178999999999998</v>
      </c>
      <c r="E29" s="188">
        <v>49.595999999999997</v>
      </c>
      <c r="F29" s="45">
        <v>2.9737</v>
      </c>
      <c r="G29" s="188">
        <v>16.141999999999999</v>
      </c>
      <c r="H29" s="45">
        <v>2.4582000000000002</v>
      </c>
      <c r="I29" s="45">
        <v>8.4856999999999996</v>
      </c>
      <c r="J29" s="45">
        <v>1.3332999999999999</v>
      </c>
      <c r="K29" s="45">
        <v>6.8823999999999996</v>
      </c>
      <c r="L29" s="45">
        <v>2.9266000000000001</v>
      </c>
      <c r="M29" s="45">
        <v>0.53012000000000004</v>
      </c>
      <c r="N29" s="45">
        <v>2.7199</v>
      </c>
      <c r="O29" s="46">
        <v>0.62746999999999997</v>
      </c>
      <c r="P29" s="46">
        <v>2.6598000000000002</v>
      </c>
      <c r="Q29" s="46">
        <v>0.30002000000000001</v>
      </c>
      <c r="R29" s="46">
        <v>1.4858</v>
      </c>
      <c r="S29" s="46">
        <v>0.11641</v>
      </c>
      <c r="T29" s="46">
        <v>0.17358000000000001</v>
      </c>
      <c r="U29" s="197"/>
      <c r="V29" s="30"/>
    </row>
    <row r="30" spans="1:22" s="31" customFormat="1" x14ac:dyDescent="0.3">
      <c r="A30" s="133" t="s">
        <v>221</v>
      </c>
      <c r="B30" s="189">
        <v>5386.9</v>
      </c>
      <c r="C30" s="189">
        <v>105.02</v>
      </c>
      <c r="D30" s="187">
        <v>17.379000000000001</v>
      </c>
      <c r="E30" s="189">
        <v>49.914000000000001</v>
      </c>
      <c r="F30" s="47">
        <v>3.2612999999999999</v>
      </c>
      <c r="G30" s="189">
        <v>17.056000000000001</v>
      </c>
      <c r="H30" s="47">
        <v>3.0427</v>
      </c>
      <c r="I30" s="47">
        <v>8.1743000000000006</v>
      </c>
      <c r="J30" s="47">
        <v>0.97314999999999996</v>
      </c>
      <c r="K30" s="47">
        <v>5.1993999999999998</v>
      </c>
      <c r="L30" s="47">
        <v>3.1575000000000002</v>
      </c>
      <c r="M30" s="47">
        <v>0.44613999999999998</v>
      </c>
      <c r="N30" s="47">
        <v>2.6775000000000002</v>
      </c>
      <c r="O30" s="190">
        <v>0.68825999999999998</v>
      </c>
      <c r="P30" s="190">
        <v>1.2182999999999999</v>
      </c>
      <c r="Q30" s="190">
        <v>0.33182</v>
      </c>
      <c r="R30" s="190">
        <v>1.4297</v>
      </c>
      <c r="S30" s="190">
        <v>0.17199999999999999</v>
      </c>
      <c r="T30" s="190"/>
      <c r="U30" s="197"/>
      <c r="V30" s="30"/>
    </row>
    <row r="31" spans="1:22" s="31" customFormat="1" x14ac:dyDescent="0.3">
      <c r="A31" s="105" t="s">
        <v>222</v>
      </c>
      <c r="B31" s="188">
        <v>8158.6</v>
      </c>
      <c r="C31" s="188">
        <v>114.82</v>
      </c>
      <c r="D31" s="186">
        <v>24.603999999999999</v>
      </c>
      <c r="E31" s="188">
        <v>90.129000000000005</v>
      </c>
      <c r="F31" s="45">
        <v>5.4916999999999998</v>
      </c>
      <c r="G31" s="188">
        <v>28.164999999999999</v>
      </c>
      <c r="H31" s="45">
        <v>5.0331000000000001</v>
      </c>
      <c r="I31" s="45">
        <v>12.973000000000001</v>
      </c>
      <c r="J31" s="45">
        <v>2.0057</v>
      </c>
      <c r="K31" s="45">
        <v>10.827999999999999</v>
      </c>
      <c r="L31" s="45">
        <v>3.8917000000000002</v>
      </c>
      <c r="M31" s="45">
        <v>0.57721999999999996</v>
      </c>
      <c r="N31" s="45">
        <v>3.5438000000000001</v>
      </c>
      <c r="O31" s="46">
        <v>0.88526000000000005</v>
      </c>
      <c r="P31" s="46">
        <v>2.7290000000000001</v>
      </c>
      <c r="Q31" s="46">
        <v>0.38863999999999999</v>
      </c>
      <c r="R31" s="46">
        <v>0.49930000000000002</v>
      </c>
      <c r="S31" s="46">
        <v>0.26695999999999998</v>
      </c>
      <c r="T31" s="46">
        <v>0.17691999999999999</v>
      </c>
      <c r="U31" s="197"/>
      <c r="V31" s="30"/>
    </row>
    <row r="32" spans="1:22" s="31" customFormat="1" x14ac:dyDescent="0.3">
      <c r="A32" s="105" t="s">
        <v>223</v>
      </c>
      <c r="B32" s="188">
        <v>8229.7999999999993</v>
      </c>
      <c r="C32" s="188">
        <v>114.83</v>
      </c>
      <c r="D32" s="186">
        <v>25.959</v>
      </c>
      <c r="E32" s="188">
        <v>91.637</v>
      </c>
      <c r="F32" s="45">
        <v>6.2332999999999998</v>
      </c>
      <c r="G32" s="188">
        <v>26.815000000000001</v>
      </c>
      <c r="H32" s="45">
        <v>4.7168999999999999</v>
      </c>
      <c r="I32" s="45">
        <v>13.561999999999999</v>
      </c>
      <c r="J32" s="45">
        <v>1.8774</v>
      </c>
      <c r="K32" s="45">
        <v>9.1715</v>
      </c>
      <c r="L32" s="45">
        <v>3.5861000000000001</v>
      </c>
      <c r="M32" s="45">
        <v>0.64342999999999995</v>
      </c>
      <c r="N32" s="45">
        <v>5.2187999999999999</v>
      </c>
      <c r="O32" s="46">
        <v>0.98055000000000003</v>
      </c>
      <c r="P32" s="46">
        <v>2.7892999999999999</v>
      </c>
      <c r="Q32" s="46">
        <v>0.45421</v>
      </c>
      <c r="R32" s="46">
        <v>0.52881999999999996</v>
      </c>
      <c r="S32" s="46">
        <v>0.37630999999999998</v>
      </c>
      <c r="T32" s="46">
        <v>0.13811999999999999</v>
      </c>
      <c r="U32" s="197"/>
      <c r="V32" s="30"/>
    </row>
    <row r="33" spans="1:22" s="31" customFormat="1" x14ac:dyDescent="0.3">
      <c r="A33" s="105" t="s">
        <v>224</v>
      </c>
      <c r="B33" s="188">
        <v>8115.1</v>
      </c>
      <c r="C33" s="188">
        <v>115.03</v>
      </c>
      <c r="D33" s="186">
        <v>25.443999999999999</v>
      </c>
      <c r="E33" s="188">
        <v>85.694999999999993</v>
      </c>
      <c r="F33" s="45">
        <v>5.6303999999999998</v>
      </c>
      <c r="G33" s="188">
        <v>26.373000000000001</v>
      </c>
      <c r="H33" s="45">
        <v>5.4893999999999998</v>
      </c>
      <c r="I33" s="45">
        <v>12.917</v>
      </c>
      <c r="J33" s="45">
        <v>1.8218000000000001</v>
      </c>
      <c r="K33" s="45">
        <v>11.153</v>
      </c>
      <c r="L33" s="45">
        <v>3.5226999999999999</v>
      </c>
      <c r="M33" s="45">
        <v>0.71960000000000002</v>
      </c>
      <c r="N33" s="45">
        <v>4.6558999999999999</v>
      </c>
      <c r="O33" s="46">
        <v>0.84121999999999997</v>
      </c>
      <c r="P33" s="46">
        <v>2.7061999999999999</v>
      </c>
      <c r="Q33" s="46">
        <v>0.35898000000000002</v>
      </c>
      <c r="R33" s="46">
        <v>0.67152999999999996</v>
      </c>
      <c r="S33" s="46">
        <v>0.40006000000000003</v>
      </c>
      <c r="T33" s="46">
        <v>0.10226</v>
      </c>
      <c r="U33" s="197"/>
      <c r="V33" s="30"/>
    </row>
    <row r="34" spans="1:22" s="31" customFormat="1" x14ac:dyDescent="0.3">
      <c r="A34" s="105" t="s">
        <v>225</v>
      </c>
      <c r="B34" s="188">
        <v>7155.3</v>
      </c>
      <c r="C34" s="188">
        <v>106.5</v>
      </c>
      <c r="D34" s="186">
        <v>21.463000000000001</v>
      </c>
      <c r="E34" s="188">
        <v>71.7</v>
      </c>
      <c r="F34" s="45">
        <v>4.6349</v>
      </c>
      <c r="G34" s="188">
        <v>23.201000000000001</v>
      </c>
      <c r="H34" s="45">
        <v>3.4916</v>
      </c>
      <c r="I34" s="45">
        <v>12.279</v>
      </c>
      <c r="J34" s="45">
        <v>1.5095000000000001</v>
      </c>
      <c r="K34" s="45">
        <v>8.8240999999999996</v>
      </c>
      <c r="L34" s="45">
        <v>3.5110000000000001</v>
      </c>
      <c r="M34" s="45">
        <v>0.78576000000000001</v>
      </c>
      <c r="N34" s="45">
        <v>3.9459</v>
      </c>
      <c r="O34" s="46">
        <v>0.84114</v>
      </c>
      <c r="P34" s="46">
        <v>2.9293999999999998</v>
      </c>
      <c r="Q34" s="46">
        <v>0.37933</v>
      </c>
      <c r="R34" s="46">
        <v>0.36609999999999998</v>
      </c>
      <c r="S34" s="46">
        <v>0.35476999999999997</v>
      </c>
      <c r="T34" s="46">
        <v>7.0533999999999999E-2</v>
      </c>
      <c r="U34" s="197"/>
      <c r="V34" s="30"/>
    </row>
    <row r="35" spans="1:22" s="31" customFormat="1" x14ac:dyDescent="0.3">
      <c r="A35" s="133" t="s">
        <v>226</v>
      </c>
      <c r="B35" s="189">
        <v>7141.3</v>
      </c>
      <c r="C35" s="189">
        <v>107.74</v>
      </c>
      <c r="D35" s="187">
        <v>22.657</v>
      </c>
      <c r="E35" s="189">
        <v>76.066000000000003</v>
      </c>
      <c r="F35" s="47">
        <v>4.8033000000000001</v>
      </c>
      <c r="G35" s="189">
        <v>23.914000000000001</v>
      </c>
      <c r="H35" s="47">
        <v>4.5789</v>
      </c>
      <c r="I35" s="47">
        <v>10.147</v>
      </c>
      <c r="J35" s="47">
        <v>1.4753000000000001</v>
      </c>
      <c r="K35" s="47">
        <v>9.0225000000000009</v>
      </c>
      <c r="L35" s="47">
        <v>3.4315000000000002</v>
      </c>
      <c r="M35" s="47">
        <v>0.50987000000000005</v>
      </c>
      <c r="N35" s="47">
        <v>3.4470999999999998</v>
      </c>
      <c r="O35" s="190">
        <v>0.74485000000000001</v>
      </c>
      <c r="P35" s="190">
        <v>2.9508000000000001</v>
      </c>
      <c r="Q35" s="190">
        <v>0.30009000000000002</v>
      </c>
      <c r="R35" s="190">
        <v>0.46240999999999999</v>
      </c>
      <c r="S35" s="190">
        <v>0.31785000000000002</v>
      </c>
      <c r="T35" s="190">
        <v>3.4469E-2</v>
      </c>
      <c r="U35" s="197"/>
      <c r="V35" s="30"/>
    </row>
    <row r="36" spans="1:22" s="31" customFormat="1" x14ac:dyDescent="0.3">
      <c r="A36" s="105" t="s">
        <v>229</v>
      </c>
      <c r="B36" s="188">
        <v>1708.7</v>
      </c>
      <c r="C36" s="188">
        <v>133.29</v>
      </c>
      <c r="D36" s="186">
        <v>12.478</v>
      </c>
      <c r="E36" s="188">
        <v>52.215000000000003</v>
      </c>
      <c r="F36" s="45">
        <v>4.3520000000000003</v>
      </c>
      <c r="G36" s="188">
        <v>27.623000000000001</v>
      </c>
      <c r="H36" s="45">
        <v>3.5773000000000001</v>
      </c>
      <c r="I36" s="45">
        <v>10.138999999999999</v>
      </c>
      <c r="J36" s="45">
        <v>1.5296000000000001</v>
      </c>
      <c r="K36" s="45">
        <v>6.8409000000000004</v>
      </c>
      <c r="L36" s="45">
        <v>3.2523</v>
      </c>
      <c r="M36" s="45">
        <v>0.72545000000000004</v>
      </c>
      <c r="N36" s="45">
        <v>3.9573</v>
      </c>
      <c r="O36" s="46">
        <v>0.71082000000000001</v>
      </c>
      <c r="P36" s="46">
        <v>3.7568999999999999</v>
      </c>
      <c r="Q36" s="46">
        <v>0.49839</v>
      </c>
      <c r="R36" s="46">
        <v>1.4074</v>
      </c>
      <c r="S36" s="46">
        <v>1.0551999999999999</v>
      </c>
      <c r="T36" s="46">
        <v>1.9653</v>
      </c>
    </row>
    <row r="37" spans="1:22" s="31" customFormat="1" x14ac:dyDescent="0.3">
      <c r="A37" s="133" t="s">
        <v>230</v>
      </c>
      <c r="B37" s="189">
        <v>2940.8</v>
      </c>
      <c r="C37" s="189">
        <v>140.86000000000001</v>
      </c>
      <c r="D37" s="187">
        <v>13.143000000000001</v>
      </c>
      <c r="E37" s="189">
        <v>53.981000000000002</v>
      </c>
      <c r="F37" s="47">
        <v>3.8936000000000002</v>
      </c>
      <c r="G37" s="189">
        <v>27.242999999999999</v>
      </c>
      <c r="H37" s="47">
        <v>4.1616999999999997</v>
      </c>
      <c r="I37" s="47">
        <v>9.0901999999999994</v>
      </c>
      <c r="J37" s="47">
        <v>1.6328</v>
      </c>
      <c r="K37" s="47">
        <v>8.7360000000000007</v>
      </c>
      <c r="L37" s="47">
        <v>4.6585000000000001</v>
      </c>
      <c r="M37" s="47">
        <v>0.59530000000000005</v>
      </c>
      <c r="N37" s="47">
        <v>2.7465000000000002</v>
      </c>
      <c r="O37" s="190">
        <v>0.84802999999999995</v>
      </c>
      <c r="P37" s="190">
        <v>4.1189</v>
      </c>
      <c r="Q37" s="190">
        <v>0.58364000000000005</v>
      </c>
      <c r="R37" s="190">
        <v>1.2383</v>
      </c>
      <c r="S37" s="190">
        <v>1.8615999999999999</v>
      </c>
      <c r="T37" s="190">
        <v>1.6088</v>
      </c>
      <c r="V37" s="30"/>
    </row>
    <row r="38" spans="1:22" s="31" customFormat="1" x14ac:dyDescent="0.3">
      <c r="A38" s="105" t="s">
        <v>246</v>
      </c>
      <c r="B38" s="188">
        <v>1412.8</v>
      </c>
      <c r="C38" s="188">
        <v>130.74</v>
      </c>
      <c r="D38" s="186">
        <v>11.807</v>
      </c>
      <c r="E38" s="188">
        <v>67.11</v>
      </c>
      <c r="F38" s="45">
        <v>8.2479999999999993</v>
      </c>
      <c r="G38" s="188">
        <v>39.853999999999999</v>
      </c>
      <c r="H38" s="45">
        <v>10.276</v>
      </c>
      <c r="I38" s="46">
        <v>14.246</v>
      </c>
      <c r="J38" s="46">
        <v>1.6021000000000001</v>
      </c>
      <c r="K38" s="46">
        <v>5.2663000000000002</v>
      </c>
      <c r="L38" s="46">
        <v>2.8157000000000001</v>
      </c>
      <c r="M38" s="46">
        <v>0.26745999999999998</v>
      </c>
      <c r="N38" s="46">
        <v>2.1274000000000002</v>
      </c>
      <c r="O38" s="45"/>
      <c r="P38" s="46">
        <v>0.93969999999999998</v>
      </c>
      <c r="Q38" s="46"/>
      <c r="R38" s="46"/>
      <c r="S38" s="46">
        <v>1.0221</v>
      </c>
      <c r="T38" s="46">
        <v>0.41871000000000003</v>
      </c>
    </row>
    <row r="39" spans="1:22" s="31" customFormat="1" x14ac:dyDescent="0.3">
      <c r="A39" s="105" t="s">
        <v>247</v>
      </c>
      <c r="B39" s="188">
        <v>1364.8</v>
      </c>
      <c r="C39" s="188">
        <v>135.87</v>
      </c>
      <c r="D39" s="186">
        <v>11.372999999999999</v>
      </c>
      <c r="E39" s="188">
        <v>70.415999999999997</v>
      </c>
      <c r="F39" s="45">
        <v>7.4013</v>
      </c>
      <c r="G39" s="188">
        <v>42.427</v>
      </c>
      <c r="H39" s="45">
        <v>10.599</v>
      </c>
      <c r="I39" s="46">
        <v>15.465999999999999</v>
      </c>
      <c r="J39" s="46">
        <v>1.5022</v>
      </c>
      <c r="K39" s="46">
        <v>10.72</v>
      </c>
      <c r="L39" s="46">
        <v>3.8727</v>
      </c>
      <c r="M39" s="46">
        <v>0.68774000000000002</v>
      </c>
      <c r="N39" s="46">
        <v>3.6955</v>
      </c>
      <c r="O39" s="45">
        <v>0.17266000000000001</v>
      </c>
      <c r="P39" s="46">
        <v>1.3897999999999999</v>
      </c>
      <c r="Q39" s="46">
        <v>6.7113999999999993E-2</v>
      </c>
      <c r="R39" s="46"/>
      <c r="S39" s="46">
        <v>0.36991000000000002</v>
      </c>
      <c r="T39" s="46"/>
      <c r="U39" s="198"/>
    </row>
    <row r="40" spans="1:22" s="31" customFormat="1" x14ac:dyDescent="0.3">
      <c r="A40" s="105" t="s">
        <v>248</v>
      </c>
      <c r="B40" s="188">
        <v>4081.4</v>
      </c>
      <c r="C40" s="188">
        <v>125.42</v>
      </c>
      <c r="D40" s="186">
        <v>12.734</v>
      </c>
      <c r="E40" s="188">
        <v>70.131</v>
      </c>
      <c r="F40" s="45">
        <v>8.1662999999999997</v>
      </c>
      <c r="G40" s="188">
        <v>39.164999999999999</v>
      </c>
      <c r="H40" s="45">
        <v>7.8579999999999997</v>
      </c>
      <c r="I40" s="46">
        <v>17.25</v>
      </c>
      <c r="J40" s="46">
        <v>1.6129</v>
      </c>
      <c r="K40" s="46">
        <v>5.5541</v>
      </c>
      <c r="L40" s="46">
        <v>1.9794</v>
      </c>
      <c r="M40" s="46">
        <v>0.46766000000000002</v>
      </c>
      <c r="N40" s="46">
        <v>1.3462000000000001</v>
      </c>
      <c r="O40" s="45">
        <v>0.56259999999999999</v>
      </c>
      <c r="P40" s="46">
        <v>1.609</v>
      </c>
      <c r="Q40" s="46">
        <v>9.7283999999999995E-2</v>
      </c>
      <c r="R40" s="46"/>
      <c r="S40" s="46">
        <v>0.71867999999999999</v>
      </c>
      <c r="T40" s="46"/>
    </row>
    <row r="41" spans="1:22" s="31" customFormat="1" x14ac:dyDescent="0.3">
      <c r="A41" s="133" t="s">
        <v>249</v>
      </c>
      <c r="B41" s="189">
        <v>1440.9</v>
      </c>
      <c r="C41" s="189">
        <v>122.51</v>
      </c>
      <c r="D41" s="187">
        <v>11.462999999999999</v>
      </c>
      <c r="E41" s="189">
        <v>56.07</v>
      </c>
      <c r="F41" s="47">
        <v>5.9420000000000002</v>
      </c>
      <c r="G41" s="189">
        <v>40.957000000000001</v>
      </c>
      <c r="H41" s="47">
        <v>7.3987999999999996</v>
      </c>
      <c r="I41" s="190">
        <v>20.341000000000001</v>
      </c>
      <c r="J41" s="190">
        <v>2.0295000000000001</v>
      </c>
      <c r="K41" s="190">
        <v>4.8921999999999999</v>
      </c>
      <c r="L41" s="190">
        <v>1.0701000000000001</v>
      </c>
      <c r="M41" s="190">
        <v>0.24845999999999999</v>
      </c>
      <c r="N41" s="190">
        <v>1.9762999999999999</v>
      </c>
      <c r="O41" s="47">
        <v>0.24030000000000001</v>
      </c>
      <c r="P41" s="190">
        <v>3.6034000000000002</v>
      </c>
      <c r="Q41" s="190">
        <v>0.26349</v>
      </c>
      <c r="R41" s="190"/>
      <c r="S41" s="190">
        <v>0.63302999999999998</v>
      </c>
      <c r="T41" s="190"/>
    </row>
    <row r="42" spans="1:22" s="31" customFormat="1" x14ac:dyDescent="0.3">
      <c r="A42" s="105" t="s">
        <v>250</v>
      </c>
      <c r="B42" s="188">
        <v>2044.5</v>
      </c>
      <c r="C42" s="188">
        <v>120.39</v>
      </c>
      <c r="D42" s="186">
        <v>21.24</v>
      </c>
      <c r="E42" s="188">
        <v>80.3</v>
      </c>
      <c r="F42" s="45">
        <v>7.6379000000000001</v>
      </c>
      <c r="G42" s="188">
        <v>25.513999999999999</v>
      </c>
      <c r="H42" s="45">
        <v>7.5701000000000001</v>
      </c>
      <c r="I42" s="46">
        <v>14.302</v>
      </c>
      <c r="J42" s="46">
        <v>1.6307</v>
      </c>
      <c r="K42" s="46">
        <v>9.3101000000000003</v>
      </c>
      <c r="L42" s="46">
        <v>1.8009999999999999</v>
      </c>
      <c r="M42" s="46">
        <v>0.47283999999999998</v>
      </c>
      <c r="N42" s="46">
        <v>3.0087999999999999</v>
      </c>
      <c r="O42" s="45"/>
      <c r="P42" s="46">
        <v>3.9773000000000001</v>
      </c>
      <c r="Q42" s="46">
        <v>0.50144</v>
      </c>
      <c r="R42" s="46"/>
      <c r="S42" s="46">
        <v>0.80311999999999995</v>
      </c>
      <c r="T42" s="46">
        <v>1.4803999999999999</v>
      </c>
    </row>
    <row r="43" spans="1:22" s="31" customFormat="1" x14ac:dyDescent="0.3">
      <c r="A43" s="105" t="s">
        <v>251</v>
      </c>
      <c r="B43" s="188">
        <v>1541</v>
      </c>
      <c r="C43" s="188">
        <v>110.89</v>
      </c>
      <c r="D43" s="186">
        <v>15.959</v>
      </c>
      <c r="E43" s="188">
        <v>65.575000000000003</v>
      </c>
      <c r="F43" s="45">
        <v>6.6688999999999998</v>
      </c>
      <c r="G43" s="188">
        <v>32.027999999999999</v>
      </c>
      <c r="H43" s="45">
        <v>8.2040000000000006</v>
      </c>
      <c r="I43" s="46">
        <v>12.48</v>
      </c>
      <c r="J43" s="46">
        <v>2.1530999999999998</v>
      </c>
      <c r="K43" s="46">
        <v>4.6711</v>
      </c>
      <c r="L43" s="46">
        <v>3.0442999999999998</v>
      </c>
      <c r="M43" s="46">
        <v>0.54939000000000004</v>
      </c>
      <c r="N43" s="46">
        <v>3.5224000000000002</v>
      </c>
      <c r="O43" s="45">
        <v>0.52256000000000002</v>
      </c>
      <c r="P43" s="46">
        <v>2.7479</v>
      </c>
      <c r="Q43" s="46">
        <v>0.29814000000000002</v>
      </c>
      <c r="R43" s="46"/>
      <c r="S43" s="46"/>
      <c r="T43" s="46">
        <v>0.49519000000000002</v>
      </c>
    </row>
    <row r="44" spans="1:22" s="31" customFormat="1" x14ac:dyDescent="0.3">
      <c r="A44" s="105" t="s">
        <v>252</v>
      </c>
      <c r="B44" s="188">
        <v>2225.6</v>
      </c>
      <c r="C44" s="188">
        <v>120.41</v>
      </c>
      <c r="D44" s="186">
        <v>26.257000000000001</v>
      </c>
      <c r="E44" s="188">
        <v>72.09</v>
      </c>
      <c r="F44" s="45">
        <v>5.6277999999999997</v>
      </c>
      <c r="G44" s="188">
        <v>26.847000000000001</v>
      </c>
      <c r="H44" s="45">
        <v>6.6075999999999997</v>
      </c>
      <c r="I44" s="46">
        <v>14.587</v>
      </c>
      <c r="J44" s="46">
        <v>2.3411</v>
      </c>
      <c r="K44" s="46">
        <v>6.7720000000000002</v>
      </c>
      <c r="L44" s="46">
        <v>1.3436999999999999</v>
      </c>
      <c r="M44" s="46">
        <v>0.57020999999999999</v>
      </c>
      <c r="N44" s="46">
        <v>4.3771000000000004</v>
      </c>
      <c r="O44" s="45">
        <v>0.91634000000000004</v>
      </c>
      <c r="P44" s="46">
        <v>5.008</v>
      </c>
      <c r="Q44" s="46">
        <v>0.32851000000000002</v>
      </c>
      <c r="R44" s="46"/>
      <c r="S44" s="46">
        <v>0.43813000000000002</v>
      </c>
      <c r="T44" s="46"/>
    </row>
    <row r="45" spans="1:22" s="31" customFormat="1" x14ac:dyDescent="0.3">
      <c r="A45" s="133" t="s">
        <v>253</v>
      </c>
      <c r="B45" s="189">
        <v>1476.7</v>
      </c>
      <c r="C45" s="189">
        <v>163.09</v>
      </c>
      <c r="D45" s="187">
        <v>14.02</v>
      </c>
      <c r="E45" s="189">
        <v>75.188999999999993</v>
      </c>
      <c r="F45" s="47">
        <v>7.6683000000000003</v>
      </c>
      <c r="G45" s="189">
        <v>43.459000000000003</v>
      </c>
      <c r="H45" s="47">
        <v>6.7625000000000002</v>
      </c>
      <c r="I45" s="190">
        <v>21.9</v>
      </c>
      <c r="J45" s="190">
        <v>1.5482</v>
      </c>
      <c r="K45" s="190">
        <v>10.662000000000001</v>
      </c>
      <c r="L45" s="190">
        <v>1.3839999999999999</v>
      </c>
      <c r="M45" s="190">
        <v>0.3634</v>
      </c>
      <c r="N45" s="190">
        <v>3.8765999999999998</v>
      </c>
      <c r="O45" s="47">
        <v>0.82633999999999996</v>
      </c>
      <c r="P45" s="190">
        <v>3.44</v>
      </c>
      <c r="Q45" s="190">
        <v>0.18969</v>
      </c>
      <c r="R45" s="190"/>
      <c r="S45" s="190">
        <v>0.34492</v>
      </c>
      <c r="T45" s="190">
        <v>0.42387999999999998</v>
      </c>
    </row>
    <row r="46" spans="1:22" s="31" customFormat="1" x14ac:dyDescent="0.3">
      <c r="A46" s="105" t="s">
        <v>254</v>
      </c>
      <c r="B46" s="188">
        <v>1292.2</v>
      </c>
      <c r="C46" s="188">
        <v>139.63</v>
      </c>
      <c r="D46" s="186">
        <v>13.276999999999999</v>
      </c>
      <c r="E46" s="188">
        <v>114.25</v>
      </c>
      <c r="F46" s="45">
        <v>10.276999999999999</v>
      </c>
      <c r="G46" s="188">
        <v>58.93</v>
      </c>
      <c r="H46" s="45">
        <v>8.1076999999999995</v>
      </c>
      <c r="I46" s="46">
        <v>22.803000000000001</v>
      </c>
      <c r="J46" s="46">
        <v>1.8984000000000001</v>
      </c>
      <c r="K46" s="46">
        <v>9.9352</v>
      </c>
      <c r="L46" s="46">
        <v>2.7961</v>
      </c>
      <c r="M46" s="46">
        <v>1.1685000000000001</v>
      </c>
      <c r="N46" s="46">
        <v>5.2539999999999996</v>
      </c>
      <c r="O46" s="45">
        <v>0.60624</v>
      </c>
      <c r="P46" s="46">
        <v>2.0611999999999999</v>
      </c>
      <c r="Q46" s="46">
        <v>0.37282999999999999</v>
      </c>
      <c r="R46" s="46"/>
      <c r="S46" s="46">
        <v>7.4795999999999996</v>
      </c>
      <c r="T46" s="46">
        <v>1.1489</v>
      </c>
    </row>
    <row r="47" spans="1:22" s="31" customFormat="1" x14ac:dyDescent="0.3">
      <c r="A47" s="133" t="s">
        <v>255</v>
      </c>
      <c r="B47" s="189">
        <v>1294.4000000000001</v>
      </c>
      <c r="C47" s="189">
        <v>121.77</v>
      </c>
      <c r="D47" s="187">
        <v>11.977</v>
      </c>
      <c r="E47" s="189">
        <v>104.84</v>
      </c>
      <c r="F47" s="47">
        <v>9.3206000000000007</v>
      </c>
      <c r="G47" s="189">
        <v>35.427999999999997</v>
      </c>
      <c r="H47" s="47">
        <v>10.087</v>
      </c>
      <c r="I47" s="190">
        <v>17.263000000000002</v>
      </c>
      <c r="J47" s="190">
        <v>2.0528</v>
      </c>
      <c r="K47" s="190">
        <v>6.6273999999999997</v>
      </c>
      <c r="L47" s="190">
        <v>0.80876999999999999</v>
      </c>
      <c r="M47" s="190">
        <v>0.42515999999999998</v>
      </c>
      <c r="N47" s="190">
        <v>2.1417999999999999</v>
      </c>
      <c r="O47" s="47">
        <v>0.53300000000000003</v>
      </c>
      <c r="P47" s="190">
        <v>1.2403</v>
      </c>
      <c r="Q47" s="190">
        <v>0.34277000000000002</v>
      </c>
      <c r="R47" s="190"/>
      <c r="S47" s="190">
        <v>0.68603999999999998</v>
      </c>
      <c r="T47" s="190">
        <v>1.2645999999999999</v>
      </c>
    </row>
    <row r="48" spans="1:22" s="31" customFormat="1" x14ac:dyDescent="0.3">
      <c r="A48" s="105" t="s">
        <v>256</v>
      </c>
      <c r="B48" s="188">
        <v>2415.5</v>
      </c>
      <c r="C48" s="188">
        <v>134.54</v>
      </c>
      <c r="D48" s="186">
        <v>16.433</v>
      </c>
      <c r="E48" s="188">
        <v>79.350999999999999</v>
      </c>
      <c r="F48" s="45">
        <v>4.8749000000000002</v>
      </c>
      <c r="G48" s="188">
        <v>197.13</v>
      </c>
      <c r="H48" s="45">
        <v>6.1467000000000001</v>
      </c>
      <c r="I48" s="46">
        <v>13.951000000000001</v>
      </c>
      <c r="J48" s="46">
        <v>1.1919999999999999</v>
      </c>
      <c r="K48" s="46">
        <v>9.1179000000000006</v>
      </c>
      <c r="L48" s="46">
        <v>7.0255999999999998</v>
      </c>
      <c r="M48" s="46">
        <v>0.85082000000000002</v>
      </c>
      <c r="N48" s="46">
        <v>3.2145000000000001</v>
      </c>
      <c r="O48" s="45">
        <v>0.65142999999999995</v>
      </c>
      <c r="P48" s="46">
        <v>1.8099000000000001</v>
      </c>
      <c r="Q48" s="46">
        <v>6.9325999999999999E-2</v>
      </c>
      <c r="R48" s="46"/>
      <c r="S48" s="46">
        <v>1.716</v>
      </c>
      <c r="T48" s="46">
        <v>0.52722999999999998</v>
      </c>
    </row>
    <row r="49" spans="1:41" s="31" customFormat="1" x14ac:dyDescent="0.3">
      <c r="A49" s="105" t="s">
        <v>257</v>
      </c>
      <c r="B49" s="188">
        <v>6134</v>
      </c>
      <c r="C49" s="188">
        <v>118.01</v>
      </c>
      <c r="D49" s="186">
        <v>21.184999999999999</v>
      </c>
      <c r="E49" s="188">
        <v>80.652000000000001</v>
      </c>
      <c r="F49" s="45">
        <v>6.1013000000000002</v>
      </c>
      <c r="G49" s="188">
        <v>182.6</v>
      </c>
      <c r="H49" s="45">
        <v>5.0442999999999998</v>
      </c>
      <c r="I49" s="46">
        <v>11.952999999999999</v>
      </c>
      <c r="J49" s="46">
        <v>1.2098</v>
      </c>
      <c r="K49" s="46">
        <v>13.917999999999999</v>
      </c>
      <c r="L49" s="46">
        <v>5.5906000000000002</v>
      </c>
      <c r="M49" s="46">
        <v>0.30826999999999999</v>
      </c>
      <c r="N49" s="46">
        <v>5.1407999999999996</v>
      </c>
      <c r="O49" s="45">
        <v>0.39674999999999999</v>
      </c>
      <c r="P49" s="46">
        <v>2.5828000000000002</v>
      </c>
      <c r="Q49" s="46">
        <v>7.3910000000000003E-2</v>
      </c>
      <c r="R49" s="46"/>
      <c r="S49" s="46">
        <v>1.0290999999999999</v>
      </c>
      <c r="T49" s="46">
        <v>1.2646999999999999</v>
      </c>
    </row>
    <row r="50" spans="1:41" s="31" customFormat="1" x14ac:dyDescent="0.3">
      <c r="A50" s="133" t="s">
        <v>258</v>
      </c>
      <c r="B50" s="189">
        <v>4722.8</v>
      </c>
      <c r="C50" s="189">
        <v>144.66999999999999</v>
      </c>
      <c r="D50" s="187">
        <v>15.779</v>
      </c>
      <c r="E50" s="189">
        <v>75.501999999999995</v>
      </c>
      <c r="F50" s="47">
        <v>3.6762000000000001</v>
      </c>
      <c r="G50" s="189">
        <v>158.74</v>
      </c>
      <c r="H50" s="47">
        <v>3.4826999999999999</v>
      </c>
      <c r="I50" s="190">
        <v>15.099</v>
      </c>
      <c r="J50" s="190">
        <v>1.4258999999999999</v>
      </c>
      <c r="K50" s="190">
        <v>11.898</v>
      </c>
      <c r="L50" s="190">
        <v>3.0295000000000001</v>
      </c>
      <c r="M50" s="190">
        <v>0.73678999999999994</v>
      </c>
      <c r="N50" s="190">
        <v>1.9225000000000001</v>
      </c>
      <c r="O50" s="47">
        <v>0.80952000000000002</v>
      </c>
      <c r="P50" s="190">
        <v>3.6227999999999998</v>
      </c>
      <c r="Q50" s="190">
        <v>0.49669000000000002</v>
      </c>
      <c r="R50" s="190"/>
      <c r="S50" s="190">
        <v>0.51317999999999997</v>
      </c>
      <c r="T50" s="190"/>
    </row>
    <row r="51" spans="1:41" s="31" customFormat="1" x14ac:dyDescent="0.3">
      <c r="A51" s="56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30"/>
      <c r="V51" s="30"/>
      <c r="W51" s="45"/>
      <c r="X51" s="68"/>
    </row>
    <row r="52" spans="1:41" s="31" customFormat="1" x14ac:dyDescent="0.3">
      <c r="A52" s="57"/>
      <c r="W52" s="46"/>
      <c r="X52" s="44"/>
    </row>
    <row r="53" spans="1:41" s="32" customFormat="1" ht="22.5" x14ac:dyDescent="0.45">
      <c r="A53" s="69" t="s">
        <v>156</v>
      </c>
      <c r="W53" s="64"/>
      <c r="X53" s="70"/>
    </row>
    <row r="54" spans="1:41" s="32" customFormat="1" x14ac:dyDescent="0.3">
      <c r="A54" s="71"/>
      <c r="B54" s="72" t="s">
        <v>19</v>
      </c>
      <c r="C54" s="72" t="s">
        <v>134</v>
      </c>
      <c r="D54" s="72" t="s">
        <v>135</v>
      </c>
      <c r="E54" s="72" t="s">
        <v>136</v>
      </c>
      <c r="F54" s="72" t="s">
        <v>137</v>
      </c>
      <c r="G54" s="72" t="s">
        <v>138</v>
      </c>
      <c r="H54" s="72" t="s">
        <v>139</v>
      </c>
      <c r="I54" s="72" t="s">
        <v>140</v>
      </c>
      <c r="J54" s="72" t="s">
        <v>141</v>
      </c>
      <c r="K54" s="72" t="s">
        <v>142</v>
      </c>
      <c r="L54" s="72" t="s">
        <v>143</v>
      </c>
      <c r="M54" s="72" t="s">
        <v>144</v>
      </c>
      <c r="N54" s="72" t="s">
        <v>145</v>
      </c>
      <c r="O54" s="72" t="s">
        <v>146</v>
      </c>
      <c r="P54" s="72" t="s">
        <v>147</v>
      </c>
      <c r="Q54" s="72" t="s">
        <v>148</v>
      </c>
      <c r="R54" s="72" t="s">
        <v>149</v>
      </c>
      <c r="S54" s="72" t="s">
        <v>150</v>
      </c>
      <c r="T54" s="72" t="s">
        <v>151</v>
      </c>
      <c r="U54" s="58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</row>
    <row r="55" spans="1:41" s="73" customFormat="1" x14ac:dyDescent="0.3">
      <c r="A55" s="134" t="s">
        <v>227</v>
      </c>
      <c r="B55" s="109">
        <v>6858.0599999999995</v>
      </c>
      <c r="C55" s="109">
        <v>106.35</v>
      </c>
      <c r="D55" s="191">
        <v>21.744799999999998</v>
      </c>
      <c r="E55" s="109">
        <v>61.117799999999988</v>
      </c>
      <c r="F55" s="64">
        <v>3.36822</v>
      </c>
      <c r="G55" s="109">
        <v>26.6892</v>
      </c>
      <c r="H55" s="64">
        <v>3.4955399999999996</v>
      </c>
      <c r="I55" s="64">
        <v>10.629960000000001</v>
      </c>
      <c r="J55" s="64">
        <v>1.3847799999999997</v>
      </c>
      <c r="K55" s="64">
        <v>7.9859999999999998</v>
      </c>
      <c r="L55" s="64">
        <v>3.0972999999999997</v>
      </c>
      <c r="M55" s="64">
        <v>0.60774600000000001</v>
      </c>
      <c r="N55" s="64">
        <v>3.68906</v>
      </c>
      <c r="O55" s="64">
        <v>0.83148200000000005</v>
      </c>
      <c r="P55" s="64">
        <v>2.5484599999999999</v>
      </c>
      <c r="Q55" s="64">
        <v>0.36283999999999994</v>
      </c>
      <c r="R55" s="64">
        <v>0.54494399999999998</v>
      </c>
      <c r="S55" s="64">
        <v>0.30475600000000003</v>
      </c>
      <c r="T55" s="64">
        <v>0.120022</v>
      </c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</row>
    <row r="56" spans="1:41" s="73" customFormat="1" x14ac:dyDescent="0.3">
      <c r="A56" s="142" t="s">
        <v>228</v>
      </c>
      <c r="B56" s="193">
        <v>69.625463704021385</v>
      </c>
      <c r="C56" s="193">
        <v>3.4206175071176839</v>
      </c>
      <c r="D56" s="192">
        <v>1.3160726026325447</v>
      </c>
      <c r="E56" s="193">
        <v>3.4021299166845469</v>
      </c>
      <c r="F56" s="143">
        <v>0.48046302511223488</v>
      </c>
      <c r="G56" s="193">
        <v>2.6270733716438146</v>
      </c>
      <c r="H56" s="143">
        <v>0.76656720638180187</v>
      </c>
      <c r="I56" s="143">
        <v>1.4806103665718406</v>
      </c>
      <c r="J56" s="143">
        <v>0.29315737514174878</v>
      </c>
      <c r="K56" s="143">
        <v>2.0300530114753159</v>
      </c>
      <c r="L56" s="143">
        <v>0.90160100698701529</v>
      </c>
      <c r="M56" s="143">
        <v>0.18199256833453392</v>
      </c>
      <c r="N56" s="143">
        <v>1.0549233307686392</v>
      </c>
      <c r="O56" s="143">
        <v>0.23578158346232217</v>
      </c>
      <c r="P56" s="143">
        <v>0.81653718684454291</v>
      </c>
      <c r="Q56" s="143">
        <v>0.12334404596493501</v>
      </c>
      <c r="R56" s="143">
        <v>0.23225276380271559</v>
      </c>
      <c r="S56" s="143">
        <v>0.26137071137371148</v>
      </c>
      <c r="T56" s="143">
        <v>0.1600607146366653</v>
      </c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</row>
    <row r="57" spans="1:41" s="73" customFormat="1" x14ac:dyDescent="0.3">
      <c r="A57" s="134" t="s">
        <v>172</v>
      </c>
      <c r="B57" s="109">
        <v>8183.8</v>
      </c>
      <c r="C57" s="109">
        <v>108.53533333333333</v>
      </c>
      <c r="D57" s="191">
        <v>25.513500000000004</v>
      </c>
      <c r="E57" s="109">
        <v>83.777666666666661</v>
      </c>
      <c r="F57" s="64">
        <v>5.1040833333333335</v>
      </c>
      <c r="G57" s="109">
        <v>24.990666666666666</v>
      </c>
      <c r="H57" s="64">
        <v>4.5597166666666666</v>
      </c>
      <c r="I57" s="64">
        <v>12.118666666666664</v>
      </c>
      <c r="J57" s="64">
        <v>1.7221500000000001</v>
      </c>
      <c r="K57" s="64">
        <v>9.8250666666666682</v>
      </c>
      <c r="L57" s="64">
        <v>3.7214500000000008</v>
      </c>
      <c r="M57" s="64">
        <v>0.65408999999999995</v>
      </c>
      <c r="N57" s="64">
        <v>4.5773666666666672</v>
      </c>
      <c r="O57" s="64">
        <v>0.97477500000000006</v>
      </c>
      <c r="P57" s="64">
        <v>2.6111999999999997</v>
      </c>
      <c r="Q57" s="64">
        <v>0.36637666666666663</v>
      </c>
      <c r="R57" s="64">
        <v>0.46981166666666668</v>
      </c>
      <c r="S57" s="64">
        <v>0.33808500000000002</v>
      </c>
      <c r="T57" s="64">
        <v>0.18721333333333331</v>
      </c>
      <c r="V57" s="111"/>
      <c r="W57" s="111"/>
      <c r="X57" s="111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</row>
    <row r="58" spans="1:41" s="73" customFormat="1" ht="15.5" x14ac:dyDescent="0.35">
      <c r="A58" s="142" t="s">
        <v>228</v>
      </c>
      <c r="B58" s="193">
        <v>75.808165688136796</v>
      </c>
      <c r="C58" s="193">
        <v>3.4507945780645937</v>
      </c>
      <c r="D58" s="192">
        <v>1.4211797545349427</v>
      </c>
      <c r="E58" s="193">
        <v>3.9693497351581404</v>
      </c>
      <c r="F58" s="143">
        <v>0.5896028445487691</v>
      </c>
      <c r="G58" s="193">
        <v>2.5383183219604275</v>
      </c>
      <c r="H58" s="143">
        <v>0.8727833948924556</v>
      </c>
      <c r="I58" s="143">
        <v>1.5739957982790169</v>
      </c>
      <c r="J58" s="143">
        <v>0.3254847710723191</v>
      </c>
      <c r="K58" s="143">
        <v>2.2421652772041583</v>
      </c>
      <c r="L58" s="143">
        <v>0.95617101273778426</v>
      </c>
      <c r="M58" s="143">
        <v>0.18376556721268542</v>
      </c>
      <c r="N58" s="143">
        <v>1.1662230018739983</v>
      </c>
      <c r="O58" s="143">
        <v>0.25428208717092127</v>
      </c>
      <c r="P58" s="143">
        <v>0.83665886859579752</v>
      </c>
      <c r="Q58" s="143">
        <v>0.12194635175354776</v>
      </c>
      <c r="R58" s="143">
        <v>0.19986467465762928</v>
      </c>
      <c r="S58" s="143">
        <v>0.27443311862820052</v>
      </c>
      <c r="T58" s="143">
        <v>0.22133977311138636</v>
      </c>
      <c r="V58" s="112"/>
      <c r="W58" s="108"/>
      <c r="X58" s="109"/>
      <c r="Y58" s="110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</row>
    <row r="59" spans="1:41" s="73" customFormat="1" ht="15.5" x14ac:dyDescent="0.35">
      <c r="A59" s="134" t="s">
        <v>174</v>
      </c>
      <c r="B59" s="109">
        <v>9882.4666666666672</v>
      </c>
      <c r="C59" s="109">
        <v>114.61666666666666</v>
      </c>
      <c r="D59" s="191">
        <v>30.328666666666667</v>
      </c>
      <c r="E59" s="109">
        <v>103.23333333333333</v>
      </c>
      <c r="F59" s="64">
        <v>6.1408333333333331</v>
      </c>
      <c r="G59" s="109">
        <v>35.105666666666671</v>
      </c>
      <c r="H59" s="64">
        <v>5.5302333333333342</v>
      </c>
      <c r="I59" s="64">
        <v>14.993</v>
      </c>
      <c r="J59" s="64">
        <v>2.1379666666666668</v>
      </c>
      <c r="K59" s="64">
        <v>11.0015</v>
      </c>
      <c r="L59" s="64">
        <v>4.1720333333333341</v>
      </c>
      <c r="M59" s="64">
        <v>0.8653333333333334</v>
      </c>
      <c r="N59" s="64">
        <v>5.82775</v>
      </c>
      <c r="O59" s="64">
        <v>1.1321933333333334</v>
      </c>
      <c r="P59" s="64">
        <v>3.3648666666666665</v>
      </c>
      <c r="Q59" s="64">
        <v>0.45818999999999993</v>
      </c>
      <c r="R59" s="64">
        <v>0.60486333333333331</v>
      </c>
      <c r="S59" s="64">
        <v>0.46417000000000003</v>
      </c>
      <c r="T59" s="64">
        <v>0.16537000000000002</v>
      </c>
      <c r="V59" s="112"/>
      <c r="W59" s="108"/>
      <c r="X59" s="109"/>
      <c r="Y59" s="110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</row>
    <row r="60" spans="1:41" s="73" customFormat="1" ht="15.5" x14ac:dyDescent="0.35">
      <c r="A60" s="142" t="s">
        <v>228</v>
      </c>
      <c r="B60" s="193">
        <v>52.82170964669735</v>
      </c>
      <c r="C60" s="193">
        <v>2.2328175227725171</v>
      </c>
      <c r="D60" s="192">
        <v>0.98184293886547858</v>
      </c>
      <c r="E60" s="193">
        <v>2.8032737468895186</v>
      </c>
      <c r="F60" s="143">
        <v>0.41119012403023492</v>
      </c>
      <c r="G60" s="193">
        <v>1.899131556791156</v>
      </c>
      <c r="H60" s="143">
        <v>0.60759346128805569</v>
      </c>
      <c r="I60" s="143">
        <v>1.1116318333423165</v>
      </c>
      <c r="J60" s="143">
        <v>0.22989424829690716</v>
      </c>
      <c r="K60" s="143">
        <v>1.5053437515066119</v>
      </c>
      <c r="L60" s="143">
        <v>0.647211793542114</v>
      </c>
      <c r="M60" s="143">
        <v>0.13628910969332803</v>
      </c>
      <c r="N60" s="143">
        <v>0.69671858953238786</v>
      </c>
      <c r="O60" s="143">
        <v>0.17327843818548228</v>
      </c>
      <c r="P60" s="143">
        <v>0.57838679722137509</v>
      </c>
      <c r="Q60" s="143">
        <v>8.7442198788685546E-2</v>
      </c>
      <c r="R60" s="143">
        <v>0.15155730126259179</v>
      </c>
      <c r="S60" s="143">
        <v>0.20358288388025156</v>
      </c>
      <c r="T60" s="143">
        <v>0.1329023766303673</v>
      </c>
      <c r="V60" s="112"/>
      <c r="W60" s="108"/>
      <c r="X60" s="109"/>
      <c r="Y60" s="110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</row>
    <row r="61" spans="1:41" s="73" customFormat="1" ht="15.5" x14ac:dyDescent="0.35">
      <c r="A61" s="134" t="s">
        <v>173</v>
      </c>
      <c r="B61" s="109">
        <v>5745.06</v>
      </c>
      <c r="C61" s="109">
        <v>102.238</v>
      </c>
      <c r="D61" s="191">
        <v>19.099400000000003</v>
      </c>
      <c r="E61" s="109">
        <v>49.947600000000001</v>
      </c>
      <c r="F61" s="64">
        <v>3.10432</v>
      </c>
      <c r="G61" s="109">
        <v>19.948</v>
      </c>
      <c r="H61" s="64">
        <v>3.2190800000000004</v>
      </c>
      <c r="I61" s="64">
        <v>8.4464199999999998</v>
      </c>
      <c r="J61" s="64">
        <v>1.14984</v>
      </c>
      <c r="K61" s="64">
        <v>6.2709200000000003</v>
      </c>
      <c r="L61" s="64">
        <v>2.8090600000000001</v>
      </c>
      <c r="M61" s="64">
        <v>0.52750799999999998</v>
      </c>
      <c r="N61" s="64">
        <v>3.1442999999999999</v>
      </c>
      <c r="O61" s="64">
        <v>0.76683800000000013</v>
      </c>
      <c r="P61" s="64">
        <v>2.0198200000000002</v>
      </c>
      <c r="Q61" s="64">
        <v>0.30876200000000004</v>
      </c>
      <c r="R61" s="64">
        <v>0.30264400000000002</v>
      </c>
      <c r="S61" s="64">
        <v>0.1985392</v>
      </c>
      <c r="T61" s="64">
        <v>0.116442</v>
      </c>
      <c r="V61" s="112"/>
      <c r="W61" s="108"/>
      <c r="X61" s="109"/>
      <c r="Y61" s="110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</row>
    <row r="62" spans="1:41" s="73" customFormat="1" ht="15.5" x14ac:dyDescent="0.35">
      <c r="A62" s="142" t="s">
        <v>228</v>
      </c>
      <c r="B62" s="193">
        <v>52.19997659961161</v>
      </c>
      <c r="C62" s="193">
        <v>2.7468393382212946</v>
      </c>
      <c r="D62" s="192">
        <v>1.0102986656924773</v>
      </c>
      <c r="E62" s="193">
        <v>2.5198644626249247</v>
      </c>
      <c r="F62" s="143">
        <v>0.37787087027184302</v>
      </c>
      <c r="G62" s="193">
        <v>1.8617546607434612</v>
      </c>
      <c r="H62" s="143">
        <v>0.60285991092458613</v>
      </c>
      <c r="I62" s="143">
        <v>1.0801873127842225</v>
      </c>
      <c r="J62" s="143">
        <v>0.21921551344054099</v>
      </c>
      <c r="K62" s="143">
        <v>1.4727783078250438</v>
      </c>
      <c r="L62" s="143">
        <v>0.71053165545245067</v>
      </c>
      <c r="M62" s="143">
        <v>0.13991680186096309</v>
      </c>
      <c r="N62" s="143">
        <v>0.80112361911255614</v>
      </c>
      <c r="O62" s="143">
        <v>0.18593066571977845</v>
      </c>
      <c r="P62" s="143">
        <v>0.59434193878608299</v>
      </c>
      <c r="Q62" s="143">
        <v>9.2870335995946518E-2</v>
      </c>
      <c r="R62" s="143">
        <v>0.1322822901941148</v>
      </c>
      <c r="S62" s="143">
        <v>0.17291033320481458</v>
      </c>
      <c r="T62" s="143">
        <v>0.12928792266101269</v>
      </c>
      <c r="V62" s="112"/>
      <c r="W62" s="108"/>
      <c r="X62" s="109"/>
      <c r="Y62" s="110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</row>
    <row r="63" spans="1:41" s="73" customFormat="1" ht="15.5" x14ac:dyDescent="0.35">
      <c r="A63" s="134" t="s">
        <v>177</v>
      </c>
      <c r="B63" s="109">
        <v>11132.333333333334</v>
      </c>
      <c r="C63" s="109">
        <v>132.99333333333334</v>
      </c>
      <c r="D63" s="191">
        <v>31.927999999999997</v>
      </c>
      <c r="E63" s="109">
        <v>130.89333333333335</v>
      </c>
      <c r="F63" s="64">
        <v>8.1579666666666668</v>
      </c>
      <c r="G63" s="109">
        <v>40.305333333333337</v>
      </c>
      <c r="H63" s="64">
        <v>6.9935</v>
      </c>
      <c r="I63" s="64">
        <v>18.996333333333336</v>
      </c>
      <c r="J63" s="64">
        <v>2.6159666666666666</v>
      </c>
      <c r="K63" s="64">
        <v>14.187666666666667</v>
      </c>
      <c r="L63" s="64">
        <v>4.9474333333333336</v>
      </c>
      <c r="M63" s="64">
        <v>0.88052333333333321</v>
      </c>
      <c r="N63" s="64">
        <v>6.1709999999999994</v>
      </c>
      <c r="O63" s="64">
        <v>1.1769666666666667</v>
      </c>
      <c r="P63" s="64">
        <v>3.6980666666666671</v>
      </c>
      <c r="Q63" s="64">
        <v>0.50162666666666667</v>
      </c>
      <c r="R63" s="64">
        <v>0.96871000000000007</v>
      </c>
      <c r="S63" s="64">
        <v>0.51485666666666663</v>
      </c>
      <c r="T63" s="64">
        <v>0.17701333333333333</v>
      </c>
      <c r="V63" s="112"/>
      <c r="W63" s="108"/>
      <c r="X63" s="109"/>
      <c r="Y63" s="110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</row>
    <row r="64" spans="1:41" s="73" customFormat="1" ht="15.5" x14ac:dyDescent="0.35">
      <c r="A64" s="142" t="s">
        <v>228</v>
      </c>
      <c r="B64" s="193">
        <v>55.863231494427538</v>
      </c>
      <c r="C64" s="193">
        <v>2.4080618430596834</v>
      </c>
      <c r="D64" s="192">
        <v>1.0041604029735487</v>
      </c>
      <c r="E64" s="193">
        <v>3.1352536245095068</v>
      </c>
      <c r="F64" s="143">
        <v>0.47088701128827071</v>
      </c>
      <c r="G64" s="193">
        <v>2.0334585193703854</v>
      </c>
      <c r="H64" s="143">
        <v>0.6830731897827641</v>
      </c>
      <c r="I64" s="143">
        <v>1.2464238544331536</v>
      </c>
      <c r="J64" s="143">
        <v>0.25363371897285264</v>
      </c>
      <c r="K64" s="143">
        <v>1.7044578617261268</v>
      </c>
      <c r="L64" s="143">
        <v>0.69823220765014837</v>
      </c>
      <c r="M64" s="143">
        <v>0.13535338746776898</v>
      </c>
      <c r="N64" s="143">
        <v>0.85732671800195281</v>
      </c>
      <c r="O64" s="143">
        <v>0.17616049188169292</v>
      </c>
      <c r="P64" s="143">
        <v>0.60429823481456568</v>
      </c>
      <c r="Q64" s="143">
        <v>9.0799293350774482E-2</v>
      </c>
      <c r="R64" s="143">
        <v>0.20012483853834837</v>
      </c>
      <c r="S64" s="143">
        <v>0.21424188432703817</v>
      </c>
      <c r="T64" s="143">
        <v>0.13715572560414677</v>
      </c>
      <c r="V64" s="112"/>
      <c r="W64" s="108"/>
      <c r="X64" s="109"/>
      <c r="Y64" s="110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</row>
    <row r="65" spans="1:41" s="73" customFormat="1" ht="15.5" x14ac:dyDescent="0.35">
      <c r="A65" s="134" t="s">
        <v>176</v>
      </c>
      <c r="B65" s="109">
        <v>5374.26</v>
      </c>
      <c r="C65" s="109">
        <v>104.104</v>
      </c>
      <c r="D65" s="191">
        <v>17.282800000000002</v>
      </c>
      <c r="E65" s="109">
        <v>49.848799999999997</v>
      </c>
      <c r="F65" s="64">
        <v>3.0832800000000002</v>
      </c>
      <c r="G65" s="109">
        <v>16.808199999999999</v>
      </c>
      <c r="H65" s="64">
        <v>3.0003000000000002</v>
      </c>
      <c r="I65" s="64">
        <v>8.0172600000000003</v>
      </c>
      <c r="J65" s="64">
        <v>1.1370499999999999</v>
      </c>
      <c r="K65" s="64">
        <v>6.6633399999999998</v>
      </c>
      <c r="L65" s="64">
        <v>2.7331400000000001</v>
      </c>
      <c r="M65" s="64">
        <v>0.45123599999999991</v>
      </c>
      <c r="N65" s="64">
        <v>3.0033800000000004</v>
      </c>
      <c r="O65" s="64">
        <v>0.66201399999999999</v>
      </c>
      <c r="P65" s="64">
        <v>2.08806</v>
      </c>
      <c r="Q65" s="64">
        <v>0.31401200000000001</v>
      </c>
      <c r="R65" s="64">
        <v>1.4199000000000002</v>
      </c>
      <c r="S65" s="64">
        <v>0.23464599999999999</v>
      </c>
      <c r="T65" s="64">
        <v>0.13721250000000002</v>
      </c>
      <c r="V65" s="112"/>
      <c r="W65" s="108"/>
      <c r="X65" s="109"/>
      <c r="Y65" s="110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</row>
    <row r="66" spans="1:41" s="73" customFormat="1" ht="15.5" x14ac:dyDescent="0.35">
      <c r="A66" s="142" t="s">
        <v>228</v>
      </c>
      <c r="B66" s="193">
        <v>49.227309686798854</v>
      </c>
      <c r="C66" s="193">
        <v>2.7023625367444688</v>
      </c>
      <c r="D66" s="192">
        <v>0.93719840764909546</v>
      </c>
      <c r="E66" s="193">
        <v>2.4538294582142419</v>
      </c>
      <c r="F66" s="143">
        <v>0.36727927385029502</v>
      </c>
      <c r="G66" s="193">
        <v>1.6656873719578953</v>
      </c>
      <c r="H66" s="143">
        <v>0.56702883409928995</v>
      </c>
      <c r="I66" s="143">
        <v>1.0268854917175527</v>
      </c>
      <c r="J66" s="143">
        <v>0.21219354260910014</v>
      </c>
      <c r="K66" s="143">
        <v>1.4811733165635952</v>
      </c>
      <c r="L66" s="143">
        <v>0.68487863669412263</v>
      </c>
      <c r="M66" s="143">
        <v>0.12411012252834173</v>
      </c>
      <c r="N66" s="143">
        <v>0.75856154311960744</v>
      </c>
      <c r="O66" s="143">
        <v>0.16783464358409439</v>
      </c>
      <c r="P66" s="143">
        <v>0.59239570238144035</v>
      </c>
      <c r="Q66" s="143">
        <v>9.2762659389433205E-2</v>
      </c>
      <c r="R66" s="143">
        <v>0.33106087204621448</v>
      </c>
      <c r="S66" s="143">
        <v>0.18323895036263441</v>
      </c>
      <c r="T66" s="143">
        <v>0.13722776849457255</v>
      </c>
      <c r="V66" s="112"/>
      <c r="W66" s="108"/>
      <c r="X66" s="109"/>
      <c r="Y66" s="110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</row>
    <row r="67" spans="1:41" s="73" customFormat="1" ht="15.5" x14ac:dyDescent="0.35">
      <c r="A67" s="134" t="s">
        <v>175</v>
      </c>
      <c r="B67" s="109">
        <v>7760.0199999999995</v>
      </c>
      <c r="C67" s="109">
        <v>111.78399999999999</v>
      </c>
      <c r="D67" s="191">
        <v>24.025399999999998</v>
      </c>
      <c r="E67" s="109">
        <v>83.045400000000001</v>
      </c>
      <c r="F67" s="64">
        <v>5.3587199999999999</v>
      </c>
      <c r="G67" s="109">
        <v>25.693600000000004</v>
      </c>
      <c r="H67" s="64">
        <v>4.6619800000000007</v>
      </c>
      <c r="I67" s="64">
        <v>12.375599999999999</v>
      </c>
      <c r="J67" s="64">
        <v>1.73794</v>
      </c>
      <c r="K67" s="64">
        <v>9.7998200000000004</v>
      </c>
      <c r="L67" s="64">
        <v>3.5886000000000005</v>
      </c>
      <c r="M67" s="64">
        <v>0.64717599999999997</v>
      </c>
      <c r="N67" s="64">
        <v>4.1622999999999992</v>
      </c>
      <c r="O67" s="64">
        <v>0.85860400000000003</v>
      </c>
      <c r="P67" s="64">
        <v>2.8209399999999993</v>
      </c>
      <c r="Q67" s="64">
        <v>0.37624999999999997</v>
      </c>
      <c r="R67" s="64">
        <v>0.50563199999999997</v>
      </c>
      <c r="S67" s="64">
        <v>0.34319</v>
      </c>
      <c r="T67" s="64">
        <v>0.10446059999999999</v>
      </c>
      <c r="V67" s="112"/>
      <c r="W67" s="108"/>
      <c r="X67" s="109"/>
      <c r="Y67" s="110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</row>
    <row r="68" spans="1:41" s="73" customFormat="1" ht="15.5" x14ac:dyDescent="0.35">
      <c r="A68" s="142" t="s">
        <v>228</v>
      </c>
      <c r="B68" s="193">
        <v>59.605677967790946</v>
      </c>
      <c r="C68" s="193">
        <v>2.8217809092840644</v>
      </c>
      <c r="D68" s="192">
        <v>1.1132295461853319</v>
      </c>
      <c r="E68" s="193">
        <v>3.1915721674434998</v>
      </c>
      <c r="F68" s="143">
        <v>0.48776293001826204</v>
      </c>
      <c r="G68" s="193">
        <v>2.0752820257738462</v>
      </c>
      <c r="H68" s="143">
        <v>0.71201296631451871</v>
      </c>
      <c r="I68" s="143">
        <v>1.2856652274211977</v>
      </c>
      <c r="J68" s="143">
        <v>0.26432457585324903</v>
      </c>
      <c r="K68" s="143">
        <v>1.8100461818970257</v>
      </c>
      <c r="L68" s="143">
        <v>0.77045860485817141</v>
      </c>
      <c r="M68" s="143">
        <v>0.14937249833888433</v>
      </c>
      <c r="N68" s="143">
        <v>0.89659465200278765</v>
      </c>
      <c r="O68" s="143">
        <v>0.19220890439050944</v>
      </c>
      <c r="P68" s="143">
        <v>0.69072460843667649</v>
      </c>
      <c r="Q68" s="143">
        <v>0.10076004428839837</v>
      </c>
      <c r="R68" s="143">
        <v>0.1771944842651712</v>
      </c>
      <c r="S68" s="143">
        <v>0.22342015148593916</v>
      </c>
      <c r="T68" s="143">
        <v>0.13487468210157161</v>
      </c>
      <c r="V68" s="112"/>
      <c r="W68" s="108"/>
      <c r="X68" s="109"/>
      <c r="Y68" s="110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</row>
    <row r="69" spans="1:41" s="73" customFormat="1" ht="15.5" x14ac:dyDescent="0.35">
      <c r="A69" s="134" t="s">
        <v>178</v>
      </c>
      <c r="B69" s="109">
        <v>2324.75</v>
      </c>
      <c r="C69" s="109">
        <v>137.07499999999999</v>
      </c>
      <c r="D69" s="191">
        <v>12.810500000000001</v>
      </c>
      <c r="E69" s="109">
        <v>53.097999999999999</v>
      </c>
      <c r="F69" s="64">
        <v>4.1227999999999998</v>
      </c>
      <c r="G69" s="109">
        <v>27.433</v>
      </c>
      <c r="H69" s="64">
        <v>3.8694999999999999</v>
      </c>
      <c r="I69" s="64">
        <v>9.6145999999999994</v>
      </c>
      <c r="J69" s="64">
        <v>1.5811999999999999</v>
      </c>
      <c r="K69" s="64">
        <v>7.788450000000001</v>
      </c>
      <c r="L69" s="64">
        <v>3.9554</v>
      </c>
      <c r="M69" s="64">
        <v>0.66037500000000005</v>
      </c>
      <c r="N69" s="64">
        <v>3.3519000000000001</v>
      </c>
      <c r="O69" s="64">
        <v>0.77942500000000003</v>
      </c>
      <c r="P69" s="64">
        <v>3.9379</v>
      </c>
      <c r="Q69" s="64">
        <v>0.54101500000000002</v>
      </c>
      <c r="R69" s="64">
        <v>1.3228499999999999</v>
      </c>
      <c r="S69" s="64">
        <v>1.4583999999999999</v>
      </c>
      <c r="T69" s="64">
        <v>1.78705</v>
      </c>
      <c r="V69" s="112"/>
      <c r="W69" s="108"/>
      <c r="X69" s="109"/>
      <c r="Y69" s="110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</row>
    <row r="70" spans="1:41" s="73" customFormat="1" ht="15.5" x14ac:dyDescent="0.35">
      <c r="A70" s="142" t="s">
        <v>228</v>
      </c>
      <c r="B70" s="193">
        <v>29.670303823857282</v>
      </c>
      <c r="C70" s="193">
        <v>2.8696955535387372</v>
      </c>
      <c r="D70" s="192">
        <v>0.73245761652125663</v>
      </c>
      <c r="E70" s="193">
        <v>2.2953393234988155</v>
      </c>
      <c r="F70" s="143">
        <v>0.39540246458513639</v>
      </c>
      <c r="G70" s="193">
        <v>2.0295355330715448</v>
      </c>
      <c r="H70" s="143">
        <v>0.58677258865765025</v>
      </c>
      <c r="I70" s="143">
        <v>1.0025400491252208</v>
      </c>
      <c r="J70" s="143">
        <v>0.23380535194900909</v>
      </c>
      <c r="K70" s="143">
        <v>1.446454144624018</v>
      </c>
      <c r="L70" s="143">
        <v>0.79535638810535747</v>
      </c>
      <c r="M70" s="143">
        <v>0.1426102398146781</v>
      </c>
      <c r="N70" s="143">
        <v>0.75434612910785193</v>
      </c>
      <c r="O70" s="143">
        <v>0.16714291010988172</v>
      </c>
      <c r="P70" s="143">
        <v>0.7726700002588428</v>
      </c>
      <c r="Q70" s="143">
        <v>0.11668279227461091</v>
      </c>
      <c r="R70" s="143">
        <v>0.30776315650187891</v>
      </c>
      <c r="S70" s="143">
        <v>0.42105829453889154</v>
      </c>
      <c r="T70" s="143">
        <v>0.51595832544886799</v>
      </c>
      <c r="V70" s="112"/>
      <c r="W70" s="108"/>
      <c r="X70" s="109"/>
      <c r="Y70" s="110"/>
    </row>
    <row r="71" spans="1:41" s="73" customFormat="1" ht="15.5" x14ac:dyDescent="0.35">
      <c r="A71" s="59" t="s">
        <v>238</v>
      </c>
      <c r="B71" s="109">
        <v>2074.9749999999999</v>
      </c>
      <c r="C71" s="109">
        <v>128.63500000000002</v>
      </c>
      <c r="D71" s="191">
        <v>11.844250000000001</v>
      </c>
      <c r="E71" s="109">
        <v>65.931750000000008</v>
      </c>
      <c r="F71" s="64">
        <v>7.4394</v>
      </c>
      <c r="G71" s="109">
        <v>40.600749999999998</v>
      </c>
      <c r="H71" s="64">
        <v>9.0329499999999996</v>
      </c>
      <c r="I71" s="64">
        <v>16.825749999999999</v>
      </c>
      <c r="J71" s="64">
        <v>1.6866750000000001</v>
      </c>
      <c r="K71" s="64">
        <v>6.6081499999999993</v>
      </c>
      <c r="L71" s="64">
        <v>2.4344749999999999</v>
      </c>
      <c r="M71" s="64">
        <v>0.41782999999999998</v>
      </c>
      <c r="N71" s="194">
        <v>2.2863500000000001</v>
      </c>
      <c r="O71" s="194">
        <v>0.32518666666666668</v>
      </c>
      <c r="P71" s="64">
        <v>1.885475</v>
      </c>
      <c r="Q71" s="64">
        <v>0.14262933333333333</v>
      </c>
      <c r="R71" s="64"/>
      <c r="S71" s="64">
        <v>0.68592999999999993</v>
      </c>
      <c r="T71" s="64">
        <v>0.41871000000000003</v>
      </c>
      <c r="V71" s="112"/>
      <c r="W71" s="108"/>
      <c r="X71" s="109"/>
      <c r="Y71" s="110"/>
    </row>
    <row r="72" spans="1:41" s="73" customFormat="1" ht="15.5" x14ac:dyDescent="0.35">
      <c r="A72" s="142" t="s">
        <v>228</v>
      </c>
      <c r="B72" s="193">
        <v>76.800315969402106</v>
      </c>
      <c r="C72" s="193">
        <v>7.7158506238780964</v>
      </c>
      <c r="D72" s="192">
        <v>2.3172134253236147</v>
      </c>
      <c r="E72" s="193">
        <v>6.8860911379388536</v>
      </c>
      <c r="F72" s="143">
        <v>1.6860099193065265</v>
      </c>
      <c r="G72" s="193">
        <v>6.6764605106298651</v>
      </c>
      <c r="H72" s="143">
        <v>3.3160593782379713</v>
      </c>
      <c r="I72" s="143">
        <v>4.6416331856362802</v>
      </c>
      <c r="J72" s="143">
        <v>0.77178548962778515</v>
      </c>
      <c r="K72" s="143">
        <v>3.6262919697674647</v>
      </c>
      <c r="L72" s="143">
        <v>1.5358856347072198</v>
      </c>
      <c r="M72" s="143">
        <v>0.34581769199970092</v>
      </c>
      <c r="N72" s="195">
        <v>1.771039003692465</v>
      </c>
      <c r="O72" s="195">
        <v>0.26683162275112743</v>
      </c>
      <c r="P72" s="143">
        <v>1.9077876413794068</v>
      </c>
      <c r="Q72" s="143">
        <v>0.16559610442277922</v>
      </c>
      <c r="R72" s="143"/>
      <c r="S72" s="143">
        <v>1.0360208450122999</v>
      </c>
      <c r="T72" s="143">
        <v>0.41871000000000003</v>
      </c>
      <c r="V72" s="112"/>
      <c r="W72" s="108"/>
      <c r="X72" s="109"/>
      <c r="Y72" s="110"/>
    </row>
    <row r="73" spans="1:41" s="73" customFormat="1" ht="15.5" x14ac:dyDescent="0.35">
      <c r="A73" s="59" t="s">
        <v>240</v>
      </c>
      <c r="B73" s="109">
        <v>1821.95</v>
      </c>
      <c r="C73" s="109">
        <v>128.69499999999999</v>
      </c>
      <c r="D73" s="191">
        <v>19.369</v>
      </c>
      <c r="E73" s="109">
        <v>73.288499999999999</v>
      </c>
      <c r="F73" s="64">
        <v>6.9007249999999996</v>
      </c>
      <c r="G73" s="109">
        <v>31.962000000000003</v>
      </c>
      <c r="H73" s="64">
        <v>7.2860500000000004</v>
      </c>
      <c r="I73" s="64">
        <v>15.81725</v>
      </c>
      <c r="J73" s="64">
        <v>1.918275</v>
      </c>
      <c r="K73" s="64">
        <v>7.8537999999999997</v>
      </c>
      <c r="L73" s="64">
        <v>1.8932500000000001</v>
      </c>
      <c r="M73" s="64">
        <v>0.48895999999999995</v>
      </c>
      <c r="N73" s="194">
        <v>3.6962250000000001</v>
      </c>
      <c r="O73" s="194">
        <v>0.75507999999999997</v>
      </c>
      <c r="P73" s="64">
        <v>3.7932999999999999</v>
      </c>
      <c r="Q73" s="64">
        <v>0.32944499999999999</v>
      </c>
      <c r="R73" s="64"/>
      <c r="S73" s="64">
        <v>0.52872333333333332</v>
      </c>
      <c r="T73" s="64">
        <v>0.79982333333333333</v>
      </c>
      <c r="V73" s="112"/>
      <c r="W73" s="108"/>
      <c r="X73" s="109"/>
      <c r="Y73" s="110"/>
    </row>
    <row r="74" spans="1:41" s="73" customFormat="1" ht="15.5" x14ac:dyDescent="0.35">
      <c r="A74" s="142" t="s">
        <v>228</v>
      </c>
      <c r="B74" s="193">
        <v>82.156471680568174</v>
      </c>
      <c r="C74" s="193">
        <v>11.039559879361134</v>
      </c>
      <c r="D74" s="192">
        <v>3.2056110977471985</v>
      </c>
      <c r="E74" s="193">
        <v>8.1156302287622744</v>
      </c>
      <c r="F74" s="143">
        <v>1.5196945367408545</v>
      </c>
      <c r="G74" s="193">
        <v>7.0899423008935694</v>
      </c>
      <c r="H74" s="143">
        <v>2.7993005063586867</v>
      </c>
      <c r="I74" s="143">
        <v>5.6512516118113165</v>
      </c>
      <c r="J74" s="143">
        <v>0.81572507482607148</v>
      </c>
      <c r="K74" s="143">
        <v>4.7963214018662255</v>
      </c>
      <c r="L74" s="143">
        <v>1.2498045624416643</v>
      </c>
      <c r="M74" s="143">
        <v>0.53065688707487813</v>
      </c>
      <c r="N74" s="195">
        <v>2.5480132907816633</v>
      </c>
      <c r="O74" s="195">
        <v>0.40716825788486999</v>
      </c>
      <c r="P74" s="143">
        <v>3.0618175680467967</v>
      </c>
      <c r="Q74" s="143">
        <v>0.27036611241795822</v>
      </c>
      <c r="R74" s="143"/>
      <c r="S74" s="143">
        <v>0.77304047203235104</v>
      </c>
      <c r="T74" s="143">
        <v>0.99655251070879347</v>
      </c>
      <c r="V74" s="112"/>
      <c r="W74" s="108"/>
      <c r="X74" s="109"/>
      <c r="Y74" s="110"/>
    </row>
    <row r="75" spans="1:41" s="73" customFormat="1" ht="15.5" x14ac:dyDescent="0.35">
      <c r="A75" s="59" t="s">
        <v>259</v>
      </c>
      <c r="B75" s="109">
        <v>1293.3000000000002</v>
      </c>
      <c r="C75" s="109">
        <v>130.69999999999999</v>
      </c>
      <c r="D75" s="191">
        <v>12.626999999999999</v>
      </c>
      <c r="E75" s="109">
        <v>109.545</v>
      </c>
      <c r="F75" s="64">
        <v>9.7988</v>
      </c>
      <c r="G75" s="109">
        <v>47.179000000000002</v>
      </c>
      <c r="H75" s="64">
        <v>9.0973499999999987</v>
      </c>
      <c r="I75" s="64">
        <v>20.033000000000001</v>
      </c>
      <c r="J75" s="64">
        <v>1.9756</v>
      </c>
      <c r="K75" s="64">
        <v>8.2812999999999999</v>
      </c>
      <c r="L75" s="64">
        <v>1.802435</v>
      </c>
      <c r="M75" s="64">
        <v>0.79683000000000004</v>
      </c>
      <c r="N75" s="194">
        <v>3.6978999999999997</v>
      </c>
      <c r="O75" s="194">
        <v>0.56962000000000002</v>
      </c>
      <c r="P75" s="64">
        <v>1.6507499999999999</v>
      </c>
      <c r="Q75" s="64">
        <v>0.35780000000000001</v>
      </c>
      <c r="R75" s="64"/>
      <c r="S75" s="64">
        <v>4.0828199999999999</v>
      </c>
      <c r="T75" s="64">
        <v>1.20675</v>
      </c>
      <c r="V75" s="112"/>
      <c r="W75" s="108"/>
      <c r="X75" s="109"/>
      <c r="Y75" s="110"/>
    </row>
    <row r="76" spans="1:41" s="73" customFormat="1" x14ac:dyDescent="0.3">
      <c r="A76" s="142" t="s">
        <v>228</v>
      </c>
      <c r="B76" s="193">
        <v>61.94409545711359</v>
      </c>
      <c r="C76" s="193">
        <v>5.9744218339518005</v>
      </c>
      <c r="D76" s="192">
        <v>1.6840697283663761</v>
      </c>
      <c r="E76" s="193">
        <v>6.089568767162417</v>
      </c>
      <c r="F76" s="143">
        <v>1.0780161722349066</v>
      </c>
      <c r="G76" s="193">
        <v>9.4094700647804821</v>
      </c>
      <c r="H76" s="143">
        <v>2.7644756826566588</v>
      </c>
      <c r="I76" s="143">
        <v>3.4530089733448421</v>
      </c>
      <c r="J76" s="143">
        <v>0.58923470510485032</v>
      </c>
      <c r="K76" s="143">
        <v>4.0538238997272682</v>
      </c>
      <c r="L76" s="143">
        <v>0.90316302321341757</v>
      </c>
      <c r="M76" s="143">
        <v>0.40151204813803537</v>
      </c>
      <c r="N76" s="195">
        <v>2.1533914193429862</v>
      </c>
      <c r="O76" s="195">
        <v>0.36002526133592355</v>
      </c>
      <c r="P76" s="143">
        <v>1.4411082853484674</v>
      </c>
      <c r="Q76" s="143">
        <v>0.19733437865714124</v>
      </c>
      <c r="R76" s="143"/>
      <c r="S76" s="143">
        <v>1.3278515465216734</v>
      </c>
      <c r="T76" s="143">
        <v>1.1816322410124056</v>
      </c>
    </row>
    <row r="77" spans="1:41" s="73" customFormat="1" x14ac:dyDescent="0.3">
      <c r="A77" s="59" t="s">
        <v>179</v>
      </c>
      <c r="B77" s="109">
        <v>4424.0999999999995</v>
      </c>
      <c r="C77" s="109">
        <v>132.40666666666667</v>
      </c>
      <c r="D77" s="191">
        <v>17.798999999999996</v>
      </c>
      <c r="E77" s="109">
        <v>78.501666666666665</v>
      </c>
      <c r="F77" s="64">
        <v>4.8841333333333337</v>
      </c>
      <c r="G77" s="109">
        <v>179.49</v>
      </c>
      <c r="H77" s="64">
        <v>4.8912333333333331</v>
      </c>
      <c r="I77" s="64">
        <v>13.667666666666667</v>
      </c>
      <c r="J77" s="64">
        <v>1.2758999999999998</v>
      </c>
      <c r="K77" s="64">
        <v>11.644633333333331</v>
      </c>
      <c r="L77" s="64">
        <v>5.2152333333333329</v>
      </c>
      <c r="M77" s="64">
        <v>0.63195999999999997</v>
      </c>
      <c r="N77" s="194">
        <v>3.4259333333333331</v>
      </c>
      <c r="O77" s="194">
        <v>0.6192333333333333</v>
      </c>
      <c r="P77" s="64">
        <v>2.6718333333333333</v>
      </c>
      <c r="Q77" s="64">
        <v>0.21330866666666667</v>
      </c>
      <c r="R77" s="64"/>
      <c r="S77" s="64">
        <v>1.0860933333333334</v>
      </c>
      <c r="T77" s="64">
        <v>0.8959649999999999</v>
      </c>
    </row>
    <row r="78" spans="1:41" s="73" customFormat="1" x14ac:dyDescent="0.3">
      <c r="A78" s="142" t="s">
        <v>228</v>
      </c>
      <c r="B78" s="193">
        <v>355.07558264262553</v>
      </c>
      <c r="C78" s="193">
        <v>8.4555393642274517</v>
      </c>
      <c r="D78" s="192">
        <v>2.5111441734794919</v>
      </c>
      <c r="E78" s="193">
        <v>7.7161573700903743</v>
      </c>
      <c r="F78" s="143">
        <v>1.2384183084483207</v>
      </c>
      <c r="G78" s="193">
        <v>23.150912768182597</v>
      </c>
      <c r="H78" s="143">
        <v>2.6452822269088792</v>
      </c>
      <c r="I78" s="143">
        <v>3.4606726412649897</v>
      </c>
      <c r="J78" s="143">
        <v>0.74343923416779667</v>
      </c>
      <c r="K78" s="143">
        <v>5.3585437471387687</v>
      </c>
      <c r="L78" s="143">
        <v>2.7999813517236145</v>
      </c>
      <c r="M78" s="143">
        <v>0.44413952244762006</v>
      </c>
      <c r="N78" s="195">
        <v>2.2205561273924155</v>
      </c>
      <c r="O78" s="195">
        <v>0.43293378951059014</v>
      </c>
      <c r="P78" s="143">
        <v>2.0865482884419424</v>
      </c>
      <c r="Q78" s="143">
        <v>0.24414355771963347</v>
      </c>
      <c r="R78" s="143"/>
      <c r="S78" s="143">
        <v>1.1067641991860779</v>
      </c>
      <c r="T78" s="143">
        <v>0.99443809349803158</v>
      </c>
    </row>
    <row r="79" spans="1:41" s="73" customFormat="1" x14ac:dyDescent="0.3">
      <c r="B79" s="64"/>
      <c r="C79" s="64"/>
      <c r="D79" s="64"/>
      <c r="E79" s="64"/>
      <c r="F79" s="64"/>
      <c r="H79" s="64"/>
      <c r="R79" s="64"/>
    </row>
    <row r="80" spans="1:41" s="73" customFormat="1" ht="18" x14ac:dyDescent="0.4">
      <c r="A80" s="101" t="s">
        <v>180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</row>
    <row r="81" spans="1:22" s="73" customFormat="1" x14ac:dyDescent="0.3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</row>
    <row r="82" spans="1:22" s="76" customFormat="1" ht="22.5" x14ac:dyDescent="0.45">
      <c r="A82" s="29" t="s">
        <v>155</v>
      </c>
      <c r="U82" s="33"/>
      <c r="V82" s="107"/>
    </row>
    <row r="83" spans="1:22" s="76" customFormat="1" x14ac:dyDescent="0.3">
      <c r="A83" s="146"/>
      <c r="B83" s="147" t="s">
        <v>138</v>
      </c>
      <c r="C83" s="147" t="s">
        <v>152</v>
      </c>
      <c r="D83" s="147" t="s">
        <v>153</v>
      </c>
      <c r="E83" s="147" t="s">
        <v>137</v>
      </c>
      <c r="F83" s="147" t="s">
        <v>139</v>
      </c>
      <c r="G83" s="147" t="s">
        <v>140</v>
      </c>
      <c r="H83" s="147" t="s">
        <v>141</v>
      </c>
      <c r="I83" s="147" t="s">
        <v>134</v>
      </c>
      <c r="J83" s="147" t="s">
        <v>142</v>
      </c>
      <c r="K83" s="147" t="s">
        <v>136</v>
      </c>
      <c r="L83" s="147" t="s">
        <v>19</v>
      </c>
      <c r="M83" s="147" t="s">
        <v>143</v>
      </c>
      <c r="N83" s="147" t="s">
        <v>144</v>
      </c>
      <c r="O83" s="147" t="s">
        <v>145</v>
      </c>
      <c r="P83" s="147" t="s">
        <v>154</v>
      </c>
      <c r="Q83" s="147" t="s">
        <v>146</v>
      </c>
      <c r="R83" s="147" t="s">
        <v>147</v>
      </c>
      <c r="S83" s="147" t="s">
        <v>148</v>
      </c>
      <c r="T83" s="118"/>
      <c r="U83" s="33"/>
    </row>
    <row r="84" spans="1:22" s="76" customFormat="1" ht="15" x14ac:dyDescent="0.3">
      <c r="A84" s="148" t="s">
        <v>231</v>
      </c>
      <c r="B84" s="148">
        <v>6.3</v>
      </c>
      <c r="C84" s="149">
        <v>0.12</v>
      </c>
      <c r="D84" s="148">
        <v>4.7E-2</v>
      </c>
      <c r="E84" s="148">
        <v>2.33</v>
      </c>
      <c r="F84" s="148">
        <v>2.5</v>
      </c>
      <c r="G84" s="148">
        <v>7.5</v>
      </c>
      <c r="H84" s="148">
        <v>1.32</v>
      </c>
      <c r="I84" s="148">
        <v>90</v>
      </c>
      <c r="J84" s="148">
        <v>7.3</v>
      </c>
      <c r="K84" s="148">
        <v>74</v>
      </c>
      <c r="L84" s="148">
        <v>7600</v>
      </c>
      <c r="M84" s="148">
        <v>3.68</v>
      </c>
      <c r="N84" s="148">
        <v>0.67</v>
      </c>
      <c r="O84" s="148">
        <v>4.55</v>
      </c>
      <c r="P84" s="148">
        <v>28</v>
      </c>
      <c r="Q84" s="148">
        <v>1.01</v>
      </c>
      <c r="R84" s="148">
        <v>3.05</v>
      </c>
      <c r="S84" s="148">
        <v>0.45500000000000002</v>
      </c>
      <c r="T84" s="118"/>
      <c r="U84" s="33"/>
      <c r="V84" s="115"/>
    </row>
    <row r="85" spans="1:22" s="76" customFormat="1" x14ac:dyDescent="0.3">
      <c r="A85" s="150" t="s">
        <v>227</v>
      </c>
      <c r="B85" s="118">
        <f t="shared" ref="B85:B105" si="0">G55/B$84</f>
        <v>4.2363809523809524</v>
      </c>
      <c r="C85" s="118">
        <f t="shared" ref="C85:C100" si="1">S55/C$84</f>
        <v>2.5396333333333336</v>
      </c>
      <c r="D85" s="118">
        <f t="shared" ref="D85:D100" si="2">T55/D$84</f>
        <v>2.5536595744680852</v>
      </c>
      <c r="E85" s="118">
        <f t="shared" ref="E85:E100" si="3">F55/E$84</f>
        <v>1.4455879828326179</v>
      </c>
      <c r="F85" s="118">
        <f t="shared" ref="F85:F100" si="4">H55/F$84</f>
        <v>1.3982159999999999</v>
      </c>
      <c r="G85" s="118">
        <f t="shared" ref="G85:G100" si="5">I55/G$84</f>
        <v>1.4173280000000001</v>
      </c>
      <c r="H85" s="118">
        <f t="shared" ref="H85:H100" si="6">J55/H$84</f>
        <v>1.0490757575757572</v>
      </c>
      <c r="I85" s="118">
        <f>C55/I$84</f>
        <v>1.1816666666666666</v>
      </c>
      <c r="J85" s="118">
        <f>K55/J$84</f>
        <v>1.0939726027397261</v>
      </c>
      <c r="K85" s="118">
        <f t="shared" ref="K85:K100" si="7">E55/K$84</f>
        <v>0.82591621621621603</v>
      </c>
      <c r="L85" s="118">
        <f t="shared" ref="L85:L100" si="8">B55/L$84</f>
        <v>0.90237631578947364</v>
      </c>
      <c r="M85" s="118">
        <f t="shared" ref="M85:O100" si="9">L55/M$84</f>
        <v>0.84165760869565209</v>
      </c>
      <c r="N85" s="118">
        <f t="shared" si="9"/>
        <v>0.9070835820895522</v>
      </c>
      <c r="O85" s="118">
        <f t="shared" si="9"/>
        <v>0.81078241758241765</v>
      </c>
      <c r="P85" s="118">
        <f t="shared" ref="P85:P100" si="10">D55/P$84</f>
        <v>0.77659999999999996</v>
      </c>
      <c r="Q85" s="118">
        <f t="shared" ref="Q85:Q100" si="11">O55/Q$84</f>
        <v>0.82324950495049509</v>
      </c>
      <c r="R85" s="118">
        <f t="shared" ref="R85:R100" si="12">P55/R$84</f>
        <v>0.83556065573770499</v>
      </c>
      <c r="S85" s="118">
        <f t="shared" ref="S85:S100" si="13">Q55/S$84</f>
        <v>0.79745054945054927</v>
      </c>
      <c r="T85" s="118"/>
      <c r="U85" s="33"/>
      <c r="V85" s="115"/>
    </row>
    <row r="86" spans="1:22" s="76" customFormat="1" x14ac:dyDescent="0.3">
      <c r="A86" s="144" t="s">
        <v>228</v>
      </c>
      <c r="B86" s="145">
        <f t="shared" si="0"/>
        <v>0.41699577327679599</v>
      </c>
      <c r="C86" s="145">
        <f t="shared" si="1"/>
        <v>2.178089261447596</v>
      </c>
      <c r="D86" s="145">
        <f t="shared" si="2"/>
        <v>3.4055471199290488</v>
      </c>
      <c r="E86" s="145">
        <f t="shared" si="3"/>
        <v>0.20620730691512226</v>
      </c>
      <c r="F86" s="145">
        <f t="shared" si="4"/>
        <v>0.30662688255272075</v>
      </c>
      <c r="G86" s="145">
        <f t="shared" si="5"/>
        <v>0.19741471554291209</v>
      </c>
      <c r="H86" s="145">
        <f t="shared" si="6"/>
        <v>0.22208892056193089</v>
      </c>
      <c r="I86" s="145">
        <f t="shared" ref="I86:I100" si="14">C56/I$84</f>
        <v>3.8006861190196486E-2</v>
      </c>
      <c r="J86" s="145">
        <f t="shared" ref="J86:J100" si="15">K56/J$84</f>
        <v>0.27808945362675563</v>
      </c>
      <c r="K86" s="145">
        <f t="shared" si="7"/>
        <v>4.597472860384523E-2</v>
      </c>
      <c r="L86" s="145">
        <f t="shared" si="8"/>
        <v>9.1612452242133408E-3</v>
      </c>
      <c r="M86" s="145">
        <f t="shared" si="9"/>
        <v>0.24500027363777588</v>
      </c>
      <c r="N86" s="145">
        <f t="shared" si="9"/>
        <v>0.27163069900676701</v>
      </c>
      <c r="O86" s="145">
        <f t="shared" si="9"/>
        <v>0.23185128148761303</v>
      </c>
      <c r="P86" s="145">
        <f t="shared" si="10"/>
        <v>4.7002592951162311E-2</v>
      </c>
      <c r="Q86" s="145">
        <f t="shared" si="11"/>
        <v>0.23344711233893284</v>
      </c>
      <c r="R86" s="145">
        <f t="shared" si="12"/>
        <v>0.26771711044083374</v>
      </c>
      <c r="S86" s="145">
        <f t="shared" si="13"/>
        <v>0.27108581530754944</v>
      </c>
      <c r="T86" s="118"/>
      <c r="U86" s="33"/>
      <c r="V86" s="115"/>
    </row>
    <row r="87" spans="1:22" s="76" customFormat="1" x14ac:dyDescent="0.3">
      <c r="A87" s="150" t="s">
        <v>172</v>
      </c>
      <c r="B87" s="118">
        <f t="shared" si="0"/>
        <v>3.9667724867724869</v>
      </c>
      <c r="C87" s="118">
        <f t="shared" si="1"/>
        <v>2.8173750000000002</v>
      </c>
      <c r="D87" s="118">
        <f t="shared" si="2"/>
        <v>3.9832624113475172</v>
      </c>
      <c r="E87" s="118">
        <f t="shared" si="3"/>
        <v>2.190593705293276</v>
      </c>
      <c r="F87" s="118">
        <f t="shared" si="4"/>
        <v>1.8238866666666667</v>
      </c>
      <c r="G87" s="118">
        <f t="shared" si="5"/>
        <v>1.6158222222222218</v>
      </c>
      <c r="H87" s="118">
        <f t="shared" si="6"/>
        <v>1.3046590909090909</v>
      </c>
      <c r="I87" s="118">
        <f t="shared" si="14"/>
        <v>1.205948148148148</v>
      </c>
      <c r="J87" s="118">
        <f t="shared" si="15"/>
        <v>1.3458995433789958</v>
      </c>
      <c r="K87" s="118">
        <f t="shared" si="7"/>
        <v>1.1321306306306305</v>
      </c>
      <c r="L87" s="118">
        <f t="shared" si="8"/>
        <v>1.0768157894736843</v>
      </c>
      <c r="M87" s="118">
        <f t="shared" si="9"/>
        <v>1.0112635869565219</v>
      </c>
      <c r="N87" s="118">
        <f t="shared" si="9"/>
        <v>0.97625373134328342</v>
      </c>
      <c r="O87" s="118">
        <f t="shared" si="9"/>
        <v>1.0060146520146522</v>
      </c>
      <c r="P87" s="118">
        <f t="shared" si="10"/>
        <v>0.91119642857142868</v>
      </c>
      <c r="Q87" s="118">
        <f t="shared" si="11"/>
        <v>0.96512376237623765</v>
      </c>
      <c r="R87" s="118">
        <f t="shared" si="12"/>
        <v>0.85613114754098352</v>
      </c>
      <c r="S87" s="118">
        <f t="shared" si="13"/>
        <v>0.80522344322344308</v>
      </c>
      <c r="T87" s="118"/>
      <c r="U87" s="33"/>
      <c r="V87" s="115"/>
    </row>
    <row r="88" spans="1:22" s="76" customFormat="1" x14ac:dyDescent="0.3">
      <c r="A88" s="144" t="s">
        <v>228</v>
      </c>
      <c r="B88" s="145">
        <f t="shared" si="0"/>
        <v>0.40290767015244883</v>
      </c>
      <c r="C88" s="145">
        <f t="shared" si="1"/>
        <v>2.2869426552350043</v>
      </c>
      <c r="D88" s="145">
        <f t="shared" si="2"/>
        <v>4.7093568747103483</v>
      </c>
      <c r="E88" s="145">
        <f t="shared" si="3"/>
        <v>0.25304843113681075</v>
      </c>
      <c r="F88" s="145">
        <f t="shared" si="4"/>
        <v>0.34911335795698223</v>
      </c>
      <c r="G88" s="145">
        <f t="shared" si="5"/>
        <v>0.20986610643720224</v>
      </c>
      <c r="H88" s="145">
        <f t="shared" si="6"/>
        <v>0.24657937202448416</v>
      </c>
      <c r="I88" s="145">
        <f t="shared" si="14"/>
        <v>3.8342161978495486E-2</v>
      </c>
      <c r="J88" s="145">
        <f t="shared" si="15"/>
        <v>0.30714592838413129</v>
      </c>
      <c r="K88" s="145">
        <f t="shared" si="7"/>
        <v>5.3639861285920819E-2</v>
      </c>
      <c r="L88" s="145">
        <f t="shared" si="8"/>
        <v>9.9747586431758947E-3</v>
      </c>
      <c r="M88" s="145">
        <f t="shared" si="9"/>
        <v>0.25982907954831092</v>
      </c>
      <c r="N88" s="145">
        <f t="shared" si="9"/>
        <v>0.27427696598908269</v>
      </c>
      <c r="O88" s="145">
        <f t="shared" si="9"/>
        <v>0.25631274766461504</v>
      </c>
      <c r="P88" s="145">
        <f t="shared" si="10"/>
        <v>5.0756419804819382E-2</v>
      </c>
      <c r="Q88" s="145">
        <f t="shared" si="11"/>
        <v>0.25176444274348642</v>
      </c>
      <c r="R88" s="145">
        <f t="shared" si="12"/>
        <v>0.27431438314616313</v>
      </c>
      <c r="S88" s="145">
        <f t="shared" si="13"/>
        <v>0.26801395989790716</v>
      </c>
      <c r="T88" s="118"/>
      <c r="U88" s="33"/>
      <c r="V88" s="115"/>
    </row>
    <row r="89" spans="1:22" s="76" customFormat="1" x14ac:dyDescent="0.3">
      <c r="A89" s="150" t="s">
        <v>174</v>
      </c>
      <c r="B89" s="118">
        <f t="shared" si="0"/>
        <v>5.572328042328043</v>
      </c>
      <c r="C89" s="118">
        <f t="shared" si="1"/>
        <v>3.8680833333333338</v>
      </c>
      <c r="D89" s="118">
        <f t="shared" si="2"/>
        <v>3.5185106382978728</v>
      </c>
      <c r="E89" s="118">
        <f t="shared" si="3"/>
        <v>2.6355507868383405</v>
      </c>
      <c r="F89" s="118">
        <f t="shared" si="4"/>
        <v>2.2120933333333337</v>
      </c>
      <c r="G89" s="118">
        <f t="shared" si="5"/>
        <v>1.9990666666666668</v>
      </c>
      <c r="H89" s="118">
        <f t="shared" si="6"/>
        <v>1.6196717171717172</v>
      </c>
      <c r="I89" s="118">
        <f t="shared" si="14"/>
        <v>1.2735185185185185</v>
      </c>
      <c r="J89" s="118">
        <f t="shared" si="15"/>
        <v>1.5070547945205479</v>
      </c>
      <c r="K89" s="118">
        <f t="shared" si="7"/>
        <v>1.3950450450450451</v>
      </c>
      <c r="L89" s="118">
        <f t="shared" si="8"/>
        <v>1.3003245614035088</v>
      </c>
      <c r="M89" s="118">
        <f t="shared" si="9"/>
        <v>1.1337047101449278</v>
      </c>
      <c r="N89" s="118">
        <f t="shared" si="9"/>
        <v>1.2915422885572139</v>
      </c>
      <c r="O89" s="118">
        <f t="shared" si="9"/>
        <v>1.2808241758241758</v>
      </c>
      <c r="P89" s="118">
        <f t="shared" si="10"/>
        <v>1.0831666666666666</v>
      </c>
      <c r="Q89" s="118">
        <f t="shared" si="11"/>
        <v>1.120983498349835</v>
      </c>
      <c r="R89" s="118">
        <f t="shared" si="12"/>
        <v>1.1032349726775956</v>
      </c>
      <c r="S89" s="118">
        <f t="shared" si="13"/>
        <v>1.0070109890109888</v>
      </c>
      <c r="T89" s="118"/>
      <c r="U89" s="33"/>
      <c r="V89" s="115"/>
    </row>
    <row r="90" spans="1:22" s="76" customFormat="1" x14ac:dyDescent="0.3">
      <c r="A90" s="144" t="s">
        <v>228</v>
      </c>
      <c r="B90" s="145">
        <f t="shared" si="0"/>
        <v>0.30144945345891366</v>
      </c>
      <c r="C90" s="145">
        <f t="shared" si="1"/>
        <v>1.6965240323354298</v>
      </c>
      <c r="D90" s="145">
        <f t="shared" si="2"/>
        <v>2.8277101410716448</v>
      </c>
      <c r="E90" s="145">
        <f t="shared" si="3"/>
        <v>0.17647644808164589</v>
      </c>
      <c r="F90" s="145">
        <f t="shared" si="4"/>
        <v>0.24303738451522228</v>
      </c>
      <c r="G90" s="145">
        <f t="shared" si="5"/>
        <v>0.14821757777897554</v>
      </c>
      <c r="H90" s="145">
        <f t="shared" si="6"/>
        <v>0.17416230931583876</v>
      </c>
      <c r="I90" s="145">
        <f t="shared" si="14"/>
        <v>2.4809083586361302E-2</v>
      </c>
      <c r="J90" s="145">
        <f t="shared" si="15"/>
        <v>0.20621147280912491</v>
      </c>
      <c r="K90" s="145">
        <f t="shared" si="7"/>
        <v>3.7882077660669172E-2</v>
      </c>
      <c r="L90" s="145">
        <f t="shared" si="8"/>
        <v>6.9502249535128091E-3</v>
      </c>
      <c r="M90" s="145">
        <f t="shared" si="9"/>
        <v>0.17587276998427009</v>
      </c>
      <c r="N90" s="145">
        <f t="shared" si="9"/>
        <v>0.20341658163183285</v>
      </c>
      <c r="O90" s="145">
        <f t="shared" si="9"/>
        <v>0.15312496473239295</v>
      </c>
      <c r="P90" s="145">
        <f t="shared" si="10"/>
        <v>3.506581924519566E-2</v>
      </c>
      <c r="Q90" s="145">
        <f t="shared" si="11"/>
        <v>0.17156281008463592</v>
      </c>
      <c r="R90" s="145">
        <f t="shared" si="12"/>
        <v>0.18963501548241807</v>
      </c>
      <c r="S90" s="145">
        <f t="shared" si="13"/>
        <v>0.19218065667842976</v>
      </c>
      <c r="T90" s="118"/>
      <c r="U90" s="33"/>
      <c r="V90" s="115"/>
    </row>
    <row r="91" spans="1:22" s="76" customFormat="1" x14ac:dyDescent="0.3">
      <c r="A91" s="150" t="s">
        <v>173</v>
      </c>
      <c r="B91" s="118">
        <f t="shared" si="0"/>
        <v>3.1663492063492065</v>
      </c>
      <c r="C91" s="118">
        <f t="shared" si="1"/>
        <v>1.6544933333333334</v>
      </c>
      <c r="D91" s="118">
        <f t="shared" si="2"/>
        <v>2.4774893617021276</v>
      </c>
      <c r="E91" s="118">
        <f t="shared" si="3"/>
        <v>1.3323261802575106</v>
      </c>
      <c r="F91" s="118">
        <f t="shared" si="4"/>
        <v>1.2876320000000001</v>
      </c>
      <c r="G91" s="118">
        <f t="shared" si="5"/>
        <v>1.1261893333333333</v>
      </c>
      <c r="H91" s="118">
        <f t="shared" si="6"/>
        <v>0.87109090909090903</v>
      </c>
      <c r="I91" s="118">
        <f t="shared" si="14"/>
        <v>1.1359777777777778</v>
      </c>
      <c r="J91" s="118">
        <f t="shared" si="15"/>
        <v>0.85903013698630137</v>
      </c>
      <c r="K91" s="118">
        <f t="shared" si="7"/>
        <v>0.67496756756756759</v>
      </c>
      <c r="L91" s="118">
        <f t="shared" si="8"/>
        <v>0.75592894736842109</v>
      </c>
      <c r="M91" s="118">
        <f t="shared" si="9"/>
        <v>0.76333152173913044</v>
      </c>
      <c r="N91" s="118">
        <f t="shared" si="9"/>
        <v>0.78732537313432827</v>
      </c>
      <c r="O91" s="118">
        <f t="shared" si="9"/>
        <v>0.69105494505494502</v>
      </c>
      <c r="P91" s="118">
        <f t="shared" si="10"/>
        <v>0.68212142857142866</v>
      </c>
      <c r="Q91" s="118">
        <f t="shared" si="11"/>
        <v>0.75924554455445559</v>
      </c>
      <c r="R91" s="118">
        <f t="shared" si="12"/>
        <v>0.66223606557377057</v>
      </c>
      <c r="S91" s="118">
        <f t="shared" si="13"/>
        <v>0.6785978021978023</v>
      </c>
      <c r="T91" s="118"/>
      <c r="U91" s="33"/>
      <c r="V91" s="115"/>
    </row>
    <row r="92" spans="1:22" s="76" customFormat="1" x14ac:dyDescent="0.3">
      <c r="A92" s="144" t="s">
        <v>228</v>
      </c>
      <c r="B92" s="145">
        <f t="shared" si="0"/>
        <v>0.29551661281642244</v>
      </c>
      <c r="C92" s="145">
        <f t="shared" si="1"/>
        <v>1.4409194433734549</v>
      </c>
      <c r="D92" s="145">
        <f t="shared" si="2"/>
        <v>2.7508068651279296</v>
      </c>
      <c r="E92" s="145">
        <f t="shared" si="3"/>
        <v>0.16217633917246482</v>
      </c>
      <c r="F92" s="145">
        <f t="shared" si="4"/>
        <v>0.24114396436983446</v>
      </c>
      <c r="G92" s="145">
        <f t="shared" si="5"/>
        <v>0.14402497503789632</v>
      </c>
      <c r="H92" s="145">
        <f t="shared" si="6"/>
        <v>0.16607235866707651</v>
      </c>
      <c r="I92" s="145">
        <f t="shared" si="14"/>
        <v>3.0520437091347719E-2</v>
      </c>
      <c r="J92" s="145">
        <f t="shared" si="15"/>
        <v>0.20175045312671833</v>
      </c>
      <c r="K92" s="145">
        <f t="shared" si="7"/>
        <v>3.4052222467904389E-2</v>
      </c>
      <c r="L92" s="145">
        <f t="shared" si="8"/>
        <v>6.8684179736331064E-3</v>
      </c>
      <c r="M92" s="145">
        <f t="shared" si="9"/>
        <v>0.19307925419903549</v>
      </c>
      <c r="N92" s="145">
        <f t="shared" si="9"/>
        <v>0.20883104755367624</v>
      </c>
      <c r="O92" s="145">
        <f t="shared" si="9"/>
        <v>0.17607112507968267</v>
      </c>
      <c r="P92" s="145">
        <f t="shared" si="10"/>
        <v>3.6082095203302758E-2</v>
      </c>
      <c r="Q92" s="145">
        <f t="shared" si="11"/>
        <v>0.18408976803938459</v>
      </c>
      <c r="R92" s="145">
        <f t="shared" si="12"/>
        <v>0.19486620943806002</v>
      </c>
      <c r="S92" s="145">
        <f t="shared" si="13"/>
        <v>0.20411062856251982</v>
      </c>
      <c r="T92" s="118"/>
      <c r="U92" s="33"/>
      <c r="V92" s="115"/>
    </row>
    <row r="93" spans="1:22" s="76" customFormat="1" x14ac:dyDescent="0.3">
      <c r="A93" s="150" t="s">
        <v>177</v>
      </c>
      <c r="B93" s="118">
        <f t="shared" si="0"/>
        <v>6.3976719576719585</v>
      </c>
      <c r="C93" s="118">
        <f t="shared" si="1"/>
        <v>4.2904722222222222</v>
      </c>
      <c r="D93" s="118">
        <f t="shared" si="2"/>
        <v>3.7662411347517728</v>
      </c>
      <c r="E93" s="118">
        <f t="shared" si="3"/>
        <v>3.5012732474964232</v>
      </c>
      <c r="F93" s="118">
        <f t="shared" si="4"/>
        <v>2.7974000000000001</v>
      </c>
      <c r="G93" s="118">
        <f t="shared" si="5"/>
        <v>2.5328444444444447</v>
      </c>
      <c r="H93" s="118">
        <f t="shared" si="6"/>
        <v>1.9817929292929291</v>
      </c>
      <c r="I93" s="118">
        <f t="shared" si="14"/>
        <v>1.4777037037037037</v>
      </c>
      <c r="J93" s="118">
        <f t="shared" si="15"/>
        <v>1.9435159817351599</v>
      </c>
      <c r="K93" s="118">
        <f t="shared" si="7"/>
        <v>1.768828828828829</v>
      </c>
      <c r="L93" s="118">
        <f t="shared" si="8"/>
        <v>1.4647807017543861</v>
      </c>
      <c r="M93" s="118">
        <f t="shared" si="9"/>
        <v>1.344411231884058</v>
      </c>
      <c r="N93" s="118">
        <f t="shared" si="9"/>
        <v>1.3142139303482585</v>
      </c>
      <c r="O93" s="118">
        <f t="shared" si="9"/>
        <v>1.3562637362637362</v>
      </c>
      <c r="P93" s="118">
        <f t="shared" si="10"/>
        <v>1.1402857142857141</v>
      </c>
      <c r="Q93" s="118">
        <f t="shared" si="11"/>
        <v>1.1653135313531353</v>
      </c>
      <c r="R93" s="118">
        <f t="shared" si="12"/>
        <v>1.2124808743169402</v>
      </c>
      <c r="S93" s="118">
        <f t="shared" si="13"/>
        <v>1.1024761904761904</v>
      </c>
      <c r="T93" s="118"/>
      <c r="U93" s="33"/>
      <c r="V93" s="115"/>
    </row>
    <row r="94" spans="1:22" s="76" customFormat="1" x14ac:dyDescent="0.3">
      <c r="A94" s="144" t="s">
        <v>228</v>
      </c>
      <c r="B94" s="145">
        <f t="shared" si="0"/>
        <v>0.32277119355085482</v>
      </c>
      <c r="C94" s="145">
        <f t="shared" si="1"/>
        <v>1.7853490360586515</v>
      </c>
      <c r="D94" s="145">
        <f t="shared" si="2"/>
        <v>2.9182069277478035</v>
      </c>
      <c r="E94" s="145">
        <f t="shared" si="3"/>
        <v>0.20209742973745523</v>
      </c>
      <c r="F94" s="145">
        <f t="shared" si="4"/>
        <v>0.27322927591310564</v>
      </c>
      <c r="G94" s="145">
        <f t="shared" si="5"/>
        <v>0.16618984725775382</v>
      </c>
      <c r="H94" s="145">
        <f t="shared" si="6"/>
        <v>0.19214675679761561</v>
      </c>
      <c r="I94" s="145">
        <f t="shared" si="14"/>
        <v>2.6756242700663149E-2</v>
      </c>
      <c r="J94" s="145">
        <f t="shared" si="15"/>
        <v>0.23348737831864752</v>
      </c>
      <c r="K94" s="145">
        <f t="shared" si="7"/>
        <v>4.2368292223101442E-2</v>
      </c>
      <c r="L94" s="145">
        <f t="shared" si="8"/>
        <v>7.3504251966352028E-3</v>
      </c>
      <c r="M94" s="145">
        <f t="shared" si="9"/>
        <v>0.18973701294840989</v>
      </c>
      <c r="N94" s="145">
        <f t="shared" si="9"/>
        <v>0.20201998129517756</v>
      </c>
      <c r="O94" s="145">
        <f t="shared" si="9"/>
        <v>0.18842345450592371</v>
      </c>
      <c r="P94" s="145">
        <f t="shared" si="10"/>
        <v>3.5862871534769594E-2</v>
      </c>
      <c r="Q94" s="145">
        <f t="shared" si="11"/>
        <v>0.17441632859573555</v>
      </c>
      <c r="R94" s="145">
        <f t="shared" si="12"/>
        <v>0.19813056879166088</v>
      </c>
      <c r="S94" s="145">
        <f t="shared" si="13"/>
        <v>0.19955888648521863</v>
      </c>
      <c r="T94" s="118"/>
      <c r="U94" s="33"/>
      <c r="V94" s="115"/>
    </row>
    <row r="95" spans="1:22" s="76" customFormat="1" x14ac:dyDescent="0.3">
      <c r="A95" s="150" t="s">
        <v>176</v>
      </c>
      <c r="B95" s="118">
        <f t="shared" si="0"/>
        <v>2.6679682539682541</v>
      </c>
      <c r="C95" s="118">
        <f t="shared" si="1"/>
        <v>1.9553833333333333</v>
      </c>
      <c r="D95" s="118">
        <f t="shared" si="2"/>
        <v>2.9194148936170214</v>
      </c>
      <c r="E95" s="118">
        <f t="shared" si="3"/>
        <v>1.3232961373390559</v>
      </c>
      <c r="F95" s="118">
        <f t="shared" si="4"/>
        <v>1.2001200000000001</v>
      </c>
      <c r="G95" s="118">
        <f t="shared" si="5"/>
        <v>1.0689680000000001</v>
      </c>
      <c r="H95" s="118">
        <f t="shared" si="6"/>
        <v>0.86140151515151508</v>
      </c>
      <c r="I95" s="118">
        <f t="shared" si="14"/>
        <v>1.156711111111111</v>
      </c>
      <c r="J95" s="118">
        <f t="shared" si="15"/>
        <v>0.91278630136986305</v>
      </c>
      <c r="K95" s="118">
        <f t="shared" si="7"/>
        <v>0.67363243243243243</v>
      </c>
      <c r="L95" s="118">
        <f t="shared" si="8"/>
        <v>0.7071394736842106</v>
      </c>
      <c r="M95" s="118">
        <f t="shared" si="9"/>
        <v>0.74270108695652171</v>
      </c>
      <c r="N95" s="118">
        <f t="shared" si="9"/>
        <v>0.67348656716417898</v>
      </c>
      <c r="O95" s="118">
        <f t="shared" si="9"/>
        <v>0.6600835164835166</v>
      </c>
      <c r="P95" s="118">
        <f t="shared" si="10"/>
        <v>0.6172428571428572</v>
      </c>
      <c r="Q95" s="118">
        <f t="shared" si="11"/>
        <v>0.65545940594059404</v>
      </c>
      <c r="R95" s="118">
        <f t="shared" si="12"/>
        <v>0.6846098360655738</v>
      </c>
      <c r="S95" s="118">
        <f t="shared" si="13"/>
        <v>0.69013626373626369</v>
      </c>
      <c r="T95" s="118"/>
      <c r="U95" s="33"/>
      <c r="V95" s="115"/>
    </row>
    <row r="96" spans="1:22" s="76" customFormat="1" x14ac:dyDescent="0.3">
      <c r="A96" s="144" t="s">
        <v>228</v>
      </c>
      <c r="B96" s="145">
        <f t="shared" si="0"/>
        <v>0.26439482094569766</v>
      </c>
      <c r="C96" s="145">
        <f t="shared" si="1"/>
        <v>1.5269912530219534</v>
      </c>
      <c r="D96" s="145">
        <f t="shared" si="2"/>
        <v>2.9197397552036715</v>
      </c>
      <c r="E96" s="145">
        <f t="shared" si="3"/>
        <v>0.15763058963531976</v>
      </c>
      <c r="F96" s="145">
        <f t="shared" si="4"/>
        <v>0.22681153363971598</v>
      </c>
      <c r="G96" s="145">
        <f t="shared" si="5"/>
        <v>0.13691806556234037</v>
      </c>
      <c r="H96" s="145">
        <f t="shared" si="6"/>
        <v>0.16075268379477284</v>
      </c>
      <c r="I96" s="145">
        <f t="shared" si="14"/>
        <v>3.0026250408271875E-2</v>
      </c>
      <c r="J96" s="145">
        <f t="shared" si="15"/>
        <v>0.20290045432378018</v>
      </c>
      <c r="K96" s="145">
        <f t="shared" si="7"/>
        <v>3.31598575434357E-2</v>
      </c>
      <c r="L96" s="145">
        <f t="shared" si="8"/>
        <v>6.4772775903682699E-3</v>
      </c>
      <c r="M96" s="145">
        <f t="shared" si="9"/>
        <v>0.18610832518862028</v>
      </c>
      <c r="N96" s="145">
        <f t="shared" si="9"/>
        <v>0.18523898884827122</v>
      </c>
      <c r="O96" s="145">
        <f t="shared" si="9"/>
        <v>0.16671682266364998</v>
      </c>
      <c r="P96" s="145">
        <f t="shared" si="10"/>
        <v>3.3471371701753412E-2</v>
      </c>
      <c r="Q96" s="145">
        <f t="shared" si="11"/>
        <v>0.16617291443969742</v>
      </c>
      <c r="R96" s="145">
        <f t="shared" si="12"/>
        <v>0.19422809914145586</v>
      </c>
      <c r="S96" s="145">
        <f t="shared" si="13"/>
        <v>0.20387397668007298</v>
      </c>
      <c r="T96" s="118"/>
      <c r="U96" s="33"/>
      <c r="V96" s="115"/>
    </row>
    <row r="97" spans="1:22" s="76" customFormat="1" x14ac:dyDescent="0.3">
      <c r="A97" s="150" t="s">
        <v>175</v>
      </c>
      <c r="B97" s="118">
        <f t="shared" si="0"/>
        <v>4.0783492063492073</v>
      </c>
      <c r="C97" s="118">
        <f t="shared" si="1"/>
        <v>2.8599166666666669</v>
      </c>
      <c r="D97" s="118">
        <f t="shared" si="2"/>
        <v>2.2225659574468084</v>
      </c>
      <c r="E97" s="118">
        <f t="shared" si="3"/>
        <v>2.2998798283261803</v>
      </c>
      <c r="F97" s="118">
        <f t="shared" si="4"/>
        <v>1.8647920000000002</v>
      </c>
      <c r="G97" s="118">
        <f t="shared" si="5"/>
        <v>1.6500799999999998</v>
      </c>
      <c r="H97" s="118">
        <f t="shared" si="6"/>
        <v>1.3166212121212122</v>
      </c>
      <c r="I97" s="118">
        <f t="shared" si="14"/>
        <v>1.2420444444444443</v>
      </c>
      <c r="J97" s="118">
        <f t="shared" si="15"/>
        <v>1.3424410958904109</v>
      </c>
      <c r="K97" s="118">
        <f t="shared" si="7"/>
        <v>1.1222351351351352</v>
      </c>
      <c r="L97" s="118">
        <f t="shared" si="8"/>
        <v>1.0210552631578946</v>
      </c>
      <c r="M97" s="118">
        <f t="shared" si="9"/>
        <v>0.97516304347826099</v>
      </c>
      <c r="N97" s="118">
        <f t="shared" si="9"/>
        <v>0.9659343283582088</v>
      </c>
      <c r="O97" s="118">
        <f t="shared" si="9"/>
        <v>0.91479120879120868</v>
      </c>
      <c r="P97" s="118">
        <f t="shared" si="10"/>
        <v>0.85804999999999987</v>
      </c>
      <c r="Q97" s="118">
        <f t="shared" si="11"/>
        <v>0.85010297029702975</v>
      </c>
      <c r="R97" s="118">
        <f t="shared" si="12"/>
        <v>0.92489836065573749</v>
      </c>
      <c r="S97" s="118">
        <f t="shared" si="13"/>
        <v>0.82692307692307687</v>
      </c>
      <c r="T97" s="118"/>
      <c r="U97" s="33"/>
      <c r="V97" s="115"/>
    </row>
    <row r="98" spans="1:22" s="76" customFormat="1" x14ac:dyDescent="0.3">
      <c r="A98" s="144" t="s">
        <v>228</v>
      </c>
      <c r="B98" s="145">
        <f t="shared" si="0"/>
        <v>0.32940984536092799</v>
      </c>
      <c r="C98" s="145">
        <f t="shared" si="1"/>
        <v>1.8618345957161597</v>
      </c>
      <c r="D98" s="145">
        <f t="shared" si="2"/>
        <v>2.8696740872674811</v>
      </c>
      <c r="E98" s="145">
        <f t="shared" si="3"/>
        <v>0.20934031331255881</v>
      </c>
      <c r="F98" s="145">
        <f t="shared" si="4"/>
        <v>0.2848051865258075</v>
      </c>
      <c r="G98" s="145">
        <f t="shared" si="5"/>
        <v>0.17142203032282635</v>
      </c>
      <c r="H98" s="145">
        <f t="shared" si="6"/>
        <v>0.20024589079791594</v>
      </c>
      <c r="I98" s="145">
        <f t="shared" si="14"/>
        <v>3.1353121214267379E-2</v>
      </c>
      <c r="J98" s="145">
        <f t="shared" si="15"/>
        <v>0.24795153176671586</v>
      </c>
      <c r="K98" s="145">
        <f t="shared" si="7"/>
        <v>4.3129353614101348E-2</v>
      </c>
      <c r="L98" s="145">
        <f t="shared" si="8"/>
        <v>7.8428523641830197E-3</v>
      </c>
      <c r="M98" s="145">
        <f t="shared" si="9"/>
        <v>0.20936375132015528</v>
      </c>
      <c r="N98" s="145">
        <f t="shared" si="9"/>
        <v>0.22294402737146912</v>
      </c>
      <c r="O98" s="145">
        <f t="shared" si="9"/>
        <v>0.19705376967094235</v>
      </c>
      <c r="P98" s="145">
        <f t="shared" si="10"/>
        <v>3.975819807804757E-2</v>
      </c>
      <c r="Q98" s="145">
        <f t="shared" si="11"/>
        <v>0.19030584593119748</v>
      </c>
      <c r="R98" s="145">
        <f t="shared" si="12"/>
        <v>0.22646708473333657</v>
      </c>
      <c r="S98" s="145">
        <f t="shared" si="13"/>
        <v>0.22145064678768872</v>
      </c>
      <c r="T98" s="118"/>
      <c r="U98" s="33"/>
      <c r="V98" s="115"/>
    </row>
    <row r="99" spans="1:22" s="76" customFormat="1" x14ac:dyDescent="0.3">
      <c r="A99" s="150" t="s">
        <v>178</v>
      </c>
      <c r="B99" s="118">
        <f t="shared" si="0"/>
        <v>4.3544444444444448</v>
      </c>
      <c r="C99" s="118">
        <f t="shared" si="1"/>
        <v>12.153333333333332</v>
      </c>
      <c r="D99" s="118">
        <f t="shared" si="2"/>
        <v>38.022340425531915</v>
      </c>
      <c r="E99" s="118">
        <f t="shared" si="3"/>
        <v>1.7694420600858367</v>
      </c>
      <c r="F99" s="118">
        <f t="shared" si="4"/>
        <v>1.5478000000000001</v>
      </c>
      <c r="G99" s="118">
        <f t="shared" si="5"/>
        <v>1.2819466666666666</v>
      </c>
      <c r="H99" s="118">
        <f t="shared" si="6"/>
        <v>1.1978787878787878</v>
      </c>
      <c r="I99" s="118">
        <f t="shared" si="14"/>
        <v>1.5230555555555554</v>
      </c>
      <c r="J99" s="118">
        <f t="shared" si="15"/>
        <v>1.0669109589041097</v>
      </c>
      <c r="K99" s="118">
        <f t="shared" si="7"/>
        <v>0.71754054054054051</v>
      </c>
      <c r="L99" s="118">
        <f t="shared" si="8"/>
        <v>0.30588815789473683</v>
      </c>
      <c r="M99" s="118">
        <f t="shared" si="9"/>
        <v>1.0748369565217391</v>
      </c>
      <c r="N99" s="118">
        <f t="shared" si="9"/>
        <v>0.98563432835820897</v>
      </c>
      <c r="O99" s="118">
        <f t="shared" si="9"/>
        <v>0.7366813186813187</v>
      </c>
      <c r="P99" s="118">
        <f t="shared" si="10"/>
        <v>0.4575178571428572</v>
      </c>
      <c r="Q99" s="118">
        <f t="shared" si="11"/>
        <v>0.77170792079207928</v>
      </c>
      <c r="R99" s="118">
        <f t="shared" si="12"/>
        <v>1.2911147540983607</v>
      </c>
      <c r="S99" s="118">
        <f t="shared" si="13"/>
        <v>1.1890439560439561</v>
      </c>
      <c r="T99" s="118"/>
      <c r="U99" s="33"/>
      <c r="V99" s="115"/>
    </row>
    <row r="100" spans="1:22" s="76" customFormat="1" x14ac:dyDescent="0.3">
      <c r="A100" s="144" t="s">
        <v>228</v>
      </c>
      <c r="B100" s="145">
        <f t="shared" si="0"/>
        <v>0.32214849731294365</v>
      </c>
      <c r="C100" s="145">
        <f t="shared" si="1"/>
        <v>3.5088191211574298</v>
      </c>
      <c r="D100" s="145">
        <f t="shared" si="2"/>
        <v>10.977836711678043</v>
      </c>
      <c r="E100" s="145">
        <f t="shared" si="3"/>
        <v>0.16970062857731175</v>
      </c>
      <c r="F100" s="145">
        <f t="shared" si="4"/>
        <v>0.2347090354630601</v>
      </c>
      <c r="G100" s="145">
        <f t="shared" si="5"/>
        <v>0.13367200655002945</v>
      </c>
      <c r="H100" s="145">
        <f t="shared" si="6"/>
        <v>0.17712526662803718</v>
      </c>
      <c r="I100" s="145">
        <f t="shared" si="14"/>
        <v>3.1885506150430412E-2</v>
      </c>
      <c r="J100" s="145">
        <f t="shared" si="15"/>
        <v>0.19814440337315314</v>
      </c>
      <c r="K100" s="145">
        <f t="shared" si="7"/>
        <v>3.1018098966200211E-2</v>
      </c>
      <c r="L100" s="145">
        <f t="shared" si="8"/>
        <v>3.9039873452443793E-3</v>
      </c>
      <c r="M100" s="145">
        <f t="shared" si="9"/>
        <v>0.21612945328949931</v>
      </c>
      <c r="N100" s="145">
        <f t="shared" si="9"/>
        <v>0.21285110420101208</v>
      </c>
      <c r="O100" s="145">
        <f t="shared" si="9"/>
        <v>0.16579035804568173</v>
      </c>
      <c r="P100" s="145">
        <f t="shared" si="10"/>
        <v>2.6159200590044878E-2</v>
      </c>
      <c r="Q100" s="145">
        <f t="shared" si="11"/>
        <v>0.16548802981176408</v>
      </c>
      <c r="R100" s="145">
        <f t="shared" si="12"/>
        <v>0.25333442631437469</v>
      </c>
      <c r="S100" s="145">
        <f t="shared" si="13"/>
        <v>0.25644569730683714</v>
      </c>
      <c r="T100" s="118"/>
      <c r="U100" s="33"/>
      <c r="V100" s="115"/>
    </row>
    <row r="101" spans="1:22" s="76" customFormat="1" x14ac:dyDescent="0.3">
      <c r="A101" s="33" t="s">
        <v>238</v>
      </c>
      <c r="B101" s="118">
        <f t="shared" si="0"/>
        <v>6.4445634920634918</v>
      </c>
      <c r="C101" s="118">
        <f t="shared" ref="C101:D101" si="16">S71/C$84</f>
        <v>5.7160833333333327</v>
      </c>
      <c r="D101" s="118">
        <f t="shared" si="16"/>
        <v>8.9087234042553192</v>
      </c>
      <c r="E101" s="118">
        <f t="shared" ref="E101:E108" si="17">F71/E$84</f>
        <v>3.1928755364806864</v>
      </c>
      <c r="F101" s="118">
        <f t="shared" ref="F101:H101" si="18">H71/F$84</f>
        <v>3.6131799999999998</v>
      </c>
      <c r="G101" s="118">
        <f t="shared" si="18"/>
        <v>2.2434333333333334</v>
      </c>
      <c r="H101" s="118">
        <f t="shared" si="18"/>
        <v>1.277784090909091</v>
      </c>
      <c r="I101" s="118">
        <f t="shared" ref="I101:I107" si="19">C71/I$84</f>
        <v>1.4292777777777781</v>
      </c>
      <c r="J101" s="118">
        <f t="shared" ref="J101:J108" si="20">K71/J$84</f>
        <v>0.90522602739726021</v>
      </c>
      <c r="K101" s="118">
        <f t="shared" ref="K101:K108" si="21">E71/K$84</f>
        <v>0.89096959459459468</v>
      </c>
      <c r="L101" s="118">
        <f t="shared" ref="L101:L108" si="22">B71/L$84</f>
        <v>0.27302302631578945</v>
      </c>
      <c r="M101" s="118">
        <f t="shared" ref="M101:O101" si="23">L71/M$84</f>
        <v>0.66154211956521736</v>
      </c>
      <c r="N101" s="118">
        <f t="shared" si="23"/>
        <v>0.62362686567164172</v>
      </c>
      <c r="O101" s="118">
        <f t="shared" si="23"/>
        <v>0.50249450549450558</v>
      </c>
      <c r="P101" s="118">
        <f t="shared" ref="P101:P108" si="24">D71/P$84</f>
        <v>0.42300892857142858</v>
      </c>
      <c r="Q101" s="118">
        <f t="shared" ref="Q101:S101" si="25">O71/Q$84</f>
        <v>0.32196699669966999</v>
      </c>
      <c r="R101" s="118">
        <f t="shared" si="25"/>
        <v>0.61818852459016393</v>
      </c>
      <c r="S101" s="118">
        <f t="shared" si="25"/>
        <v>0.31347106227106225</v>
      </c>
      <c r="T101" s="118"/>
      <c r="U101" s="33"/>
      <c r="V101" s="115"/>
    </row>
    <row r="102" spans="1:22" s="76" customFormat="1" x14ac:dyDescent="0.3">
      <c r="A102" s="144" t="s">
        <v>228</v>
      </c>
      <c r="B102" s="145">
        <f t="shared" si="0"/>
        <v>1.0597556366079151</v>
      </c>
      <c r="C102" s="145">
        <f t="shared" ref="C102:D102" si="26">S72/C$84</f>
        <v>8.6335070417691657</v>
      </c>
      <c r="D102" s="145">
        <f t="shared" si="26"/>
        <v>8.9087234042553192</v>
      </c>
      <c r="E102" s="145">
        <f t="shared" si="17"/>
        <v>0.72360940742769375</v>
      </c>
      <c r="F102" s="145">
        <f t="shared" ref="F102:H102" si="27">H72/F$84</f>
        <v>1.3264237512951884</v>
      </c>
      <c r="G102" s="145">
        <f t="shared" si="27"/>
        <v>0.61888442475150407</v>
      </c>
      <c r="H102" s="145">
        <f t="shared" si="27"/>
        <v>0.58468597699074631</v>
      </c>
      <c r="I102" s="145">
        <f t="shared" si="19"/>
        <v>8.5731673598645516E-2</v>
      </c>
      <c r="J102" s="145">
        <f t="shared" si="20"/>
        <v>0.49675232462568009</v>
      </c>
      <c r="K102" s="145">
        <f t="shared" si="21"/>
        <v>9.3055285647822353E-2</v>
      </c>
      <c r="L102" s="145">
        <f t="shared" si="22"/>
        <v>1.0105304732816067E-2</v>
      </c>
      <c r="M102" s="145">
        <f t="shared" ref="M102:O102" si="28">L72/M$84</f>
        <v>0.41736022682261409</v>
      </c>
      <c r="N102" s="145">
        <f t="shared" si="28"/>
        <v>0.51614580895477746</v>
      </c>
      <c r="O102" s="145">
        <f t="shared" si="28"/>
        <v>0.38923934147087147</v>
      </c>
      <c r="P102" s="145">
        <f t="shared" si="24"/>
        <v>8.2757622332986239E-2</v>
      </c>
      <c r="Q102" s="145">
        <f t="shared" ref="Q102:S102" si="29">O72/Q$84</f>
        <v>0.26418972549616576</v>
      </c>
      <c r="R102" s="145">
        <f t="shared" si="29"/>
        <v>0.62550414471455962</v>
      </c>
      <c r="S102" s="145">
        <f t="shared" si="29"/>
        <v>0.36394748224786638</v>
      </c>
      <c r="T102" s="118"/>
      <c r="U102" s="33"/>
      <c r="V102" s="115"/>
    </row>
    <row r="103" spans="1:22" s="76" customFormat="1" x14ac:dyDescent="0.3">
      <c r="A103" s="33" t="s">
        <v>240</v>
      </c>
      <c r="B103" s="118">
        <f t="shared" si="0"/>
        <v>5.0733333333333341</v>
      </c>
      <c r="C103" s="118">
        <f t="shared" ref="C103:D103" si="30">S73/C$84</f>
        <v>4.4060277777777781</v>
      </c>
      <c r="D103" s="118">
        <f t="shared" si="30"/>
        <v>17.017517730496454</v>
      </c>
      <c r="E103" s="118">
        <f t="shared" si="17"/>
        <v>2.9616845493562227</v>
      </c>
      <c r="F103" s="118">
        <f t="shared" ref="F103:H103" si="31">H73/F$84</f>
        <v>2.9144200000000002</v>
      </c>
      <c r="G103" s="118">
        <f t="shared" si="31"/>
        <v>2.1089666666666664</v>
      </c>
      <c r="H103" s="118">
        <f t="shared" si="31"/>
        <v>1.4532386363636363</v>
      </c>
      <c r="I103" s="118">
        <f t="shared" si="19"/>
        <v>1.4299444444444445</v>
      </c>
      <c r="J103" s="118">
        <f t="shared" si="20"/>
        <v>1.07586301369863</v>
      </c>
      <c r="K103" s="118">
        <f t="shared" si="21"/>
        <v>0.99038513513513515</v>
      </c>
      <c r="L103" s="118">
        <f t="shared" si="22"/>
        <v>0.23973026315789475</v>
      </c>
      <c r="M103" s="118">
        <f t="shared" ref="M103:O103" si="32">L73/M$84</f>
        <v>0.51447010869565213</v>
      </c>
      <c r="N103" s="118">
        <f t="shared" si="32"/>
        <v>0.72979104477611934</v>
      </c>
      <c r="O103" s="118">
        <f t="shared" si="32"/>
        <v>0.81235714285714289</v>
      </c>
      <c r="P103" s="118">
        <f t="shared" si="24"/>
        <v>0.69174999999999998</v>
      </c>
      <c r="Q103" s="118">
        <f t="shared" ref="Q103:S103" si="33">O73/Q$84</f>
        <v>0.7476039603960396</v>
      </c>
      <c r="R103" s="118">
        <f t="shared" si="33"/>
        <v>1.2437049180327868</v>
      </c>
      <c r="S103" s="118">
        <f t="shared" si="33"/>
        <v>0.72405494505494505</v>
      </c>
      <c r="T103" s="118"/>
      <c r="U103" s="33"/>
      <c r="V103" s="115"/>
    </row>
    <row r="104" spans="1:22" s="76" customFormat="1" x14ac:dyDescent="0.3">
      <c r="A104" s="144" t="s">
        <v>228</v>
      </c>
      <c r="B104" s="145">
        <f t="shared" si="0"/>
        <v>1.125387666808503</v>
      </c>
      <c r="C104" s="145">
        <f t="shared" ref="C104:D104" si="34">S74/C$84</f>
        <v>6.4420039336029253</v>
      </c>
      <c r="D104" s="145">
        <f t="shared" si="34"/>
        <v>21.203244908697734</v>
      </c>
      <c r="E104" s="145">
        <f t="shared" si="17"/>
        <v>0.652229414910238</v>
      </c>
      <c r="F104" s="145">
        <f t="shared" ref="F104:H104" si="35">H74/F$84</f>
        <v>1.1197202025434747</v>
      </c>
      <c r="G104" s="145">
        <f t="shared" si="35"/>
        <v>0.75350021490817554</v>
      </c>
      <c r="H104" s="145">
        <f t="shared" si="35"/>
        <v>0.61797354153490258</v>
      </c>
      <c r="I104" s="145">
        <f t="shared" si="19"/>
        <v>0.12266177643734594</v>
      </c>
      <c r="J104" s="145">
        <f t="shared" si="20"/>
        <v>0.65703032902277059</v>
      </c>
      <c r="K104" s="145">
        <f t="shared" si="21"/>
        <v>0.10967067876705776</v>
      </c>
      <c r="L104" s="145">
        <f t="shared" si="22"/>
        <v>1.0810062063232654E-2</v>
      </c>
      <c r="M104" s="145">
        <f t="shared" ref="M104:O104" si="36">L74/M$84</f>
        <v>0.3396208050113218</v>
      </c>
      <c r="N104" s="145">
        <f t="shared" si="36"/>
        <v>0.79202520458937031</v>
      </c>
      <c r="O104" s="145">
        <f t="shared" si="36"/>
        <v>0.56000292105091498</v>
      </c>
      <c r="P104" s="145">
        <f t="shared" si="24"/>
        <v>0.11448611063382852</v>
      </c>
      <c r="Q104" s="145">
        <f t="shared" ref="Q104:S104" si="37">O74/Q$84</f>
        <v>0.40313688899492078</v>
      </c>
      <c r="R104" s="145">
        <f t="shared" si="37"/>
        <v>1.0038746124743596</v>
      </c>
      <c r="S104" s="145">
        <f t="shared" si="37"/>
        <v>0.59421123608342463</v>
      </c>
      <c r="T104" s="118"/>
      <c r="U104" s="33"/>
      <c r="V104" s="115"/>
    </row>
    <row r="105" spans="1:22" s="76" customFormat="1" x14ac:dyDescent="0.3">
      <c r="A105" s="33" t="s">
        <v>259</v>
      </c>
      <c r="B105" s="118">
        <f t="shared" si="0"/>
        <v>7.4887301587301591</v>
      </c>
      <c r="C105" s="118">
        <f t="shared" ref="C105:D105" si="38">S75/C$84</f>
        <v>34.023499999999999</v>
      </c>
      <c r="D105" s="118">
        <f t="shared" si="38"/>
        <v>25.675531914893618</v>
      </c>
      <c r="E105" s="118">
        <f t="shared" si="17"/>
        <v>4.2054935622317595</v>
      </c>
      <c r="F105" s="118">
        <f t="shared" ref="F105:H105" si="39">H75/F$84</f>
        <v>3.6389399999999994</v>
      </c>
      <c r="G105" s="118">
        <f t="shared" si="39"/>
        <v>2.6710666666666669</v>
      </c>
      <c r="H105" s="118">
        <f t="shared" si="39"/>
        <v>1.4966666666666666</v>
      </c>
      <c r="I105" s="118">
        <f t="shared" si="19"/>
        <v>1.4522222222222221</v>
      </c>
      <c r="J105" s="118">
        <f t="shared" si="20"/>
        <v>1.1344246575342465</v>
      </c>
      <c r="K105" s="118">
        <f t="shared" si="21"/>
        <v>1.4803378378378378</v>
      </c>
      <c r="L105" s="118">
        <f t="shared" si="22"/>
        <v>0.17017105263157897</v>
      </c>
      <c r="M105" s="118">
        <f t="shared" ref="M105:O105" si="40">L75/M$84</f>
        <v>0.4897921195652174</v>
      </c>
      <c r="N105" s="118">
        <f t="shared" si="40"/>
        <v>1.1892985074626865</v>
      </c>
      <c r="O105" s="118">
        <f t="shared" si="40"/>
        <v>0.81272527472527467</v>
      </c>
      <c r="P105" s="118">
        <f t="shared" si="24"/>
        <v>0.45096428571428565</v>
      </c>
      <c r="Q105" s="118">
        <f t="shared" ref="Q105:S105" si="41">O75/Q$84</f>
        <v>0.56398019801980204</v>
      </c>
      <c r="R105" s="118">
        <f t="shared" si="41"/>
        <v>0.54122950819672133</v>
      </c>
      <c r="S105" s="118">
        <f t="shared" si="41"/>
        <v>0.7863736263736264</v>
      </c>
      <c r="T105" s="118"/>
      <c r="U105" s="33"/>
      <c r="V105" s="115"/>
    </row>
    <row r="106" spans="1:22" s="76" customFormat="1" x14ac:dyDescent="0.3">
      <c r="A106" s="144" t="s">
        <v>228</v>
      </c>
      <c r="B106" s="145">
        <f t="shared" ref="B106:B108" si="42">G76/B$84</f>
        <v>1.493566676949283</v>
      </c>
      <c r="C106" s="145">
        <f t="shared" ref="C106:D106" si="43">S76/C$84</f>
        <v>11.065429554347279</v>
      </c>
      <c r="D106" s="145">
        <f t="shared" si="43"/>
        <v>25.141111510902245</v>
      </c>
      <c r="E106" s="145">
        <f>F76/E$84</f>
        <v>0.46266788507935908</v>
      </c>
      <c r="F106" s="145">
        <f t="shared" ref="F106:H106" si="44">H76/F$84</f>
        <v>1.1057902730626634</v>
      </c>
      <c r="G106" s="145">
        <f t="shared" si="44"/>
        <v>0.46040119644597893</v>
      </c>
      <c r="H106" s="145">
        <f t="shared" si="44"/>
        <v>0.44638992810973505</v>
      </c>
      <c r="I106" s="145">
        <f t="shared" si="19"/>
        <v>6.6382464821686665E-2</v>
      </c>
      <c r="J106" s="145">
        <f t="shared" si="20"/>
        <v>0.55531834242839295</v>
      </c>
      <c r="K106" s="145">
        <f t="shared" si="21"/>
        <v>8.2291469826519151E-2</v>
      </c>
      <c r="L106" s="145">
        <f t="shared" si="22"/>
        <v>8.1505388759359979E-3</v>
      </c>
      <c r="M106" s="145">
        <f t="shared" ref="M106:O106" si="45">L76/M$84</f>
        <v>0.24542473456886346</v>
      </c>
      <c r="N106" s="145">
        <f t="shared" si="45"/>
        <v>0.59927171363885867</v>
      </c>
      <c r="O106" s="145">
        <f t="shared" si="45"/>
        <v>0.47327283941604092</v>
      </c>
      <c r="P106" s="145">
        <f t="shared" si="24"/>
        <v>6.014534744165629E-2</v>
      </c>
      <c r="Q106" s="145">
        <f t="shared" ref="Q106:S106" si="46">O76/Q$84</f>
        <v>0.35646065478804312</v>
      </c>
      <c r="R106" s="145">
        <f t="shared" si="46"/>
        <v>0.47249451978638279</v>
      </c>
      <c r="S106" s="145">
        <f t="shared" si="46"/>
        <v>0.4337019311145961</v>
      </c>
      <c r="T106" s="118"/>
      <c r="U106" s="33"/>
      <c r="V106" s="115"/>
    </row>
    <row r="107" spans="1:22" s="76" customFormat="1" x14ac:dyDescent="0.3">
      <c r="A107" s="33" t="s">
        <v>179</v>
      </c>
      <c r="B107" s="118">
        <f t="shared" si="42"/>
        <v>28.490476190476194</v>
      </c>
      <c r="C107" s="118">
        <f t="shared" ref="C107:D107" si="47">S77/C$84</f>
        <v>9.0507777777777783</v>
      </c>
      <c r="D107" s="118">
        <f t="shared" si="47"/>
        <v>19.063085106382978</v>
      </c>
      <c r="E107" s="118">
        <f t="shared" si="17"/>
        <v>2.0961945636623751</v>
      </c>
      <c r="F107" s="118">
        <f t="shared" ref="F107:G107" si="48">H77/F$84</f>
        <v>1.9564933333333332</v>
      </c>
      <c r="G107" s="118">
        <f t="shared" si="48"/>
        <v>1.8223555555555557</v>
      </c>
      <c r="H107" s="118">
        <f>J77/H$84</f>
        <v>0.96659090909090895</v>
      </c>
      <c r="I107" s="118">
        <f t="shared" si="19"/>
        <v>1.4711851851851852</v>
      </c>
      <c r="J107" s="118">
        <f>K77/J$84</f>
        <v>1.5951552511415523</v>
      </c>
      <c r="K107" s="118">
        <f t="shared" si="21"/>
        <v>1.0608333333333333</v>
      </c>
      <c r="L107" s="118">
        <f t="shared" si="22"/>
        <v>0.58211842105263145</v>
      </c>
      <c r="M107" s="118">
        <f t="shared" ref="M107:O107" si="49">L77/M$84</f>
        <v>1.4171829710144925</v>
      </c>
      <c r="N107" s="118">
        <f t="shared" si="49"/>
        <v>0.94322388059701479</v>
      </c>
      <c r="O107" s="118">
        <f t="shared" si="49"/>
        <v>0.75295238095238093</v>
      </c>
      <c r="P107" s="118">
        <f t="shared" si="24"/>
        <v>0.63567857142857132</v>
      </c>
      <c r="Q107" s="118">
        <f t="shared" ref="Q107:S107" si="50">O77/Q$84</f>
        <v>0.61310231023102302</v>
      </c>
      <c r="R107" s="118">
        <f t="shared" si="50"/>
        <v>0.8760109289617487</v>
      </c>
      <c r="S107" s="118">
        <f t="shared" si="50"/>
        <v>0.46881025641025642</v>
      </c>
      <c r="T107" s="118"/>
      <c r="U107" s="33"/>
      <c r="V107" s="115"/>
    </row>
    <row r="108" spans="1:22" s="76" customFormat="1" x14ac:dyDescent="0.3">
      <c r="A108" s="144" t="s">
        <v>228</v>
      </c>
      <c r="B108" s="145">
        <f t="shared" si="42"/>
        <v>3.6747480584416823</v>
      </c>
      <c r="C108" s="145">
        <f t="shared" ref="C108:D108" si="51">S78/C$84</f>
        <v>9.2230349932173166</v>
      </c>
      <c r="D108" s="145">
        <f t="shared" si="51"/>
        <v>21.158257308468755</v>
      </c>
      <c r="E108" s="145">
        <f t="shared" si="17"/>
        <v>0.53151000362588874</v>
      </c>
      <c r="F108" s="145">
        <f t="shared" ref="F108:H108" si="52">H78/F$84</f>
        <v>1.0581128907635517</v>
      </c>
      <c r="G108" s="145">
        <f t="shared" si="52"/>
        <v>0.46142301883533199</v>
      </c>
      <c r="H108" s="145">
        <f t="shared" si="52"/>
        <v>0.56321154103620952</v>
      </c>
      <c r="I108" s="145">
        <f>C78/I$84</f>
        <v>9.3950437380305021E-2</v>
      </c>
      <c r="J108" s="145">
        <f t="shared" si="20"/>
        <v>0.73404708864914636</v>
      </c>
      <c r="K108" s="145">
        <f t="shared" si="21"/>
        <v>0.10427239689311317</v>
      </c>
      <c r="L108" s="145">
        <f t="shared" si="22"/>
        <v>4.6720471400345465E-2</v>
      </c>
      <c r="M108" s="145">
        <f t="shared" ref="M108:O108" si="53">L78/M$84</f>
        <v>0.76086449775098219</v>
      </c>
      <c r="N108" s="145">
        <f t="shared" si="53"/>
        <v>0.66289480962331349</v>
      </c>
      <c r="O108" s="145">
        <f t="shared" si="53"/>
        <v>0.48803431371261879</v>
      </c>
      <c r="P108" s="145">
        <f t="shared" si="24"/>
        <v>8.968372048141042E-2</v>
      </c>
      <c r="Q108" s="145">
        <f t="shared" ref="Q108:S108" si="54">O78/Q$84</f>
        <v>0.42864731634711895</v>
      </c>
      <c r="R108" s="145">
        <f t="shared" si="54"/>
        <v>0.68411419293178444</v>
      </c>
      <c r="S108" s="145">
        <f t="shared" si="54"/>
        <v>0.53657924773545818</v>
      </c>
      <c r="T108" s="118"/>
      <c r="U108" s="33"/>
      <c r="V108" s="115"/>
    </row>
    <row r="109" spans="1:22" s="76" customFormat="1" x14ac:dyDescent="0.3">
      <c r="A109" s="150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33"/>
      <c r="V109" s="115"/>
    </row>
    <row r="110" spans="1:22" s="76" customFormat="1" x14ac:dyDescent="0.3">
      <c r="A110" s="150"/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18"/>
      <c r="U110" s="33"/>
      <c r="V110" s="115"/>
    </row>
    <row r="111" spans="1:22" s="76" customFormat="1" x14ac:dyDescent="0.3"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33"/>
      <c r="V111" s="115"/>
    </row>
    <row r="112" spans="1:22" s="76" customFormat="1" x14ac:dyDescent="0.3">
      <c r="A112" s="33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33"/>
      <c r="V112" s="115"/>
    </row>
    <row r="113" spans="1:21" s="79" customFormat="1" x14ac:dyDescent="0.3">
      <c r="A113" s="77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</row>
    <row r="114" spans="1:21" s="79" customFormat="1" x14ac:dyDescent="0.3">
      <c r="A114" s="77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</row>
    <row r="115" spans="1:21" s="79" customFormat="1" x14ac:dyDescent="0.3">
      <c r="A115" s="77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</row>
    <row r="116" spans="1:21" s="34" customFormat="1" x14ac:dyDescent="0.3">
      <c r="A116" s="33"/>
      <c r="F116" s="80"/>
      <c r="I116" s="81"/>
    </row>
    <row r="117" spans="1:21" s="34" customFormat="1" ht="17.5" x14ac:dyDescent="0.35">
      <c r="A117" s="33"/>
      <c r="B117" s="33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</row>
    <row r="118" spans="1:21" s="34" customFormat="1" ht="17.5" x14ac:dyDescent="0.35">
      <c r="A118" s="33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</row>
    <row r="119" spans="1:21" s="34" customFormat="1" x14ac:dyDescent="0.3">
      <c r="A119" s="33"/>
      <c r="B119" s="81"/>
      <c r="C119" s="81"/>
      <c r="D119" s="81"/>
      <c r="E119" s="82"/>
      <c r="F119" s="82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1" s="34" customFormat="1" x14ac:dyDescent="0.3">
      <c r="A120" s="33"/>
      <c r="B120" s="81"/>
      <c r="C120" s="81"/>
      <c r="D120" s="81"/>
      <c r="E120" s="82"/>
      <c r="F120" s="82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21" s="34" customFormat="1" x14ac:dyDescent="0.3">
      <c r="A121" s="33"/>
      <c r="B121" s="81"/>
      <c r="C121" s="81"/>
      <c r="D121" s="81"/>
      <c r="E121" s="82"/>
      <c r="F121" s="82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</row>
    <row r="122" spans="1:21" s="34" customFormat="1" x14ac:dyDescent="0.3">
      <c r="A122" s="33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3"/>
    </row>
    <row r="123" spans="1:21" s="34" customFormat="1" x14ac:dyDescent="0.3">
      <c r="A123" s="33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3"/>
    </row>
    <row r="124" spans="1:21" s="34" customFormat="1" x14ac:dyDescent="0.3">
      <c r="A124" s="33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3"/>
    </row>
    <row r="125" spans="1:21" s="34" customFormat="1" x14ac:dyDescent="0.3">
      <c r="A125" s="33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3"/>
    </row>
    <row r="126" spans="1:21" s="34" customFormat="1" x14ac:dyDescent="0.3">
      <c r="A126" s="33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3"/>
    </row>
    <row r="127" spans="1:21" s="34" customFormat="1" x14ac:dyDescent="0.3">
      <c r="A127" s="33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3"/>
    </row>
    <row r="128" spans="1:21" s="34" customFormat="1" x14ac:dyDescent="0.3">
      <c r="A128" s="33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S128" s="83"/>
    </row>
    <row r="129" spans="1:19" s="34" customFormat="1" x14ac:dyDescent="0.3">
      <c r="A129" s="33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S129" s="83"/>
    </row>
    <row r="130" spans="1:19" s="34" customFormat="1" x14ac:dyDescent="0.3">
      <c r="A130" s="33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S130" s="83"/>
    </row>
    <row r="131" spans="1:19" s="34" customFormat="1" x14ac:dyDescent="0.3">
      <c r="A131" s="33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S131" s="83"/>
    </row>
    <row r="132" spans="1:19" s="34" customFormat="1" x14ac:dyDescent="0.3">
      <c r="A132" s="33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S132" s="83"/>
    </row>
    <row r="133" spans="1:19" s="34" customFormat="1" ht="14.25" customHeight="1" x14ac:dyDescent="0.35">
      <c r="A133" s="33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</row>
    <row r="134" spans="1:19" s="34" customFormat="1" x14ac:dyDescent="0.3">
      <c r="A134" s="84"/>
      <c r="B134" s="85"/>
      <c r="C134" s="85"/>
      <c r="D134" s="85"/>
      <c r="F134" s="85"/>
      <c r="G134" s="85"/>
      <c r="H134" s="85"/>
      <c r="I134" s="85"/>
      <c r="J134" s="85"/>
      <c r="K134" s="85"/>
      <c r="M134" s="85"/>
    </row>
    <row r="135" spans="1:19" s="34" customFormat="1" x14ac:dyDescent="0.3">
      <c r="A135" s="84"/>
      <c r="B135" s="85"/>
      <c r="C135" s="85"/>
      <c r="D135" s="85"/>
      <c r="F135" s="85"/>
      <c r="G135" s="85"/>
      <c r="H135" s="85"/>
      <c r="I135" s="85"/>
      <c r="J135" s="85"/>
      <c r="K135" s="85"/>
      <c r="M135" s="85"/>
    </row>
    <row r="136" spans="1:19" s="34" customFormat="1" x14ac:dyDescent="0.3">
      <c r="A136" s="84"/>
      <c r="B136" s="85"/>
      <c r="C136" s="85"/>
      <c r="D136" s="85"/>
      <c r="F136" s="85"/>
      <c r="G136" s="85"/>
      <c r="H136" s="85"/>
      <c r="I136" s="85"/>
      <c r="J136" s="85"/>
      <c r="K136" s="85"/>
      <c r="M136" s="85"/>
    </row>
    <row r="137" spans="1:19" s="34" customFormat="1" x14ac:dyDescent="0.3">
      <c r="A137" s="84"/>
      <c r="B137" s="85"/>
      <c r="C137" s="85"/>
      <c r="D137" s="85"/>
      <c r="F137" s="85"/>
      <c r="G137" s="85"/>
      <c r="H137" s="85"/>
      <c r="I137" s="85"/>
      <c r="J137" s="85"/>
      <c r="K137" s="85"/>
      <c r="M137" s="85"/>
    </row>
    <row r="138" spans="1:19" s="34" customFormat="1" x14ac:dyDescent="0.3">
      <c r="A138" s="84"/>
      <c r="B138" s="85"/>
      <c r="C138" s="85"/>
      <c r="D138" s="85"/>
      <c r="F138" s="85"/>
      <c r="G138" s="85"/>
      <c r="H138" s="85"/>
      <c r="I138" s="85"/>
      <c r="J138" s="85"/>
      <c r="K138" s="85"/>
      <c r="M138" s="85"/>
    </row>
    <row r="139" spans="1:19" s="34" customFormat="1" x14ac:dyDescent="0.3">
      <c r="A139" s="84"/>
      <c r="B139" s="85"/>
      <c r="C139" s="85"/>
      <c r="D139" s="85"/>
      <c r="F139" s="85"/>
      <c r="G139" s="85"/>
      <c r="H139" s="85"/>
      <c r="I139" s="85"/>
      <c r="J139" s="85"/>
      <c r="K139" s="85"/>
      <c r="M139" s="85"/>
    </row>
    <row r="140" spans="1:19" s="34" customFormat="1" x14ac:dyDescent="0.3">
      <c r="A140" s="84"/>
      <c r="B140" s="85"/>
      <c r="C140" s="85"/>
      <c r="D140" s="85"/>
      <c r="F140" s="85"/>
      <c r="G140" s="85"/>
      <c r="H140" s="85"/>
      <c r="I140" s="85"/>
      <c r="J140" s="85"/>
      <c r="K140" s="85"/>
      <c r="M140" s="85"/>
    </row>
    <row r="141" spans="1:19" s="34" customFormat="1" x14ac:dyDescent="0.3">
      <c r="A141" s="84"/>
      <c r="B141" s="85"/>
      <c r="C141" s="85"/>
      <c r="D141" s="85"/>
      <c r="F141" s="85"/>
      <c r="G141" s="85"/>
      <c r="H141" s="85"/>
      <c r="I141" s="85"/>
      <c r="J141" s="85"/>
      <c r="K141" s="85"/>
      <c r="M141" s="85"/>
    </row>
    <row r="142" spans="1:19" s="34" customFormat="1" x14ac:dyDescent="0.3">
      <c r="A142" s="84"/>
      <c r="B142" s="85"/>
      <c r="C142" s="85"/>
      <c r="D142" s="85"/>
      <c r="F142" s="85"/>
      <c r="G142" s="85"/>
      <c r="H142" s="85"/>
      <c r="I142" s="85"/>
      <c r="J142" s="85"/>
      <c r="K142" s="85"/>
      <c r="M142" s="85"/>
    </row>
    <row r="143" spans="1:19" s="34" customFormat="1" x14ac:dyDescent="0.3">
      <c r="A143" s="84"/>
      <c r="B143" s="85"/>
      <c r="C143" s="85"/>
      <c r="D143" s="85"/>
      <c r="F143" s="85"/>
      <c r="G143" s="85"/>
      <c r="H143" s="85"/>
      <c r="I143" s="85"/>
      <c r="J143" s="85"/>
      <c r="K143" s="85"/>
      <c r="M143" s="85"/>
    </row>
    <row r="144" spans="1:19" s="34" customFormat="1" x14ac:dyDescent="0.3">
      <c r="A144" s="84"/>
      <c r="B144" s="85"/>
      <c r="C144" s="85"/>
      <c r="D144" s="85"/>
      <c r="F144" s="85"/>
      <c r="G144" s="85"/>
      <c r="H144" s="85"/>
      <c r="I144" s="85"/>
      <c r="J144" s="85"/>
      <c r="K144" s="85"/>
      <c r="M144" s="85"/>
    </row>
    <row r="145" spans="1:13" s="34" customFormat="1" x14ac:dyDescent="0.3">
      <c r="A145" s="84"/>
      <c r="B145" s="85"/>
      <c r="C145" s="85"/>
      <c r="D145" s="85"/>
      <c r="F145" s="85"/>
      <c r="G145" s="85"/>
      <c r="H145" s="85"/>
      <c r="I145" s="85"/>
      <c r="J145" s="85"/>
      <c r="K145" s="85"/>
      <c r="M145" s="85"/>
    </row>
    <row r="146" spans="1:13" s="34" customFormat="1" x14ac:dyDescent="0.3">
      <c r="A146" s="84"/>
      <c r="B146" s="85"/>
      <c r="C146" s="85"/>
      <c r="D146" s="85"/>
      <c r="F146" s="85"/>
      <c r="G146" s="85"/>
      <c r="H146" s="85"/>
      <c r="I146" s="85"/>
      <c r="J146" s="85"/>
      <c r="K146" s="85"/>
      <c r="M146" s="85"/>
    </row>
    <row r="147" spans="1:13" s="34" customFormat="1" x14ac:dyDescent="0.3">
      <c r="A147" s="84"/>
      <c r="B147" s="85"/>
      <c r="C147" s="85"/>
      <c r="D147" s="85"/>
      <c r="F147" s="85"/>
      <c r="G147" s="85"/>
      <c r="H147" s="85"/>
      <c r="I147" s="85"/>
      <c r="J147" s="85"/>
      <c r="K147" s="85"/>
      <c r="M147" s="85"/>
    </row>
    <row r="148" spans="1:13" s="34" customFormat="1" x14ac:dyDescent="0.3">
      <c r="A148" s="84"/>
      <c r="B148" s="85"/>
      <c r="C148" s="85"/>
      <c r="D148" s="85"/>
      <c r="F148" s="85"/>
      <c r="G148" s="85"/>
      <c r="H148" s="85"/>
      <c r="I148" s="85"/>
      <c r="J148" s="85"/>
      <c r="K148" s="85"/>
      <c r="M148" s="85"/>
    </row>
    <row r="149" spans="1:13" s="34" customFormat="1" x14ac:dyDescent="0.3">
      <c r="A149" s="84"/>
      <c r="B149" s="85"/>
      <c r="C149" s="85"/>
      <c r="D149" s="85"/>
      <c r="F149" s="85"/>
      <c r="G149" s="85"/>
      <c r="H149" s="85"/>
      <c r="I149" s="85"/>
      <c r="J149" s="85"/>
      <c r="K149" s="85"/>
      <c r="M149" s="85"/>
    </row>
    <row r="150" spans="1:13" s="34" customFormat="1" x14ac:dyDescent="0.3">
      <c r="A150" s="84"/>
      <c r="B150" s="85"/>
      <c r="C150" s="85"/>
      <c r="D150" s="85"/>
      <c r="F150" s="85"/>
      <c r="G150" s="85"/>
      <c r="H150" s="85"/>
      <c r="I150" s="85"/>
      <c r="J150" s="85"/>
      <c r="K150" s="85"/>
      <c r="M150" s="85"/>
    </row>
    <row r="151" spans="1:13" s="34" customFormat="1" x14ac:dyDescent="0.3">
      <c r="A151" s="84"/>
      <c r="B151" s="85"/>
      <c r="C151" s="85"/>
      <c r="D151" s="85"/>
      <c r="F151" s="85"/>
      <c r="G151" s="85"/>
      <c r="H151" s="85"/>
      <c r="I151" s="85"/>
      <c r="J151" s="85"/>
      <c r="K151" s="85"/>
      <c r="M151" s="85"/>
    </row>
    <row r="152" spans="1:13" s="34" customFormat="1" x14ac:dyDescent="0.3">
      <c r="A152" s="84"/>
      <c r="B152" s="85"/>
      <c r="C152" s="85"/>
      <c r="D152" s="85"/>
      <c r="F152" s="85"/>
      <c r="G152" s="85"/>
      <c r="H152" s="85"/>
      <c r="I152" s="85"/>
      <c r="J152" s="85"/>
      <c r="K152" s="85"/>
      <c r="M152" s="85"/>
    </row>
    <row r="153" spans="1:13" s="34" customFormat="1" x14ac:dyDescent="0.3">
      <c r="A153" s="84"/>
      <c r="B153" s="85"/>
      <c r="C153" s="85"/>
      <c r="D153" s="85"/>
      <c r="F153" s="85"/>
      <c r="G153" s="85"/>
      <c r="H153" s="85"/>
      <c r="I153" s="85"/>
      <c r="J153" s="85"/>
      <c r="K153" s="85"/>
      <c r="M153" s="85"/>
    </row>
    <row r="154" spans="1:13" s="34" customFormat="1" x14ac:dyDescent="0.3">
      <c r="A154" s="84"/>
      <c r="B154" s="85"/>
      <c r="C154" s="85"/>
      <c r="D154" s="85"/>
      <c r="F154" s="85"/>
      <c r="G154" s="85"/>
      <c r="H154" s="85"/>
      <c r="I154" s="85"/>
      <c r="J154" s="85"/>
      <c r="K154" s="85"/>
      <c r="M154" s="85"/>
    </row>
    <row r="155" spans="1:13" s="34" customFormat="1" x14ac:dyDescent="0.3">
      <c r="A155" s="84"/>
      <c r="B155" s="85"/>
      <c r="C155" s="85"/>
      <c r="D155" s="85"/>
      <c r="F155" s="85"/>
      <c r="G155" s="85"/>
      <c r="H155" s="85"/>
      <c r="I155" s="85"/>
      <c r="J155" s="85"/>
      <c r="K155" s="85"/>
      <c r="M155" s="85"/>
    </row>
    <row r="156" spans="1:13" s="34" customFormat="1" x14ac:dyDescent="0.3">
      <c r="A156" s="84"/>
      <c r="B156" s="85"/>
      <c r="C156" s="85"/>
      <c r="D156" s="85"/>
      <c r="F156" s="85"/>
      <c r="G156" s="85"/>
      <c r="H156" s="85"/>
      <c r="I156" s="85"/>
      <c r="J156" s="85"/>
      <c r="K156" s="85"/>
      <c r="M156" s="85"/>
    </row>
    <row r="157" spans="1:13" s="34" customFormat="1" x14ac:dyDescent="0.3">
      <c r="A157" s="84"/>
      <c r="B157" s="85"/>
      <c r="C157" s="85"/>
      <c r="D157" s="85"/>
      <c r="F157" s="85"/>
      <c r="G157" s="85"/>
      <c r="H157" s="85"/>
      <c r="I157" s="85"/>
      <c r="J157" s="85"/>
      <c r="K157" s="85"/>
      <c r="M157" s="85"/>
    </row>
    <row r="158" spans="1:13" s="34" customFormat="1" x14ac:dyDescent="0.3">
      <c r="A158" s="84"/>
      <c r="B158" s="85"/>
      <c r="C158" s="85"/>
      <c r="D158" s="85"/>
      <c r="F158" s="85"/>
      <c r="G158" s="85"/>
      <c r="H158" s="85"/>
      <c r="I158" s="85"/>
      <c r="J158" s="85"/>
      <c r="K158" s="85"/>
      <c r="M158" s="85"/>
    </row>
    <row r="159" spans="1:13" s="34" customFormat="1" x14ac:dyDescent="0.3">
      <c r="A159" s="84"/>
      <c r="B159" s="85"/>
      <c r="C159" s="85"/>
      <c r="D159" s="85"/>
      <c r="F159" s="85"/>
      <c r="G159" s="85"/>
      <c r="H159" s="85"/>
      <c r="I159" s="85"/>
      <c r="J159" s="85"/>
      <c r="K159" s="85"/>
      <c r="M159" s="85"/>
    </row>
    <row r="160" spans="1:13" s="34" customFormat="1" x14ac:dyDescent="0.3">
      <c r="A160" s="84"/>
      <c r="B160" s="85"/>
      <c r="C160" s="85"/>
      <c r="D160" s="85"/>
      <c r="F160" s="85"/>
      <c r="G160" s="85"/>
      <c r="H160" s="85"/>
      <c r="I160" s="85"/>
      <c r="J160" s="85"/>
      <c r="K160" s="85"/>
      <c r="M160" s="85"/>
    </row>
    <row r="161" spans="1:23" s="34" customFormat="1" x14ac:dyDescent="0.3">
      <c r="A161" s="84"/>
      <c r="B161" s="85"/>
      <c r="C161" s="85"/>
      <c r="D161" s="85"/>
      <c r="F161" s="85"/>
      <c r="G161" s="85"/>
      <c r="H161" s="85"/>
      <c r="I161" s="85"/>
      <c r="J161" s="85"/>
      <c r="K161" s="85"/>
      <c r="M161" s="85"/>
    </row>
    <row r="162" spans="1:23" s="34" customFormat="1" ht="15" x14ac:dyDescent="0.3">
      <c r="A162" s="135"/>
      <c r="B162" s="135"/>
      <c r="C162" s="135"/>
      <c r="D162" s="135"/>
      <c r="E162" s="136"/>
      <c r="F162" s="135"/>
      <c r="G162" s="135"/>
      <c r="H162" s="135"/>
      <c r="I162" s="135"/>
      <c r="J162" s="135"/>
      <c r="K162" s="135"/>
      <c r="L162" s="136"/>
      <c r="M162" s="135"/>
      <c r="N162" s="136"/>
      <c r="O162" s="136"/>
      <c r="P162" s="136"/>
      <c r="Q162" s="136"/>
      <c r="R162" s="136"/>
      <c r="S162" s="136"/>
      <c r="T162" s="136"/>
      <c r="V162" s="136"/>
    </row>
    <row r="163" spans="1:23" s="34" customFormat="1" ht="15.5" x14ac:dyDescent="0.35">
      <c r="A163" s="135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V163" s="81"/>
    </row>
    <row r="164" spans="1:23" s="34" customFormat="1" ht="15.5" x14ac:dyDescent="0.35">
      <c r="A164" s="135"/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V164" s="81"/>
    </row>
    <row r="165" spans="1:23" s="34" customFormat="1" ht="15.5" x14ac:dyDescent="0.35">
      <c r="A165" s="135"/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V165" s="81"/>
    </row>
    <row r="166" spans="1:23" s="34" customFormat="1" ht="15.5" x14ac:dyDescent="0.35">
      <c r="A166" s="135"/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V166" s="81"/>
    </row>
    <row r="167" spans="1:23" s="34" customFormat="1" ht="15.5" x14ac:dyDescent="0.35">
      <c r="A167" s="135"/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V167" s="81"/>
    </row>
    <row r="168" spans="1:23" s="34" customFormat="1" ht="15.5" x14ac:dyDescent="0.35">
      <c r="A168" s="135"/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V168" s="81"/>
    </row>
    <row r="169" spans="1:23" s="34" customFormat="1" ht="17.5" x14ac:dyDescent="0.35">
      <c r="A169" s="136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</row>
    <row r="170" spans="1:23" s="139" customFormat="1" ht="17.5" x14ac:dyDescent="0.35">
      <c r="A170" s="33"/>
      <c r="B170" s="33"/>
      <c r="C170" s="65"/>
      <c r="D170" s="65"/>
      <c r="E170" s="65"/>
      <c r="F170" s="65"/>
      <c r="G170" s="65"/>
      <c r="H170" s="65"/>
      <c r="I170" s="65"/>
      <c r="J170" s="65"/>
      <c r="K170" s="65"/>
      <c r="L170" s="138"/>
      <c r="M170" s="138"/>
      <c r="N170" s="138"/>
      <c r="O170" s="138"/>
      <c r="P170" s="138"/>
      <c r="Q170" s="138"/>
      <c r="R170" s="138"/>
      <c r="S170" s="138"/>
      <c r="T170" s="138"/>
    </row>
    <row r="171" spans="1:23" s="139" customFormat="1" ht="18" x14ac:dyDescent="0.4">
      <c r="A171" s="33"/>
      <c r="B171" s="140"/>
      <c r="C171" s="114"/>
      <c r="D171" s="114"/>
      <c r="E171" s="140"/>
      <c r="F171" s="140"/>
      <c r="G171" s="114"/>
      <c r="H171" s="114"/>
      <c r="I171" s="114"/>
      <c r="J171" s="140"/>
      <c r="K171" s="114"/>
      <c r="L171" s="141"/>
      <c r="S171" s="76"/>
    </row>
    <row r="172" spans="1:23" s="139" customFormat="1" x14ac:dyDescent="0.3">
      <c r="A172" s="76"/>
      <c r="S172" s="76"/>
    </row>
    <row r="173" spans="1:23" s="34" customFormat="1" ht="17.5" x14ac:dyDescent="0.35">
      <c r="A173" s="33"/>
      <c r="B173" s="33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</row>
    <row r="174" spans="1:23" s="34" customFormat="1" x14ac:dyDescent="0.3">
      <c r="A174" s="33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3"/>
      <c r="V174" s="81"/>
      <c r="W174" s="83"/>
    </row>
    <row r="175" spans="1:23" s="34" customFormat="1" x14ac:dyDescent="0.3">
      <c r="A175" s="33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3"/>
      <c r="V175" s="118"/>
      <c r="W175" s="83"/>
    </row>
    <row r="176" spans="1:23" s="90" customFormat="1" x14ac:dyDescent="0.3">
      <c r="A176" s="60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88"/>
      <c r="V176" s="89"/>
      <c r="W176" s="88"/>
    </row>
    <row r="177" spans="1:23" s="90" customFormat="1" x14ac:dyDescent="0.3">
      <c r="A177" s="60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88"/>
      <c r="V177" s="89"/>
      <c r="W177" s="88"/>
    </row>
    <row r="178" spans="1:23" x14ac:dyDescent="0.3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88"/>
      <c r="V178" s="66"/>
      <c r="W178" s="88"/>
    </row>
    <row r="179" spans="1:23" x14ac:dyDescent="0.3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88"/>
      <c r="V179" s="66"/>
      <c r="W179" s="88"/>
    </row>
    <row r="182" spans="1:23" ht="17.5" x14ac:dyDescent="0.35"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</row>
    <row r="183" spans="1:23" ht="17.5" x14ac:dyDescent="0.35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</row>
    <row r="184" spans="1:23" ht="17.5" x14ac:dyDescent="0.35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</row>
    <row r="185" spans="1:23" ht="17.5" x14ac:dyDescent="0.35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</row>
    <row r="186" spans="1:23" ht="17.5" x14ac:dyDescent="0.35">
      <c r="B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</row>
    <row r="187" spans="1:23" x14ac:dyDescent="0.3">
      <c r="A187" s="61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</row>
    <row r="188" spans="1:23" x14ac:dyDescent="0.3">
      <c r="A188" s="61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1:23" x14ac:dyDescent="0.3">
      <c r="A189" s="61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</row>
    <row r="191" spans="1:23" x14ac:dyDescent="0.3">
      <c r="A191" s="61"/>
      <c r="B191" s="89"/>
      <c r="C191" s="89"/>
      <c r="D191" s="89"/>
      <c r="E191" s="91"/>
      <c r="F191" s="89"/>
      <c r="G191" s="89"/>
      <c r="H191" s="89"/>
      <c r="I191" s="89"/>
      <c r="J191" s="91"/>
      <c r="K191" s="89"/>
      <c r="L191" s="89"/>
      <c r="M191" s="89"/>
      <c r="N191" s="89"/>
    </row>
    <row r="192" spans="1:23" x14ac:dyDescent="0.3">
      <c r="A192" s="6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</row>
    <row r="193" spans="1:14" x14ac:dyDescent="0.3">
      <c r="A193" s="6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</row>
    <row r="194" spans="1:14" x14ac:dyDescent="0.3">
      <c r="A194" s="6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</row>
    <row r="210" spans="1:22" x14ac:dyDescent="0.3">
      <c r="A210" s="61"/>
      <c r="H210" s="92"/>
      <c r="I210" s="92"/>
      <c r="J210" s="92"/>
    </row>
    <row r="211" spans="1:22" x14ac:dyDescent="0.3">
      <c r="A211" s="61"/>
      <c r="H211" s="92"/>
      <c r="I211" s="92"/>
      <c r="J211" s="92"/>
    </row>
    <row r="216" spans="1:22" x14ac:dyDescent="0.3">
      <c r="A216" s="61"/>
      <c r="B216" s="92"/>
    </row>
    <row r="217" spans="1:22" ht="17.5" x14ac:dyDescent="0.35">
      <c r="A217" s="61"/>
      <c r="B217" s="60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</row>
    <row r="220" spans="1:22" x14ac:dyDescent="0.3">
      <c r="B220" s="66"/>
      <c r="C220" s="93"/>
      <c r="D220" s="89"/>
      <c r="E220" s="93"/>
      <c r="F220" s="92"/>
      <c r="G220" s="93"/>
      <c r="H220" s="93"/>
      <c r="I220" s="89"/>
      <c r="J220" s="93"/>
      <c r="K220" s="93"/>
      <c r="L220" s="93"/>
      <c r="M220" s="86"/>
      <c r="N220" s="93"/>
      <c r="O220" s="93"/>
      <c r="P220" s="93"/>
      <c r="Q220" s="93"/>
      <c r="R220" s="66"/>
      <c r="S220" s="93"/>
      <c r="T220" s="93"/>
    </row>
    <row r="221" spans="1:22" ht="17.5" x14ac:dyDescent="0.35">
      <c r="A221" s="62"/>
      <c r="B221" s="60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V221" s="90"/>
    </row>
    <row r="222" spans="1:22" x14ac:dyDescent="0.3">
      <c r="A222" s="62"/>
      <c r="C222" s="94"/>
      <c r="D222" s="94"/>
      <c r="E222" s="94"/>
      <c r="G222" s="94"/>
      <c r="H222" s="94"/>
      <c r="I222" s="94"/>
      <c r="J222" s="94"/>
      <c r="K222" s="94"/>
      <c r="L222" s="63"/>
      <c r="M222" s="94"/>
      <c r="N222" s="94"/>
      <c r="O222" s="94"/>
      <c r="P222" s="94"/>
      <c r="Q222" s="94"/>
      <c r="S222" s="94"/>
      <c r="T222" s="94"/>
    </row>
    <row r="223" spans="1:22" x14ac:dyDescent="0.3">
      <c r="A223" s="62"/>
      <c r="C223" s="94"/>
      <c r="D223" s="94"/>
      <c r="E223" s="94"/>
      <c r="F223" s="94"/>
      <c r="G223" s="94"/>
      <c r="H223" s="94"/>
      <c r="I223" s="94"/>
      <c r="J223" s="94"/>
      <c r="K223" s="94"/>
      <c r="L223" s="63"/>
      <c r="M223" s="94"/>
      <c r="N223" s="94"/>
      <c r="O223" s="94"/>
      <c r="P223" s="94"/>
      <c r="Q223" s="94"/>
      <c r="S223" s="94"/>
      <c r="T223" s="94"/>
    </row>
    <row r="224" spans="1:22" x14ac:dyDescent="0.3">
      <c r="A224" s="62"/>
      <c r="C224" s="94"/>
      <c r="D224" s="94"/>
      <c r="E224" s="94"/>
      <c r="F224" s="94"/>
      <c r="G224" s="94"/>
      <c r="H224" s="94"/>
      <c r="I224" s="94"/>
      <c r="J224" s="94"/>
      <c r="K224" s="94"/>
      <c r="L224" s="63"/>
      <c r="M224" s="94"/>
      <c r="N224" s="94"/>
      <c r="O224" s="94"/>
      <c r="P224" s="94"/>
      <c r="Q224" s="94"/>
      <c r="S224" s="94"/>
      <c r="T224" s="94"/>
    </row>
    <row r="225" spans="1:20" x14ac:dyDescent="0.3">
      <c r="A225" s="62"/>
      <c r="C225" s="94"/>
      <c r="D225" s="94"/>
      <c r="E225" s="94"/>
      <c r="F225" s="94"/>
      <c r="G225" s="94"/>
      <c r="H225" s="94"/>
      <c r="I225" s="94"/>
      <c r="J225" s="94"/>
      <c r="K225" s="94"/>
      <c r="L225" s="63"/>
      <c r="M225" s="94"/>
      <c r="N225" s="94"/>
      <c r="O225" s="94"/>
      <c r="P225" s="94"/>
      <c r="Q225" s="94"/>
      <c r="S225" s="94"/>
      <c r="T225" s="94"/>
    </row>
    <row r="226" spans="1:20" x14ac:dyDescent="0.3">
      <c r="A226" s="62"/>
      <c r="C226" s="90"/>
      <c r="D226" s="90"/>
      <c r="E226" s="90"/>
      <c r="G226" s="90"/>
      <c r="H226" s="90"/>
      <c r="I226" s="90"/>
      <c r="J226" s="90"/>
      <c r="K226" s="90"/>
      <c r="L226" s="62"/>
      <c r="M226" s="90"/>
      <c r="N226" s="90"/>
      <c r="O226" s="90"/>
      <c r="P226" s="90"/>
      <c r="Q226" s="90"/>
      <c r="S226" s="90"/>
      <c r="T226" s="90"/>
    </row>
    <row r="227" spans="1:20" x14ac:dyDescent="0.3">
      <c r="A227" s="62"/>
      <c r="C227" s="90"/>
      <c r="D227" s="90"/>
      <c r="E227" s="90"/>
      <c r="G227" s="90"/>
      <c r="H227" s="90"/>
      <c r="I227" s="90"/>
      <c r="J227" s="90"/>
      <c r="K227" s="90"/>
      <c r="L227" s="62"/>
      <c r="M227" s="90"/>
      <c r="N227" s="90"/>
      <c r="O227" s="90"/>
      <c r="P227" s="90"/>
      <c r="Q227" s="90"/>
      <c r="S227" s="90"/>
      <c r="T227" s="90"/>
    </row>
    <row r="228" spans="1:20" x14ac:dyDescent="0.3">
      <c r="A228" s="62"/>
      <c r="C228" s="90"/>
      <c r="D228" s="90"/>
      <c r="E228" s="90"/>
      <c r="F228" s="94"/>
      <c r="G228" s="90"/>
      <c r="H228" s="90"/>
      <c r="I228" s="90"/>
      <c r="J228" s="90"/>
      <c r="K228" s="90"/>
      <c r="L228" s="62"/>
      <c r="M228" s="90"/>
      <c r="N228" s="90"/>
      <c r="O228" s="90"/>
      <c r="P228" s="90"/>
      <c r="Q228" s="90"/>
      <c r="R228" s="90"/>
      <c r="S228" s="90"/>
    </row>
    <row r="229" spans="1:20" x14ac:dyDescent="0.3">
      <c r="A229" s="62"/>
      <c r="C229" s="90"/>
      <c r="D229" s="90"/>
      <c r="E229" s="90"/>
      <c r="F229" s="94"/>
      <c r="G229" s="90"/>
      <c r="H229" s="90"/>
      <c r="I229" s="90"/>
      <c r="J229" s="90"/>
      <c r="K229" s="90"/>
      <c r="L229" s="62"/>
      <c r="M229" s="90"/>
      <c r="N229" s="90"/>
      <c r="O229" s="90"/>
      <c r="P229" s="90"/>
      <c r="Q229" s="90"/>
      <c r="R229" s="90"/>
      <c r="S229" s="90"/>
      <c r="T229" s="90"/>
    </row>
    <row r="230" spans="1:20" x14ac:dyDescent="0.3">
      <c r="A230" s="62"/>
      <c r="C230" s="90"/>
      <c r="D230" s="90"/>
      <c r="E230" s="90"/>
      <c r="F230" s="94"/>
      <c r="G230" s="90"/>
      <c r="H230" s="90"/>
      <c r="I230" s="90"/>
      <c r="J230" s="90"/>
      <c r="K230" s="90"/>
      <c r="L230" s="62"/>
      <c r="M230" s="90"/>
      <c r="N230" s="90"/>
      <c r="O230" s="90"/>
      <c r="P230" s="90"/>
      <c r="Q230" s="90"/>
      <c r="R230" s="90"/>
      <c r="S230" s="90"/>
      <c r="T230" s="90"/>
    </row>
    <row r="231" spans="1:20" x14ac:dyDescent="0.3">
      <c r="A231" s="62"/>
      <c r="C231" s="90"/>
      <c r="D231" s="90"/>
      <c r="E231" s="90"/>
      <c r="F231" s="94"/>
      <c r="G231" s="90"/>
      <c r="H231" s="90"/>
      <c r="I231" s="90"/>
      <c r="J231" s="90"/>
      <c r="K231" s="90"/>
      <c r="L231" s="62"/>
      <c r="M231" s="90"/>
      <c r="N231" s="90"/>
      <c r="O231" s="90"/>
      <c r="P231" s="90"/>
      <c r="Q231" s="90"/>
      <c r="R231" s="90"/>
      <c r="S231" s="90"/>
      <c r="T231" s="90"/>
    </row>
    <row r="232" spans="1:20" x14ac:dyDescent="0.3">
      <c r="A232" s="62"/>
      <c r="C232" s="90"/>
      <c r="D232" s="90"/>
      <c r="E232" s="90"/>
      <c r="F232" s="94"/>
      <c r="G232" s="90"/>
      <c r="H232" s="90"/>
      <c r="I232" s="90"/>
      <c r="J232" s="90"/>
      <c r="K232" s="90"/>
      <c r="L232" s="62"/>
      <c r="M232" s="90"/>
      <c r="N232" s="90"/>
      <c r="O232" s="90"/>
      <c r="P232" s="90"/>
      <c r="Q232" s="90"/>
      <c r="R232" s="90"/>
      <c r="S232" s="90"/>
    </row>
    <row r="233" spans="1:20" x14ac:dyDescent="0.3">
      <c r="A233" s="62"/>
      <c r="C233" s="90"/>
      <c r="D233" s="90"/>
      <c r="E233" s="90"/>
      <c r="F233" s="94"/>
      <c r="G233" s="90"/>
      <c r="H233" s="90"/>
      <c r="I233" s="90"/>
      <c r="J233" s="90"/>
      <c r="K233" s="90"/>
      <c r="L233" s="62"/>
      <c r="M233" s="90"/>
      <c r="N233" s="90"/>
      <c r="O233" s="90"/>
      <c r="P233" s="90"/>
      <c r="Q233" s="90"/>
      <c r="R233" s="90"/>
      <c r="S233" s="90"/>
      <c r="T233" s="90"/>
    </row>
    <row r="234" spans="1:20" x14ac:dyDescent="0.3">
      <c r="A234" s="62"/>
      <c r="C234" s="90"/>
      <c r="D234" s="90"/>
      <c r="E234" s="90"/>
      <c r="G234" s="90"/>
      <c r="H234" s="90"/>
      <c r="I234" s="90"/>
      <c r="J234" s="90"/>
      <c r="K234" s="90"/>
      <c r="L234" s="62"/>
      <c r="M234" s="90"/>
      <c r="N234" s="90"/>
      <c r="O234" s="90"/>
      <c r="P234" s="90"/>
      <c r="Q234" s="90"/>
      <c r="S234" s="90"/>
      <c r="T234" s="90"/>
    </row>
    <row r="235" spans="1:20" s="90" customFormat="1" x14ac:dyDescent="0.3">
      <c r="A235" s="62"/>
      <c r="L235" s="62"/>
    </row>
    <row r="236" spans="1:20" s="90" customFormat="1" x14ac:dyDescent="0.3">
      <c r="A236" s="62"/>
      <c r="L236" s="62"/>
    </row>
    <row r="237" spans="1:20" s="90" customFormat="1" x14ac:dyDescent="0.3">
      <c r="A237" s="62"/>
      <c r="L237" s="62"/>
    </row>
    <row r="238" spans="1:20" s="90" customFormat="1" x14ac:dyDescent="0.3">
      <c r="A238" s="62"/>
      <c r="L238" s="62"/>
    </row>
    <row r="239" spans="1:20" s="90" customFormat="1" x14ac:dyDescent="0.3">
      <c r="A239" s="62"/>
      <c r="L239" s="62"/>
    </row>
    <row r="240" spans="1:20" s="90" customFormat="1" x14ac:dyDescent="0.3">
      <c r="A240" s="62"/>
      <c r="L240" s="62"/>
    </row>
    <row r="241" spans="1:22" s="90" customFormat="1" x14ac:dyDescent="0.3">
      <c r="A241" s="62"/>
      <c r="L241" s="62"/>
    </row>
    <row r="242" spans="1:22" s="90" customFormat="1" x14ac:dyDescent="0.3">
      <c r="A242" s="62"/>
      <c r="L242" s="62"/>
    </row>
    <row r="243" spans="1:22" s="90" customFormat="1" x14ac:dyDescent="0.3">
      <c r="A243" s="62"/>
      <c r="L243" s="62"/>
    </row>
    <row r="244" spans="1:22" s="60" customFormat="1" x14ac:dyDescent="0.3">
      <c r="A244" s="62"/>
      <c r="B244" s="62"/>
      <c r="C244" s="90"/>
      <c r="D244" s="90"/>
      <c r="E244" s="90"/>
      <c r="F244" s="62"/>
      <c r="G244" s="90"/>
      <c r="H244" s="90"/>
      <c r="I244" s="90"/>
      <c r="J244" s="62"/>
      <c r="K244" s="90"/>
      <c r="L244" s="62"/>
      <c r="M244" s="90"/>
      <c r="N244" s="90"/>
      <c r="O244" s="90"/>
      <c r="P244" s="90"/>
      <c r="Q244" s="90"/>
      <c r="R244" s="62"/>
      <c r="S244" s="90"/>
      <c r="T244" s="90"/>
      <c r="U244" s="62"/>
      <c r="V244" s="90"/>
    </row>
    <row r="245" spans="1:22" x14ac:dyDescent="0.3">
      <c r="A245" s="62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62"/>
      <c r="M245" s="90"/>
      <c r="N245" s="90"/>
      <c r="O245" s="90"/>
      <c r="P245" s="90"/>
      <c r="Q245" s="90"/>
      <c r="R245" s="90"/>
      <c r="S245" s="90"/>
      <c r="T245" s="90"/>
      <c r="U245" s="90"/>
      <c r="V245" s="90"/>
    </row>
    <row r="246" spans="1:22" x14ac:dyDescent="0.3">
      <c r="A246" s="62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62"/>
      <c r="M246" s="90"/>
      <c r="N246" s="90"/>
      <c r="O246" s="90"/>
      <c r="P246" s="90"/>
      <c r="Q246" s="90"/>
      <c r="R246" s="90"/>
      <c r="S246" s="90"/>
      <c r="T246" s="90"/>
      <c r="U246" s="90"/>
      <c r="V246" s="90"/>
    </row>
    <row r="247" spans="1:22" x14ac:dyDescent="0.3">
      <c r="A247" s="62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62"/>
      <c r="M247" s="90"/>
      <c r="N247" s="90"/>
      <c r="O247" s="90"/>
      <c r="P247" s="90"/>
      <c r="Q247" s="90"/>
      <c r="R247" s="90"/>
      <c r="S247" s="90"/>
      <c r="T247" s="90"/>
      <c r="U247" s="90"/>
      <c r="V247" s="90"/>
    </row>
    <row r="248" spans="1:22" x14ac:dyDescent="0.3">
      <c r="A248" s="62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62"/>
      <c r="M248" s="90"/>
      <c r="N248" s="90"/>
      <c r="O248" s="90"/>
      <c r="P248" s="90"/>
      <c r="Q248" s="90"/>
      <c r="R248" s="90"/>
      <c r="S248" s="90"/>
      <c r="T248" s="90"/>
      <c r="U248" s="90"/>
      <c r="V248" s="90"/>
    </row>
    <row r="249" spans="1:22" x14ac:dyDescent="0.3">
      <c r="A249" s="62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62"/>
      <c r="M249" s="90"/>
      <c r="N249" s="90"/>
      <c r="O249" s="90"/>
      <c r="P249" s="90"/>
      <c r="Q249" s="90"/>
      <c r="R249" s="90"/>
      <c r="S249" s="90"/>
      <c r="T249" s="90"/>
      <c r="U249" s="90"/>
      <c r="V249" s="90"/>
    </row>
    <row r="250" spans="1:22" x14ac:dyDescent="0.3">
      <c r="A250" s="62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62"/>
      <c r="M250" s="90"/>
      <c r="N250" s="90"/>
      <c r="O250" s="90"/>
      <c r="P250" s="90"/>
      <c r="Q250" s="90"/>
      <c r="R250" s="90"/>
      <c r="S250" s="90"/>
      <c r="T250" s="90"/>
      <c r="U250" s="90"/>
      <c r="V250" s="90"/>
    </row>
    <row r="251" spans="1:22" x14ac:dyDescent="0.3">
      <c r="A251" s="62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62"/>
      <c r="M251" s="90"/>
      <c r="N251" s="90"/>
      <c r="O251" s="90"/>
      <c r="P251" s="90"/>
      <c r="Q251" s="90"/>
      <c r="R251" s="90"/>
      <c r="S251" s="90"/>
      <c r="T251" s="90"/>
      <c r="U251" s="90"/>
      <c r="V251" s="90"/>
    </row>
    <row r="252" spans="1:22" x14ac:dyDescent="0.3">
      <c r="A252" s="62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62"/>
      <c r="M252" s="90"/>
      <c r="N252" s="90"/>
      <c r="O252" s="90"/>
      <c r="P252" s="90"/>
      <c r="Q252" s="90"/>
      <c r="R252" s="90"/>
      <c r="S252" s="90"/>
      <c r="T252" s="90"/>
      <c r="U252" s="90"/>
      <c r="V252" s="90"/>
    </row>
    <row r="253" spans="1:22" x14ac:dyDescent="0.3">
      <c r="A253" s="62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62"/>
      <c r="M253" s="90"/>
      <c r="N253" s="90"/>
      <c r="O253" s="90"/>
      <c r="P253" s="90"/>
      <c r="Q253" s="90"/>
      <c r="R253" s="90"/>
      <c r="S253" s="90"/>
      <c r="T253" s="90"/>
      <c r="U253" s="90"/>
      <c r="V253" s="90"/>
    </row>
    <row r="254" spans="1:22" x14ac:dyDescent="0.3">
      <c r="A254" s="62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62"/>
      <c r="M254" s="90"/>
      <c r="N254" s="90"/>
      <c r="O254" s="90"/>
      <c r="P254" s="90"/>
      <c r="Q254" s="90"/>
      <c r="R254" s="90"/>
      <c r="S254" s="90"/>
      <c r="T254" s="90"/>
      <c r="U254" s="90"/>
      <c r="V254" s="90"/>
    </row>
    <row r="255" spans="1:22" x14ac:dyDescent="0.3">
      <c r="A255" s="62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62"/>
      <c r="M255" s="90"/>
      <c r="N255" s="90"/>
      <c r="O255" s="90"/>
      <c r="P255" s="90"/>
      <c r="Q255" s="90"/>
      <c r="R255" s="90"/>
      <c r="S255" s="90"/>
      <c r="T255" s="90"/>
      <c r="U255" s="90"/>
      <c r="V255" s="90"/>
    </row>
    <row r="256" spans="1:22" x14ac:dyDescent="0.3">
      <c r="A256" s="62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62"/>
      <c r="M256" s="90"/>
      <c r="N256" s="90"/>
      <c r="O256" s="90"/>
      <c r="P256" s="90"/>
      <c r="Q256" s="90"/>
      <c r="R256" s="90"/>
      <c r="S256" s="90"/>
      <c r="T256" s="90"/>
      <c r="U256" s="90"/>
      <c r="V256" s="90"/>
    </row>
    <row r="257" spans="1:22" x14ac:dyDescent="0.3">
      <c r="A257" s="62"/>
      <c r="B257" s="90"/>
      <c r="C257" s="90"/>
      <c r="D257" s="90"/>
      <c r="E257" s="90"/>
      <c r="G257" s="90"/>
      <c r="H257" s="90"/>
      <c r="I257" s="90"/>
      <c r="J257" s="90"/>
      <c r="K257" s="90"/>
      <c r="L257" s="62"/>
      <c r="M257" s="90"/>
      <c r="N257" s="90"/>
      <c r="O257" s="90"/>
      <c r="P257" s="90"/>
      <c r="Q257" s="90"/>
      <c r="S257" s="90"/>
      <c r="T257" s="90"/>
      <c r="V257" s="90"/>
    </row>
    <row r="258" spans="1:22" x14ac:dyDescent="0.3">
      <c r="A258" s="62"/>
      <c r="B258" s="90"/>
      <c r="C258" s="90"/>
      <c r="D258" s="90"/>
      <c r="E258" s="90"/>
      <c r="G258" s="90"/>
      <c r="H258" s="90"/>
      <c r="I258" s="90"/>
      <c r="J258" s="90"/>
      <c r="K258" s="90"/>
      <c r="L258" s="62"/>
      <c r="M258" s="90"/>
      <c r="N258" s="90"/>
      <c r="O258" s="90"/>
      <c r="P258" s="90"/>
      <c r="Q258" s="90"/>
      <c r="S258" s="90"/>
      <c r="T258" s="90"/>
      <c r="V258" s="90"/>
    </row>
    <row r="259" spans="1:22" x14ac:dyDescent="0.3">
      <c r="A259" s="62"/>
      <c r="B259" s="90"/>
      <c r="C259" s="90"/>
      <c r="D259" s="90"/>
      <c r="E259" s="90"/>
      <c r="G259" s="90"/>
      <c r="H259" s="90"/>
      <c r="I259" s="90"/>
      <c r="J259" s="90"/>
      <c r="K259" s="90"/>
      <c r="L259" s="62"/>
      <c r="M259" s="90"/>
      <c r="N259" s="90"/>
      <c r="O259" s="90"/>
      <c r="P259" s="90"/>
      <c r="Q259" s="90"/>
      <c r="S259" s="90"/>
      <c r="T259" s="90"/>
      <c r="V259" s="90"/>
    </row>
    <row r="260" spans="1:22" x14ac:dyDescent="0.3">
      <c r="A260" s="62"/>
      <c r="B260" s="90"/>
      <c r="C260" s="90"/>
      <c r="D260" s="90"/>
      <c r="E260" s="90"/>
      <c r="G260" s="90"/>
      <c r="H260" s="90"/>
      <c r="I260" s="90"/>
      <c r="J260" s="90"/>
      <c r="K260" s="90"/>
      <c r="L260" s="62"/>
      <c r="M260" s="90"/>
      <c r="N260" s="90"/>
      <c r="O260" s="90"/>
      <c r="P260" s="90"/>
      <c r="Q260" s="90"/>
      <c r="S260" s="90"/>
      <c r="T260" s="90"/>
      <c r="V260" s="90"/>
    </row>
    <row r="261" spans="1:22" x14ac:dyDescent="0.3">
      <c r="A261" s="62"/>
      <c r="B261" s="90"/>
      <c r="C261" s="90"/>
      <c r="D261" s="90"/>
      <c r="E261" s="90"/>
      <c r="G261" s="90"/>
      <c r="H261" s="90"/>
      <c r="I261" s="90"/>
      <c r="J261" s="90"/>
      <c r="K261" s="90"/>
      <c r="L261" s="62"/>
      <c r="M261" s="90"/>
      <c r="N261" s="90"/>
      <c r="O261" s="90"/>
      <c r="P261" s="90"/>
      <c r="Q261" s="90"/>
      <c r="S261" s="90"/>
      <c r="T261" s="90"/>
      <c r="V261" s="90"/>
    </row>
    <row r="262" spans="1:22" x14ac:dyDescent="0.3">
      <c r="A262" s="62"/>
      <c r="B262" s="90"/>
      <c r="C262" s="90"/>
      <c r="D262" s="90"/>
      <c r="E262" s="90"/>
      <c r="G262" s="90"/>
      <c r="H262" s="90"/>
      <c r="I262" s="90"/>
      <c r="J262" s="90"/>
      <c r="K262" s="90"/>
      <c r="L262" s="62"/>
      <c r="M262" s="90"/>
      <c r="N262" s="90"/>
      <c r="O262" s="90"/>
      <c r="P262" s="90"/>
      <c r="Q262" s="90"/>
      <c r="R262" s="90"/>
      <c r="S262" s="90"/>
      <c r="T262" s="90"/>
      <c r="V262" s="90"/>
    </row>
    <row r="263" spans="1:22" x14ac:dyDescent="0.3">
      <c r="A263" s="62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62"/>
      <c r="M263" s="90"/>
      <c r="N263" s="90"/>
      <c r="O263" s="90"/>
      <c r="P263" s="90"/>
      <c r="Q263" s="90"/>
      <c r="R263" s="90"/>
      <c r="S263" s="90"/>
      <c r="T263" s="90"/>
      <c r="V263" s="90"/>
    </row>
    <row r="264" spans="1:22" x14ac:dyDescent="0.3">
      <c r="A264" s="62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62"/>
      <c r="M264" s="90"/>
      <c r="N264" s="90"/>
      <c r="O264" s="90"/>
      <c r="P264" s="90"/>
      <c r="Q264" s="90"/>
      <c r="R264" s="90"/>
      <c r="S264" s="90"/>
      <c r="T264" s="90"/>
      <c r="V264" s="90"/>
    </row>
    <row r="265" spans="1:22" x14ac:dyDescent="0.3">
      <c r="A265" s="62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62"/>
      <c r="M265" s="90"/>
      <c r="N265" s="90"/>
      <c r="O265" s="90"/>
      <c r="P265" s="90"/>
      <c r="Q265" s="90"/>
      <c r="R265" s="90"/>
      <c r="S265" s="90"/>
      <c r="T265" s="90"/>
      <c r="V265" s="90"/>
    </row>
    <row r="266" spans="1:22" x14ac:dyDescent="0.3">
      <c r="A266" s="62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62"/>
      <c r="M266" s="90"/>
      <c r="N266" s="90"/>
      <c r="O266" s="90"/>
      <c r="P266" s="90"/>
      <c r="Q266" s="90"/>
      <c r="R266" s="90"/>
      <c r="S266" s="90"/>
      <c r="T266" s="90"/>
      <c r="V266" s="90"/>
    </row>
    <row r="267" spans="1:22" x14ac:dyDescent="0.3">
      <c r="A267" s="62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62"/>
      <c r="M267" s="90"/>
      <c r="N267" s="90"/>
      <c r="O267" s="90"/>
      <c r="P267" s="90"/>
      <c r="Q267" s="90"/>
      <c r="R267" s="90"/>
      <c r="S267" s="90"/>
      <c r="T267" s="90"/>
      <c r="V267" s="90"/>
    </row>
    <row r="268" spans="1:22" x14ac:dyDescent="0.3">
      <c r="A268" s="62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62"/>
      <c r="M268" s="90"/>
      <c r="N268" s="90"/>
      <c r="O268" s="90"/>
      <c r="P268" s="90"/>
      <c r="Q268" s="90"/>
      <c r="R268" s="90"/>
      <c r="S268" s="90"/>
      <c r="T268" s="90"/>
      <c r="V268" s="90"/>
    </row>
    <row r="269" spans="1:22" x14ac:dyDescent="0.3">
      <c r="A269" s="62"/>
      <c r="C269" s="90"/>
      <c r="D269" s="90"/>
      <c r="E269" s="90"/>
      <c r="G269" s="90"/>
      <c r="H269" s="90"/>
      <c r="I269" s="90"/>
      <c r="J269" s="90"/>
      <c r="K269" s="90"/>
      <c r="L269" s="62"/>
      <c r="M269" s="90"/>
      <c r="N269" s="90"/>
      <c r="O269" s="90"/>
      <c r="P269" s="90"/>
      <c r="Q269" s="90"/>
      <c r="S269" s="90"/>
      <c r="T269" s="90"/>
      <c r="V269" s="90"/>
    </row>
    <row r="270" spans="1:22" x14ac:dyDescent="0.3">
      <c r="A270" s="61"/>
    </row>
    <row r="271" spans="1:22" x14ac:dyDescent="0.3">
      <c r="A271" s="61"/>
    </row>
    <row r="272" spans="1:22" x14ac:dyDescent="0.3">
      <c r="A272" s="61"/>
    </row>
    <row r="274" spans="1:23" ht="17.5" x14ac:dyDescent="0.35">
      <c r="A274" s="62"/>
      <c r="B274" s="60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V274" s="90"/>
      <c r="W274" s="90"/>
    </row>
    <row r="275" spans="1:23" x14ac:dyDescent="0.3">
      <c r="A275" s="62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V275" s="94"/>
    </row>
    <row r="276" spans="1:23" x14ac:dyDescent="0.3">
      <c r="A276" s="62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V276" s="94"/>
    </row>
    <row r="277" spans="1:23" x14ac:dyDescent="0.3">
      <c r="A277" s="62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V277" s="94"/>
    </row>
    <row r="278" spans="1:23" x14ac:dyDescent="0.3">
      <c r="A278" s="62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V278" s="94"/>
    </row>
    <row r="279" spans="1:23" x14ac:dyDescent="0.3">
      <c r="A279" s="62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V279" s="94"/>
    </row>
    <row r="280" spans="1:23" x14ac:dyDescent="0.3">
      <c r="A280" s="62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V280" s="94"/>
    </row>
    <row r="281" spans="1:23" s="60" customFormat="1" x14ac:dyDescent="0.3">
      <c r="A281" s="62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61"/>
      <c r="V281" s="94"/>
      <c r="W281" s="61"/>
    </row>
    <row r="282" spans="1:23" s="60" customFormat="1" x14ac:dyDescent="0.3">
      <c r="A282" s="62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61"/>
      <c r="V282" s="94"/>
      <c r="W282" s="61"/>
    </row>
    <row r="283" spans="1:23" s="60" customFormat="1" x14ac:dyDescent="0.3">
      <c r="A283" s="62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61"/>
      <c r="V283" s="94"/>
      <c r="W283" s="61"/>
    </row>
    <row r="284" spans="1:23" s="60" customFormat="1" x14ac:dyDescent="0.3">
      <c r="A284" s="62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61"/>
      <c r="V284" s="94"/>
      <c r="W284" s="61"/>
    </row>
    <row r="285" spans="1:23" s="60" customFormat="1" x14ac:dyDescent="0.3">
      <c r="A285" s="62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61"/>
      <c r="V285" s="94"/>
      <c r="W285" s="61"/>
    </row>
    <row r="286" spans="1:23" s="60" customFormat="1" x14ac:dyDescent="0.3">
      <c r="A286" s="62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61"/>
      <c r="V286" s="94"/>
      <c r="W286" s="61"/>
    </row>
    <row r="287" spans="1:23" x14ac:dyDescent="0.3">
      <c r="A287" s="62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V287" s="94"/>
    </row>
    <row r="288" spans="1:23" x14ac:dyDescent="0.3">
      <c r="A288" s="62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V288" s="94"/>
      <c r="W288" s="90"/>
    </row>
    <row r="289" spans="1:23" x14ac:dyDescent="0.3">
      <c r="A289" s="62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V289" s="94"/>
      <c r="W289" s="90"/>
    </row>
    <row r="290" spans="1:23" x14ac:dyDescent="0.3">
      <c r="A290" s="62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V290" s="94"/>
      <c r="W290" s="90"/>
    </row>
    <row r="291" spans="1:23" x14ac:dyDescent="0.3">
      <c r="A291" s="62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V291" s="94"/>
      <c r="W291" s="90"/>
    </row>
    <row r="292" spans="1:23" x14ac:dyDescent="0.3">
      <c r="A292" s="62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V292" s="94"/>
      <c r="W292" s="90"/>
    </row>
    <row r="293" spans="1:23" x14ac:dyDescent="0.3">
      <c r="A293" s="62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V293" s="94"/>
      <c r="W293" s="90"/>
    </row>
    <row r="294" spans="1:23" x14ac:dyDescent="0.3">
      <c r="A294" s="62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V294" s="94"/>
      <c r="W294" s="90"/>
    </row>
    <row r="295" spans="1:23" x14ac:dyDescent="0.3">
      <c r="A295" s="62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V295" s="94"/>
      <c r="W295" s="90"/>
    </row>
    <row r="296" spans="1:23" x14ac:dyDescent="0.3">
      <c r="A296" s="62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V296" s="94"/>
      <c r="W296" s="90"/>
    </row>
    <row r="297" spans="1:23" s="95" customFormat="1" x14ac:dyDescent="0.3">
      <c r="A297" s="62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61"/>
      <c r="V297" s="94"/>
      <c r="W297" s="90"/>
    </row>
    <row r="298" spans="1:23" x14ac:dyDescent="0.3">
      <c r="A298" s="62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V298" s="94"/>
      <c r="W298" s="96"/>
    </row>
    <row r="299" spans="1:23" x14ac:dyDescent="0.3">
      <c r="A299" s="62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V299" s="94"/>
      <c r="W299" s="90"/>
    </row>
    <row r="300" spans="1:23" x14ac:dyDescent="0.3">
      <c r="A300" s="62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V300" s="94"/>
      <c r="W300" s="90"/>
    </row>
    <row r="301" spans="1:23" x14ac:dyDescent="0.3">
      <c r="A301" s="62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V301" s="94"/>
      <c r="W301" s="90"/>
    </row>
    <row r="302" spans="1:23" x14ac:dyDescent="0.3">
      <c r="A302" s="62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V302" s="94"/>
      <c r="W302" s="90"/>
    </row>
    <row r="303" spans="1:23" x14ac:dyDescent="0.3">
      <c r="A303" s="62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V303" s="94"/>
      <c r="W303" s="90"/>
    </row>
    <row r="304" spans="1:23" x14ac:dyDescent="0.3">
      <c r="A304" s="62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V304" s="94"/>
      <c r="W304" s="90"/>
    </row>
    <row r="305" spans="1:23" s="95" customFormat="1" x14ac:dyDescent="0.3">
      <c r="A305" s="62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61"/>
      <c r="V305" s="94"/>
      <c r="W305" s="90"/>
    </row>
    <row r="306" spans="1:23" x14ac:dyDescent="0.3">
      <c r="A306" s="62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V306" s="94"/>
      <c r="W306" s="96"/>
    </row>
    <row r="307" spans="1:23" x14ac:dyDescent="0.3">
      <c r="A307" s="62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V307" s="94"/>
      <c r="W307" s="90"/>
    </row>
    <row r="308" spans="1:23" x14ac:dyDescent="0.3">
      <c r="A308" s="62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V308" s="94"/>
      <c r="W308" s="90"/>
    </row>
    <row r="309" spans="1:23" x14ac:dyDescent="0.3">
      <c r="A309" s="62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V309" s="94"/>
      <c r="W309" s="90"/>
    </row>
    <row r="310" spans="1:23" x14ac:dyDescent="0.3">
      <c r="A310" s="62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V310" s="94"/>
      <c r="W310" s="90"/>
    </row>
    <row r="311" spans="1:23" s="95" customFormat="1" x14ac:dyDescent="0.3">
      <c r="A311" s="62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61"/>
      <c r="V311" s="94"/>
      <c r="W311" s="90"/>
    </row>
    <row r="312" spans="1:23" s="95" customFormat="1" x14ac:dyDescent="0.3">
      <c r="A312" s="62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61"/>
      <c r="V312" s="94"/>
      <c r="W312" s="96"/>
    </row>
    <row r="313" spans="1:23" x14ac:dyDescent="0.3">
      <c r="A313" s="62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V313" s="94"/>
      <c r="W313" s="96"/>
    </row>
    <row r="314" spans="1:23" x14ac:dyDescent="0.3">
      <c r="A314" s="62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V314" s="94"/>
      <c r="W314" s="90"/>
    </row>
    <row r="315" spans="1:23" s="95" customFormat="1" x14ac:dyDescent="0.3">
      <c r="A315" s="62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61"/>
      <c r="V315" s="94"/>
      <c r="W315" s="90"/>
    </row>
    <row r="316" spans="1:23" s="95" customFormat="1" x14ac:dyDescent="0.3">
      <c r="A316" s="62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61"/>
      <c r="V316" s="94"/>
      <c r="W316" s="96"/>
    </row>
    <row r="317" spans="1:23" x14ac:dyDescent="0.3">
      <c r="A317" s="62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V317" s="94"/>
      <c r="W317" s="96"/>
    </row>
    <row r="318" spans="1:23" x14ac:dyDescent="0.3">
      <c r="A318" s="62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V318" s="94"/>
      <c r="W318" s="90"/>
    </row>
    <row r="319" spans="1:23" s="95" customFormat="1" x14ac:dyDescent="0.3">
      <c r="A319" s="62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61"/>
      <c r="V319" s="94"/>
      <c r="W319" s="90"/>
    </row>
    <row r="320" spans="1:23" s="95" customFormat="1" x14ac:dyDescent="0.3">
      <c r="A320" s="62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61"/>
      <c r="V320" s="94"/>
      <c r="W320" s="96"/>
    </row>
    <row r="321" spans="1:23" x14ac:dyDescent="0.3">
      <c r="A321" s="62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V321" s="94"/>
      <c r="W321" s="96"/>
    </row>
    <row r="322" spans="1:23" x14ac:dyDescent="0.3">
      <c r="A322" s="62"/>
      <c r="C322" s="94"/>
      <c r="D322" s="94"/>
      <c r="E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S322" s="94"/>
      <c r="T322" s="94"/>
      <c r="V322" s="94"/>
      <c r="W322" s="90"/>
    </row>
    <row r="323" spans="1:23" x14ac:dyDescent="0.3"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V323" s="66"/>
    </row>
    <row r="329" spans="1:23" x14ac:dyDescent="0.3">
      <c r="U329" s="66"/>
    </row>
    <row r="366" spans="2:55" x14ac:dyDescent="0.3"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BC366" s="66"/>
    </row>
    <row r="367" spans="2:55" x14ac:dyDescent="0.3">
      <c r="B367" s="66"/>
      <c r="C367" s="66"/>
      <c r="D367" s="66"/>
      <c r="E367" s="66"/>
      <c r="F367" s="66"/>
      <c r="BC367" s="66"/>
    </row>
    <row r="368" spans="2:55" x14ac:dyDescent="0.3">
      <c r="BC368" s="66"/>
    </row>
    <row r="374" spans="1:17" x14ac:dyDescent="0.3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</row>
    <row r="375" spans="1:17" x14ac:dyDescent="0.3">
      <c r="A375" s="97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</row>
    <row r="376" spans="1:17" x14ac:dyDescent="0.3">
      <c r="A376" s="97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</row>
    <row r="377" spans="1:17" x14ac:dyDescent="0.3">
      <c r="A377" s="97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</row>
    <row r="378" spans="1:17" x14ac:dyDescent="0.3">
      <c r="A378" s="97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</row>
    <row r="379" spans="1:17" x14ac:dyDescent="0.3">
      <c r="A379" s="97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</row>
    <row r="380" spans="1:17" x14ac:dyDescent="0.3">
      <c r="A380" s="97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</row>
    <row r="381" spans="1:17" x14ac:dyDescent="0.3">
      <c r="A381" s="97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</row>
    <row r="382" spans="1:17" x14ac:dyDescent="0.3">
      <c r="A382" s="97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</row>
    <row r="383" spans="1:17" x14ac:dyDescent="0.3">
      <c r="A383" s="97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</row>
    <row r="384" spans="1:17" x14ac:dyDescent="0.3">
      <c r="A384" s="97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</row>
    <row r="385" spans="1:19" x14ac:dyDescent="0.3">
      <c r="A385" s="97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</row>
    <row r="386" spans="1:19" x14ac:dyDescent="0.3">
      <c r="A386" s="97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</row>
    <row r="387" spans="1:19" x14ac:dyDescent="0.3">
      <c r="A387" s="97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</row>
    <row r="388" spans="1:19" x14ac:dyDescent="0.3">
      <c r="A388" s="97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</row>
    <row r="392" spans="1:19" x14ac:dyDescent="0.3"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S392" s="60"/>
    </row>
    <row r="393" spans="1:19" x14ac:dyDescent="0.3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S393" s="88"/>
    </row>
    <row r="394" spans="1:19" x14ac:dyDescent="0.3"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S394" s="88"/>
    </row>
    <row r="395" spans="1:19" x14ac:dyDescent="0.3"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S395" s="88"/>
    </row>
    <row r="396" spans="1:19" x14ac:dyDescent="0.3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S396" s="88"/>
    </row>
    <row r="397" spans="1:19" x14ac:dyDescent="0.3"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S397" s="88"/>
    </row>
    <row r="398" spans="1:19" x14ac:dyDescent="0.3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S398" s="88"/>
    </row>
    <row r="436" spans="1:19" ht="32.5" x14ac:dyDescent="0.65">
      <c r="A436" s="99"/>
    </row>
    <row r="438" spans="1:19" x14ac:dyDescent="0.3"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97"/>
    </row>
    <row r="439" spans="1:19" x14ac:dyDescent="0.3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97"/>
    </row>
    <row r="440" spans="1:19" x14ac:dyDescent="0.3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</row>
    <row r="441" spans="1:19" x14ac:dyDescent="0.3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</row>
    <row r="442" spans="1:19" x14ac:dyDescent="0.3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</row>
    <row r="443" spans="1:19" x14ac:dyDescent="0.3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</row>
    <row r="444" spans="1:19" x14ac:dyDescent="0.3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</row>
    <row r="446" spans="1:19" x14ac:dyDescent="0.3"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S446" s="60"/>
    </row>
    <row r="447" spans="1:19" x14ac:dyDescent="0.3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S447" s="88"/>
    </row>
    <row r="448" spans="1:19" x14ac:dyDescent="0.3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S448" s="88"/>
    </row>
    <row r="449" spans="2:19" x14ac:dyDescent="0.3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S449" s="88"/>
    </row>
    <row r="450" spans="2:19" x14ac:dyDescent="0.3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S450" s="88"/>
    </row>
    <row r="451" spans="2:19" x14ac:dyDescent="0.3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S451" s="88"/>
    </row>
    <row r="452" spans="2:19" x14ac:dyDescent="0.3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S452" s="88"/>
    </row>
    <row r="494" spans="1:1" ht="32.5" x14ac:dyDescent="0.65">
      <c r="A494" s="99"/>
    </row>
    <row r="495" spans="1:1" ht="18" customHeight="1" x14ac:dyDescent="0.3"/>
    <row r="496" spans="1:1" ht="18" customHeight="1" x14ac:dyDescent="0.3"/>
    <row r="497" spans="1:17" s="90" customFormat="1" x14ac:dyDescent="0.3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</row>
    <row r="498" spans="1:17" x14ac:dyDescent="0.3">
      <c r="A498" s="62"/>
    </row>
    <row r="499" spans="1:17" x14ac:dyDescent="0.3">
      <c r="A499" s="62"/>
    </row>
    <row r="500" spans="1:17" x14ac:dyDescent="0.3">
      <c r="A500" s="62"/>
    </row>
    <row r="501" spans="1:17" x14ac:dyDescent="0.3">
      <c r="A501" s="62"/>
    </row>
    <row r="502" spans="1:17" x14ac:dyDescent="0.3">
      <c r="A502" s="62"/>
    </row>
    <row r="503" spans="1:17" x14ac:dyDescent="0.3">
      <c r="A503" s="62"/>
    </row>
    <row r="504" spans="1:17" x14ac:dyDescent="0.3">
      <c r="A504" s="62"/>
    </row>
    <row r="505" spans="1:17" x14ac:dyDescent="0.3"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</row>
    <row r="506" spans="1:17" x14ac:dyDescent="0.3"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</row>
    <row r="507" spans="1:17" x14ac:dyDescent="0.3"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</row>
    <row r="508" spans="1:17" x14ac:dyDescent="0.3"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</row>
    <row r="509" spans="1:17" x14ac:dyDescent="0.3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</row>
    <row r="510" spans="1:17" x14ac:dyDescent="0.3"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</row>
    <row r="511" spans="1:17" x14ac:dyDescent="0.3"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</row>
    <row r="512" spans="1:17" x14ac:dyDescent="0.3"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</row>
    <row r="514" spans="6:6" x14ac:dyDescent="0.3">
      <c r="F514" s="100"/>
    </row>
    <row r="515" spans="6:6" x14ac:dyDescent="0.3">
      <c r="F515" s="100"/>
    </row>
    <row r="516" spans="6:6" x14ac:dyDescent="0.3">
      <c r="F516" s="100"/>
    </row>
    <row r="517" spans="6:6" x14ac:dyDescent="0.3">
      <c r="F517" s="100"/>
    </row>
    <row r="518" spans="6:6" x14ac:dyDescent="0.3">
      <c r="F518" s="100"/>
    </row>
    <row r="519" spans="6:6" x14ac:dyDescent="0.3">
      <c r="F519" s="10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DR1 Starting compositions</vt:lpstr>
      <vt:lpstr>Table DR2 Experiment conditions</vt:lpstr>
      <vt:lpstr>Table DR3 Major elements (ME)</vt:lpstr>
      <vt:lpstr>Table DR4 Trace elements (TE)</vt:lpstr>
    </vt:vector>
  </TitlesOfParts>
  <Company>University of Birmingham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Robert Hastie</dc:creator>
  <cp:lastModifiedBy>HASTIE Alan</cp:lastModifiedBy>
  <dcterms:created xsi:type="dcterms:W3CDTF">2015-09-16T09:38:35Z</dcterms:created>
  <dcterms:modified xsi:type="dcterms:W3CDTF">2022-09-21T13:51:31Z</dcterms:modified>
</cp:coreProperties>
</file>