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kf\Dropbox\Phil Trans Archive\Statistical Spreadsheets\Dataseries individually\"/>
    </mc:Choice>
  </mc:AlternateContent>
  <xr:revisionPtr revIDLastSave="0" documentId="13_ncr:1_{F15FB11E-F90B-4BFF-8EED-4B37D1BDBAA8}" xr6:coauthVersionLast="47" xr6:coauthVersionMax="47" xr10:uidLastSave="{00000000-0000-0000-0000-000000000000}"/>
  <bookViews>
    <workbookView xWindow="-120" yWindow="-120" windowWidth="29040" windowHeight="15840" activeTab="1" xr2:uid="{6A3070F6-DDCC-4623-B54B-5E6F61850264}"/>
  </bookViews>
  <sheets>
    <sheet name="README" sheetId="2" r:id="rId1"/>
    <sheet name="Royal Society finances 1665_184"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1" l="1"/>
  <c r="K20" i="1"/>
  <c r="L20" i="1"/>
  <c r="J21" i="1"/>
  <c r="K21" i="1"/>
  <c r="L21" i="1"/>
  <c r="J22" i="1"/>
  <c r="K22" i="1"/>
  <c r="L22" i="1"/>
  <c r="J23" i="1"/>
  <c r="K23" i="1"/>
  <c r="L23" i="1"/>
  <c r="J24" i="1"/>
  <c r="K24" i="1"/>
  <c r="L24" i="1"/>
  <c r="J25" i="1"/>
  <c r="K25" i="1"/>
  <c r="L25" i="1"/>
  <c r="J26" i="1"/>
  <c r="K26" i="1"/>
  <c r="L26" i="1"/>
  <c r="J27" i="1"/>
  <c r="K27" i="1"/>
  <c r="L27" i="1"/>
  <c r="J28" i="1"/>
  <c r="K28" i="1"/>
  <c r="L28" i="1"/>
  <c r="J29" i="1"/>
  <c r="K29" i="1"/>
  <c r="L29" i="1"/>
  <c r="J30" i="1"/>
  <c r="K30" i="1"/>
  <c r="L30" i="1"/>
  <c r="J31" i="1"/>
  <c r="K31" i="1"/>
  <c r="L31" i="1"/>
  <c r="J32" i="1"/>
  <c r="K32" i="1"/>
  <c r="L32" i="1"/>
  <c r="J33" i="1"/>
  <c r="K33" i="1"/>
  <c r="L33" i="1"/>
  <c r="J34" i="1"/>
  <c r="K34" i="1"/>
  <c r="L34" i="1"/>
  <c r="J35" i="1"/>
  <c r="K35" i="1"/>
  <c r="L35" i="1"/>
  <c r="J36" i="1"/>
  <c r="K36" i="1"/>
  <c r="L36" i="1"/>
  <c r="J37" i="1"/>
  <c r="K37" i="1"/>
  <c r="L37" i="1"/>
  <c r="J38" i="1"/>
  <c r="K38" i="1"/>
  <c r="L38" i="1"/>
  <c r="J39" i="1"/>
  <c r="K39" i="1"/>
  <c r="L39" i="1"/>
  <c r="J40" i="1"/>
  <c r="K40" i="1"/>
  <c r="L40" i="1"/>
  <c r="J41" i="1"/>
  <c r="K41" i="1"/>
  <c r="L41" i="1"/>
  <c r="J42" i="1"/>
  <c r="K42" i="1"/>
  <c r="L42" i="1"/>
  <c r="J43" i="1"/>
  <c r="K43" i="1"/>
  <c r="L43" i="1"/>
  <c r="J44" i="1"/>
  <c r="K44" i="1"/>
  <c r="L44" i="1"/>
  <c r="J45" i="1"/>
  <c r="K45" i="1"/>
  <c r="L45" i="1"/>
  <c r="J46" i="1"/>
  <c r="K46" i="1"/>
  <c r="L46" i="1"/>
  <c r="J47" i="1"/>
  <c r="K47" i="1"/>
  <c r="L47" i="1"/>
  <c r="J48" i="1"/>
  <c r="K48" i="1"/>
  <c r="L48" i="1"/>
  <c r="J49" i="1"/>
  <c r="K49" i="1"/>
  <c r="L49" i="1"/>
  <c r="J50" i="1"/>
  <c r="K50" i="1"/>
  <c r="L50" i="1"/>
  <c r="J51" i="1"/>
  <c r="K51" i="1"/>
  <c r="L51" i="1"/>
  <c r="J52" i="1"/>
  <c r="K52" i="1"/>
  <c r="L52" i="1"/>
  <c r="J53" i="1"/>
  <c r="K53" i="1"/>
  <c r="L53" i="1"/>
  <c r="J54" i="1"/>
  <c r="K54" i="1"/>
  <c r="L54" i="1"/>
  <c r="J55" i="1"/>
  <c r="K55" i="1"/>
  <c r="L55" i="1"/>
  <c r="J56" i="1"/>
  <c r="K56" i="1"/>
  <c r="L56" i="1"/>
  <c r="J57" i="1"/>
  <c r="K57" i="1"/>
  <c r="L57" i="1"/>
  <c r="J58" i="1"/>
  <c r="K58" i="1"/>
  <c r="L58" i="1"/>
  <c r="J59" i="1"/>
  <c r="K59" i="1"/>
  <c r="L59" i="1"/>
  <c r="J60" i="1"/>
  <c r="K60" i="1"/>
  <c r="L60" i="1"/>
  <c r="J61" i="1"/>
  <c r="K61" i="1"/>
  <c r="L61" i="1"/>
  <c r="J62" i="1"/>
  <c r="K62" i="1"/>
  <c r="L62" i="1"/>
  <c r="J63" i="1"/>
  <c r="K63" i="1"/>
  <c r="L63" i="1"/>
  <c r="J64" i="1"/>
  <c r="K64" i="1"/>
  <c r="L64" i="1"/>
  <c r="J65" i="1"/>
  <c r="K65" i="1"/>
  <c r="L65" i="1"/>
  <c r="J66" i="1"/>
  <c r="K66" i="1"/>
  <c r="L66" i="1"/>
  <c r="J67" i="1"/>
  <c r="K67" i="1"/>
  <c r="L67" i="1"/>
  <c r="J68" i="1"/>
  <c r="K68" i="1"/>
  <c r="L68" i="1"/>
  <c r="J69" i="1"/>
  <c r="K69" i="1"/>
  <c r="L69" i="1"/>
  <c r="J70" i="1"/>
  <c r="K70" i="1"/>
  <c r="L70" i="1"/>
  <c r="J71" i="1"/>
  <c r="K71" i="1"/>
  <c r="L71" i="1"/>
  <c r="J72" i="1"/>
  <c r="K72" i="1"/>
  <c r="L72" i="1"/>
  <c r="J73" i="1"/>
  <c r="K73" i="1"/>
  <c r="L73" i="1"/>
  <c r="J74" i="1"/>
  <c r="K74" i="1"/>
  <c r="L74" i="1"/>
  <c r="J75" i="1"/>
  <c r="K75" i="1"/>
  <c r="L75" i="1"/>
  <c r="J76" i="1"/>
  <c r="K76" i="1"/>
  <c r="L76" i="1"/>
  <c r="J77" i="1"/>
  <c r="K77" i="1"/>
  <c r="L77" i="1"/>
  <c r="J78" i="1"/>
  <c r="K78" i="1"/>
  <c r="L78" i="1"/>
  <c r="J79" i="1"/>
  <c r="K79" i="1"/>
  <c r="L79" i="1"/>
  <c r="J80" i="1"/>
  <c r="K80" i="1"/>
  <c r="L80" i="1"/>
  <c r="J81" i="1"/>
  <c r="K81" i="1"/>
  <c r="L81" i="1"/>
  <c r="J82" i="1"/>
  <c r="K82" i="1"/>
  <c r="L82" i="1"/>
  <c r="J83" i="1"/>
  <c r="K83" i="1"/>
  <c r="L83" i="1"/>
  <c r="J84" i="1"/>
  <c r="K84" i="1"/>
  <c r="L84" i="1"/>
  <c r="J85" i="1"/>
  <c r="K85" i="1"/>
  <c r="L85" i="1"/>
  <c r="J86" i="1"/>
  <c r="K86" i="1"/>
  <c r="L86" i="1"/>
  <c r="J87" i="1"/>
  <c r="K87" i="1"/>
  <c r="L87" i="1"/>
  <c r="J88" i="1"/>
  <c r="K88" i="1"/>
  <c r="L88" i="1"/>
  <c r="J89" i="1"/>
  <c r="K89" i="1"/>
  <c r="L89" i="1"/>
  <c r="J90" i="1"/>
  <c r="K90" i="1"/>
  <c r="L90" i="1"/>
  <c r="J91" i="1"/>
  <c r="K91" i="1"/>
  <c r="L91" i="1"/>
  <c r="J92" i="1"/>
  <c r="K92" i="1"/>
  <c r="L92" i="1"/>
  <c r="J93" i="1"/>
  <c r="K93" i="1"/>
  <c r="L93" i="1"/>
  <c r="J94" i="1"/>
  <c r="K94" i="1"/>
  <c r="L94" i="1"/>
  <c r="J95" i="1"/>
  <c r="K95" i="1"/>
  <c r="L95" i="1"/>
  <c r="J96" i="1"/>
  <c r="K96" i="1"/>
  <c r="L96" i="1"/>
  <c r="J97" i="1"/>
  <c r="K97" i="1"/>
  <c r="L97" i="1"/>
  <c r="J98" i="1"/>
  <c r="K98" i="1"/>
  <c r="L98" i="1"/>
  <c r="J99" i="1"/>
  <c r="K99" i="1"/>
  <c r="L99" i="1"/>
  <c r="J100" i="1"/>
  <c r="K100" i="1"/>
  <c r="L100" i="1"/>
  <c r="J101" i="1"/>
  <c r="K101" i="1"/>
  <c r="L101" i="1"/>
  <c r="J102" i="1"/>
  <c r="K102" i="1"/>
  <c r="L102" i="1"/>
  <c r="J103" i="1"/>
  <c r="K103" i="1"/>
  <c r="L103" i="1"/>
  <c r="J104" i="1"/>
  <c r="K104" i="1"/>
  <c r="L104" i="1"/>
  <c r="J105" i="1"/>
  <c r="K105" i="1"/>
  <c r="L105" i="1"/>
  <c r="J106" i="1"/>
  <c r="K106" i="1"/>
  <c r="L106" i="1"/>
  <c r="J107" i="1"/>
  <c r="K107" i="1"/>
  <c r="L107" i="1"/>
  <c r="J108" i="1"/>
  <c r="K108" i="1"/>
  <c r="L108" i="1"/>
  <c r="J109" i="1"/>
  <c r="K109" i="1"/>
  <c r="L109" i="1"/>
  <c r="J110" i="1"/>
  <c r="K110" i="1"/>
  <c r="L110" i="1"/>
  <c r="J111" i="1"/>
  <c r="K111" i="1"/>
  <c r="L111" i="1"/>
  <c r="J112" i="1"/>
  <c r="K112" i="1"/>
  <c r="L112" i="1"/>
  <c r="J113" i="1"/>
  <c r="K113" i="1"/>
  <c r="L113" i="1"/>
  <c r="J114" i="1"/>
  <c r="K114" i="1"/>
  <c r="L114" i="1"/>
  <c r="J115" i="1"/>
  <c r="K115" i="1"/>
  <c r="L115" i="1"/>
  <c r="J116" i="1"/>
  <c r="K116" i="1"/>
  <c r="L116" i="1"/>
  <c r="J117" i="1"/>
  <c r="K117" i="1"/>
  <c r="L117" i="1"/>
  <c r="J118" i="1"/>
  <c r="K118" i="1"/>
  <c r="L118" i="1"/>
  <c r="J119" i="1"/>
  <c r="K119" i="1"/>
  <c r="L119" i="1"/>
  <c r="J120" i="1"/>
  <c r="K120" i="1"/>
  <c r="L120" i="1"/>
  <c r="J121" i="1"/>
  <c r="K121" i="1"/>
  <c r="L121" i="1"/>
  <c r="J122" i="1"/>
  <c r="K122" i="1"/>
  <c r="L122" i="1"/>
  <c r="J123" i="1"/>
  <c r="K123" i="1"/>
  <c r="L123" i="1"/>
  <c r="J124" i="1"/>
  <c r="K124" i="1"/>
  <c r="L124" i="1"/>
  <c r="J125" i="1"/>
  <c r="K125" i="1"/>
  <c r="L125" i="1"/>
  <c r="J126" i="1"/>
  <c r="K126" i="1"/>
  <c r="L126" i="1"/>
  <c r="J127" i="1"/>
  <c r="K127" i="1"/>
  <c r="L127" i="1"/>
  <c r="J128" i="1"/>
  <c r="K128" i="1"/>
  <c r="L128" i="1"/>
  <c r="J129" i="1"/>
  <c r="K129" i="1"/>
  <c r="L129" i="1"/>
  <c r="J130" i="1"/>
  <c r="K130" i="1"/>
  <c r="L130" i="1"/>
  <c r="J131" i="1"/>
  <c r="K131" i="1"/>
  <c r="L131" i="1"/>
  <c r="J132" i="1"/>
  <c r="K132" i="1"/>
  <c r="L132" i="1"/>
  <c r="J133" i="1"/>
  <c r="K133" i="1"/>
  <c r="L133" i="1"/>
  <c r="J134" i="1"/>
  <c r="K134" i="1"/>
  <c r="L134" i="1"/>
  <c r="J135" i="1"/>
  <c r="K135" i="1"/>
  <c r="L135" i="1"/>
  <c r="J136" i="1"/>
  <c r="K136" i="1"/>
  <c r="L136" i="1"/>
  <c r="J137" i="1"/>
  <c r="K137" i="1"/>
  <c r="L137" i="1"/>
  <c r="J138" i="1"/>
  <c r="K138" i="1"/>
  <c r="L138" i="1"/>
  <c r="J139" i="1"/>
  <c r="K139" i="1"/>
  <c r="L139" i="1"/>
  <c r="J140" i="1"/>
  <c r="K140" i="1"/>
  <c r="L140" i="1"/>
  <c r="J141" i="1"/>
  <c r="K141" i="1"/>
  <c r="L141" i="1"/>
  <c r="J142" i="1"/>
  <c r="K142" i="1"/>
  <c r="L142" i="1"/>
  <c r="J143" i="1"/>
  <c r="K143" i="1"/>
  <c r="L143" i="1"/>
  <c r="J144" i="1"/>
  <c r="K144" i="1"/>
  <c r="L144" i="1"/>
  <c r="J145" i="1"/>
  <c r="K145" i="1"/>
  <c r="L145" i="1"/>
  <c r="J146" i="1"/>
  <c r="K146" i="1"/>
  <c r="L146" i="1"/>
  <c r="J147" i="1"/>
  <c r="K147" i="1"/>
  <c r="L147" i="1"/>
  <c r="J148" i="1"/>
  <c r="K148" i="1"/>
  <c r="L148" i="1"/>
  <c r="J149" i="1"/>
  <c r="K149" i="1"/>
  <c r="L149" i="1"/>
  <c r="J150" i="1"/>
  <c r="K150" i="1"/>
  <c r="L150" i="1"/>
  <c r="J151" i="1"/>
  <c r="K151" i="1"/>
  <c r="L151" i="1"/>
  <c r="J152" i="1"/>
  <c r="K152" i="1"/>
  <c r="L152" i="1"/>
  <c r="J153" i="1"/>
  <c r="K153" i="1"/>
  <c r="L153" i="1"/>
  <c r="J154" i="1"/>
  <c r="K154" i="1"/>
  <c r="L154" i="1"/>
  <c r="J155" i="1"/>
  <c r="K155" i="1"/>
  <c r="L155" i="1"/>
  <c r="J156" i="1"/>
  <c r="K156" i="1"/>
  <c r="L156" i="1"/>
  <c r="J157" i="1"/>
  <c r="K157" i="1"/>
  <c r="L157" i="1"/>
  <c r="J158" i="1"/>
  <c r="K158" i="1"/>
  <c r="L158" i="1"/>
  <c r="J159" i="1"/>
  <c r="K159" i="1"/>
  <c r="L159" i="1"/>
  <c r="J160" i="1"/>
  <c r="K160" i="1"/>
  <c r="L160" i="1"/>
  <c r="J161" i="1"/>
  <c r="K161" i="1"/>
  <c r="L161" i="1"/>
  <c r="J162" i="1"/>
  <c r="K162" i="1"/>
  <c r="L162" i="1"/>
  <c r="J163" i="1"/>
  <c r="K163" i="1"/>
  <c r="L163" i="1"/>
  <c r="J164" i="1"/>
  <c r="K164" i="1"/>
  <c r="L164" i="1"/>
  <c r="J165" i="1"/>
  <c r="K165" i="1"/>
  <c r="L165" i="1"/>
  <c r="J166" i="1"/>
  <c r="K166" i="1"/>
  <c r="L166" i="1"/>
  <c r="J167" i="1"/>
  <c r="K167" i="1"/>
  <c r="L167" i="1"/>
  <c r="J168" i="1"/>
  <c r="K168" i="1"/>
  <c r="L168" i="1"/>
  <c r="J169" i="1"/>
  <c r="K169" i="1"/>
  <c r="L169" i="1"/>
  <c r="J170" i="1"/>
  <c r="K170" i="1"/>
  <c r="L170" i="1"/>
  <c r="J171" i="1"/>
  <c r="K171" i="1"/>
  <c r="L171" i="1"/>
  <c r="J172" i="1"/>
  <c r="K172" i="1"/>
  <c r="L172" i="1"/>
  <c r="J173" i="1"/>
  <c r="K173" i="1"/>
  <c r="L173" i="1"/>
  <c r="J174" i="1"/>
  <c r="K174" i="1"/>
  <c r="L174" i="1"/>
  <c r="J175" i="1"/>
  <c r="K175" i="1"/>
  <c r="L175" i="1"/>
  <c r="J176" i="1"/>
  <c r="K176" i="1"/>
  <c r="L176" i="1"/>
  <c r="J177" i="1"/>
  <c r="K177" i="1"/>
  <c r="L177" i="1"/>
  <c r="J178" i="1"/>
  <c r="K178" i="1"/>
  <c r="L178" i="1"/>
  <c r="J179" i="1"/>
  <c r="K179" i="1"/>
  <c r="L179" i="1"/>
  <c r="J180" i="1"/>
  <c r="K180" i="1"/>
  <c r="L180" i="1"/>
  <c r="J181" i="1"/>
  <c r="K181" i="1"/>
  <c r="L181" i="1"/>
  <c r="J182" i="1"/>
  <c r="K182" i="1"/>
  <c r="L182" i="1"/>
  <c r="J183" i="1"/>
  <c r="K183" i="1"/>
  <c r="L183" i="1"/>
  <c r="J184" i="1"/>
  <c r="K184" i="1"/>
  <c r="L184" i="1"/>
  <c r="J185" i="1"/>
  <c r="K185" i="1"/>
  <c r="L185" i="1"/>
  <c r="J4" i="1"/>
  <c r="K4" i="1"/>
  <c r="L4" i="1"/>
  <c r="J5" i="1"/>
  <c r="K5" i="1"/>
  <c r="L5" i="1"/>
  <c r="J6" i="1"/>
  <c r="K6" i="1"/>
  <c r="L6" i="1"/>
  <c r="J7" i="1"/>
  <c r="K7" i="1"/>
  <c r="L7" i="1"/>
  <c r="J8" i="1"/>
  <c r="K8" i="1"/>
  <c r="L8" i="1"/>
  <c r="J9" i="1"/>
  <c r="K9" i="1"/>
  <c r="L9" i="1"/>
  <c r="J10" i="1"/>
  <c r="K10" i="1"/>
  <c r="L10" i="1"/>
  <c r="J11" i="1"/>
  <c r="K11" i="1"/>
  <c r="L11" i="1"/>
  <c r="J12" i="1"/>
  <c r="K12" i="1"/>
  <c r="L12" i="1"/>
  <c r="J13" i="1"/>
  <c r="K13" i="1"/>
  <c r="L13" i="1"/>
  <c r="J14" i="1"/>
  <c r="K14" i="1"/>
  <c r="L14" i="1"/>
  <c r="J15" i="1"/>
  <c r="K15" i="1"/>
  <c r="L15" i="1"/>
  <c r="J16" i="1"/>
  <c r="K16" i="1"/>
  <c r="L16" i="1"/>
  <c r="J17" i="1"/>
  <c r="K17" i="1"/>
  <c r="L17" i="1"/>
  <c r="J18" i="1"/>
  <c r="K18" i="1"/>
  <c r="L18" i="1"/>
  <c r="J19" i="1"/>
  <c r="K19" i="1"/>
  <c r="L19" i="1"/>
  <c r="J3" i="1"/>
  <c r="L3" i="1"/>
  <c r="K3" i="1"/>
  <c r="I185" i="1"/>
  <c r="I184" i="1"/>
  <c r="C185" i="1" s="1"/>
  <c r="E185" i="1" s="1"/>
  <c r="G185" i="1" s="1"/>
  <c r="I183" i="1"/>
  <c r="C184" i="1" s="1"/>
  <c r="E184" i="1" s="1"/>
  <c r="I182" i="1"/>
  <c r="C183" i="1" s="1"/>
  <c r="E183" i="1" s="1"/>
  <c r="F183" i="1" s="1"/>
  <c r="I181" i="1"/>
  <c r="C182" i="1" s="1"/>
  <c r="E182" i="1" s="1"/>
  <c r="H182" i="1" s="1"/>
  <c r="C181" i="1"/>
  <c r="E181" i="1" s="1"/>
  <c r="B180" i="1"/>
  <c r="C180" i="1" s="1"/>
  <c r="E180" i="1" s="1"/>
  <c r="F180" i="1" s="1"/>
  <c r="B179" i="1"/>
  <c r="C179" i="1" s="1"/>
  <c r="E179" i="1" s="1"/>
  <c r="H179" i="1" s="1"/>
  <c r="B178" i="1"/>
  <c r="C178" i="1" s="1"/>
  <c r="E178" i="1" s="1"/>
  <c r="F178" i="1" s="1"/>
  <c r="B177" i="1"/>
  <c r="C177" i="1" s="1"/>
  <c r="E177" i="1" s="1"/>
  <c r="H177" i="1" s="1"/>
  <c r="B176" i="1"/>
  <c r="C176" i="1" s="1"/>
  <c r="E176" i="1" s="1"/>
  <c r="B175" i="1"/>
  <c r="C175" i="1" s="1"/>
  <c r="E175" i="1" s="1"/>
  <c r="H175" i="1" s="1"/>
  <c r="B174" i="1"/>
  <c r="C174" i="1" s="1"/>
  <c r="E174" i="1" s="1"/>
  <c r="B173" i="1"/>
  <c r="C173" i="1" s="1"/>
  <c r="E173" i="1" s="1"/>
  <c r="B172" i="1"/>
  <c r="C172" i="1" s="1"/>
  <c r="E172" i="1" s="1"/>
  <c r="B171" i="1"/>
  <c r="C171" i="1" s="1"/>
  <c r="E171" i="1" s="1"/>
  <c r="H171" i="1" s="1"/>
  <c r="I168" i="1"/>
  <c r="I167" i="1"/>
  <c r="C168" i="1" s="1"/>
  <c r="E168" i="1" s="1"/>
  <c r="I166" i="1"/>
  <c r="C167" i="1" s="1"/>
  <c r="E167" i="1" s="1"/>
  <c r="I165" i="1"/>
  <c r="C166" i="1" s="1"/>
  <c r="E166" i="1" s="1"/>
  <c r="F166" i="1" s="1"/>
  <c r="I164" i="1"/>
  <c r="C165" i="1" s="1"/>
  <c r="E165" i="1" s="1"/>
  <c r="F165" i="1" s="1"/>
  <c r="I163" i="1"/>
  <c r="C164" i="1" s="1"/>
  <c r="E164" i="1" s="1"/>
  <c r="I162" i="1"/>
  <c r="C163" i="1" s="1"/>
  <c r="E163" i="1" s="1"/>
  <c r="F163" i="1" s="1"/>
  <c r="I161" i="1"/>
  <c r="C162" i="1" s="1"/>
  <c r="E162" i="1" s="1"/>
  <c r="C161" i="1"/>
  <c r="E161" i="1" s="1"/>
  <c r="F161" i="1" s="1"/>
  <c r="D160" i="1"/>
  <c r="I159" i="1"/>
  <c r="C160" i="1" s="1"/>
  <c r="I158" i="1"/>
  <c r="C159" i="1" s="1"/>
  <c r="E159" i="1" s="1"/>
  <c r="F159" i="1" s="1"/>
  <c r="I157" i="1"/>
  <c r="C158" i="1" s="1"/>
  <c r="E158" i="1" s="1"/>
  <c r="F158" i="1" s="1"/>
  <c r="I156" i="1"/>
  <c r="C157" i="1" s="1"/>
  <c r="E157" i="1" s="1"/>
  <c r="I155" i="1"/>
  <c r="C156" i="1" s="1"/>
  <c r="E156" i="1" s="1"/>
  <c r="I154" i="1"/>
  <c r="C155" i="1" s="1"/>
  <c r="E155" i="1" s="1"/>
  <c r="F155" i="1" s="1"/>
  <c r="I153" i="1"/>
  <c r="C154" i="1" s="1"/>
  <c r="E154" i="1" s="1"/>
  <c r="I152" i="1"/>
  <c r="C153" i="1" s="1"/>
  <c r="E153" i="1" s="1"/>
  <c r="I151" i="1"/>
  <c r="C152" i="1" s="1"/>
  <c r="E152" i="1" s="1"/>
  <c r="F152" i="1" s="1"/>
  <c r="D150" i="1"/>
  <c r="I150" i="1" s="1"/>
  <c r="C151" i="1" s="1"/>
  <c r="E151" i="1" s="1"/>
  <c r="I149" i="1"/>
  <c r="C150" i="1" s="1"/>
  <c r="I148" i="1"/>
  <c r="C149" i="1" s="1"/>
  <c r="E149" i="1" s="1"/>
  <c r="H149" i="1" s="1"/>
  <c r="I147" i="1"/>
  <c r="C148" i="1" s="1"/>
  <c r="E148" i="1" s="1"/>
  <c r="H148" i="1" s="1"/>
  <c r="I146" i="1"/>
  <c r="C147" i="1" s="1"/>
  <c r="E147" i="1" s="1"/>
  <c r="I145" i="1"/>
  <c r="C146" i="1" s="1"/>
  <c r="E146" i="1" s="1"/>
  <c r="H146" i="1" s="1"/>
  <c r="I144" i="1"/>
  <c r="C145" i="1" s="1"/>
  <c r="E145" i="1" s="1"/>
  <c r="I143" i="1"/>
  <c r="C144" i="1" s="1"/>
  <c r="E144" i="1" s="1"/>
  <c r="H144" i="1" s="1"/>
  <c r="I142" i="1"/>
  <c r="C143" i="1" s="1"/>
  <c r="E143" i="1" s="1"/>
  <c r="H143" i="1" s="1"/>
  <c r="I141" i="1"/>
  <c r="C142" i="1" s="1"/>
  <c r="E142" i="1" s="1"/>
  <c r="H142" i="1" s="1"/>
  <c r="I140" i="1"/>
  <c r="C141" i="1" s="1"/>
  <c r="E141" i="1" s="1"/>
  <c r="H141" i="1" s="1"/>
  <c r="I139" i="1"/>
  <c r="C140" i="1" s="1"/>
  <c r="E140" i="1" s="1"/>
  <c r="H140" i="1" s="1"/>
  <c r="I138" i="1"/>
  <c r="C139" i="1" s="1"/>
  <c r="E139" i="1" s="1"/>
  <c r="I137" i="1"/>
  <c r="C138" i="1" s="1"/>
  <c r="E138" i="1" s="1"/>
  <c r="H138" i="1" s="1"/>
  <c r="I136" i="1"/>
  <c r="C137" i="1" s="1"/>
  <c r="E137" i="1" s="1"/>
  <c r="I135" i="1"/>
  <c r="C136" i="1" s="1"/>
  <c r="E136" i="1" s="1"/>
  <c r="H136" i="1" s="1"/>
  <c r="I134" i="1"/>
  <c r="C135" i="1" s="1"/>
  <c r="E135" i="1" s="1"/>
  <c r="I133" i="1"/>
  <c r="C134" i="1" s="1"/>
  <c r="E134" i="1" s="1"/>
  <c r="H134" i="1" s="1"/>
  <c r="I132" i="1"/>
  <c r="C133" i="1" s="1"/>
  <c r="E133" i="1" s="1"/>
  <c r="I131" i="1"/>
  <c r="C132" i="1" s="1"/>
  <c r="E132" i="1" s="1"/>
  <c r="H132" i="1" s="1"/>
  <c r="I130" i="1"/>
  <c r="C131" i="1" s="1"/>
  <c r="E131" i="1" s="1"/>
  <c r="I129" i="1"/>
  <c r="C130" i="1" s="1"/>
  <c r="E130" i="1" s="1"/>
  <c r="H130" i="1" s="1"/>
  <c r="I128" i="1"/>
  <c r="C129" i="1" s="1"/>
  <c r="E129" i="1" s="1"/>
  <c r="I127" i="1"/>
  <c r="C128" i="1" s="1"/>
  <c r="E128" i="1" s="1"/>
  <c r="H128" i="1" s="1"/>
  <c r="I126" i="1"/>
  <c r="C127" i="1" s="1"/>
  <c r="E127" i="1" s="1"/>
  <c r="I125" i="1"/>
  <c r="C126" i="1" s="1"/>
  <c r="E126" i="1" s="1"/>
  <c r="H126" i="1" s="1"/>
  <c r="I124" i="1"/>
  <c r="C125" i="1" s="1"/>
  <c r="E125" i="1" s="1"/>
  <c r="I123" i="1"/>
  <c r="C124" i="1" s="1"/>
  <c r="E124" i="1" s="1"/>
  <c r="I122" i="1"/>
  <c r="C123" i="1" s="1"/>
  <c r="E123" i="1" s="1"/>
  <c r="I121" i="1"/>
  <c r="C122" i="1" s="1"/>
  <c r="E122" i="1" s="1"/>
  <c r="I120" i="1"/>
  <c r="C121" i="1" s="1"/>
  <c r="E121" i="1" s="1"/>
  <c r="I119" i="1"/>
  <c r="C120" i="1" s="1"/>
  <c r="E120" i="1" s="1"/>
  <c r="I118" i="1"/>
  <c r="C119" i="1" s="1"/>
  <c r="E119" i="1" s="1"/>
  <c r="I117" i="1"/>
  <c r="C118" i="1" s="1"/>
  <c r="E118" i="1" s="1"/>
  <c r="C117" i="1"/>
  <c r="E117" i="1" s="1"/>
  <c r="I112" i="1"/>
  <c r="B111" i="1"/>
  <c r="I110" i="1"/>
  <c r="I109" i="1"/>
  <c r="I108" i="1"/>
  <c r="C109" i="1" s="1"/>
  <c r="E109" i="1" s="1"/>
  <c r="I107" i="1"/>
  <c r="C108" i="1" s="1"/>
  <c r="E108" i="1" s="1"/>
  <c r="I106" i="1"/>
  <c r="C107" i="1" s="1"/>
  <c r="E107" i="1" s="1"/>
  <c r="I105" i="1"/>
  <c r="C106" i="1" s="1"/>
  <c r="E106" i="1" s="1"/>
  <c r="I104" i="1"/>
  <c r="C105" i="1" s="1"/>
  <c r="E105" i="1" s="1"/>
  <c r="I103" i="1"/>
  <c r="C104" i="1" s="1"/>
  <c r="E104" i="1" s="1"/>
  <c r="I102" i="1"/>
  <c r="C103" i="1" s="1"/>
  <c r="E103" i="1" s="1"/>
  <c r="F103" i="1" s="1"/>
  <c r="I101" i="1"/>
  <c r="C102" i="1" s="1"/>
  <c r="E102" i="1" s="1"/>
  <c r="I100" i="1"/>
  <c r="C101" i="1" s="1"/>
  <c r="E101" i="1" s="1"/>
  <c r="I99" i="1"/>
  <c r="I98" i="1"/>
  <c r="C99" i="1" s="1"/>
  <c r="E99" i="1" s="1"/>
  <c r="I97" i="1"/>
  <c r="C98" i="1" s="1"/>
  <c r="E98" i="1" s="1"/>
  <c r="I96" i="1"/>
  <c r="C97" i="1" s="1"/>
  <c r="E97" i="1" s="1"/>
  <c r="I95" i="1"/>
  <c r="C96" i="1" s="1"/>
  <c r="E96" i="1" s="1"/>
  <c r="I94" i="1"/>
  <c r="C95" i="1" s="1"/>
  <c r="E95" i="1" s="1"/>
  <c r="I93" i="1"/>
  <c r="C94" i="1" s="1"/>
  <c r="E94" i="1" s="1"/>
  <c r="I92" i="1"/>
  <c r="C93" i="1" s="1"/>
  <c r="E93" i="1" s="1"/>
  <c r="I91" i="1"/>
  <c r="I90" i="1"/>
  <c r="C91" i="1" s="1"/>
  <c r="E91" i="1" s="1"/>
  <c r="I89" i="1"/>
  <c r="C90" i="1" s="1"/>
  <c r="E90" i="1" s="1"/>
  <c r="I88" i="1"/>
  <c r="C89" i="1" s="1"/>
  <c r="E89" i="1" s="1"/>
  <c r="I87" i="1"/>
  <c r="C88" i="1" s="1"/>
  <c r="E88" i="1" s="1"/>
  <c r="I86" i="1"/>
  <c r="C87" i="1" s="1"/>
  <c r="E87" i="1" s="1"/>
  <c r="F87" i="1" s="1"/>
  <c r="I85" i="1"/>
  <c r="C86" i="1" s="1"/>
  <c r="E86" i="1" s="1"/>
  <c r="I84" i="1"/>
  <c r="C85" i="1" s="1"/>
  <c r="E85" i="1" s="1"/>
  <c r="F85" i="1" s="1"/>
  <c r="I83" i="1"/>
  <c r="C84" i="1" s="1"/>
  <c r="E84" i="1" s="1"/>
  <c r="I82" i="1"/>
  <c r="C83" i="1" s="1"/>
  <c r="E83" i="1" s="1"/>
  <c r="I81" i="1"/>
  <c r="C82" i="1" s="1"/>
  <c r="E82" i="1" s="1"/>
  <c r="H82" i="1" s="1"/>
  <c r="C81" i="1"/>
  <c r="E81" i="1" s="1"/>
  <c r="I79" i="1"/>
  <c r="C79" i="1"/>
  <c r="E79" i="1" s="1"/>
  <c r="I77" i="1"/>
  <c r="C78" i="1" s="1"/>
  <c r="E78" i="1" s="1"/>
  <c r="F78" i="1" s="1"/>
  <c r="I76" i="1"/>
  <c r="C77" i="1" s="1"/>
  <c r="E77" i="1" s="1"/>
  <c r="I75" i="1"/>
  <c r="C76" i="1" s="1"/>
  <c r="E76" i="1" s="1"/>
  <c r="H76" i="1" s="1"/>
  <c r="I74" i="1"/>
  <c r="C75" i="1" s="1"/>
  <c r="E75" i="1" s="1"/>
  <c r="I73" i="1"/>
  <c r="C74" i="1" s="1"/>
  <c r="E74" i="1" s="1"/>
  <c r="H74" i="1" s="1"/>
  <c r="I72" i="1"/>
  <c r="C73" i="1" s="1"/>
  <c r="E73" i="1" s="1"/>
  <c r="H73" i="1" s="1"/>
  <c r="I71" i="1"/>
  <c r="C72" i="1" s="1"/>
  <c r="E72" i="1" s="1"/>
  <c r="I70" i="1"/>
  <c r="C71" i="1" s="1"/>
  <c r="E71" i="1" s="1"/>
  <c r="I69" i="1"/>
  <c r="C70" i="1" s="1"/>
  <c r="E70" i="1" s="1"/>
  <c r="H70" i="1" s="1"/>
  <c r="I68" i="1"/>
  <c r="C69" i="1" s="1"/>
  <c r="E69" i="1" s="1"/>
  <c r="D67" i="1"/>
  <c r="B67" i="1"/>
  <c r="C67" i="1" s="1"/>
  <c r="I65" i="1"/>
  <c r="I64" i="1"/>
  <c r="C65" i="1" s="1"/>
  <c r="E65" i="1" s="1"/>
  <c r="I63" i="1"/>
  <c r="C64" i="1" s="1"/>
  <c r="E64" i="1" s="1"/>
  <c r="I62" i="1"/>
  <c r="C63" i="1" s="1"/>
  <c r="E63" i="1" s="1"/>
  <c r="I61" i="1"/>
  <c r="C62" i="1" s="1"/>
  <c r="E62" i="1" s="1"/>
  <c r="H62" i="1" s="1"/>
  <c r="I60" i="1"/>
  <c r="C61" i="1" s="1"/>
  <c r="E61" i="1" s="1"/>
  <c r="I59" i="1"/>
  <c r="C60" i="1" s="1"/>
  <c r="E60" i="1" s="1"/>
  <c r="H60" i="1" s="1"/>
  <c r="I58" i="1"/>
  <c r="C59" i="1" s="1"/>
  <c r="E59" i="1" s="1"/>
  <c r="H59" i="1" s="1"/>
  <c r="I57" i="1"/>
  <c r="C58" i="1" s="1"/>
  <c r="E58" i="1" s="1"/>
  <c r="F58" i="1" s="1"/>
  <c r="I56" i="1"/>
  <c r="C57" i="1" s="1"/>
  <c r="E57" i="1" s="1"/>
  <c r="I55" i="1"/>
  <c r="C56" i="1" s="1"/>
  <c r="E56" i="1" s="1"/>
  <c r="I54" i="1"/>
  <c r="C55" i="1" s="1"/>
  <c r="E55" i="1" s="1"/>
  <c r="I53" i="1"/>
  <c r="C54" i="1" s="1"/>
  <c r="E54" i="1" s="1"/>
  <c r="I52" i="1"/>
  <c r="C53" i="1" s="1"/>
  <c r="E53" i="1" s="1"/>
  <c r="G53" i="1" s="1"/>
  <c r="I51" i="1"/>
  <c r="C52" i="1" s="1"/>
  <c r="E52" i="1" s="1"/>
  <c r="I50" i="1"/>
  <c r="C51" i="1" s="1"/>
  <c r="E51" i="1" s="1"/>
  <c r="G51" i="1" s="1"/>
  <c r="I49" i="1"/>
  <c r="C50" i="1" s="1"/>
  <c r="E50" i="1" s="1"/>
  <c r="I48" i="1"/>
  <c r="C49" i="1" s="1"/>
  <c r="E49" i="1" s="1"/>
  <c r="G49" i="1" s="1"/>
  <c r="I47" i="1"/>
  <c r="C48" i="1" s="1"/>
  <c r="E48" i="1" s="1"/>
  <c r="I46" i="1"/>
  <c r="C47" i="1" s="1"/>
  <c r="E47" i="1" s="1"/>
  <c r="G47" i="1" s="1"/>
  <c r="I45" i="1"/>
  <c r="C46" i="1" s="1"/>
  <c r="E46" i="1" s="1"/>
  <c r="I44" i="1"/>
  <c r="C45" i="1" s="1"/>
  <c r="E45" i="1" s="1"/>
  <c r="G45" i="1" s="1"/>
  <c r="I43" i="1"/>
  <c r="C44" i="1" s="1"/>
  <c r="E44" i="1" s="1"/>
  <c r="I42" i="1"/>
  <c r="C43" i="1" s="1"/>
  <c r="E43" i="1" s="1"/>
  <c r="G43" i="1" s="1"/>
  <c r="I41" i="1"/>
  <c r="C42" i="1" s="1"/>
  <c r="E42" i="1" s="1"/>
  <c r="I40" i="1"/>
  <c r="C41" i="1" s="1"/>
  <c r="E41" i="1" s="1"/>
  <c r="G41" i="1" s="1"/>
  <c r="I39" i="1"/>
  <c r="C40" i="1" s="1"/>
  <c r="E40" i="1" s="1"/>
  <c r="I38" i="1"/>
  <c r="C39" i="1" s="1"/>
  <c r="E39" i="1" s="1"/>
  <c r="G39" i="1" s="1"/>
  <c r="I37" i="1"/>
  <c r="C38" i="1" s="1"/>
  <c r="E38" i="1" s="1"/>
  <c r="I36" i="1"/>
  <c r="C37" i="1" s="1"/>
  <c r="E37" i="1" s="1"/>
  <c r="G37" i="1" s="1"/>
  <c r="I35" i="1"/>
  <c r="C36" i="1" s="1"/>
  <c r="E36" i="1" s="1"/>
  <c r="I34" i="1"/>
  <c r="C35" i="1" s="1"/>
  <c r="E35" i="1" s="1"/>
  <c r="G35" i="1" s="1"/>
  <c r="I33" i="1"/>
  <c r="C34" i="1" s="1"/>
  <c r="E34" i="1" s="1"/>
  <c r="I32" i="1"/>
  <c r="C33" i="1" s="1"/>
  <c r="E33" i="1" s="1"/>
  <c r="G33" i="1" s="1"/>
  <c r="I31" i="1"/>
  <c r="C32" i="1" s="1"/>
  <c r="E32" i="1" s="1"/>
  <c r="I30" i="1"/>
  <c r="C31" i="1" s="1"/>
  <c r="E31" i="1" s="1"/>
  <c r="G31" i="1" s="1"/>
  <c r="I29" i="1"/>
  <c r="C30" i="1" s="1"/>
  <c r="E30" i="1" s="1"/>
  <c r="I28" i="1"/>
  <c r="C29" i="1" s="1"/>
  <c r="E29" i="1" s="1"/>
  <c r="G29" i="1" s="1"/>
  <c r="I27" i="1"/>
  <c r="C28" i="1" s="1"/>
  <c r="E28" i="1" s="1"/>
  <c r="I26" i="1"/>
  <c r="C27" i="1" s="1"/>
  <c r="E27" i="1" s="1"/>
  <c r="I25" i="1"/>
  <c r="C26" i="1" s="1"/>
  <c r="E26" i="1" s="1"/>
  <c r="I24" i="1"/>
  <c r="C25" i="1" s="1"/>
  <c r="E25" i="1" s="1"/>
  <c r="I23" i="1"/>
  <c r="C24" i="1" s="1"/>
  <c r="E24" i="1" s="1"/>
  <c r="I22" i="1"/>
  <c r="C23" i="1" s="1"/>
  <c r="E23" i="1" s="1"/>
  <c r="I21" i="1"/>
  <c r="C22" i="1" s="1"/>
  <c r="E22" i="1" s="1"/>
  <c r="I20" i="1"/>
  <c r="C21" i="1" s="1"/>
  <c r="E21" i="1" s="1"/>
  <c r="I19" i="1"/>
  <c r="C20" i="1" s="1"/>
  <c r="E20" i="1" s="1"/>
  <c r="I18" i="1"/>
  <c r="C19" i="1" s="1"/>
  <c r="E19" i="1" s="1"/>
  <c r="I17" i="1"/>
  <c r="C18" i="1" s="1"/>
  <c r="E18" i="1" s="1"/>
  <c r="I16" i="1"/>
  <c r="C17" i="1" s="1"/>
  <c r="E17" i="1" s="1"/>
  <c r="I15" i="1"/>
  <c r="C16" i="1" s="1"/>
  <c r="E16" i="1" s="1"/>
  <c r="I14" i="1"/>
  <c r="C15" i="1" s="1"/>
  <c r="E15" i="1" s="1"/>
  <c r="I13" i="1"/>
  <c r="C14" i="1" s="1"/>
  <c r="E14" i="1" s="1"/>
  <c r="C13" i="1"/>
  <c r="E13" i="1" s="1"/>
  <c r="G13" i="1" s="1"/>
  <c r="I11" i="1"/>
  <c r="I10" i="1"/>
  <c r="C11" i="1" s="1"/>
  <c r="E11" i="1" s="1"/>
  <c r="I9" i="1"/>
  <c r="C10" i="1" s="1"/>
  <c r="E10" i="1" s="1"/>
  <c r="G10" i="1" s="1"/>
  <c r="I8" i="1"/>
  <c r="C9" i="1" s="1"/>
  <c r="E9" i="1" s="1"/>
  <c r="I7" i="1"/>
  <c r="C8" i="1" s="1"/>
  <c r="E8" i="1" s="1"/>
  <c r="I6" i="1"/>
  <c r="C7" i="1" s="1"/>
  <c r="E7" i="1" s="1"/>
  <c r="I5" i="1"/>
  <c r="C6" i="1" s="1"/>
  <c r="E6" i="1" s="1"/>
  <c r="I4" i="1"/>
  <c r="C5" i="1" s="1"/>
  <c r="E5" i="1" s="1"/>
  <c r="I3" i="1"/>
  <c r="C4" i="1" s="1"/>
  <c r="E4" i="1" s="1"/>
  <c r="C3" i="1"/>
  <c r="E3" i="1" s="1"/>
  <c r="G161" i="1" l="1"/>
  <c r="H161" i="1"/>
  <c r="C111" i="1"/>
  <c r="E111" i="1" s="1"/>
  <c r="F111" i="1" s="1"/>
  <c r="G70" i="1"/>
  <c r="I67" i="1"/>
  <c r="C68" i="1" s="1"/>
  <c r="E68" i="1" s="1"/>
  <c r="H68" i="1" s="1"/>
  <c r="G130" i="1"/>
  <c r="N97" i="1"/>
  <c r="F138" i="1"/>
  <c r="E160" i="1"/>
  <c r="H160" i="1" s="1"/>
  <c r="F179" i="1"/>
  <c r="G138" i="1"/>
  <c r="G179" i="1"/>
  <c r="F130" i="1"/>
  <c r="E150" i="1"/>
  <c r="F150" i="1" s="1"/>
  <c r="G182" i="1"/>
  <c r="F167" i="1"/>
  <c r="H167" i="1"/>
  <c r="G167" i="1"/>
  <c r="F151" i="1"/>
  <c r="H151" i="1"/>
  <c r="G151" i="1"/>
  <c r="H64" i="1"/>
  <c r="G64" i="1"/>
  <c r="F64" i="1"/>
  <c r="H72" i="1"/>
  <c r="G72" i="1"/>
  <c r="F172" i="1"/>
  <c r="G172" i="1"/>
  <c r="H58" i="1"/>
  <c r="G58" i="1"/>
  <c r="F72" i="1"/>
  <c r="F157" i="1"/>
  <c r="G157" i="1"/>
  <c r="F146" i="1"/>
  <c r="G159" i="1"/>
  <c r="G165" i="1"/>
  <c r="G180" i="1"/>
  <c r="E67" i="1"/>
  <c r="G67" i="1" s="1"/>
  <c r="C92" i="1"/>
  <c r="E92" i="1" s="1"/>
  <c r="H92" i="1" s="1"/>
  <c r="N103" i="1"/>
  <c r="G132" i="1"/>
  <c r="F140" i="1"/>
  <c r="F148" i="1"/>
  <c r="H159" i="1"/>
  <c r="F171" i="1"/>
  <c r="F70" i="1"/>
  <c r="G140" i="1"/>
  <c r="G148" i="1"/>
  <c r="G171" i="1"/>
  <c r="F182" i="1"/>
  <c r="G19" i="1"/>
  <c r="F19" i="1"/>
  <c r="H19" i="1"/>
  <c r="G23" i="1"/>
  <c r="F23" i="1"/>
  <c r="H23" i="1"/>
  <c r="G7" i="1"/>
  <c r="F7" i="1"/>
  <c r="H7" i="1"/>
  <c r="G4" i="1"/>
  <c r="H4" i="1"/>
  <c r="F4" i="1"/>
  <c r="G8" i="1"/>
  <c r="F8" i="1"/>
  <c r="H8" i="1"/>
  <c r="G17" i="1"/>
  <c r="F17" i="1"/>
  <c r="H17" i="1"/>
  <c r="G21" i="1"/>
  <c r="F21" i="1"/>
  <c r="H21" i="1"/>
  <c r="G25" i="1"/>
  <c r="F25" i="1"/>
  <c r="H25" i="1"/>
  <c r="F55" i="1"/>
  <c r="H55" i="1"/>
  <c r="G55" i="1"/>
  <c r="G61" i="1"/>
  <c r="F61" i="1"/>
  <c r="H61" i="1"/>
  <c r="G69" i="1"/>
  <c r="F69" i="1"/>
  <c r="H69" i="1"/>
  <c r="G75" i="1"/>
  <c r="F75" i="1"/>
  <c r="H75" i="1"/>
  <c r="G15" i="1"/>
  <c r="F15" i="1"/>
  <c r="H15" i="1"/>
  <c r="G27" i="1"/>
  <c r="F27" i="1"/>
  <c r="H27" i="1"/>
  <c r="H16" i="1"/>
  <c r="G16" i="1"/>
  <c r="F16" i="1"/>
  <c r="H5" i="1"/>
  <c r="G5" i="1"/>
  <c r="F5" i="1"/>
  <c r="G9" i="1"/>
  <c r="F9" i="1"/>
  <c r="H9" i="1"/>
  <c r="G11" i="1"/>
  <c r="H11" i="1"/>
  <c r="F11" i="1"/>
  <c r="G14" i="1"/>
  <c r="H14" i="1"/>
  <c r="F14" i="1"/>
  <c r="H18" i="1"/>
  <c r="G18" i="1"/>
  <c r="F18" i="1"/>
  <c r="H22" i="1"/>
  <c r="F22" i="1"/>
  <c r="G22" i="1"/>
  <c r="G26" i="1"/>
  <c r="H26" i="1"/>
  <c r="F26" i="1"/>
  <c r="H56" i="1"/>
  <c r="G56" i="1"/>
  <c r="F56" i="1"/>
  <c r="F57" i="1"/>
  <c r="H57" i="1"/>
  <c r="G57" i="1"/>
  <c r="G6" i="1"/>
  <c r="H6" i="1"/>
  <c r="F6" i="1"/>
  <c r="H3" i="1"/>
  <c r="G3" i="1"/>
  <c r="F3" i="1"/>
  <c r="G20" i="1"/>
  <c r="H20" i="1"/>
  <c r="F20" i="1"/>
  <c r="H24" i="1"/>
  <c r="G24" i="1"/>
  <c r="F24" i="1"/>
  <c r="H28" i="1"/>
  <c r="G28" i="1"/>
  <c r="F28" i="1"/>
  <c r="G30" i="1"/>
  <c r="H30" i="1"/>
  <c r="F30" i="1"/>
  <c r="H32" i="1"/>
  <c r="G32" i="1"/>
  <c r="F32" i="1"/>
  <c r="H34" i="1"/>
  <c r="G34" i="1"/>
  <c r="F34" i="1"/>
  <c r="H36" i="1"/>
  <c r="G36" i="1"/>
  <c r="F36" i="1"/>
  <c r="H38" i="1"/>
  <c r="G38" i="1"/>
  <c r="F38" i="1"/>
  <c r="H40" i="1"/>
  <c r="G40" i="1"/>
  <c r="F40" i="1"/>
  <c r="H42" i="1"/>
  <c r="G42" i="1"/>
  <c r="F42" i="1"/>
  <c r="H44" i="1"/>
  <c r="G44" i="1"/>
  <c r="F44" i="1"/>
  <c r="H46" i="1"/>
  <c r="G46" i="1"/>
  <c r="F46" i="1"/>
  <c r="H48" i="1"/>
  <c r="G48" i="1"/>
  <c r="F48" i="1"/>
  <c r="H50" i="1"/>
  <c r="G50" i="1"/>
  <c r="F50" i="1"/>
  <c r="H52" i="1"/>
  <c r="G52" i="1"/>
  <c r="F52" i="1"/>
  <c r="H54" i="1"/>
  <c r="F54" i="1"/>
  <c r="G54" i="1"/>
  <c r="G63" i="1"/>
  <c r="F63" i="1"/>
  <c r="H63" i="1"/>
  <c r="G77" i="1"/>
  <c r="F77" i="1"/>
  <c r="H77" i="1"/>
  <c r="H10" i="1"/>
  <c r="H13" i="1"/>
  <c r="H29" i="1"/>
  <c r="H31" i="1"/>
  <c r="H33" i="1"/>
  <c r="H35" i="1"/>
  <c r="H37" i="1"/>
  <c r="H39" i="1"/>
  <c r="H41" i="1"/>
  <c r="H43" i="1"/>
  <c r="H45" i="1"/>
  <c r="H47" i="1"/>
  <c r="H49" i="1"/>
  <c r="H51" i="1"/>
  <c r="H53" i="1"/>
  <c r="G59" i="1"/>
  <c r="F59" i="1"/>
  <c r="G60" i="1"/>
  <c r="G73" i="1"/>
  <c r="F73" i="1"/>
  <c r="G74" i="1"/>
  <c r="G78" i="1"/>
  <c r="H78" i="1"/>
  <c r="G82" i="1"/>
  <c r="F82" i="1"/>
  <c r="G87" i="1"/>
  <c r="H87" i="1"/>
  <c r="G89" i="1"/>
  <c r="F89" i="1"/>
  <c r="H89" i="1"/>
  <c r="H94" i="1"/>
  <c r="G94" i="1"/>
  <c r="F94" i="1"/>
  <c r="G97" i="1"/>
  <c r="F97" i="1"/>
  <c r="H97" i="1"/>
  <c r="F99" i="1"/>
  <c r="H99" i="1"/>
  <c r="G99" i="1"/>
  <c r="H107" i="1"/>
  <c r="G107" i="1"/>
  <c r="F107" i="1"/>
  <c r="H117" i="1"/>
  <c r="G117" i="1"/>
  <c r="F117" i="1"/>
  <c r="H120" i="1"/>
  <c r="G120" i="1"/>
  <c r="F120" i="1"/>
  <c r="G123" i="1"/>
  <c r="F123" i="1"/>
  <c r="H123" i="1"/>
  <c r="G65" i="1"/>
  <c r="F65" i="1"/>
  <c r="G71" i="1"/>
  <c r="F71" i="1"/>
  <c r="H81" i="1"/>
  <c r="F81" i="1"/>
  <c r="G84" i="1"/>
  <c r="F84" i="1"/>
  <c r="G95" i="1"/>
  <c r="F95" i="1"/>
  <c r="H95" i="1"/>
  <c r="H105" i="1"/>
  <c r="G105" i="1"/>
  <c r="F105" i="1"/>
  <c r="G108" i="1"/>
  <c r="F108" i="1"/>
  <c r="H108" i="1"/>
  <c r="F118" i="1"/>
  <c r="H118" i="1"/>
  <c r="G118" i="1"/>
  <c r="G121" i="1"/>
  <c r="F121" i="1"/>
  <c r="H121" i="1"/>
  <c r="G129" i="1"/>
  <c r="F129" i="1"/>
  <c r="H129" i="1"/>
  <c r="G137" i="1"/>
  <c r="F137" i="1"/>
  <c r="H137" i="1"/>
  <c r="H162" i="1"/>
  <c r="G162" i="1"/>
  <c r="F162" i="1"/>
  <c r="G173" i="1"/>
  <c r="F173" i="1"/>
  <c r="H173" i="1"/>
  <c r="F184" i="1"/>
  <c r="H184" i="1"/>
  <c r="G184" i="1"/>
  <c r="F10" i="1"/>
  <c r="F13" i="1"/>
  <c r="F29" i="1"/>
  <c r="F31" i="1"/>
  <c r="F33" i="1"/>
  <c r="F35" i="1"/>
  <c r="F37" i="1"/>
  <c r="F39" i="1"/>
  <c r="F41" i="1"/>
  <c r="F43" i="1"/>
  <c r="F45" i="1"/>
  <c r="F47" i="1"/>
  <c r="F49" i="1"/>
  <c r="F51" i="1"/>
  <c r="F53" i="1"/>
  <c r="F62" i="1"/>
  <c r="H65" i="1"/>
  <c r="H71" i="1"/>
  <c r="F76" i="1"/>
  <c r="G81" i="1"/>
  <c r="G83" i="1"/>
  <c r="H83" i="1"/>
  <c r="H84" i="1"/>
  <c r="G86" i="1"/>
  <c r="F86" i="1"/>
  <c r="H90" i="1"/>
  <c r="G90" i="1"/>
  <c r="F90" i="1"/>
  <c r="G93" i="1"/>
  <c r="F93" i="1"/>
  <c r="H93" i="1"/>
  <c r="F101" i="1"/>
  <c r="H101" i="1"/>
  <c r="G101" i="1"/>
  <c r="G106" i="1"/>
  <c r="F106" i="1"/>
  <c r="H106" i="1"/>
  <c r="G111" i="1"/>
  <c r="G119" i="1"/>
  <c r="F119" i="1"/>
  <c r="H119" i="1"/>
  <c r="H124" i="1"/>
  <c r="G124" i="1"/>
  <c r="F124" i="1"/>
  <c r="G127" i="1"/>
  <c r="F127" i="1"/>
  <c r="H127" i="1"/>
  <c r="G135" i="1"/>
  <c r="F135" i="1"/>
  <c r="H135" i="1"/>
  <c r="G145" i="1"/>
  <c r="F145" i="1"/>
  <c r="H145" i="1"/>
  <c r="F153" i="1"/>
  <c r="H153" i="1"/>
  <c r="G153" i="1"/>
  <c r="F60" i="1"/>
  <c r="G62" i="1"/>
  <c r="G68" i="1"/>
  <c r="F74" i="1"/>
  <c r="G76" i="1"/>
  <c r="F79" i="1"/>
  <c r="H79" i="1"/>
  <c r="G79" i="1"/>
  <c r="F83" i="1"/>
  <c r="G85" i="1"/>
  <c r="H85" i="1"/>
  <c r="H86" i="1"/>
  <c r="H88" i="1"/>
  <c r="G88" i="1"/>
  <c r="F88" i="1"/>
  <c r="G91" i="1"/>
  <c r="F91" i="1"/>
  <c r="H91" i="1"/>
  <c r="H96" i="1"/>
  <c r="G96" i="1"/>
  <c r="F96" i="1"/>
  <c r="H98" i="1"/>
  <c r="G98" i="1"/>
  <c r="F98" i="1"/>
  <c r="H102" i="1"/>
  <c r="G102" i="1"/>
  <c r="F102" i="1"/>
  <c r="G104" i="1"/>
  <c r="F104" i="1"/>
  <c r="H104" i="1"/>
  <c r="H109" i="1"/>
  <c r="G109" i="1"/>
  <c r="F109" i="1"/>
  <c r="H122" i="1"/>
  <c r="G122" i="1"/>
  <c r="F122" i="1"/>
  <c r="G125" i="1"/>
  <c r="F125" i="1"/>
  <c r="H125" i="1"/>
  <c r="G133" i="1"/>
  <c r="F133" i="1"/>
  <c r="H133" i="1"/>
  <c r="H154" i="1"/>
  <c r="G154" i="1"/>
  <c r="F154" i="1"/>
  <c r="H174" i="1"/>
  <c r="G174" i="1"/>
  <c r="F174" i="1"/>
  <c r="F176" i="1"/>
  <c r="H176" i="1"/>
  <c r="G176" i="1"/>
  <c r="G103" i="1"/>
  <c r="C110" i="1"/>
  <c r="E110" i="1" s="1"/>
  <c r="I111" i="1"/>
  <c r="C112" i="1" s="1"/>
  <c r="E112" i="1" s="1"/>
  <c r="F126" i="1"/>
  <c r="G128" i="1"/>
  <c r="F134" i="1"/>
  <c r="G136" i="1"/>
  <c r="F142" i="1"/>
  <c r="G143" i="1"/>
  <c r="F143" i="1"/>
  <c r="G144" i="1"/>
  <c r="H152" i="1"/>
  <c r="G152" i="1"/>
  <c r="H155" i="1"/>
  <c r="H163" i="1"/>
  <c r="G175" i="1"/>
  <c r="H183" i="1"/>
  <c r="H185" i="1"/>
  <c r="H103" i="1"/>
  <c r="G126" i="1"/>
  <c r="F132" i="1"/>
  <c r="G134" i="1"/>
  <c r="G141" i="1"/>
  <c r="F141" i="1"/>
  <c r="G142" i="1"/>
  <c r="G149" i="1"/>
  <c r="F149" i="1"/>
  <c r="H158" i="1"/>
  <c r="G158" i="1"/>
  <c r="H166" i="1"/>
  <c r="G166" i="1"/>
  <c r="G177" i="1"/>
  <c r="F177" i="1"/>
  <c r="H178" i="1"/>
  <c r="G178" i="1"/>
  <c r="G131" i="1"/>
  <c r="F131" i="1"/>
  <c r="G139" i="1"/>
  <c r="F139" i="1"/>
  <c r="G147" i="1"/>
  <c r="F147" i="1"/>
  <c r="H156" i="1"/>
  <c r="G156" i="1"/>
  <c r="H164" i="1"/>
  <c r="G164" i="1"/>
  <c r="G168" i="1"/>
  <c r="F168" i="1"/>
  <c r="H181" i="1"/>
  <c r="G181" i="1"/>
  <c r="C100" i="1"/>
  <c r="E100" i="1" s="1"/>
  <c r="F128" i="1"/>
  <c r="H131" i="1"/>
  <c r="F136" i="1"/>
  <c r="H139" i="1"/>
  <c r="F144" i="1"/>
  <c r="G146" i="1"/>
  <c r="H147" i="1"/>
  <c r="G155" i="1"/>
  <c r="F156" i="1"/>
  <c r="H157" i="1"/>
  <c r="G163" i="1"/>
  <c r="F164" i="1"/>
  <c r="H165" i="1"/>
  <c r="H168" i="1"/>
  <c r="H172" i="1"/>
  <c r="F175" i="1"/>
  <c r="H180" i="1"/>
  <c r="F181" i="1"/>
  <c r="G183" i="1"/>
  <c r="F185" i="1"/>
  <c r="H111" i="1" l="1"/>
  <c r="F68" i="1"/>
  <c r="F160" i="1"/>
  <c r="G160" i="1"/>
  <c r="H67" i="1"/>
  <c r="F67" i="1"/>
  <c r="G150" i="1"/>
  <c r="H150" i="1"/>
  <c r="F92" i="1"/>
  <c r="G92" i="1"/>
  <c r="H100" i="1"/>
  <c r="G100" i="1"/>
  <c r="F100" i="1"/>
  <c r="G110" i="1"/>
  <c r="F110" i="1"/>
  <c r="H110" i="1"/>
  <c r="F112" i="1"/>
  <c r="H112" i="1"/>
  <c r="G112" i="1"/>
</calcChain>
</file>

<file path=xl/sharedStrings.xml><?xml version="1.0" encoding="utf-8"?>
<sst xmlns="http://schemas.openxmlformats.org/spreadsheetml/2006/main" count="280" uniqueCount="147">
  <si>
    <t>Total Income</t>
  </si>
  <si>
    <t xml:space="preserve">Total Expenditure </t>
  </si>
  <si>
    <t>Surplus/Deficit (calculated)</t>
  </si>
  <si>
    <t>Source</t>
  </si>
  <si>
    <t>Notes</t>
  </si>
  <si>
    <t>Old d</t>
  </si>
  <si>
    <t>£</t>
  </si>
  <si>
    <t>s</t>
  </si>
  <si>
    <t>d</t>
  </si>
  <si>
    <t>AB/1/1/1</t>
  </si>
  <si>
    <t>Note that these are accounts to Lady-day 1666. Un paid arrears of contributions = £678 5s 0d, i.e. more than twice the income.  Note further that the bills have been disbursed by the Treasurer personally.</t>
  </si>
  <si>
    <t>Arrears due: £625 15s 6d</t>
  </si>
  <si>
    <t>Arrears due: £992 18s 6d</t>
  </si>
  <si>
    <t>Arrears due: £1102 6s 6d. Oldenburg paid a salary of £50 for first time.</t>
  </si>
  <si>
    <t>Arrears due: £1283 4s 6d.  As yet no bills paid that can certainly be identified as a Transactions siubscription</t>
  </si>
  <si>
    <t>Arrears due: £1475 11s 0d</t>
  </si>
  <si>
    <t>Arrears due: £1696 0s 0d</t>
  </si>
  <si>
    <t>Arrears due: £1819 7s 0d</t>
  </si>
  <si>
    <t>AB/1/1/2</t>
  </si>
  <si>
    <t>Arrears due: £2114 1s 6d</t>
  </si>
  <si>
    <t>Arrears due: £2485 4s 6d</t>
  </si>
  <si>
    <t>Arrears due: £2356 16s 6d</t>
  </si>
  <si>
    <t>No entry on the arrears</t>
  </si>
  <si>
    <t>Arrears due: £2825 8s 0d</t>
  </si>
  <si>
    <t>Arrears due: £2957 2s 6d</t>
  </si>
  <si>
    <t>Arrears due: £3259 5s 6d</t>
  </si>
  <si>
    <t>Arrears due: £3202 11s 0d</t>
  </si>
  <si>
    <t>Arrears due: £3279 5s 6d</t>
  </si>
  <si>
    <t>AB/1/1/3</t>
  </si>
  <si>
    <t>Arrears due: £2369 16s 6d</t>
  </si>
  <si>
    <t>Arrears due: £2553 19s 6d</t>
  </si>
  <si>
    <t>Arrears due: No figure</t>
  </si>
  <si>
    <t>Arrears: No figure</t>
  </si>
  <si>
    <t>Halfpenny left off the calculations</t>
  </si>
  <si>
    <t>Balance in AB reads £21 1s 2d; should read £21 2s 1d.</t>
  </si>
  <si>
    <t>Halfpenny left off what's owing to Treasurer.</t>
  </si>
  <si>
    <t>AB/1/1/4</t>
  </si>
  <si>
    <t>AB/1/1/8</t>
  </si>
  <si>
    <t xml:space="preserve">there is an error of one shilling in favour of the balance in the Account book - corrected here. </t>
  </si>
  <si>
    <t>AB/1/1/9</t>
  </si>
  <si>
    <t xml:space="preserve">error on credit of £6 1s 4d, which is why the balance quoted doesn't match up with the simple subtatction of expenditure from income. </t>
  </si>
  <si>
    <t>CMO/3</t>
  </si>
  <si>
    <t>AB/1/1/11</t>
  </si>
  <si>
    <t>CMO/4</t>
  </si>
  <si>
    <t>Note that the amount actually given for the balance in the minutes is £200 11s 5.5d; which does not result from the income and expenditure figures he gives.  The amount should apparently be £215 11s 5.5d.</t>
  </si>
  <si>
    <t>Note that the stationer's bill was actually apid the following year, so the situation is even worse than it looks.</t>
  </si>
  <si>
    <t>CMO/5</t>
  </si>
  <si>
    <t>CMO/6</t>
  </si>
  <si>
    <t>Note that the quoted balance in CMO is a pound light of what it should be; it reads £171 19 s 6.5d</t>
  </si>
  <si>
    <t>Some lands sold, presumably to cover exceptional expenses</t>
  </si>
  <si>
    <t>No data for income and expenditure this year</t>
  </si>
  <si>
    <t>CMO/7 p. 12</t>
  </si>
  <si>
    <t xml:space="preserve">Balance only. </t>
  </si>
  <si>
    <t>CMO/7 p. 34</t>
  </si>
  <si>
    <t>CMO/7  p.60</t>
  </si>
  <si>
    <t>CMO/7 p.93</t>
  </si>
  <si>
    <t>CMO/7 p. 120</t>
  </si>
  <si>
    <t>CMO/7 p. 151</t>
  </si>
  <si>
    <t>CMO/7 p.?</t>
  </si>
  <si>
    <t>CMO/7 p. 239</t>
  </si>
  <si>
    <t>CMO/7 p.258</t>
  </si>
  <si>
    <t>CMO/7 p. 286</t>
  </si>
  <si>
    <t>CMO/7 p. 306</t>
  </si>
  <si>
    <t>Banks on his own authority ordered treasurer to buy £600 3% consols, amoutning to £454 10s.</t>
  </si>
  <si>
    <t>CMO/7 p.330</t>
  </si>
  <si>
    <t>CMO/7 p. 347</t>
  </si>
  <si>
    <t>CMO/8 p.15</t>
  </si>
  <si>
    <t>CMO/8 p. 31</t>
  </si>
  <si>
    <t>CMO/8 p. 47</t>
  </si>
  <si>
    <t>CMO/8 p. 57</t>
  </si>
  <si>
    <t>CMO/8 p.77</t>
  </si>
  <si>
    <t>CMO/8 p.97</t>
  </si>
  <si>
    <t>CMO/8 p.119</t>
  </si>
  <si>
    <t>CMO/8 p. 140</t>
  </si>
  <si>
    <t>Check  - figures in notes don't add up</t>
  </si>
  <si>
    <t>CMO/8 p.160</t>
  </si>
  <si>
    <t>CMO/8 p.176</t>
  </si>
  <si>
    <t>CMO/8 p.195</t>
  </si>
  <si>
    <t>CMO/8 p.214</t>
  </si>
  <si>
    <t>CMO/8 p.231</t>
  </si>
  <si>
    <t>CMO/8 p.246</t>
  </si>
  <si>
    <t>CMO/8 p.260</t>
  </si>
  <si>
    <t>CMO/.8 p. 275</t>
  </si>
  <si>
    <t>In the red for the first time in the Banks presidency.  Council minutes don't make the reason particularly obvious.</t>
  </si>
  <si>
    <t>CMO/8 p. 294</t>
  </si>
  <si>
    <t>CMO/8 p. 307</t>
  </si>
  <si>
    <t>CMO/8 p. 326</t>
  </si>
  <si>
    <t>CMO/8 p.348</t>
  </si>
  <si>
    <t>CMO/9 p.9</t>
  </si>
  <si>
    <t>CMO/9 p.31</t>
  </si>
  <si>
    <t>CMO/9 p. 45</t>
  </si>
  <si>
    <t>CMO/9 p.76</t>
  </si>
  <si>
    <t>CMO/9 p. 90</t>
  </si>
  <si>
    <t>CMO/9 p.123</t>
  </si>
  <si>
    <t>CMO/9 p.144</t>
  </si>
  <si>
    <t>Note that this does not correspond to the notes- check original. The balance is £200 light, unless the income figure has een mistranscirbed, whether by me or the Clerk remains to be seen!</t>
  </si>
  <si>
    <t>CMO/9 p. 181</t>
  </si>
  <si>
    <t xml:space="preserve">This makes no sense.  This only makes sense of the 1817 balance wasn't included in the receipts for 1818 - the new balance is the sum of the balance of the sum given here and last year's balance.  The figure given is £1580 2s 6d, and should apparently be £544 17s 6d.  The error doesn't reside in my transcription. </t>
  </si>
  <si>
    <t>CMO/9 p.213</t>
  </si>
  <si>
    <t>Out by sixpence.  Check transcription.</t>
  </si>
  <si>
    <t>CMO/9 p.251</t>
  </si>
  <si>
    <t>CMO/9 p.293</t>
  </si>
  <si>
    <t>CMO/10 p.16</t>
  </si>
  <si>
    <t>CMO/10 p. 50-7</t>
  </si>
  <si>
    <t>CMO/10 p.96</t>
  </si>
  <si>
    <t>CMO/10 p.218-9</t>
  </si>
  <si>
    <t>CMO/10 pp.264-5</t>
  </si>
  <si>
    <t>Probable transcription error - check</t>
  </si>
  <si>
    <t>CMO/10 pp.310-11</t>
  </si>
  <si>
    <t>Probable transcription error - check. Done, corrected here and in notes.</t>
  </si>
  <si>
    <t>CMO/10 p.366</t>
  </si>
  <si>
    <t>CMO/11 pp. 62-3</t>
  </si>
  <si>
    <t>CMO/11 pp. 136-8</t>
  </si>
  <si>
    <t>Fees income is for annual fees only (no admission fees, no compounding, see Proc 1850 p1034)</t>
  </si>
  <si>
    <t>No info in Council Minutes.  See CMO/11 p.280 - Done, it is blank, saying only that the auditor's report was read and approved.  And we can't even get the balance because theminutes of the 1832  anniversaary meeting don't exist…Clarified 19/06/2014.  They exist, they're just in the partial vol. 12 that was replaced by the printed minutes.  Still don't include the balance totals, however.  Check later tabulations in the membership committees to see if we can derive rough figures from somewhere...</t>
  </si>
  <si>
    <t>Check printed council minutes - done, and the manuscript originals.  No reliable information; bills paid 14 November add up to £2558 17s 2d.  They had to sell £2500 in the reduced annuities, realising c. £2150, "to meet the deficiencies of the present year."</t>
  </si>
  <si>
    <t xml:space="preserve">PCM/1 p.32 </t>
  </si>
  <si>
    <t>Balance only calculated in minutes: Income arrived at by adding Balance to Expenditure considered as bills enumerated in PCM.</t>
  </si>
  <si>
    <t>PCM/1 p.58</t>
  </si>
  <si>
    <t>PCM/1 p.92</t>
  </si>
  <si>
    <t>PCM/1 p.133-7</t>
  </si>
  <si>
    <t>PCM/1 p. 161-5</t>
  </si>
  <si>
    <t>PCM/1 p. 187-92</t>
  </si>
  <si>
    <t>PCM/1 p. 247-50</t>
  </si>
  <si>
    <t>PCM/1 p. 296-305</t>
  </si>
  <si>
    <t>PCM/1 p. 353-6</t>
  </si>
  <si>
    <t>PCM/1 p. 397-401</t>
  </si>
  <si>
    <t>PCM/1 p. 434</t>
  </si>
  <si>
    <t>Back to giving income and expenditure totals as well as balance.</t>
  </si>
  <si>
    <t>PCM/1 p. 478</t>
  </si>
  <si>
    <t>there is an error in here somewhere, because the quoted figure for the balance is £1000 higher than the figures in the minute book apparently allow.  One of the three printed figures is therefore £1000 too high; unfortunately the balance rolling over isn't mentioned in the next year's minutes.</t>
  </si>
  <si>
    <t>PCM/1 p. 509</t>
  </si>
  <si>
    <t>PCM/1 p. 542</t>
  </si>
  <si>
    <t>PCM/2 p. 59</t>
  </si>
  <si>
    <t>Up to this period, the annual income includes the carry-forward from previous years</t>
  </si>
  <si>
    <t>Year</t>
  </si>
  <si>
    <t>Blank in the Account Book</t>
  </si>
  <si>
    <t>Royal Society archive ref</t>
  </si>
  <si>
    <t>Income (including carry-forward)</t>
  </si>
  <si>
    <t>Balance at 30 November (i.e. end of RS accounting year)</t>
  </si>
  <si>
    <t>Balance at 30 November</t>
  </si>
  <si>
    <t>The Royal Society only began presenting 'annual accounts' in a modern sense in the 1830s.</t>
  </si>
  <si>
    <t>For the earlier period, from 1665, the Treasurer reported each year on the 'cash in hand' at the year end (30 November), the total income (including last year's cash in hand), and the total expenditure.</t>
  </si>
  <si>
    <t>This spreadsheet contains the income, expenditure and year-end balances from 1665 to 1847, transcribed from Royal Society archival sources (Account Books 1665-1740, and then from Council Minutes)</t>
  </si>
  <si>
    <t>The transcription was done by Noah Moxham.</t>
  </si>
  <si>
    <t>We have calculated a figure for income not including the cash brought forward, to enable us to create a more familiar income/expenditure series, and an annual surplus/deficit calculation.</t>
  </si>
  <si>
    <t>Britain used the imperial system of currency, in which 12 pennies (12d) = 1 shilling (1s), and 20 shillings = £1 (thus, 240d - £1). This is not very Excel-friendly, so we have used old pennies for graphing (but have included £sd for easier human-reading)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</si>
</sst>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0" fontId="2" fillId="0" borderId="0" xfId="0" applyFont="1" applyAlignment="1">
      <alignment horizontal="center" wrapText="1"/>
    </xf>
    <xf numFmtId="164" fontId="2" fillId="0" borderId="0" xfId="1" applyNumberFormat="1" applyFont="1" applyAlignment="1">
      <alignment horizontal="center" wrapText="1"/>
    </xf>
    <xf numFmtId="164" fontId="2" fillId="0" borderId="0" xfId="1" applyNumberFormat="1" applyFont="1" applyAlignment="1">
      <alignment horizontal="center" wrapText="1"/>
    </xf>
    <xf numFmtId="164" fontId="1" fillId="0" borderId="0" xfId="1" applyNumberFormat="1" applyFont="1"/>
    <xf numFmtId="43" fontId="1" fillId="0" borderId="0" xfId="1" applyFont="1"/>
    <xf numFmtId="0" fontId="0" fillId="2" borderId="0" xfId="0" applyFill="1"/>
    <xf numFmtId="0" fontId="0" fillId="0" borderId="0" xfId="0" applyFont="1" applyAlignment="1">
      <alignment horizontal="center" wrapText="1"/>
    </xf>
    <xf numFmtId="164" fontId="1" fillId="0" borderId="0" xfId="1" applyNumberFormat="1" applyFont="1" applyAlignment="1">
      <alignment horizontal="center" wrapText="1"/>
    </xf>
    <xf numFmtId="164" fontId="2" fillId="3" borderId="0" xfId="1" applyNumberFormat="1" applyFont="1" applyFill="1" applyAlignment="1">
      <alignment horizontal="center" wrapText="1"/>
    </xf>
    <xf numFmtId="164" fontId="1" fillId="3" borderId="0" xfId="1" applyNumberFormat="1" applyFont="1" applyFill="1" applyAlignment="1">
      <alignment horizontal="center" wrapText="1"/>
    </xf>
    <xf numFmtId="164" fontId="1" fillId="3" borderId="0" xfId="1" applyNumberFormat="1" applyFont="1" applyFill="1"/>
    <xf numFmtId="164" fontId="0" fillId="3" borderId="0" xfId="1" applyNumberFormat="1" applyFont="1" applyFill="1"/>
    <xf numFmtId="0" fontId="2" fillId="0" borderId="0" xfId="0" applyFont="1" applyAlignment="1">
      <alignment horizontal="right" wrapText="1" indent="1"/>
    </xf>
    <xf numFmtId="0" fontId="0" fillId="0" borderId="0" xfId="0" applyAlignment="1">
      <alignment horizontal="right" wrapText="1" indent="1"/>
    </xf>
    <xf numFmtId="0" fontId="2" fillId="0" borderId="0" xfId="0" applyFont="1" applyAlignment="1">
      <alignment horizontal="center"/>
    </xf>
    <xf numFmtId="164" fontId="1" fillId="0" borderId="0" xfId="1" applyNumberFormat="1" applyFont="1" applyFill="1" applyAlignment="1">
      <alignment horizontal="center" wrapText="1"/>
    </xf>
    <xf numFmtId="0" fontId="0" fillId="0" borderId="0" xfId="0" applyFill="1"/>
    <xf numFmtId="164" fontId="2" fillId="0" borderId="0" xfId="1" applyNumberFormat="1" applyFont="1" applyFill="1"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80" b="1" i="0" u="none" strike="noStrike" baseline="0">
                <a:solidFill>
                  <a:srgbClr val="333333"/>
                </a:solidFill>
                <a:latin typeface="Calibri"/>
                <a:ea typeface="Calibri"/>
                <a:cs typeface="Calibri"/>
              </a:defRPr>
            </a:pPr>
            <a:r>
              <a:rPr lang="en-US"/>
              <a:t> Surplus/Deficit (in old pennies) </a:t>
            </a:r>
          </a:p>
        </c:rich>
      </c:tx>
      <c:overlay val="0"/>
      <c:spPr>
        <a:noFill/>
        <a:ln w="25400">
          <a:noFill/>
        </a:ln>
      </c:spPr>
    </c:title>
    <c:autoTitleDeleted val="0"/>
    <c:plotArea>
      <c:layout/>
      <c:barChart>
        <c:barDir val="col"/>
        <c:grouping val="clustered"/>
        <c:varyColors val="0"/>
        <c:ser>
          <c:idx val="0"/>
          <c:order val="0"/>
          <c:tx>
            <c:strRef>
              <c:f>'Royal Society finances 1665_184'!$E$1:$H$1</c:f>
              <c:strCache>
                <c:ptCount val="1"/>
                <c:pt idx="0">
                  <c:v> Surplus/Deficit (calculated) </c:v>
                </c:pt>
              </c:strCache>
            </c:strRef>
          </c:tx>
          <c:spPr>
            <a:solidFill>
              <a:srgbClr val="4F81BD"/>
            </a:solidFill>
            <a:ln w="25400">
              <a:noFill/>
            </a:ln>
          </c:spPr>
          <c:invertIfNegative val="0"/>
          <c:trendline>
            <c:spPr>
              <a:ln w="19050" cap="rnd" cmpd="sng">
                <a:solidFill>
                  <a:srgbClr val="C00000"/>
                </a:solidFill>
                <a:prstDash val="sysDot"/>
              </a:ln>
              <a:effectLst/>
            </c:spPr>
            <c:trendlineType val="movingAvg"/>
            <c:period val="10"/>
            <c:dispRSqr val="0"/>
            <c:dispEq val="0"/>
          </c:trendline>
          <c:cat>
            <c:numRef>
              <c:f>'Royal Society finances 1665_184'!$A$3:$A$185</c:f>
              <c:numCache>
                <c:formatCode>General</c:formatCode>
                <c:ptCount val="183"/>
                <c:pt idx="0">
                  <c:v>1665</c:v>
                </c:pt>
                <c:pt idx="1">
                  <c:v>1666</c:v>
                </c:pt>
                <c:pt idx="2">
                  <c:v>1667</c:v>
                </c:pt>
                <c:pt idx="3">
                  <c:v>1668</c:v>
                </c:pt>
                <c:pt idx="4">
                  <c:v>1669</c:v>
                </c:pt>
                <c:pt idx="5">
                  <c:v>1670</c:v>
                </c:pt>
                <c:pt idx="6">
                  <c:v>1671</c:v>
                </c:pt>
                <c:pt idx="7">
                  <c:v>1672</c:v>
                </c:pt>
                <c:pt idx="8">
                  <c:v>1673</c:v>
                </c:pt>
                <c:pt idx="9">
                  <c:v>1674</c:v>
                </c:pt>
                <c:pt idx="10">
                  <c:v>1675</c:v>
                </c:pt>
                <c:pt idx="11">
                  <c:v>1676</c:v>
                </c:pt>
                <c:pt idx="12">
                  <c:v>1677</c:v>
                </c:pt>
                <c:pt idx="13">
                  <c:v>1678</c:v>
                </c:pt>
                <c:pt idx="14">
                  <c:v>1679</c:v>
                </c:pt>
                <c:pt idx="15">
                  <c:v>1680</c:v>
                </c:pt>
                <c:pt idx="16">
                  <c:v>1681</c:v>
                </c:pt>
                <c:pt idx="17">
                  <c:v>1682</c:v>
                </c:pt>
                <c:pt idx="18">
                  <c:v>1683</c:v>
                </c:pt>
                <c:pt idx="19">
                  <c:v>1684</c:v>
                </c:pt>
                <c:pt idx="20">
                  <c:v>1685</c:v>
                </c:pt>
                <c:pt idx="21">
                  <c:v>1686</c:v>
                </c:pt>
                <c:pt idx="22">
                  <c:v>1687</c:v>
                </c:pt>
                <c:pt idx="23">
                  <c:v>1688</c:v>
                </c:pt>
                <c:pt idx="24">
                  <c:v>1689</c:v>
                </c:pt>
                <c:pt idx="25">
                  <c:v>1690</c:v>
                </c:pt>
                <c:pt idx="26">
                  <c:v>1691</c:v>
                </c:pt>
                <c:pt idx="27">
                  <c:v>1692</c:v>
                </c:pt>
                <c:pt idx="28">
                  <c:v>1693</c:v>
                </c:pt>
                <c:pt idx="29">
                  <c:v>1694</c:v>
                </c:pt>
                <c:pt idx="30">
                  <c:v>1695</c:v>
                </c:pt>
                <c:pt idx="31">
                  <c:v>1696</c:v>
                </c:pt>
                <c:pt idx="32">
                  <c:v>1697</c:v>
                </c:pt>
                <c:pt idx="33">
                  <c:v>1698</c:v>
                </c:pt>
                <c:pt idx="34">
                  <c:v>1699</c:v>
                </c:pt>
                <c:pt idx="35">
                  <c:v>1700</c:v>
                </c:pt>
                <c:pt idx="36">
                  <c:v>1701</c:v>
                </c:pt>
                <c:pt idx="37">
                  <c:v>1702</c:v>
                </c:pt>
                <c:pt idx="38">
                  <c:v>1703</c:v>
                </c:pt>
                <c:pt idx="39">
                  <c:v>1704</c:v>
                </c:pt>
                <c:pt idx="40">
                  <c:v>1705</c:v>
                </c:pt>
                <c:pt idx="41">
                  <c:v>1706</c:v>
                </c:pt>
                <c:pt idx="42">
                  <c:v>1707</c:v>
                </c:pt>
                <c:pt idx="43">
                  <c:v>1708</c:v>
                </c:pt>
                <c:pt idx="44">
                  <c:v>1709</c:v>
                </c:pt>
                <c:pt idx="45">
                  <c:v>1710</c:v>
                </c:pt>
                <c:pt idx="46">
                  <c:v>1711</c:v>
                </c:pt>
                <c:pt idx="47">
                  <c:v>1712</c:v>
                </c:pt>
                <c:pt idx="48">
                  <c:v>1713</c:v>
                </c:pt>
                <c:pt idx="49">
                  <c:v>1714</c:v>
                </c:pt>
                <c:pt idx="50">
                  <c:v>1715</c:v>
                </c:pt>
                <c:pt idx="51">
                  <c:v>1716</c:v>
                </c:pt>
                <c:pt idx="52">
                  <c:v>1717</c:v>
                </c:pt>
                <c:pt idx="53">
                  <c:v>1718</c:v>
                </c:pt>
                <c:pt idx="54">
                  <c:v>1719</c:v>
                </c:pt>
                <c:pt idx="55">
                  <c:v>1720</c:v>
                </c:pt>
                <c:pt idx="56">
                  <c:v>1721</c:v>
                </c:pt>
                <c:pt idx="57">
                  <c:v>1722</c:v>
                </c:pt>
                <c:pt idx="58">
                  <c:v>1723</c:v>
                </c:pt>
                <c:pt idx="59">
                  <c:v>1724</c:v>
                </c:pt>
                <c:pt idx="60">
                  <c:v>1725</c:v>
                </c:pt>
                <c:pt idx="61">
                  <c:v>1726</c:v>
                </c:pt>
                <c:pt idx="62">
                  <c:v>1727</c:v>
                </c:pt>
                <c:pt idx="63">
                  <c:v>1728</c:v>
                </c:pt>
                <c:pt idx="64">
                  <c:v>1729</c:v>
                </c:pt>
                <c:pt idx="65">
                  <c:v>1730</c:v>
                </c:pt>
                <c:pt idx="66">
                  <c:v>1731</c:v>
                </c:pt>
                <c:pt idx="67">
                  <c:v>1732</c:v>
                </c:pt>
                <c:pt idx="68">
                  <c:v>1733</c:v>
                </c:pt>
                <c:pt idx="69">
                  <c:v>1734</c:v>
                </c:pt>
                <c:pt idx="70">
                  <c:v>1735</c:v>
                </c:pt>
                <c:pt idx="71">
                  <c:v>1736</c:v>
                </c:pt>
                <c:pt idx="72">
                  <c:v>1737</c:v>
                </c:pt>
                <c:pt idx="73">
                  <c:v>1738</c:v>
                </c:pt>
                <c:pt idx="74">
                  <c:v>1739</c:v>
                </c:pt>
                <c:pt idx="75">
                  <c:v>1740</c:v>
                </c:pt>
                <c:pt idx="76">
                  <c:v>1741</c:v>
                </c:pt>
                <c:pt idx="77">
                  <c:v>1742</c:v>
                </c:pt>
                <c:pt idx="78">
                  <c:v>1743</c:v>
                </c:pt>
                <c:pt idx="79">
                  <c:v>1744</c:v>
                </c:pt>
                <c:pt idx="80">
                  <c:v>1745</c:v>
                </c:pt>
                <c:pt idx="81">
                  <c:v>1746</c:v>
                </c:pt>
                <c:pt idx="82">
                  <c:v>1747</c:v>
                </c:pt>
                <c:pt idx="83">
                  <c:v>1748</c:v>
                </c:pt>
                <c:pt idx="84">
                  <c:v>1749</c:v>
                </c:pt>
                <c:pt idx="85">
                  <c:v>1750</c:v>
                </c:pt>
                <c:pt idx="86">
                  <c:v>1751</c:v>
                </c:pt>
                <c:pt idx="87">
                  <c:v>1752</c:v>
                </c:pt>
                <c:pt idx="88">
                  <c:v>1753</c:v>
                </c:pt>
                <c:pt idx="89">
                  <c:v>1754</c:v>
                </c:pt>
                <c:pt idx="90">
                  <c:v>1755</c:v>
                </c:pt>
                <c:pt idx="91">
                  <c:v>1756</c:v>
                </c:pt>
                <c:pt idx="92">
                  <c:v>1757</c:v>
                </c:pt>
                <c:pt idx="93">
                  <c:v>1758</c:v>
                </c:pt>
                <c:pt idx="94">
                  <c:v>1759</c:v>
                </c:pt>
                <c:pt idx="95">
                  <c:v>1760</c:v>
                </c:pt>
                <c:pt idx="96">
                  <c:v>1761</c:v>
                </c:pt>
                <c:pt idx="97">
                  <c:v>1762</c:v>
                </c:pt>
                <c:pt idx="98">
                  <c:v>1763</c:v>
                </c:pt>
                <c:pt idx="99">
                  <c:v>1764</c:v>
                </c:pt>
                <c:pt idx="100">
                  <c:v>1765</c:v>
                </c:pt>
                <c:pt idx="101">
                  <c:v>1766</c:v>
                </c:pt>
                <c:pt idx="102">
                  <c:v>1767</c:v>
                </c:pt>
                <c:pt idx="103">
                  <c:v>1768</c:v>
                </c:pt>
                <c:pt idx="104">
                  <c:v>1769</c:v>
                </c:pt>
                <c:pt idx="105">
                  <c:v>1770</c:v>
                </c:pt>
                <c:pt idx="106">
                  <c:v>1771</c:v>
                </c:pt>
                <c:pt idx="107">
                  <c:v>1772</c:v>
                </c:pt>
                <c:pt idx="108">
                  <c:v>1773</c:v>
                </c:pt>
                <c:pt idx="109">
                  <c:v>1774</c:v>
                </c:pt>
                <c:pt idx="110">
                  <c:v>1775</c:v>
                </c:pt>
                <c:pt idx="111">
                  <c:v>1776</c:v>
                </c:pt>
                <c:pt idx="112">
                  <c:v>1777</c:v>
                </c:pt>
                <c:pt idx="113">
                  <c:v>1778</c:v>
                </c:pt>
                <c:pt idx="114">
                  <c:v>1779</c:v>
                </c:pt>
                <c:pt idx="115">
                  <c:v>1780</c:v>
                </c:pt>
                <c:pt idx="116">
                  <c:v>1781</c:v>
                </c:pt>
                <c:pt idx="117">
                  <c:v>1782</c:v>
                </c:pt>
                <c:pt idx="118">
                  <c:v>1783</c:v>
                </c:pt>
                <c:pt idx="119">
                  <c:v>1784</c:v>
                </c:pt>
                <c:pt idx="120">
                  <c:v>1785</c:v>
                </c:pt>
                <c:pt idx="121">
                  <c:v>1786</c:v>
                </c:pt>
                <c:pt idx="122">
                  <c:v>1787</c:v>
                </c:pt>
                <c:pt idx="123">
                  <c:v>1788</c:v>
                </c:pt>
                <c:pt idx="124">
                  <c:v>1789</c:v>
                </c:pt>
                <c:pt idx="125">
                  <c:v>1790</c:v>
                </c:pt>
                <c:pt idx="126">
                  <c:v>1791</c:v>
                </c:pt>
                <c:pt idx="127">
                  <c:v>1792</c:v>
                </c:pt>
                <c:pt idx="128">
                  <c:v>1793</c:v>
                </c:pt>
                <c:pt idx="129">
                  <c:v>1794</c:v>
                </c:pt>
                <c:pt idx="130">
                  <c:v>1795</c:v>
                </c:pt>
                <c:pt idx="131">
                  <c:v>1796</c:v>
                </c:pt>
                <c:pt idx="132">
                  <c:v>1797</c:v>
                </c:pt>
                <c:pt idx="133">
                  <c:v>1798</c:v>
                </c:pt>
                <c:pt idx="134">
                  <c:v>1799</c:v>
                </c:pt>
                <c:pt idx="135">
                  <c:v>1800</c:v>
                </c:pt>
                <c:pt idx="136">
                  <c:v>1801</c:v>
                </c:pt>
                <c:pt idx="137">
                  <c:v>1802</c:v>
                </c:pt>
                <c:pt idx="138">
                  <c:v>1803</c:v>
                </c:pt>
                <c:pt idx="139">
                  <c:v>1804</c:v>
                </c:pt>
                <c:pt idx="140">
                  <c:v>1805</c:v>
                </c:pt>
                <c:pt idx="141">
                  <c:v>1806</c:v>
                </c:pt>
                <c:pt idx="142">
                  <c:v>1807</c:v>
                </c:pt>
                <c:pt idx="143">
                  <c:v>1808</c:v>
                </c:pt>
                <c:pt idx="144">
                  <c:v>1809</c:v>
                </c:pt>
                <c:pt idx="145">
                  <c:v>1810</c:v>
                </c:pt>
                <c:pt idx="146">
                  <c:v>1811</c:v>
                </c:pt>
                <c:pt idx="147">
                  <c:v>1812</c:v>
                </c:pt>
                <c:pt idx="148">
                  <c:v>1813</c:v>
                </c:pt>
                <c:pt idx="149">
                  <c:v>1814</c:v>
                </c:pt>
                <c:pt idx="150">
                  <c:v>1815</c:v>
                </c:pt>
                <c:pt idx="151">
                  <c:v>1816</c:v>
                </c:pt>
                <c:pt idx="152">
                  <c:v>1817</c:v>
                </c:pt>
                <c:pt idx="153">
                  <c:v>1818</c:v>
                </c:pt>
                <c:pt idx="154">
                  <c:v>1819</c:v>
                </c:pt>
                <c:pt idx="155">
                  <c:v>1820</c:v>
                </c:pt>
                <c:pt idx="156">
                  <c:v>1821</c:v>
                </c:pt>
                <c:pt idx="157">
                  <c:v>1822</c:v>
                </c:pt>
                <c:pt idx="158">
                  <c:v>1823</c:v>
                </c:pt>
                <c:pt idx="159">
                  <c:v>1824</c:v>
                </c:pt>
                <c:pt idx="160">
                  <c:v>1825</c:v>
                </c:pt>
                <c:pt idx="161">
                  <c:v>1826</c:v>
                </c:pt>
                <c:pt idx="162">
                  <c:v>1827</c:v>
                </c:pt>
                <c:pt idx="163">
                  <c:v>1828</c:v>
                </c:pt>
                <c:pt idx="164">
                  <c:v>1829</c:v>
                </c:pt>
                <c:pt idx="165">
                  <c:v>1830</c:v>
                </c:pt>
                <c:pt idx="166">
                  <c:v>1831</c:v>
                </c:pt>
                <c:pt idx="167">
                  <c:v>1832</c:v>
                </c:pt>
                <c:pt idx="168">
                  <c:v>1833</c:v>
                </c:pt>
                <c:pt idx="169">
                  <c:v>1834</c:v>
                </c:pt>
                <c:pt idx="170">
                  <c:v>1835</c:v>
                </c:pt>
                <c:pt idx="171">
                  <c:v>1836</c:v>
                </c:pt>
                <c:pt idx="172">
                  <c:v>1837</c:v>
                </c:pt>
                <c:pt idx="173">
                  <c:v>1838</c:v>
                </c:pt>
                <c:pt idx="174">
                  <c:v>1839</c:v>
                </c:pt>
                <c:pt idx="175">
                  <c:v>1840</c:v>
                </c:pt>
                <c:pt idx="176">
                  <c:v>1841</c:v>
                </c:pt>
                <c:pt idx="177">
                  <c:v>1842</c:v>
                </c:pt>
                <c:pt idx="178">
                  <c:v>1843</c:v>
                </c:pt>
                <c:pt idx="179">
                  <c:v>1844</c:v>
                </c:pt>
                <c:pt idx="180">
                  <c:v>1845</c:v>
                </c:pt>
                <c:pt idx="181">
                  <c:v>1846</c:v>
                </c:pt>
                <c:pt idx="182">
                  <c:v>1847</c:v>
                </c:pt>
              </c:numCache>
            </c:numRef>
          </c:cat>
          <c:val>
            <c:numRef>
              <c:f>'Royal Society finances 1665_184'!$E$1:$E$185</c:f>
              <c:numCache>
                <c:formatCode>_-* #,##0_-;\-* #,##0_-;_-* "-"??_-;_-@_-</c:formatCode>
                <c:ptCount val="185"/>
                <c:pt idx="0">
                  <c:v>0</c:v>
                </c:pt>
                <c:pt idx="1">
                  <c:v>0</c:v>
                </c:pt>
                <c:pt idx="2">
                  <c:v>8192</c:v>
                </c:pt>
                <c:pt idx="3">
                  <c:v>9356</c:v>
                </c:pt>
                <c:pt idx="4">
                  <c:v>1117</c:v>
                </c:pt>
                <c:pt idx="5">
                  <c:v>4921</c:v>
                </c:pt>
                <c:pt idx="6">
                  <c:v>-6634</c:v>
                </c:pt>
                <c:pt idx="7">
                  <c:v>-442</c:v>
                </c:pt>
                <c:pt idx="8">
                  <c:v>-13984</c:v>
                </c:pt>
                <c:pt idx="9">
                  <c:v>-735</c:v>
                </c:pt>
                <c:pt idx="10">
                  <c:v>-446</c:v>
                </c:pt>
                <c:pt idx="12">
                  <c:v>8369</c:v>
                </c:pt>
                <c:pt idx="13">
                  <c:v>-1040</c:v>
                </c:pt>
                <c:pt idx="14">
                  <c:v>-4517</c:v>
                </c:pt>
                <c:pt idx="15">
                  <c:v>2924</c:v>
                </c:pt>
                <c:pt idx="16">
                  <c:v>-2112</c:v>
                </c:pt>
                <c:pt idx="17">
                  <c:v>10906</c:v>
                </c:pt>
                <c:pt idx="18">
                  <c:v>-10164</c:v>
                </c:pt>
                <c:pt idx="19">
                  <c:v>16230</c:v>
                </c:pt>
                <c:pt idx="20">
                  <c:v>43974</c:v>
                </c:pt>
                <c:pt idx="21">
                  <c:v>-27271</c:v>
                </c:pt>
                <c:pt idx="22">
                  <c:v>-23907</c:v>
                </c:pt>
                <c:pt idx="23">
                  <c:v>19186</c:v>
                </c:pt>
                <c:pt idx="24">
                  <c:v>-16205</c:v>
                </c:pt>
                <c:pt idx="25">
                  <c:v>2884</c:v>
                </c:pt>
                <c:pt idx="26">
                  <c:v>1104</c:v>
                </c:pt>
                <c:pt idx="27">
                  <c:v>35712</c:v>
                </c:pt>
                <c:pt idx="28">
                  <c:v>-21172</c:v>
                </c:pt>
                <c:pt idx="29">
                  <c:v>14582</c:v>
                </c:pt>
                <c:pt idx="30">
                  <c:v>-10260</c:v>
                </c:pt>
                <c:pt idx="31">
                  <c:v>2258</c:v>
                </c:pt>
                <c:pt idx="32">
                  <c:v>-11306</c:v>
                </c:pt>
                <c:pt idx="33">
                  <c:v>-27144</c:v>
                </c:pt>
                <c:pt idx="34">
                  <c:v>-1404</c:v>
                </c:pt>
                <c:pt idx="35">
                  <c:v>1073</c:v>
                </c:pt>
                <c:pt idx="36">
                  <c:v>-756</c:v>
                </c:pt>
                <c:pt idx="37">
                  <c:v>3515</c:v>
                </c:pt>
                <c:pt idx="38">
                  <c:v>-617</c:v>
                </c:pt>
                <c:pt idx="39">
                  <c:v>9712</c:v>
                </c:pt>
                <c:pt idx="40">
                  <c:v>-10887</c:v>
                </c:pt>
                <c:pt idx="41">
                  <c:v>6851</c:v>
                </c:pt>
                <c:pt idx="42">
                  <c:v>-3937.5</c:v>
                </c:pt>
                <c:pt idx="43">
                  <c:v>-1515.5</c:v>
                </c:pt>
                <c:pt idx="44">
                  <c:v>4725</c:v>
                </c:pt>
                <c:pt idx="45">
                  <c:v>-1863</c:v>
                </c:pt>
                <c:pt idx="46">
                  <c:v>-49</c:v>
                </c:pt>
                <c:pt idx="47">
                  <c:v>-770</c:v>
                </c:pt>
                <c:pt idx="48">
                  <c:v>12107</c:v>
                </c:pt>
                <c:pt idx="49">
                  <c:v>-20998.5</c:v>
                </c:pt>
                <c:pt idx="50">
                  <c:v>157.5</c:v>
                </c:pt>
                <c:pt idx="51">
                  <c:v>8707.5</c:v>
                </c:pt>
                <c:pt idx="52">
                  <c:v>21768</c:v>
                </c:pt>
                <c:pt idx="53">
                  <c:v>106030.5</c:v>
                </c:pt>
                <c:pt idx="54">
                  <c:v>-106815.5</c:v>
                </c:pt>
                <c:pt idx="55">
                  <c:v>29863</c:v>
                </c:pt>
                <c:pt idx="56">
                  <c:v>12376</c:v>
                </c:pt>
                <c:pt idx="57">
                  <c:v>43764.5</c:v>
                </c:pt>
                <c:pt idx="58">
                  <c:v>-2852</c:v>
                </c:pt>
                <c:pt idx="59">
                  <c:v>15057</c:v>
                </c:pt>
                <c:pt idx="60">
                  <c:v>-60748</c:v>
                </c:pt>
                <c:pt idx="61">
                  <c:v>-15448.25</c:v>
                </c:pt>
                <c:pt idx="62">
                  <c:v>33361.5</c:v>
                </c:pt>
                <c:pt idx="63">
                  <c:v>12404</c:v>
                </c:pt>
                <c:pt idx="64">
                  <c:v>66143</c:v>
                </c:pt>
                <c:pt idx="66">
                  <c:v>63917.75</c:v>
                </c:pt>
                <c:pt idx="67">
                  <c:v>-48348</c:v>
                </c:pt>
                <c:pt idx="68">
                  <c:v>96616.5</c:v>
                </c:pt>
                <c:pt idx="69">
                  <c:v>18234</c:v>
                </c:pt>
                <c:pt idx="70">
                  <c:v>-35923</c:v>
                </c:pt>
                <c:pt idx="71">
                  <c:v>-41873</c:v>
                </c:pt>
                <c:pt idx="72">
                  <c:v>7025.5</c:v>
                </c:pt>
                <c:pt idx="73">
                  <c:v>-36349.75</c:v>
                </c:pt>
                <c:pt idx="74">
                  <c:v>-9887.25</c:v>
                </c:pt>
                <c:pt idx="75">
                  <c:v>5797</c:v>
                </c:pt>
                <c:pt idx="76">
                  <c:v>-42208.5</c:v>
                </c:pt>
                <c:pt idx="77">
                  <c:v>19333</c:v>
                </c:pt>
                <c:pt idx="78">
                  <c:v>74321</c:v>
                </c:pt>
                <c:pt idx="80">
                  <c:v>-19754.25</c:v>
                </c:pt>
                <c:pt idx="81">
                  <c:v>-22397.25</c:v>
                </c:pt>
                <c:pt idx="82">
                  <c:v>1716.5</c:v>
                </c:pt>
                <c:pt idx="83">
                  <c:v>9602.25</c:v>
                </c:pt>
                <c:pt idx="84">
                  <c:v>92049</c:v>
                </c:pt>
                <c:pt idx="85">
                  <c:v>-8329.5</c:v>
                </c:pt>
                <c:pt idx="86">
                  <c:v>-40</c:v>
                </c:pt>
                <c:pt idx="87">
                  <c:v>50065.25</c:v>
                </c:pt>
                <c:pt idx="88">
                  <c:v>-60726</c:v>
                </c:pt>
                <c:pt idx="89">
                  <c:v>29375</c:v>
                </c:pt>
                <c:pt idx="90">
                  <c:v>-5724</c:v>
                </c:pt>
                <c:pt idx="91">
                  <c:v>87724.5</c:v>
                </c:pt>
                <c:pt idx="92">
                  <c:v>-113665.25</c:v>
                </c:pt>
                <c:pt idx="93">
                  <c:v>93647.75</c:v>
                </c:pt>
                <c:pt idx="94">
                  <c:v>-49274</c:v>
                </c:pt>
                <c:pt idx="95">
                  <c:v>20442</c:v>
                </c:pt>
                <c:pt idx="96">
                  <c:v>-56548.5</c:v>
                </c:pt>
                <c:pt idx="97">
                  <c:v>-93489.5</c:v>
                </c:pt>
                <c:pt idx="98">
                  <c:v>49146.75</c:v>
                </c:pt>
                <c:pt idx="99">
                  <c:v>-94124.25</c:v>
                </c:pt>
                <c:pt idx="100">
                  <c:v>99328.25</c:v>
                </c:pt>
                <c:pt idx="101">
                  <c:v>-8268</c:v>
                </c:pt>
                <c:pt idx="102">
                  <c:v>-34779.5</c:v>
                </c:pt>
                <c:pt idx="103">
                  <c:v>44645</c:v>
                </c:pt>
                <c:pt idx="104">
                  <c:v>20324</c:v>
                </c:pt>
                <c:pt idx="105">
                  <c:v>-76320.75</c:v>
                </c:pt>
                <c:pt idx="106">
                  <c:v>53430</c:v>
                </c:pt>
                <c:pt idx="107">
                  <c:v>37792</c:v>
                </c:pt>
                <c:pt idx="108">
                  <c:v>-68140.75</c:v>
                </c:pt>
                <c:pt idx="109">
                  <c:v>46767</c:v>
                </c:pt>
                <c:pt idx="110">
                  <c:v>-30876</c:v>
                </c:pt>
                <c:pt idx="111">
                  <c:v>118801.5</c:v>
                </c:pt>
                <c:pt idx="116">
                  <c:v>-79799</c:v>
                </c:pt>
                <c:pt idx="117">
                  <c:v>-50023</c:v>
                </c:pt>
                <c:pt idx="118">
                  <c:v>64585</c:v>
                </c:pt>
                <c:pt idx="119">
                  <c:v>-102553</c:v>
                </c:pt>
                <c:pt idx="120">
                  <c:v>44211</c:v>
                </c:pt>
                <c:pt idx="121">
                  <c:v>-48948.5</c:v>
                </c:pt>
                <c:pt idx="122">
                  <c:v>-40862</c:v>
                </c:pt>
                <c:pt idx="123">
                  <c:v>124324.5</c:v>
                </c:pt>
                <c:pt idx="124">
                  <c:v>76083</c:v>
                </c:pt>
                <c:pt idx="125">
                  <c:v>42283</c:v>
                </c:pt>
                <c:pt idx="126">
                  <c:v>-33651</c:v>
                </c:pt>
                <c:pt idx="127">
                  <c:v>-5074</c:v>
                </c:pt>
                <c:pt idx="128">
                  <c:v>136640</c:v>
                </c:pt>
                <c:pt idx="129">
                  <c:v>-137662</c:v>
                </c:pt>
                <c:pt idx="130">
                  <c:v>-77404</c:v>
                </c:pt>
                <c:pt idx="131">
                  <c:v>122180</c:v>
                </c:pt>
                <c:pt idx="132">
                  <c:v>-223144</c:v>
                </c:pt>
                <c:pt idx="133">
                  <c:v>-16065</c:v>
                </c:pt>
                <c:pt idx="134">
                  <c:v>92610</c:v>
                </c:pt>
                <c:pt idx="135">
                  <c:v>-33972</c:v>
                </c:pt>
                <c:pt idx="136">
                  <c:v>-53255</c:v>
                </c:pt>
                <c:pt idx="137">
                  <c:v>28013</c:v>
                </c:pt>
                <c:pt idx="138">
                  <c:v>-19527</c:v>
                </c:pt>
                <c:pt idx="139">
                  <c:v>-13152</c:v>
                </c:pt>
                <c:pt idx="140">
                  <c:v>61323</c:v>
                </c:pt>
                <c:pt idx="141">
                  <c:v>-37865</c:v>
                </c:pt>
                <c:pt idx="142">
                  <c:v>98228</c:v>
                </c:pt>
                <c:pt idx="143">
                  <c:v>-161769</c:v>
                </c:pt>
                <c:pt idx="144">
                  <c:v>57224</c:v>
                </c:pt>
                <c:pt idx="145">
                  <c:v>12043</c:v>
                </c:pt>
                <c:pt idx="146">
                  <c:v>27452</c:v>
                </c:pt>
                <c:pt idx="147">
                  <c:v>95074</c:v>
                </c:pt>
                <c:pt idx="148">
                  <c:v>-8871</c:v>
                </c:pt>
                <c:pt idx="149">
                  <c:v>8480</c:v>
                </c:pt>
                <c:pt idx="150">
                  <c:v>-40188</c:v>
                </c:pt>
                <c:pt idx="151">
                  <c:v>-17223</c:v>
                </c:pt>
                <c:pt idx="152">
                  <c:v>-2008</c:v>
                </c:pt>
                <c:pt idx="153">
                  <c:v>98569</c:v>
                </c:pt>
                <c:pt idx="154">
                  <c:v>-26685</c:v>
                </c:pt>
                <c:pt idx="155">
                  <c:v>-69696</c:v>
                </c:pt>
                <c:pt idx="156">
                  <c:v>291432</c:v>
                </c:pt>
                <c:pt idx="157">
                  <c:v>-366855</c:v>
                </c:pt>
                <c:pt idx="158">
                  <c:v>16293</c:v>
                </c:pt>
                <c:pt idx="159">
                  <c:v>-47012</c:v>
                </c:pt>
                <c:pt idx="160">
                  <c:v>45451</c:v>
                </c:pt>
                <c:pt idx="161">
                  <c:v>262892</c:v>
                </c:pt>
                <c:pt idx="162">
                  <c:v>-184722</c:v>
                </c:pt>
                <c:pt idx="163">
                  <c:v>12481</c:v>
                </c:pt>
                <c:pt idx="164">
                  <c:v>44468</c:v>
                </c:pt>
                <c:pt idx="165">
                  <c:v>104936</c:v>
                </c:pt>
                <c:pt idx="166">
                  <c:v>-238911</c:v>
                </c:pt>
                <c:pt idx="167">
                  <c:v>-41940.5</c:v>
                </c:pt>
                <c:pt idx="170">
                  <c:v>0</c:v>
                </c:pt>
                <c:pt idx="171">
                  <c:v>-84259.5</c:v>
                </c:pt>
                <c:pt idx="172">
                  <c:v>6193</c:v>
                </c:pt>
                <c:pt idx="173">
                  <c:v>75615.5</c:v>
                </c:pt>
                <c:pt idx="174">
                  <c:v>-47055</c:v>
                </c:pt>
                <c:pt idx="175">
                  <c:v>270369</c:v>
                </c:pt>
                <c:pt idx="176">
                  <c:v>82742</c:v>
                </c:pt>
                <c:pt idx="177">
                  <c:v>-208920</c:v>
                </c:pt>
                <c:pt idx="178">
                  <c:v>-78923</c:v>
                </c:pt>
                <c:pt idx="179">
                  <c:v>128649</c:v>
                </c:pt>
                <c:pt idx="180">
                  <c:v>203804</c:v>
                </c:pt>
                <c:pt idx="181">
                  <c:v>-252893</c:v>
                </c:pt>
                <c:pt idx="182">
                  <c:v>272630</c:v>
                </c:pt>
                <c:pt idx="183">
                  <c:v>-45697</c:v>
                </c:pt>
                <c:pt idx="184">
                  <c:v>-299910</c:v>
                </c:pt>
              </c:numCache>
            </c:numRef>
          </c:val>
          <c:extLst>
            <c:ext xmlns:c16="http://schemas.microsoft.com/office/drawing/2014/chart" uri="{C3380CC4-5D6E-409C-BE32-E72D297353CC}">
              <c16:uniqueId val="{00000001-0658-4BFB-A0C4-39C44FB65611}"/>
            </c:ext>
          </c:extLst>
        </c:ser>
        <c:dLbls>
          <c:showLegendKey val="0"/>
          <c:showVal val="0"/>
          <c:showCatName val="0"/>
          <c:showSerName val="0"/>
          <c:showPercent val="0"/>
          <c:showBubbleSize val="0"/>
        </c:dLbls>
        <c:gapWidth val="219"/>
        <c:overlap val="-27"/>
        <c:axId val="180996528"/>
        <c:axId val="180997088"/>
      </c:barChart>
      <c:catAx>
        <c:axId val="180996528"/>
        <c:scaling>
          <c:orientation val="minMax"/>
        </c:scaling>
        <c:delete val="0"/>
        <c:axPos val="b"/>
        <c:numFmt formatCode="General" sourceLinked="1"/>
        <c:majorTickMark val="in"/>
        <c:minorTickMark val="in"/>
        <c:tickLblPos val="nextTo"/>
        <c:spPr>
          <a:noFill/>
          <a:ln w="9525" cap="flat" cmpd="sng" algn="ctr">
            <a:solidFill>
              <a:schemeClr val="tx1">
                <a:lumMod val="15000"/>
                <a:lumOff val="85000"/>
              </a:schemeClr>
            </a:solidFill>
            <a:round/>
          </a:ln>
          <a:effectLst/>
        </c:spPr>
        <c:txPr>
          <a:bodyPr rot="0" vert="horz"/>
          <a:lstStyle/>
          <a:p>
            <a:pPr>
              <a:defRPr sz="1400" b="1" i="0" u="none" strike="noStrike" baseline="0">
                <a:solidFill>
                  <a:srgbClr val="333333"/>
                </a:solidFill>
                <a:latin typeface="Calibri"/>
                <a:ea typeface="Calibri"/>
                <a:cs typeface="Calibri"/>
              </a:defRPr>
            </a:pPr>
            <a:endParaRPr lang="en-US"/>
          </a:p>
        </c:txPr>
        <c:crossAx val="180997088"/>
        <c:crosses val="autoZero"/>
        <c:auto val="1"/>
        <c:lblAlgn val="ctr"/>
        <c:lblOffset val="100"/>
        <c:tickLblSkip val="10"/>
        <c:noMultiLvlLbl val="0"/>
      </c:catAx>
      <c:valAx>
        <c:axId val="18099708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ln w="9525">
            <a:noFill/>
          </a:ln>
        </c:spPr>
        <c:txPr>
          <a:bodyPr rot="0" vert="horz"/>
          <a:lstStyle/>
          <a:p>
            <a:pPr>
              <a:defRPr sz="1400" b="1" i="0" u="none" strike="noStrike" baseline="0">
                <a:solidFill>
                  <a:srgbClr val="333333"/>
                </a:solidFill>
                <a:latin typeface="Calibri"/>
                <a:ea typeface="Calibri"/>
                <a:cs typeface="Calibri"/>
              </a:defRPr>
            </a:pPr>
            <a:endParaRPr lang="en-US"/>
          </a:p>
        </c:txPr>
        <c:crossAx val="1809965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b="1"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13</xdr:col>
      <xdr:colOff>1697183</xdr:colOff>
      <xdr:row>4</xdr:row>
      <xdr:rowOff>0</xdr:rowOff>
    </xdr:from>
    <xdr:to>
      <xdr:col>28</xdr:col>
      <xdr:colOff>329912</xdr:colOff>
      <xdr:row>33</xdr:row>
      <xdr:rowOff>47625</xdr:rowOff>
    </xdr:to>
    <xdr:graphicFrame macro="">
      <xdr:nvGraphicFramePr>
        <xdr:cNvPr id="6" name="Chart 1">
          <a:extLst>
            <a:ext uri="{FF2B5EF4-FFF2-40B4-BE49-F238E27FC236}">
              <a16:creationId xmlns:a16="http://schemas.microsoft.com/office/drawing/2014/main" id="{5DB78F32-2CF3-47CC-A627-CCFB902A74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kf/Dropbox/Phil%20Trans%20Archive/Statistical%20Spreadsheets/Vital%20Statistics/Phil%20Trans%20Vital%20Stats%20V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T Expenditure"/>
      <sheetName val="PT Sales_Circulation"/>
      <sheetName val="PT Price "/>
      <sheetName val="RS Vital Stats"/>
      <sheetName val="Aileen's long graph data"/>
      <sheetName val="UKGDP_1830-1970"/>
      <sheetName val="UKRPI1665-2014"/>
    </sheetNames>
    <sheetDataSet>
      <sheetData sheetId="0"/>
      <sheetData sheetId="1"/>
      <sheetData sheetId="2"/>
      <sheetData sheetId="3"/>
      <sheetData sheetId="4">
        <row r="1">
          <cell r="H1" t="str">
            <v>Surplus/Deficit (calculated)</v>
          </cell>
          <cell r="M1" t="str">
            <v xml:space="preserve">Number of Fellows </v>
          </cell>
        </row>
        <row r="3">
          <cell r="A3">
            <v>1665</v>
          </cell>
          <cell r="M3">
            <v>151</v>
          </cell>
        </row>
        <row r="4">
          <cell r="A4">
            <v>1666</v>
          </cell>
          <cell r="M4">
            <v>163</v>
          </cell>
        </row>
        <row r="5">
          <cell r="A5">
            <v>1667</v>
          </cell>
          <cell r="M5">
            <v>184</v>
          </cell>
        </row>
        <row r="6">
          <cell r="A6">
            <v>1668</v>
          </cell>
          <cell r="M6">
            <v>198</v>
          </cell>
        </row>
        <row r="7">
          <cell r="A7">
            <v>1669</v>
          </cell>
          <cell r="M7">
            <v>201</v>
          </cell>
        </row>
        <row r="8">
          <cell r="A8">
            <v>1670</v>
          </cell>
          <cell r="M8">
            <v>200</v>
          </cell>
        </row>
        <row r="9">
          <cell r="A9">
            <v>1671</v>
          </cell>
          <cell r="M9">
            <v>197</v>
          </cell>
        </row>
        <row r="10">
          <cell r="A10">
            <v>1672</v>
          </cell>
          <cell r="M10">
            <v>200</v>
          </cell>
        </row>
        <row r="11">
          <cell r="A11">
            <v>1673</v>
          </cell>
          <cell r="M11">
            <v>203</v>
          </cell>
        </row>
        <row r="12">
          <cell r="A12">
            <v>1674</v>
          </cell>
        </row>
        <row r="13">
          <cell r="A13">
            <v>1675</v>
          </cell>
          <cell r="M13">
            <v>202</v>
          </cell>
        </row>
        <row r="14">
          <cell r="A14">
            <v>1676</v>
          </cell>
          <cell r="M14">
            <v>200</v>
          </cell>
        </row>
        <row r="15">
          <cell r="A15">
            <v>1677</v>
          </cell>
          <cell r="M15">
            <v>202</v>
          </cell>
        </row>
        <row r="16">
          <cell r="A16">
            <v>1678</v>
          </cell>
          <cell r="M16">
            <v>208</v>
          </cell>
        </row>
        <row r="17">
          <cell r="A17">
            <v>1679</v>
          </cell>
          <cell r="M17">
            <v>209</v>
          </cell>
        </row>
        <row r="18">
          <cell r="A18">
            <v>1680</v>
          </cell>
          <cell r="M18">
            <v>212</v>
          </cell>
        </row>
        <row r="19">
          <cell r="A19">
            <v>1681</v>
          </cell>
          <cell r="M19">
            <v>220</v>
          </cell>
        </row>
        <row r="20">
          <cell r="A20">
            <v>1682</v>
          </cell>
          <cell r="M20">
            <v>222</v>
          </cell>
        </row>
        <row r="21">
          <cell r="A21">
            <v>1683</v>
          </cell>
          <cell r="M21">
            <v>222</v>
          </cell>
        </row>
        <row r="22">
          <cell r="A22">
            <v>1684</v>
          </cell>
          <cell r="M22">
            <v>221</v>
          </cell>
        </row>
        <row r="23">
          <cell r="A23">
            <v>1685</v>
          </cell>
          <cell r="M23">
            <v>221</v>
          </cell>
        </row>
        <row r="24">
          <cell r="A24">
            <v>1686</v>
          </cell>
          <cell r="M24">
            <v>218</v>
          </cell>
        </row>
        <row r="25">
          <cell r="A25">
            <v>1687</v>
          </cell>
          <cell r="M25">
            <v>211</v>
          </cell>
        </row>
        <row r="26">
          <cell r="A26">
            <v>1688</v>
          </cell>
          <cell r="M26">
            <v>211</v>
          </cell>
        </row>
        <row r="27">
          <cell r="A27">
            <v>1689</v>
          </cell>
          <cell r="M27">
            <v>207</v>
          </cell>
        </row>
        <row r="28">
          <cell r="A28">
            <v>1690</v>
          </cell>
          <cell r="M28">
            <v>199</v>
          </cell>
        </row>
        <row r="29">
          <cell r="A29">
            <v>1691</v>
          </cell>
          <cell r="M29">
            <v>196</v>
          </cell>
        </row>
        <row r="30">
          <cell r="A30">
            <v>1692</v>
          </cell>
          <cell r="M30">
            <v>194</v>
          </cell>
        </row>
        <row r="31">
          <cell r="A31">
            <v>1693</v>
          </cell>
          <cell r="M31">
            <v>194</v>
          </cell>
        </row>
        <row r="32">
          <cell r="A32">
            <v>1694</v>
          </cell>
          <cell r="M32">
            <v>187</v>
          </cell>
        </row>
        <row r="33">
          <cell r="A33">
            <v>1695</v>
          </cell>
          <cell r="M33">
            <v>185</v>
          </cell>
        </row>
        <row r="34">
          <cell r="A34">
            <v>1696</v>
          </cell>
          <cell r="M34">
            <v>194</v>
          </cell>
        </row>
        <row r="35">
          <cell r="A35">
            <v>1697</v>
          </cell>
          <cell r="M35">
            <v>193</v>
          </cell>
        </row>
        <row r="36">
          <cell r="A36">
            <v>1698</v>
          </cell>
          <cell r="M36">
            <v>204</v>
          </cell>
        </row>
        <row r="37">
          <cell r="A37">
            <v>1699</v>
          </cell>
          <cell r="M37">
            <v>210</v>
          </cell>
        </row>
        <row r="38">
          <cell r="A38">
            <v>1700</v>
          </cell>
          <cell r="M38">
            <v>207</v>
          </cell>
        </row>
        <row r="39">
          <cell r="A39">
            <v>1701</v>
          </cell>
          <cell r="M39">
            <v>207</v>
          </cell>
        </row>
        <row r="40">
          <cell r="A40">
            <v>1702</v>
          </cell>
          <cell r="M40">
            <v>207</v>
          </cell>
        </row>
        <row r="41">
          <cell r="A41">
            <v>1703</v>
          </cell>
          <cell r="M41">
            <v>217</v>
          </cell>
        </row>
        <row r="42">
          <cell r="A42">
            <v>1704</v>
          </cell>
          <cell r="M42">
            <v>217</v>
          </cell>
        </row>
        <row r="43">
          <cell r="A43">
            <v>1705</v>
          </cell>
          <cell r="M43">
            <v>218</v>
          </cell>
        </row>
        <row r="44">
          <cell r="A44">
            <v>1706</v>
          </cell>
          <cell r="M44">
            <v>230</v>
          </cell>
        </row>
        <row r="45">
          <cell r="A45">
            <v>1707</v>
          </cell>
          <cell r="M45">
            <v>225</v>
          </cell>
        </row>
        <row r="46">
          <cell r="A46">
            <v>1708</v>
          </cell>
          <cell r="M46">
            <v>229</v>
          </cell>
        </row>
        <row r="47">
          <cell r="A47">
            <v>1709</v>
          </cell>
          <cell r="M47">
            <v>227</v>
          </cell>
        </row>
        <row r="48">
          <cell r="A48">
            <v>1710</v>
          </cell>
          <cell r="M48">
            <v>221</v>
          </cell>
        </row>
        <row r="49">
          <cell r="A49">
            <v>1711</v>
          </cell>
          <cell r="M49">
            <v>224</v>
          </cell>
        </row>
        <row r="50">
          <cell r="A50">
            <v>1712</v>
          </cell>
          <cell r="M50">
            <v>233</v>
          </cell>
        </row>
        <row r="51">
          <cell r="A51">
            <v>1713</v>
          </cell>
          <cell r="M51">
            <v>236</v>
          </cell>
        </row>
        <row r="52">
          <cell r="A52">
            <v>1714</v>
          </cell>
          <cell r="M52">
            <v>242</v>
          </cell>
        </row>
        <row r="53">
          <cell r="A53">
            <v>1715</v>
          </cell>
          <cell r="M53">
            <v>246</v>
          </cell>
        </row>
        <row r="54">
          <cell r="A54">
            <v>1716</v>
          </cell>
          <cell r="M54">
            <v>257</v>
          </cell>
        </row>
        <row r="55">
          <cell r="A55">
            <v>1717</v>
          </cell>
          <cell r="M55">
            <v>258</v>
          </cell>
        </row>
        <row r="56">
          <cell r="A56">
            <v>1718</v>
          </cell>
          <cell r="M56">
            <v>275</v>
          </cell>
        </row>
        <row r="57">
          <cell r="A57">
            <v>1719</v>
          </cell>
          <cell r="M57">
            <v>274</v>
          </cell>
        </row>
        <row r="58">
          <cell r="A58">
            <v>1720</v>
          </cell>
          <cell r="M58">
            <v>282</v>
          </cell>
        </row>
        <row r="59">
          <cell r="A59">
            <v>1721</v>
          </cell>
          <cell r="M59">
            <v>285</v>
          </cell>
        </row>
        <row r="60">
          <cell r="A60">
            <v>1722</v>
          </cell>
          <cell r="M60">
            <v>287</v>
          </cell>
        </row>
        <row r="61">
          <cell r="A61">
            <v>1723</v>
          </cell>
          <cell r="M61">
            <v>291</v>
          </cell>
        </row>
        <row r="62">
          <cell r="A62">
            <v>1724</v>
          </cell>
          <cell r="M62">
            <v>302</v>
          </cell>
        </row>
        <row r="63">
          <cell r="A63">
            <v>1725</v>
          </cell>
          <cell r="M63">
            <v>305</v>
          </cell>
        </row>
        <row r="64">
          <cell r="A64">
            <v>1726</v>
          </cell>
          <cell r="M64">
            <v>319</v>
          </cell>
        </row>
        <row r="65">
          <cell r="A65">
            <v>1727</v>
          </cell>
          <cell r="M65">
            <v>333</v>
          </cell>
        </row>
        <row r="66">
          <cell r="A66">
            <v>1728</v>
          </cell>
          <cell r="M66">
            <v>346</v>
          </cell>
        </row>
        <row r="67">
          <cell r="A67">
            <v>1729</v>
          </cell>
          <cell r="M67">
            <v>362</v>
          </cell>
        </row>
        <row r="68">
          <cell r="A68">
            <v>1730</v>
          </cell>
          <cell r="M68">
            <v>374</v>
          </cell>
        </row>
        <row r="69">
          <cell r="A69">
            <v>1731</v>
          </cell>
          <cell r="M69">
            <v>375</v>
          </cell>
        </row>
        <row r="70">
          <cell r="A70">
            <v>1732</v>
          </cell>
          <cell r="M70">
            <v>381</v>
          </cell>
        </row>
        <row r="71">
          <cell r="A71">
            <v>1733</v>
          </cell>
          <cell r="M71">
            <v>383</v>
          </cell>
        </row>
        <row r="72">
          <cell r="A72">
            <v>1734</v>
          </cell>
          <cell r="M72">
            <v>381</v>
          </cell>
        </row>
        <row r="73">
          <cell r="A73">
            <v>1735</v>
          </cell>
          <cell r="M73">
            <v>385</v>
          </cell>
        </row>
        <row r="74">
          <cell r="A74">
            <v>1736</v>
          </cell>
          <cell r="M74">
            <v>393</v>
          </cell>
        </row>
        <row r="75">
          <cell r="A75">
            <v>1737</v>
          </cell>
          <cell r="M75">
            <v>396</v>
          </cell>
        </row>
        <row r="76">
          <cell r="A76">
            <v>1738</v>
          </cell>
          <cell r="M76">
            <v>411</v>
          </cell>
        </row>
        <row r="77">
          <cell r="A77">
            <v>1739</v>
          </cell>
          <cell r="M77">
            <v>412</v>
          </cell>
        </row>
        <row r="78">
          <cell r="A78">
            <v>1740</v>
          </cell>
          <cell r="M78">
            <v>425</v>
          </cell>
        </row>
        <row r="79">
          <cell r="A79">
            <v>1741</v>
          </cell>
          <cell r="M79">
            <v>428</v>
          </cell>
        </row>
        <row r="80">
          <cell r="A80">
            <v>1742</v>
          </cell>
          <cell r="M80">
            <v>440</v>
          </cell>
        </row>
        <row r="81">
          <cell r="A81">
            <v>1743</v>
          </cell>
          <cell r="M81">
            <v>436</v>
          </cell>
        </row>
        <row r="82">
          <cell r="A82">
            <v>1744</v>
          </cell>
          <cell r="M82">
            <v>430</v>
          </cell>
        </row>
        <row r="83">
          <cell r="A83">
            <v>1745</v>
          </cell>
          <cell r="M83">
            <v>438</v>
          </cell>
        </row>
        <row r="84">
          <cell r="A84">
            <v>1746</v>
          </cell>
          <cell r="M84">
            <v>438</v>
          </cell>
        </row>
        <row r="85">
          <cell r="A85">
            <v>1747</v>
          </cell>
          <cell r="M85">
            <v>453</v>
          </cell>
        </row>
        <row r="86">
          <cell r="A86">
            <v>1748</v>
          </cell>
          <cell r="M86">
            <v>454</v>
          </cell>
        </row>
        <row r="87">
          <cell r="A87">
            <v>1749</v>
          </cell>
          <cell r="M87">
            <v>470</v>
          </cell>
        </row>
        <row r="88">
          <cell r="A88">
            <v>1750</v>
          </cell>
          <cell r="H88">
            <v>50065.25</v>
          </cell>
          <cell r="M88">
            <v>482</v>
          </cell>
        </row>
        <row r="89">
          <cell r="A89">
            <v>1751</v>
          </cell>
          <cell r="H89">
            <v>-60726</v>
          </cell>
          <cell r="M89">
            <v>483</v>
          </cell>
        </row>
        <row r="90">
          <cell r="A90">
            <v>1752</v>
          </cell>
          <cell r="H90">
            <v>29375</v>
          </cell>
          <cell r="M90">
            <v>483</v>
          </cell>
        </row>
        <row r="91">
          <cell r="A91">
            <v>1753</v>
          </cell>
          <cell r="H91">
            <v>-5724</v>
          </cell>
          <cell r="M91">
            <v>488</v>
          </cell>
        </row>
        <row r="92">
          <cell r="A92">
            <v>1754</v>
          </cell>
          <cell r="H92">
            <v>87724.5</v>
          </cell>
          <cell r="M92">
            <v>488</v>
          </cell>
        </row>
        <row r="93">
          <cell r="A93">
            <v>1755</v>
          </cell>
          <cell r="H93">
            <v>-113665.25</v>
          </cell>
          <cell r="M93">
            <v>488</v>
          </cell>
        </row>
        <row r="94">
          <cell r="A94">
            <v>1756</v>
          </cell>
          <cell r="H94">
            <v>93647.75</v>
          </cell>
          <cell r="M94">
            <v>492</v>
          </cell>
        </row>
        <row r="95">
          <cell r="A95">
            <v>1757</v>
          </cell>
          <cell r="H95">
            <v>-49274</v>
          </cell>
          <cell r="M95">
            <v>499</v>
          </cell>
        </row>
        <row r="96">
          <cell r="A96">
            <v>1758</v>
          </cell>
          <cell r="H96">
            <v>20442</v>
          </cell>
          <cell r="M96">
            <v>493</v>
          </cell>
        </row>
        <row r="97">
          <cell r="A97">
            <v>1759</v>
          </cell>
          <cell r="H97">
            <v>-56548.5</v>
          </cell>
          <cell r="M97">
            <v>489</v>
          </cell>
        </row>
        <row r="98">
          <cell r="A98">
            <v>1760</v>
          </cell>
          <cell r="H98">
            <v>-93489.5</v>
          </cell>
          <cell r="M98">
            <v>495</v>
          </cell>
        </row>
        <row r="99">
          <cell r="A99">
            <v>1761</v>
          </cell>
          <cell r="H99">
            <v>49146.75</v>
          </cell>
          <cell r="M99">
            <v>499</v>
          </cell>
        </row>
        <row r="100">
          <cell r="A100">
            <v>1762</v>
          </cell>
          <cell r="H100">
            <v>-94124.25</v>
          </cell>
          <cell r="M100">
            <v>495</v>
          </cell>
        </row>
        <row r="101">
          <cell r="A101">
            <v>1763</v>
          </cell>
          <cell r="H101">
            <v>99328.25</v>
          </cell>
          <cell r="M101">
            <v>483</v>
          </cell>
        </row>
        <row r="102">
          <cell r="A102">
            <v>1764</v>
          </cell>
          <cell r="H102">
            <v>-8268</v>
          </cell>
          <cell r="M102">
            <v>503</v>
          </cell>
        </row>
        <row r="103">
          <cell r="A103">
            <v>1765</v>
          </cell>
          <cell r="H103">
            <v>-34779.5</v>
          </cell>
          <cell r="M103">
            <v>512</v>
          </cell>
        </row>
        <row r="104">
          <cell r="A104">
            <v>1766</v>
          </cell>
          <cell r="H104">
            <v>44645</v>
          </cell>
          <cell r="M104">
            <v>516</v>
          </cell>
        </row>
        <row r="105">
          <cell r="A105">
            <v>1767</v>
          </cell>
          <cell r="H105">
            <v>20324</v>
          </cell>
          <cell r="M105">
            <v>537</v>
          </cell>
        </row>
        <row r="106">
          <cell r="A106">
            <v>1768</v>
          </cell>
          <cell r="H106">
            <v>-76320.75</v>
          </cell>
          <cell r="M106">
            <v>535</v>
          </cell>
        </row>
        <row r="107">
          <cell r="A107">
            <v>1769</v>
          </cell>
          <cell r="H107">
            <v>53430</v>
          </cell>
          <cell r="M107">
            <v>515</v>
          </cell>
        </row>
        <row r="108">
          <cell r="A108">
            <v>1770</v>
          </cell>
          <cell r="H108">
            <v>37792</v>
          </cell>
          <cell r="M108">
            <v>513</v>
          </cell>
        </row>
        <row r="109">
          <cell r="A109">
            <v>1771</v>
          </cell>
          <cell r="H109">
            <v>-68140.75</v>
          </cell>
          <cell r="M109">
            <v>506</v>
          </cell>
        </row>
        <row r="110">
          <cell r="A110">
            <v>1772</v>
          </cell>
          <cell r="H110">
            <v>46767</v>
          </cell>
          <cell r="M110">
            <v>503</v>
          </cell>
        </row>
        <row r="111">
          <cell r="A111">
            <v>1773</v>
          </cell>
          <cell r="H111">
            <v>-30876</v>
          </cell>
          <cell r="M111">
            <v>512</v>
          </cell>
        </row>
        <row r="112">
          <cell r="A112">
            <v>1774</v>
          </cell>
          <cell r="H112">
            <v>118801.5</v>
          </cell>
          <cell r="M112">
            <v>514</v>
          </cell>
        </row>
        <row r="113">
          <cell r="A113">
            <v>1775</v>
          </cell>
          <cell r="M113">
            <v>515</v>
          </cell>
        </row>
        <row r="114">
          <cell r="A114">
            <v>1776</v>
          </cell>
          <cell r="M114">
            <v>522</v>
          </cell>
        </row>
        <row r="115">
          <cell r="A115">
            <v>1777</v>
          </cell>
          <cell r="M115">
            <v>523</v>
          </cell>
        </row>
        <row r="116">
          <cell r="A116">
            <v>1778</v>
          </cell>
          <cell r="M116">
            <v>527</v>
          </cell>
        </row>
        <row r="117">
          <cell r="A117">
            <v>1779</v>
          </cell>
          <cell r="H117">
            <v>-79799</v>
          </cell>
          <cell r="M117">
            <v>540</v>
          </cell>
        </row>
        <row r="118">
          <cell r="A118">
            <v>1780</v>
          </cell>
          <cell r="H118">
            <v>-50023</v>
          </cell>
          <cell r="M118">
            <v>543</v>
          </cell>
        </row>
        <row r="119">
          <cell r="A119">
            <v>1781</v>
          </cell>
          <cell r="H119">
            <v>64585</v>
          </cell>
          <cell r="M119">
            <v>546</v>
          </cell>
        </row>
        <row r="120">
          <cell r="A120">
            <v>1782</v>
          </cell>
          <cell r="H120">
            <v>-102553</v>
          </cell>
          <cell r="M120">
            <v>543</v>
          </cell>
        </row>
        <row r="121">
          <cell r="A121">
            <v>1783</v>
          </cell>
          <cell r="H121">
            <v>44211</v>
          </cell>
          <cell r="M121">
            <v>530</v>
          </cell>
        </row>
        <row r="122">
          <cell r="A122">
            <v>1784</v>
          </cell>
          <cell r="H122">
            <v>-48948.5</v>
          </cell>
          <cell r="M122">
            <v>522</v>
          </cell>
        </row>
        <row r="123">
          <cell r="A123">
            <v>1785</v>
          </cell>
          <cell r="H123">
            <v>-40862</v>
          </cell>
          <cell r="M123">
            <v>522</v>
          </cell>
        </row>
        <row r="124">
          <cell r="A124">
            <v>1786</v>
          </cell>
          <cell r="H124">
            <v>124324.5</v>
          </cell>
          <cell r="M124">
            <v>525</v>
          </cell>
        </row>
        <row r="125">
          <cell r="A125">
            <v>1787</v>
          </cell>
          <cell r="H125">
            <v>76083</v>
          </cell>
          <cell r="M125">
            <v>529</v>
          </cell>
        </row>
        <row r="126">
          <cell r="A126">
            <v>1788</v>
          </cell>
          <cell r="H126">
            <v>42283</v>
          </cell>
          <cell r="M126">
            <v>535</v>
          </cell>
        </row>
        <row r="127">
          <cell r="A127">
            <v>1789</v>
          </cell>
          <cell r="H127">
            <v>-33651</v>
          </cell>
          <cell r="M127">
            <v>539</v>
          </cell>
        </row>
        <row r="128">
          <cell r="A128">
            <v>1790</v>
          </cell>
          <cell r="H128">
            <v>-5074</v>
          </cell>
          <cell r="M128">
            <v>534</v>
          </cell>
        </row>
        <row r="129">
          <cell r="A129">
            <v>1791</v>
          </cell>
          <cell r="H129">
            <v>136640</v>
          </cell>
          <cell r="M129">
            <v>536</v>
          </cell>
        </row>
        <row r="130">
          <cell r="A130">
            <v>1792</v>
          </cell>
          <cell r="H130">
            <v>-137662</v>
          </cell>
          <cell r="M130">
            <v>538</v>
          </cell>
        </row>
        <row r="131">
          <cell r="A131">
            <v>1793</v>
          </cell>
          <cell r="H131">
            <v>-77404</v>
          </cell>
          <cell r="M131">
            <v>542</v>
          </cell>
        </row>
        <row r="132">
          <cell r="A132">
            <v>1794</v>
          </cell>
          <cell r="H132">
            <v>122180</v>
          </cell>
          <cell r="M132">
            <v>547</v>
          </cell>
        </row>
        <row r="133">
          <cell r="A133">
            <v>1795</v>
          </cell>
          <cell r="H133">
            <v>-223144</v>
          </cell>
          <cell r="M133">
            <v>545</v>
          </cell>
        </row>
        <row r="134">
          <cell r="A134">
            <v>1796</v>
          </cell>
          <cell r="H134">
            <v>-16065</v>
          </cell>
          <cell r="M134">
            <v>535</v>
          </cell>
        </row>
        <row r="135">
          <cell r="A135">
            <v>1797</v>
          </cell>
          <cell r="H135">
            <v>92610</v>
          </cell>
          <cell r="M135">
            <v>544</v>
          </cell>
        </row>
        <row r="136">
          <cell r="A136">
            <v>1798</v>
          </cell>
          <cell r="H136">
            <v>-33972</v>
          </cell>
          <cell r="M136">
            <v>536</v>
          </cell>
        </row>
        <row r="137">
          <cell r="A137">
            <v>1799</v>
          </cell>
          <cell r="H137">
            <v>-53255</v>
          </cell>
          <cell r="M137">
            <v>532</v>
          </cell>
        </row>
        <row r="138">
          <cell r="A138">
            <v>1800</v>
          </cell>
          <cell r="H138">
            <v>28013</v>
          </cell>
          <cell r="M138">
            <v>525</v>
          </cell>
        </row>
        <row r="139">
          <cell r="A139">
            <v>1801</v>
          </cell>
          <cell r="H139">
            <v>-19527</v>
          </cell>
          <cell r="M139">
            <v>519</v>
          </cell>
        </row>
        <row r="140">
          <cell r="A140">
            <v>1802</v>
          </cell>
          <cell r="H140">
            <v>-13152</v>
          </cell>
          <cell r="M140">
            <v>519</v>
          </cell>
        </row>
        <row r="141">
          <cell r="A141">
            <v>1803</v>
          </cell>
          <cell r="H141">
            <v>61323</v>
          </cell>
          <cell r="M141">
            <v>515</v>
          </cell>
        </row>
        <row r="142">
          <cell r="A142">
            <v>1804</v>
          </cell>
          <cell r="H142">
            <v>-37865</v>
          </cell>
          <cell r="M142">
            <v>512</v>
          </cell>
        </row>
        <row r="143">
          <cell r="A143">
            <v>1805</v>
          </cell>
          <cell r="H143">
            <v>98228</v>
          </cell>
          <cell r="M143">
            <v>510</v>
          </cell>
        </row>
        <row r="144">
          <cell r="A144">
            <v>1806</v>
          </cell>
          <cell r="H144">
            <v>-161769</v>
          </cell>
          <cell r="M144">
            <v>508</v>
          </cell>
        </row>
        <row r="145">
          <cell r="A145">
            <v>1807</v>
          </cell>
          <cell r="H145">
            <v>57224</v>
          </cell>
          <cell r="M145">
            <v>509</v>
          </cell>
        </row>
        <row r="146">
          <cell r="A146">
            <v>1808</v>
          </cell>
          <cell r="H146">
            <v>12043</v>
          </cell>
          <cell r="M146">
            <v>502</v>
          </cell>
        </row>
        <row r="147">
          <cell r="A147">
            <v>1809</v>
          </cell>
          <cell r="H147">
            <v>27452</v>
          </cell>
          <cell r="M147">
            <v>502</v>
          </cell>
        </row>
        <row r="148">
          <cell r="A148">
            <v>1810</v>
          </cell>
          <cell r="H148">
            <v>95074</v>
          </cell>
          <cell r="M148">
            <v>506</v>
          </cell>
        </row>
        <row r="149">
          <cell r="A149">
            <v>1811</v>
          </cell>
          <cell r="H149">
            <v>-8871</v>
          </cell>
          <cell r="M149">
            <v>507</v>
          </cell>
        </row>
        <row r="150">
          <cell r="A150">
            <v>1812</v>
          </cell>
          <cell r="H150">
            <v>8480</v>
          </cell>
          <cell r="M150">
            <v>508</v>
          </cell>
        </row>
        <row r="151">
          <cell r="A151">
            <v>1813</v>
          </cell>
          <cell r="H151">
            <v>-40188</v>
          </cell>
          <cell r="M151">
            <v>510</v>
          </cell>
        </row>
        <row r="152">
          <cell r="A152">
            <v>1814</v>
          </cell>
          <cell r="H152">
            <v>-17223</v>
          </cell>
          <cell r="M152">
            <v>520</v>
          </cell>
        </row>
        <row r="153">
          <cell r="A153">
            <v>1815</v>
          </cell>
          <cell r="H153">
            <v>-2008</v>
          </cell>
          <cell r="M153">
            <v>534</v>
          </cell>
        </row>
        <row r="154">
          <cell r="A154">
            <v>1816</v>
          </cell>
          <cell r="H154">
            <v>98569</v>
          </cell>
          <cell r="M154">
            <v>539</v>
          </cell>
        </row>
        <row r="155">
          <cell r="A155">
            <v>1817</v>
          </cell>
          <cell r="H155">
            <v>-26685</v>
          </cell>
          <cell r="M155">
            <v>540</v>
          </cell>
        </row>
        <row r="156">
          <cell r="A156">
            <v>1818</v>
          </cell>
          <cell r="H156">
            <v>-69696</v>
          </cell>
          <cell r="M156">
            <v>559</v>
          </cell>
        </row>
        <row r="157">
          <cell r="A157">
            <v>1819</v>
          </cell>
          <cell r="H157">
            <v>291432</v>
          </cell>
          <cell r="M157">
            <v>584</v>
          </cell>
        </row>
        <row r="158">
          <cell r="A158">
            <v>1820</v>
          </cell>
          <cell r="H158">
            <v>-366855</v>
          </cell>
          <cell r="M158">
            <v>594</v>
          </cell>
        </row>
        <row r="159">
          <cell r="A159">
            <v>1821</v>
          </cell>
          <cell r="H159">
            <v>16293</v>
          </cell>
          <cell r="M159">
            <v>621</v>
          </cell>
        </row>
        <row r="160">
          <cell r="A160">
            <v>1822</v>
          </cell>
          <cell r="H160">
            <v>-47012</v>
          </cell>
          <cell r="M160">
            <v>628</v>
          </cell>
        </row>
        <row r="161">
          <cell r="A161">
            <v>1823</v>
          </cell>
          <cell r="H161">
            <v>45451</v>
          </cell>
          <cell r="M161">
            <v>629</v>
          </cell>
        </row>
        <row r="162">
          <cell r="A162">
            <v>1824</v>
          </cell>
          <cell r="H162">
            <v>262892</v>
          </cell>
          <cell r="M162">
            <v>625</v>
          </cell>
        </row>
        <row r="163">
          <cell r="A163">
            <v>1825</v>
          </cell>
          <cell r="H163">
            <v>-184722</v>
          </cell>
          <cell r="M163">
            <v>623</v>
          </cell>
        </row>
        <row r="164">
          <cell r="A164">
            <v>1826</v>
          </cell>
          <cell r="H164">
            <v>12481</v>
          </cell>
          <cell r="M164">
            <v>639</v>
          </cell>
        </row>
        <row r="165">
          <cell r="A165">
            <v>1827</v>
          </cell>
          <cell r="H165">
            <v>44468</v>
          </cell>
          <cell r="M165">
            <v>650</v>
          </cell>
        </row>
        <row r="166">
          <cell r="A166">
            <v>1828</v>
          </cell>
          <cell r="H166">
            <v>104936</v>
          </cell>
          <cell r="M166">
            <v>658</v>
          </cell>
        </row>
        <row r="167">
          <cell r="A167">
            <v>1829</v>
          </cell>
          <cell r="H167">
            <v>-238911</v>
          </cell>
          <cell r="M167">
            <v>656</v>
          </cell>
        </row>
        <row r="168">
          <cell r="A168">
            <v>1830</v>
          </cell>
          <cell r="H168">
            <v>-41940.5</v>
          </cell>
          <cell r="M168">
            <v>662</v>
          </cell>
        </row>
        <row r="169">
          <cell r="A169">
            <v>1831</v>
          </cell>
          <cell r="M169">
            <v>670</v>
          </cell>
        </row>
        <row r="170">
          <cell r="A170">
            <v>1832</v>
          </cell>
          <cell r="M170">
            <v>677</v>
          </cell>
        </row>
        <row r="171">
          <cell r="A171">
            <v>1833</v>
          </cell>
          <cell r="H171">
            <v>0</v>
          </cell>
          <cell r="M171">
            <v>679</v>
          </cell>
        </row>
        <row r="172">
          <cell r="A172">
            <v>1834</v>
          </cell>
          <cell r="H172">
            <v>-84259.5</v>
          </cell>
          <cell r="M172">
            <v>706</v>
          </cell>
        </row>
        <row r="173">
          <cell r="A173">
            <v>1835</v>
          </cell>
          <cell r="H173">
            <v>6193</v>
          </cell>
          <cell r="M173">
            <v>725</v>
          </cell>
        </row>
        <row r="174">
          <cell r="A174">
            <v>1836</v>
          </cell>
          <cell r="H174">
            <v>75615.5</v>
          </cell>
          <cell r="M174">
            <v>724</v>
          </cell>
        </row>
        <row r="175">
          <cell r="A175">
            <v>1837</v>
          </cell>
          <cell r="H175">
            <v>-47055</v>
          </cell>
          <cell r="M175">
            <v>725</v>
          </cell>
        </row>
        <row r="176">
          <cell r="A176">
            <v>1838</v>
          </cell>
          <cell r="H176">
            <v>270369</v>
          </cell>
          <cell r="M176">
            <v>733</v>
          </cell>
        </row>
        <row r="177">
          <cell r="A177">
            <v>1839</v>
          </cell>
          <cell r="H177">
            <v>82742</v>
          </cell>
          <cell r="M177">
            <v>743</v>
          </cell>
        </row>
        <row r="178">
          <cell r="A178">
            <v>1840</v>
          </cell>
          <cell r="H178">
            <v>-208920</v>
          </cell>
          <cell r="M178">
            <v>755</v>
          </cell>
        </row>
        <row r="179">
          <cell r="A179">
            <v>1841</v>
          </cell>
          <cell r="H179">
            <v>-78923</v>
          </cell>
          <cell r="M179">
            <v>761</v>
          </cell>
        </row>
        <row r="180">
          <cell r="A180">
            <v>1842</v>
          </cell>
          <cell r="H180">
            <v>128649</v>
          </cell>
          <cell r="M180">
            <v>767</v>
          </cell>
        </row>
        <row r="181">
          <cell r="A181">
            <v>1843</v>
          </cell>
          <cell r="H181">
            <v>203804</v>
          </cell>
          <cell r="M181">
            <v>762</v>
          </cell>
        </row>
        <row r="182">
          <cell r="A182">
            <v>1844</v>
          </cell>
          <cell r="H182">
            <v>-252893</v>
          </cell>
          <cell r="M182">
            <v>757</v>
          </cell>
        </row>
        <row r="183">
          <cell r="A183">
            <v>1845</v>
          </cell>
          <cell r="H183">
            <v>272630</v>
          </cell>
          <cell r="M183">
            <v>759</v>
          </cell>
        </row>
        <row r="184">
          <cell r="A184">
            <v>1846</v>
          </cell>
          <cell r="H184">
            <v>-45697</v>
          </cell>
          <cell r="M184">
            <v>765</v>
          </cell>
        </row>
        <row r="185">
          <cell r="A185">
            <v>1847</v>
          </cell>
          <cell r="H185">
            <v>-299910</v>
          </cell>
          <cell r="M185">
            <v>765</v>
          </cell>
        </row>
        <row r="186">
          <cell r="A186">
            <v>1848</v>
          </cell>
          <cell r="H186">
            <v>133890</v>
          </cell>
          <cell r="M186">
            <v>754</v>
          </cell>
        </row>
        <row r="187">
          <cell r="A187">
            <v>1849</v>
          </cell>
          <cell r="M187">
            <v>752</v>
          </cell>
        </row>
        <row r="188">
          <cell r="A188">
            <v>1850</v>
          </cell>
          <cell r="H188">
            <v>-95113</v>
          </cell>
          <cell r="M188">
            <v>743</v>
          </cell>
        </row>
        <row r="189">
          <cell r="A189">
            <v>1851</v>
          </cell>
          <cell r="H189">
            <v>-2402</v>
          </cell>
          <cell r="M189">
            <v>737</v>
          </cell>
        </row>
        <row r="190">
          <cell r="A190">
            <v>1852</v>
          </cell>
          <cell r="H190">
            <v>8299</v>
          </cell>
          <cell r="M190">
            <v>723</v>
          </cell>
        </row>
        <row r="191">
          <cell r="A191">
            <v>1853</v>
          </cell>
          <cell r="H191">
            <v>197970</v>
          </cell>
          <cell r="M191">
            <v>715</v>
          </cell>
        </row>
        <row r="192">
          <cell r="A192">
            <v>1854</v>
          </cell>
          <cell r="H192">
            <v>8913</v>
          </cell>
          <cell r="M192">
            <v>709</v>
          </cell>
        </row>
        <row r="193">
          <cell r="A193">
            <v>1855</v>
          </cell>
          <cell r="H193">
            <v>-562430</v>
          </cell>
          <cell r="M193">
            <v>701</v>
          </cell>
        </row>
        <row r="194">
          <cell r="A194">
            <v>1856</v>
          </cell>
          <cell r="H194">
            <v>32811</v>
          </cell>
          <cell r="M194">
            <v>682</v>
          </cell>
        </row>
        <row r="195">
          <cell r="A195">
            <v>1857</v>
          </cell>
          <cell r="H195">
            <v>-4836</v>
          </cell>
          <cell r="M195">
            <v>674</v>
          </cell>
        </row>
        <row r="196">
          <cell r="A196">
            <v>1858</v>
          </cell>
          <cell r="H196">
            <v>-50548</v>
          </cell>
          <cell r="M196">
            <v>676</v>
          </cell>
        </row>
        <row r="197">
          <cell r="A197">
            <v>1859</v>
          </cell>
          <cell r="H197">
            <v>648000</v>
          </cell>
          <cell r="M197">
            <v>669</v>
          </cell>
        </row>
        <row r="198">
          <cell r="A198">
            <v>1860</v>
          </cell>
          <cell r="H198">
            <v>18624</v>
          </cell>
          <cell r="M198">
            <v>663</v>
          </cell>
        </row>
        <row r="199">
          <cell r="A199">
            <v>1861</v>
          </cell>
          <cell r="H199">
            <v>41365.5</v>
          </cell>
          <cell r="M199">
            <v>645</v>
          </cell>
        </row>
        <row r="200">
          <cell r="A200">
            <v>1862</v>
          </cell>
          <cell r="M200">
            <v>631</v>
          </cell>
        </row>
        <row r="201">
          <cell r="A201">
            <v>1863</v>
          </cell>
          <cell r="H201">
            <v>5434</v>
          </cell>
          <cell r="M201">
            <v>635</v>
          </cell>
        </row>
        <row r="202">
          <cell r="A202">
            <v>1864</v>
          </cell>
          <cell r="H202">
            <v>6168</v>
          </cell>
          <cell r="M202">
            <v>625</v>
          </cell>
        </row>
        <row r="203">
          <cell r="A203">
            <v>1865</v>
          </cell>
          <cell r="H203">
            <v>-192875</v>
          </cell>
          <cell r="M203">
            <v>624</v>
          </cell>
        </row>
        <row r="204">
          <cell r="A204">
            <v>1866</v>
          </cell>
          <cell r="H204">
            <v>156150</v>
          </cell>
          <cell r="M204">
            <v>609</v>
          </cell>
        </row>
        <row r="205">
          <cell r="A205">
            <v>1867</v>
          </cell>
          <cell r="H205">
            <v>-40935</v>
          </cell>
          <cell r="M205">
            <v>595</v>
          </cell>
        </row>
        <row r="206">
          <cell r="A206">
            <v>1868</v>
          </cell>
          <cell r="H206">
            <v>25101</v>
          </cell>
          <cell r="M206">
            <v>598</v>
          </cell>
        </row>
        <row r="207">
          <cell r="A207">
            <v>1869</v>
          </cell>
          <cell r="H207">
            <v>-61037</v>
          </cell>
          <cell r="M207">
            <v>597</v>
          </cell>
        </row>
        <row r="208">
          <cell r="A208">
            <v>1870</v>
          </cell>
          <cell r="H208">
            <v>-31796</v>
          </cell>
          <cell r="M208">
            <v>597</v>
          </cell>
        </row>
        <row r="209">
          <cell r="A209">
            <v>1871</v>
          </cell>
          <cell r="H209">
            <v>-40565</v>
          </cell>
          <cell r="M209">
            <v>595</v>
          </cell>
        </row>
        <row r="210">
          <cell r="A210">
            <v>1872</v>
          </cell>
          <cell r="H210">
            <v>43456</v>
          </cell>
          <cell r="M210">
            <v>588</v>
          </cell>
        </row>
        <row r="211">
          <cell r="A211">
            <v>1873</v>
          </cell>
          <cell r="H211">
            <v>41710</v>
          </cell>
          <cell r="M211">
            <v>571</v>
          </cell>
        </row>
        <row r="212">
          <cell r="A212">
            <v>1874</v>
          </cell>
          <cell r="H212">
            <v>-110043</v>
          </cell>
          <cell r="M212">
            <v>572</v>
          </cell>
        </row>
        <row r="213">
          <cell r="A213">
            <v>1875</v>
          </cell>
          <cell r="H213">
            <v>6776</v>
          </cell>
          <cell r="M213">
            <v>569</v>
          </cell>
        </row>
        <row r="214">
          <cell r="A214">
            <v>1876</v>
          </cell>
          <cell r="H214">
            <v>-32225</v>
          </cell>
          <cell r="M214">
            <v>561</v>
          </cell>
        </row>
        <row r="215">
          <cell r="A215">
            <v>1877</v>
          </cell>
          <cell r="H215">
            <v>6911</v>
          </cell>
          <cell r="M215">
            <v>552</v>
          </cell>
        </row>
        <row r="216">
          <cell r="A216">
            <v>1878</v>
          </cell>
          <cell r="H216">
            <v>-63252</v>
          </cell>
          <cell r="M216">
            <v>549</v>
          </cell>
        </row>
        <row r="217">
          <cell r="A217">
            <v>1879</v>
          </cell>
          <cell r="H217">
            <v>77828</v>
          </cell>
        </row>
        <row r="218">
          <cell r="A218">
            <v>1880</v>
          </cell>
          <cell r="H218">
            <v>-102354</v>
          </cell>
          <cell r="M218">
            <v>536</v>
          </cell>
        </row>
        <row r="219">
          <cell r="A219">
            <v>1881</v>
          </cell>
          <cell r="H219">
            <v>154726</v>
          </cell>
          <cell r="M219">
            <v>535</v>
          </cell>
        </row>
        <row r="220">
          <cell r="A220">
            <v>1882</v>
          </cell>
          <cell r="H220">
            <v>-63911</v>
          </cell>
          <cell r="M220">
            <v>528</v>
          </cell>
        </row>
        <row r="221">
          <cell r="A221">
            <v>1883</v>
          </cell>
          <cell r="H221">
            <v>-558549</v>
          </cell>
          <cell r="M221">
            <v>522</v>
          </cell>
        </row>
        <row r="222">
          <cell r="A222">
            <v>1884</v>
          </cell>
          <cell r="H222">
            <v>169886</v>
          </cell>
          <cell r="M222">
            <v>520</v>
          </cell>
        </row>
        <row r="223">
          <cell r="A223">
            <v>1885</v>
          </cell>
          <cell r="H223">
            <v>211072</v>
          </cell>
          <cell r="M223">
            <v>516</v>
          </cell>
        </row>
        <row r="224">
          <cell r="A224">
            <v>1886</v>
          </cell>
          <cell r="H224">
            <v>335366</v>
          </cell>
          <cell r="M224">
            <v>518</v>
          </cell>
        </row>
        <row r="225">
          <cell r="A225">
            <v>1887</v>
          </cell>
          <cell r="H225">
            <v>-381113.5</v>
          </cell>
          <cell r="M225">
            <v>518</v>
          </cell>
        </row>
        <row r="226">
          <cell r="A226">
            <v>1888</v>
          </cell>
          <cell r="H226">
            <v>-284423.5</v>
          </cell>
          <cell r="M226">
            <v>523</v>
          </cell>
        </row>
        <row r="227">
          <cell r="A227">
            <v>1889</v>
          </cell>
          <cell r="H227">
            <v>19875</v>
          </cell>
          <cell r="M227">
            <v>519</v>
          </cell>
        </row>
        <row r="228">
          <cell r="A228">
            <v>1890</v>
          </cell>
          <cell r="H228">
            <v>404408</v>
          </cell>
          <cell r="M228">
            <v>517</v>
          </cell>
        </row>
        <row r="229">
          <cell r="A229">
            <v>1891</v>
          </cell>
          <cell r="H229">
            <v>-170783</v>
          </cell>
          <cell r="M229">
            <v>516</v>
          </cell>
        </row>
        <row r="230">
          <cell r="A230">
            <v>1892</v>
          </cell>
          <cell r="H230">
            <v>32715</v>
          </cell>
          <cell r="M230">
            <v>516</v>
          </cell>
        </row>
        <row r="231">
          <cell r="A231">
            <v>1893</v>
          </cell>
          <cell r="H231">
            <v>422514</v>
          </cell>
          <cell r="M231">
            <v>511</v>
          </cell>
        </row>
        <row r="232">
          <cell r="A232">
            <v>1894</v>
          </cell>
          <cell r="H232">
            <v>-18796</v>
          </cell>
          <cell r="M232">
            <v>508</v>
          </cell>
        </row>
        <row r="233">
          <cell r="A233">
            <v>1895</v>
          </cell>
          <cell r="H233">
            <v>-438685</v>
          </cell>
          <cell r="M233">
            <v>499</v>
          </cell>
        </row>
        <row r="234">
          <cell r="A234">
            <v>1896</v>
          </cell>
          <cell r="H234">
            <v>176666</v>
          </cell>
          <cell r="M234">
            <v>499</v>
          </cell>
        </row>
        <row r="235">
          <cell r="A235">
            <v>1897</v>
          </cell>
          <cell r="H235">
            <v>395763</v>
          </cell>
          <cell r="M235">
            <v>499</v>
          </cell>
        </row>
        <row r="236">
          <cell r="A236">
            <v>1898</v>
          </cell>
          <cell r="H236">
            <v>367644</v>
          </cell>
          <cell r="M236">
            <v>502</v>
          </cell>
        </row>
        <row r="237">
          <cell r="A237">
            <v>1899</v>
          </cell>
          <cell r="H237">
            <v>79559</v>
          </cell>
          <cell r="M237">
            <v>501</v>
          </cell>
        </row>
        <row r="238">
          <cell r="A238">
            <v>1900</v>
          </cell>
          <cell r="H238">
            <v>49428</v>
          </cell>
          <cell r="M238">
            <v>499</v>
          </cell>
        </row>
        <row r="239">
          <cell r="A239">
            <v>1901</v>
          </cell>
        </row>
        <row r="240">
          <cell r="A240">
            <v>1902</v>
          </cell>
        </row>
        <row r="241">
          <cell r="A241">
            <v>1903</v>
          </cell>
          <cell r="M241">
            <v>506</v>
          </cell>
        </row>
        <row r="242">
          <cell r="A242">
            <v>1904</v>
          </cell>
          <cell r="M242">
            <v>517</v>
          </cell>
        </row>
        <row r="243">
          <cell r="A243">
            <v>1905</v>
          </cell>
          <cell r="M243">
            <v>520</v>
          </cell>
        </row>
        <row r="244">
          <cell r="A244">
            <v>1906</v>
          </cell>
          <cell r="M244">
            <v>522</v>
          </cell>
        </row>
        <row r="245">
          <cell r="A245">
            <v>1907</v>
          </cell>
          <cell r="M245">
            <v>513</v>
          </cell>
        </row>
        <row r="246">
          <cell r="A246">
            <v>1908</v>
          </cell>
          <cell r="M246">
            <v>510</v>
          </cell>
        </row>
        <row r="247">
          <cell r="A247">
            <v>1909</v>
          </cell>
          <cell r="M247">
            <v>513</v>
          </cell>
        </row>
        <row r="248">
          <cell r="A248">
            <v>1910</v>
          </cell>
          <cell r="M248">
            <v>513</v>
          </cell>
        </row>
        <row r="249">
          <cell r="A249">
            <v>1911</v>
          </cell>
          <cell r="M249">
            <v>516</v>
          </cell>
        </row>
        <row r="250">
          <cell r="A250">
            <v>1912</v>
          </cell>
          <cell r="M250">
            <v>522</v>
          </cell>
        </row>
        <row r="251">
          <cell r="A251">
            <v>1913</v>
          </cell>
          <cell r="M251">
            <v>523</v>
          </cell>
        </row>
        <row r="252">
          <cell r="A252">
            <v>1914</v>
          </cell>
          <cell r="M252">
            <v>515</v>
          </cell>
        </row>
        <row r="253">
          <cell r="A253">
            <v>1915</v>
          </cell>
          <cell r="M253">
            <v>511</v>
          </cell>
        </row>
        <row r="254">
          <cell r="A254">
            <v>1916</v>
          </cell>
          <cell r="M254">
            <v>504</v>
          </cell>
        </row>
        <row r="255">
          <cell r="A255">
            <v>1917</v>
          </cell>
          <cell r="M255">
            <v>498</v>
          </cell>
        </row>
        <row r="256">
          <cell r="A256">
            <v>1918</v>
          </cell>
          <cell r="M256">
            <v>465</v>
          </cell>
        </row>
        <row r="257">
          <cell r="A257">
            <v>1919</v>
          </cell>
          <cell r="M257">
            <v>463</v>
          </cell>
        </row>
        <row r="258">
          <cell r="A258">
            <v>1920</v>
          </cell>
          <cell r="M258">
            <v>465</v>
          </cell>
        </row>
        <row r="259">
          <cell r="A259">
            <v>1921</v>
          </cell>
          <cell r="M259">
            <v>464</v>
          </cell>
        </row>
        <row r="260">
          <cell r="A260">
            <v>1922</v>
          </cell>
          <cell r="M260">
            <v>457</v>
          </cell>
        </row>
        <row r="261">
          <cell r="A261">
            <v>1923</v>
          </cell>
          <cell r="M261">
            <v>455</v>
          </cell>
        </row>
        <row r="262">
          <cell r="A262">
            <v>1924</v>
          </cell>
          <cell r="M262">
            <v>452</v>
          </cell>
        </row>
        <row r="263">
          <cell r="A263">
            <v>1925</v>
          </cell>
          <cell r="M263">
            <v>443</v>
          </cell>
        </row>
        <row r="264">
          <cell r="A264">
            <v>1926</v>
          </cell>
          <cell r="M264">
            <v>442</v>
          </cell>
        </row>
        <row r="265">
          <cell r="A265">
            <v>1927</v>
          </cell>
          <cell r="M265">
            <v>446</v>
          </cell>
        </row>
        <row r="266">
          <cell r="A266">
            <v>1928</v>
          </cell>
          <cell r="M266">
            <v>448</v>
          </cell>
        </row>
        <row r="267">
          <cell r="A267">
            <v>1929</v>
          </cell>
          <cell r="M267">
            <v>447</v>
          </cell>
        </row>
        <row r="268">
          <cell r="A268">
            <v>1930</v>
          </cell>
          <cell r="M268">
            <v>449</v>
          </cell>
        </row>
        <row r="269">
          <cell r="A269">
            <v>1931</v>
          </cell>
          <cell r="M269">
            <v>454</v>
          </cell>
        </row>
        <row r="270">
          <cell r="A270">
            <v>1932</v>
          </cell>
          <cell r="M270">
            <v>458</v>
          </cell>
        </row>
        <row r="271">
          <cell r="A271">
            <v>1933</v>
          </cell>
          <cell r="M271">
            <v>459</v>
          </cell>
        </row>
        <row r="272">
          <cell r="A272">
            <v>1934</v>
          </cell>
          <cell r="M272">
            <v>456</v>
          </cell>
        </row>
        <row r="273">
          <cell r="A273">
            <v>1935</v>
          </cell>
          <cell r="M273">
            <v>459</v>
          </cell>
        </row>
        <row r="274">
          <cell r="A274">
            <v>1936</v>
          </cell>
          <cell r="M274">
            <v>454</v>
          </cell>
        </row>
        <row r="275">
          <cell r="A275">
            <v>1937</v>
          </cell>
          <cell r="M275">
            <v>448</v>
          </cell>
        </row>
        <row r="276">
          <cell r="A276">
            <v>1938</v>
          </cell>
          <cell r="M276">
            <v>456</v>
          </cell>
        </row>
        <row r="277">
          <cell r="A277">
            <v>1939</v>
          </cell>
          <cell r="M277">
            <v>463</v>
          </cell>
        </row>
        <row r="278">
          <cell r="A278">
            <v>1940</v>
          </cell>
          <cell r="M278">
            <v>456</v>
          </cell>
        </row>
        <row r="279">
          <cell r="A279">
            <v>1941</v>
          </cell>
          <cell r="M279">
            <v>454</v>
          </cell>
        </row>
        <row r="280">
          <cell r="A280">
            <v>1942</v>
          </cell>
          <cell r="M280">
            <v>460</v>
          </cell>
        </row>
        <row r="281">
          <cell r="A281">
            <v>1943</v>
          </cell>
          <cell r="M281">
            <v>465</v>
          </cell>
        </row>
        <row r="282">
          <cell r="A282">
            <v>1944</v>
          </cell>
          <cell r="M282">
            <v>467</v>
          </cell>
        </row>
        <row r="283">
          <cell r="A283">
            <v>1945</v>
          </cell>
          <cell r="M283">
            <v>471</v>
          </cell>
        </row>
        <row r="284">
          <cell r="A284">
            <v>1946</v>
          </cell>
          <cell r="M284">
            <v>482</v>
          </cell>
        </row>
        <row r="285">
          <cell r="A285">
            <v>1947</v>
          </cell>
          <cell r="M285">
            <v>489</v>
          </cell>
        </row>
        <row r="286">
          <cell r="A286">
            <v>1948</v>
          </cell>
          <cell r="M286">
            <v>500</v>
          </cell>
        </row>
        <row r="287">
          <cell r="A287">
            <v>1949</v>
          </cell>
          <cell r="M287">
            <v>509</v>
          </cell>
        </row>
        <row r="288">
          <cell r="A288">
            <v>1950</v>
          </cell>
          <cell r="M288">
            <v>517</v>
          </cell>
        </row>
        <row r="289">
          <cell r="A289">
            <v>1951</v>
          </cell>
          <cell r="M289">
            <v>533</v>
          </cell>
        </row>
        <row r="290">
          <cell r="A290">
            <v>1952</v>
          </cell>
          <cell r="M290">
            <v>533</v>
          </cell>
        </row>
        <row r="291">
          <cell r="A291">
            <v>1953</v>
          </cell>
          <cell r="M291">
            <v>548</v>
          </cell>
        </row>
        <row r="292">
          <cell r="A292">
            <v>1954</v>
          </cell>
          <cell r="M292">
            <v>560</v>
          </cell>
        </row>
        <row r="293">
          <cell r="A293">
            <v>1955</v>
          </cell>
          <cell r="M293">
            <v>566</v>
          </cell>
        </row>
        <row r="294">
          <cell r="A294">
            <v>1956</v>
          </cell>
          <cell r="M294">
            <v>569</v>
          </cell>
        </row>
        <row r="295">
          <cell r="A295">
            <v>1957</v>
          </cell>
          <cell r="M295">
            <v>581</v>
          </cell>
        </row>
        <row r="296">
          <cell r="A296">
            <v>1958</v>
          </cell>
          <cell r="M296">
            <v>589</v>
          </cell>
        </row>
        <row r="297">
          <cell r="A297">
            <v>1959</v>
          </cell>
          <cell r="M297">
            <v>594</v>
          </cell>
        </row>
        <row r="298">
          <cell r="A298">
            <v>1960</v>
          </cell>
          <cell r="M298">
            <v>603</v>
          </cell>
        </row>
        <row r="299">
          <cell r="A299">
            <v>1961</v>
          </cell>
          <cell r="M299">
            <v>610</v>
          </cell>
        </row>
        <row r="300">
          <cell r="A300">
            <v>1962</v>
          </cell>
          <cell r="M300">
            <v>624</v>
          </cell>
        </row>
        <row r="301">
          <cell r="A301">
            <v>1963</v>
          </cell>
          <cell r="M301">
            <v>633</v>
          </cell>
        </row>
        <row r="302">
          <cell r="A302">
            <v>1964</v>
          </cell>
          <cell r="M302">
            <v>647</v>
          </cell>
        </row>
        <row r="303">
          <cell r="A303">
            <v>1965</v>
          </cell>
          <cell r="M303">
            <v>654</v>
          </cell>
        </row>
        <row r="304">
          <cell r="A304">
            <v>1966</v>
          </cell>
          <cell r="M304">
            <v>670</v>
          </cell>
        </row>
        <row r="305">
          <cell r="A305">
            <v>1967</v>
          </cell>
          <cell r="M305">
            <v>682</v>
          </cell>
        </row>
        <row r="306">
          <cell r="A306">
            <v>1968</v>
          </cell>
          <cell r="M306">
            <v>697</v>
          </cell>
        </row>
        <row r="307">
          <cell r="A307">
            <v>1969</v>
          </cell>
          <cell r="M307">
            <v>713</v>
          </cell>
        </row>
        <row r="308">
          <cell r="A308">
            <v>1970</v>
          </cell>
          <cell r="M308">
            <v>715</v>
          </cell>
        </row>
        <row r="309">
          <cell r="A309">
            <v>1971</v>
          </cell>
          <cell r="M309">
            <v>735</v>
          </cell>
        </row>
        <row r="310">
          <cell r="A310">
            <v>1972</v>
          </cell>
          <cell r="M310">
            <v>747</v>
          </cell>
        </row>
        <row r="311">
          <cell r="A311">
            <v>1973</v>
          </cell>
          <cell r="M311">
            <v>763</v>
          </cell>
        </row>
        <row r="312">
          <cell r="A312">
            <v>1974</v>
          </cell>
          <cell r="M312">
            <v>784</v>
          </cell>
        </row>
        <row r="313">
          <cell r="A313">
            <v>1975</v>
          </cell>
          <cell r="M313">
            <v>790</v>
          </cell>
        </row>
        <row r="314">
          <cell r="A314">
            <v>1976</v>
          </cell>
          <cell r="M314">
            <v>813</v>
          </cell>
        </row>
        <row r="315">
          <cell r="A315">
            <v>1977</v>
          </cell>
          <cell r="M315">
            <v>833</v>
          </cell>
        </row>
        <row r="316">
          <cell r="A316">
            <v>1978</v>
          </cell>
        </row>
        <row r="317">
          <cell r="A317">
            <v>1979</v>
          </cell>
          <cell r="M317">
            <v>874</v>
          </cell>
        </row>
        <row r="318">
          <cell r="A318">
            <v>1980</v>
          </cell>
          <cell r="M318">
            <v>893</v>
          </cell>
        </row>
        <row r="319">
          <cell r="A319">
            <v>1981</v>
          </cell>
          <cell r="M319">
            <v>914</v>
          </cell>
        </row>
        <row r="320">
          <cell r="A320">
            <v>1982</v>
          </cell>
          <cell r="M320">
            <v>938</v>
          </cell>
        </row>
        <row r="321">
          <cell r="A321">
            <v>1983</v>
          </cell>
          <cell r="M321">
            <v>963</v>
          </cell>
        </row>
        <row r="322">
          <cell r="A322">
            <v>1984</v>
          </cell>
          <cell r="M322">
            <v>977</v>
          </cell>
        </row>
        <row r="323">
          <cell r="A323">
            <v>1985</v>
          </cell>
          <cell r="M323">
            <v>994</v>
          </cell>
        </row>
        <row r="324">
          <cell r="A324">
            <v>1986</v>
          </cell>
          <cell r="M324">
            <v>1110</v>
          </cell>
        </row>
        <row r="325">
          <cell r="A325">
            <v>1987</v>
          </cell>
          <cell r="M325">
            <v>1023</v>
          </cell>
        </row>
        <row r="326">
          <cell r="A326">
            <v>1988</v>
          </cell>
          <cell r="M326">
            <v>1038</v>
          </cell>
        </row>
        <row r="327">
          <cell r="A327">
            <v>1989</v>
          </cell>
          <cell r="M327">
            <v>1060</v>
          </cell>
        </row>
        <row r="328">
          <cell r="A328">
            <v>1990</v>
          </cell>
          <cell r="M328">
            <v>1070</v>
          </cell>
        </row>
        <row r="329">
          <cell r="A329">
            <v>1991</v>
          </cell>
          <cell r="M329">
            <v>1092</v>
          </cell>
        </row>
        <row r="330">
          <cell r="A330">
            <v>1992</v>
          </cell>
          <cell r="M330">
            <v>1111</v>
          </cell>
        </row>
        <row r="331">
          <cell r="A331">
            <v>1993</v>
          </cell>
          <cell r="M331">
            <v>1124</v>
          </cell>
        </row>
        <row r="332">
          <cell r="A332">
            <v>1994</v>
          </cell>
          <cell r="M332">
            <v>1235</v>
          </cell>
        </row>
        <row r="333">
          <cell r="A333">
            <v>1995</v>
          </cell>
          <cell r="M333">
            <v>1249</v>
          </cell>
        </row>
        <row r="334">
          <cell r="A334">
            <v>1996</v>
          </cell>
          <cell r="M334">
            <v>1266</v>
          </cell>
        </row>
        <row r="335">
          <cell r="A335">
            <v>1997</v>
          </cell>
          <cell r="M335">
            <v>1290</v>
          </cell>
        </row>
        <row r="336">
          <cell r="A336">
            <v>1998</v>
          </cell>
          <cell r="M336">
            <v>1297</v>
          </cell>
        </row>
        <row r="337">
          <cell r="A337">
            <v>1999</v>
          </cell>
          <cell r="M337">
            <v>1311</v>
          </cell>
        </row>
        <row r="338">
          <cell r="A338">
            <v>2000</v>
          </cell>
          <cell r="M338">
            <v>1321</v>
          </cell>
        </row>
        <row r="339">
          <cell r="A339">
            <v>2001</v>
          </cell>
          <cell r="M339">
            <v>1325</v>
          </cell>
        </row>
        <row r="340">
          <cell r="A340">
            <v>2002</v>
          </cell>
          <cell r="M340">
            <v>1350</v>
          </cell>
        </row>
        <row r="341">
          <cell r="A341">
            <v>2003</v>
          </cell>
          <cell r="M341">
            <v>1385</v>
          </cell>
        </row>
        <row r="342">
          <cell r="A342">
            <v>2004</v>
          </cell>
          <cell r="M342">
            <v>1396</v>
          </cell>
        </row>
        <row r="343">
          <cell r="A343">
            <v>2005</v>
          </cell>
          <cell r="M343">
            <v>1416</v>
          </cell>
        </row>
        <row r="344">
          <cell r="A344">
            <v>2006</v>
          </cell>
          <cell r="M344">
            <v>1441</v>
          </cell>
        </row>
        <row r="345">
          <cell r="A345">
            <v>2007</v>
          </cell>
          <cell r="M345">
            <v>1454</v>
          </cell>
        </row>
        <row r="346">
          <cell r="A346">
            <v>2008</v>
          </cell>
          <cell r="M346">
            <v>1448</v>
          </cell>
        </row>
        <row r="347">
          <cell r="A347">
            <v>2009</v>
          </cell>
          <cell r="M347">
            <v>1451</v>
          </cell>
        </row>
        <row r="348">
          <cell r="A348">
            <v>2010</v>
          </cell>
          <cell r="M348">
            <v>1498</v>
          </cell>
        </row>
        <row r="349">
          <cell r="A349">
            <v>2011</v>
          </cell>
          <cell r="M349">
            <v>1515</v>
          </cell>
        </row>
        <row r="350">
          <cell r="A350">
            <v>2012</v>
          </cell>
          <cell r="M350">
            <v>1542</v>
          </cell>
        </row>
        <row r="351">
          <cell r="A351">
            <v>2013</v>
          </cell>
          <cell r="M351">
            <v>1546</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3DA42-A67D-42E0-A3F0-53E857B17C84}">
  <dimension ref="A1:A6"/>
  <sheetViews>
    <sheetView workbookViewId="0">
      <selection activeCell="A7" sqref="A7"/>
    </sheetView>
  </sheetViews>
  <sheetFormatPr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DEDC2-C03B-4B50-A6BA-23ADC24A154E}">
  <dimension ref="A1:AA185"/>
  <sheetViews>
    <sheetView tabSelected="1" zoomScale="110" zoomScaleNormal="110" workbookViewId="0">
      <pane xSplit="1" ySplit="2" topLeftCell="K3" activePane="bottomRight" state="frozen"/>
      <selection pane="topRight" activeCell="B1" sqref="B1"/>
      <selection pane="bottomLeft" activeCell="A3" sqref="A3"/>
      <selection pane="bottomRight" activeCell="AA3" sqref="AA3"/>
    </sheetView>
  </sheetViews>
  <sheetFormatPr defaultRowHeight="15" x14ac:dyDescent="0.25"/>
  <cols>
    <col min="1" max="1" width="12.85546875" style="15" bestFit="1" customWidth="1"/>
    <col min="2" max="2" width="15" style="4" customWidth="1"/>
    <col min="3" max="3" width="12.85546875" style="4" customWidth="1"/>
    <col min="4" max="4" width="17.42578125" style="4" bestFit="1" customWidth="1"/>
    <col min="5" max="5" width="14.85546875" style="4" customWidth="1"/>
    <col min="6" max="6" width="11.42578125" style="4" customWidth="1"/>
    <col min="7" max="7" width="3.5703125" style="4" customWidth="1"/>
    <col min="8" max="8" width="4.85546875" style="4" customWidth="1"/>
    <col min="9" max="9" width="24.85546875" customWidth="1"/>
    <col min="10" max="10" width="10.7109375" style="17" customWidth="1"/>
    <col min="11" max="11" width="4.7109375" style="17" customWidth="1"/>
    <col min="12" max="12" width="8.42578125" style="17" customWidth="1"/>
    <col min="13" max="13" width="15.42578125" style="14" customWidth="1"/>
    <col min="14" max="14" width="62.85546875" customWidth="1"/>
    <col min="27" max="27" width="14.28515625" bestFit="1" customWidth="1"/>
  </cols>
  <sheetData>
    <row r="1" spans="1:27" s="1" customFormat="1" ht="48" customHeight="1" x14ac:dyDescent="0.25">
      <c r="A1" s="1" t="s">
        <v>135</v>
      </c>
      <c r="B1" s="2" t="s">
        <v>138</v>
      </c>
      <c r="C1" s="9" t="s">
        <v>0</v>
      </c>
      <c r="D1" s="9" t="s">
        <v>1</v>
      </c>
      <c r="E1" s="3" t="s">
        <v>2</v>
      </c>
      <c r="F1" s="3"/>
      <c r="G1" s="3"/>
      <c r="H1" s="3"/>
      <c r="I1" s="9" t="s">
        <v>139</v>
      </c>
      <c r="J1" s="18" t="s">
        <v>140</v>
      </c>
      <c r="K1" s="18"/>
      <c r="L1" s="18"/>
      <c r="M1" s="13" t="s">
        <v>3</v>
      </c>
      <c r="N1" s="1" t="s">
        <v>4</v>
      </c>
    </row>
    <row r="2" spans="1:27" s="1" customFormat="1" ht="30" x14ac:dyDescent="0.25">
      <c r="B2" s="8" t="s">
        <v>5</v>
      </c>
      <c r="C2" s="10" t="s">
        <v>5</v>
      </c>
      <c r="D2" s="10" t="s">
        <v>5</v>
      </c>
      <c r="E2" s="8" t="s">
        <v>5</v>
      </c>
      <c r="F2" s="8" t="s">
        <v>6</v>
      </c>
      <c r="G2" s="8" t="s">
        <v>7</v>
      </c>
      <c r="H2" s="8" t="s">
        <v>8</v>
      </c>
      <c r="I2" s="10" t="s">
        <v>5</v>
      </c>
      <c r="J2" s="16" t="s">
        <v>6</v>
      </c>
      <c r="K2" s="16" t="s">
        <v>7</v>
      </c>
      <c r="L2" s="16" t="s">
        <v>8</v>
      </c>
      <c r="M2" s="7" t="s">
        <v>137</v>
      </c>
    </row>
    <row r="3" spans="1:27" x14ac:dyDescent="0.25">
      <c r="A3" s="15">
        <v>1665</v>
      </c>
      <c r="B3" s="4">
        <v>69688</v>
      </c>
      <c r="C3" s="11">
        <f>B3</f>
        <v>69688</v>
      </c>
      <c r="D3" s="11">
        <v>61496</v>
      </c>
      <c r="E3" s="4">
        <f>C3-D3</f>
        <v>8192</v>
      </c>
      <c r="F3" s="4">
        <f>FLOOR(E3/240,1)</f>
        <v>34</v>
      </c>
      <c r="G3">
        <f>FLOOR(MOD(E3,240)/12,1)</f>
        <v>2</v>
      </c>
      <c r="H3" s="4">
        <f>MOD(E3,12)</f>
        <v>8</v>
      </c>
      <c r="I3" s="12">
        <f t="shared" ref="I3:I11" si="0">B3-D3</f>
        <v>8192</v>
      </c>
      <c r="J3" s="4">
        <f>FLOOR(I3/240,1)</f>
        <v>34</v>
      </c>
      <c r="K3">
        <f>FLOOR(MOD(I3,240)/12,1)</f>
        <v>2</v>
      </c>
      <c r="L3" s="4">
        <f>MOD(I3,12)</f>
        <v>8</v>
      </c>
      <c r="M3" s="14" t="s">
        <v>9</v>
      </c>
      <c r="N3" t="s">
        <v>10</v>
      </c>
      <c r="AA3" s="5"/>
    </row>
    <row r="4" spans="1:27" x14ac:dyDescent="0.25">
      <c r="A4" s="15">
        <v>1666</v>
      </c>
      <c r="B4" s="4">
        <v>76070</v>
      </c>
      <c r="C4" s="11">
        <f t="shared" ref="C4:C11" si="1">B4-I3</f>
        <v>67878</v>
      </c>
      <c r="D4" s="11">
        <v>58522</v>
      </c>
      <c r="E4" s="4">
        <f>C4-D4</f>
        <v>9356</v>
      </c>
      <c r="F4" s="4">
        <f t="shared" ref="F4:F67" si="2">FLOOR(E4/240,1)</f>
        <v>38</v>
      </c>
      <c r="G4">
        <f>FLOOR(MOD(E4,240)/12,1)</f>
        <v>19</v>
      </c>
      <c r="H4" s="4">
        <f>MOD(E4,12)</f>
        <v>8</v>
      </c>
      <c r="I4" s="12">
        <f t="shared" si="0"/>
        <v>17548</v>
      </c>
      <c r="J4" s="4">
        <f t="shared" ref="J4:J67" si="3">FLOOR(I4/240,1)</f>
        <v>73</v>
      </c>
      <c r="K4">
        <f t="shared" ref="K4:K19" si="4">FLOOR(MOD(I4,240)/12,1)</f>
        <v>2</v>
      </c>
      <c r="L4" s="4">
        <f t="shared" ref="L4:L19" si="5">MOD(I4,12)</f>
        <v>4</v>
      </c>
      <c r="M4" s="14" t="s">
        <v>9</v>
      </c>
      <c r="N4" t="s">
        <v>11</v>
      </c>
      <c r="AA4" s="5"/>
    </row>
    <row r="5" spans="1:27" x14ac:dyDescent="0.25">
      <c r="A5" s="15">
        <v>1667</v>
      </c>
      <c r="B5" s="4">
        <v>67528</v>
      </c>
      <c r="C5" s="11">
        <f t="shared" si="1"/>
        <v>49980</v>
      </c>
      <c r="D5" s="11">
        <v>48863</v>
      </c>
      <c r="E5" s="4">
        <f>C5-D5</f>
        <v>1117</v>
      </c>
      <c r="F5" s="4">
        <f t="shared" si="2"/>
        <v>4</v>
      </c>
      <c r="G5">
        <f>FLOOR(MOD(E5,240)/12,1)</f>
        <v>13</v>
      </c>
      <c r="H5" s="4">
        <f>MOD(E5,12)</f>
        <v>1</v>
      </c>
      <c r="I5" s="12">
        <f t="shared" si="0"/>
        <v>18665</v>
      </c>
      <c r="J5" s="4">
        <f t="shared" si="3"/>
        <v>77</v>
      </c>
      <c r="K5">
        <f t="shared" si="4"/>
        <v>15</v>
      </c>
      <c r="L5" s="4">
        <f t="shared" si="5"/>
        <v>5</v>
      </c>
      <c r="M5" s="14" t="s">
        <v>9</v>
      </c>
      <c r="N5" t="s">
        <v>12</v>
      </c>
      <c r="AA5" s="5"/>
    </row>
    <row r="6" spans="1:27" x14ac:dyDescent="0.25">
      <c r="A6" s="15">
        <v>1668</v>
      </c>
      <c r="B6" s="4">
        <v>87011</v>
      </c>
      <c r="C6" s="11">
        <f t="shared" si="1"/>
        <v>68346</v>
      </c>
      <c r="D6" s="11">
        <v>63425</v>
      </c>
      <c r="E6" s="4">
        <f>C6-D6</f>
        <v>4921</v>
      </c>
      <c r="F6" s="4">
        <f t="shared" si="2"/>
        <v>20</v>
      </c>
      <c r="G6">
        <f>FLOOR(MOD(E6,240)/12,1)</f>
        <v>10</v>
      </c>
      <c r="H6" s="4">
        <f>MOD(E6,12)</f>
        <v>1</v>
      </c>
      <c r="I6" s="12">
        <f t="shared" si="0"/>
        <v>23586</v>
      </c>
      <c r="J6" s="4">
        <f t="shared" si="3"/>
        <v>98</v>
      </c>
      <c r="K6">
        <f t="shared" si="4"/>
        <v>5</v>
      </c>
      <c r="L6" s="4">
        <f t="shared" si="5"/>
        <v>6</v>
      </c>
      <c r="M6" s="14" t="s">
        <v>9</v>
      </c>
      <c r="N6" t="s">
        <v>13</v>
      </c>
      <c r="AA6" s="5"/>
    </row>
    <row r="7" spans="1:27" x14ac:dyDescent="0.25">
      <c r="A7" s="15">
        <v>1669</v>
      </c>
      <c r="B7" s="4">
        <v>112980</v>
      </c>
      <c r="C7" s="11">
        <f t="shared" si="1"/>
        <v>89394</v>
      </c>
      <c r="D7" s="11">
        <v>96028</v>
      </c>
      <c r="E7" s="4">
        <f>C7-D7</f>
        <v>-6634</v>
      </c>
      <c r="F7" s="4">
        <f t="shared" si="2"/>
        <v>-28</v>
      </c>
      <c r="G7">
        <f>FLOOR(MOD(E7,240)/12,1)</f>
        <v>7</v>
      </c>
      <c r="H7" s="4">
        <f>MOD(E7,12)</f>
        <v>2</v>
      </c>
      <c r="I7" s="12">
        <f t="shared" si="0"/>
        <v>16952</v>
      </c>
      <c r="J7" s="4">
        <f t="shared" si="3"/>
        <v>70</v>
      </c>
      <c r="K7">
        <f t="shared" si="4"/>
        <v>12</v>
      </c>
      <c r="L7" s="4">
        <f t="shared" si="5"/>
        <v>8</v>
      </c>
      <c r="M7" s="14" t="s">
        <v>9</v>
      </c>
      <c r="N7" t="s">
        <v>14</v>
      </c>
      <c r="AA7" s="5"/>
    </row>
    <row r="8" spans="1:27" x14ac:dyDescent="0.25">
      <c r="A8" s="15">
        <v>1670</v>
      </c>
      <c r="B8" s="4">
        <v>69500</v>
      </c>
      <c r="C8" s="11">
        <f t="shared" si="1"/>
        <v>52548</v>
      </c>
      <c r="D8" s="11">
        <v>52990</v>
      </c>
      <c r="E8" s="4">
        <f t="shared" ref="E8:E71" si="6">C8-D8</f>
        <v>-442</v>
      </c>
      <c r="F8" s="4">
        <f t="shared" si="2"/>
        <v>-2</v>
      </c>
      <c r="G8">
        <f t="shared" ref="G8:G71" si="7">FLOOR(MOD(E8,240)/12,1)</f>
        <v>3</v>
      </c>
      <c r="H8" s="4">
        <f t="shared" ref="H8:H71" si="8">MOD(E8,12)</f>
        <v>2</v>
      </c>
      <c r="I8" s="12">
        <f t="shared" si="0"/>
        <v>16510</v>
      </c>
      <c r="J8" s="4">
        <f t="shared" si="3"/>
        <v>68</v>
      </c>
      <c r="K8">
        <f t="shared" si="4"/>
        <v>15</v>
      </c>
      <c r="L8" s="4">
        <f t="shared" si="5"/>
        <v>10</v>
      </c>
      <c r="M8" s="14" t="s">
        <v>9</v>
      </c>
      <c r="N8" t="s">
        <v>15</v>
      </c>
      <c r="AA8" s="5"/>
    </row>
    <row r="9" spans="1:27" x14ac:dyDescent="0.25">
      <c r="A9" s="15">
        <v>1671</v>
      </c>
      <c r="B9" s="4">
        <v>51022</v>
      </c>
      <c r="C9" s="11">
        <f t="shared" si="1"/>
        <v>34512</v>
      </c>
      <c r="D9" s="11">
        <v>48496</v>
      </c>
      <c r="E9" s="4">
        <f t="shared" si="6"/>
        <v>-13984</v>
      </c>
      <c r="F9" s="4">
        <f t="shared" si="2"/>
        <v>-59</v>
      </c>
      <c r="G9">
        <f t="shared" si="7"/>
        <v>14</v>
      </c>
      <c r="H9" s="4">
        <f t="shared" si="8"/>
        <v>8</v>
      </c>
      <c r="I9" s="12">
        <f t="shared" si="0"/>
        <v>2526</v>
      </c>
      <c r="J9" s="4">
        <f t="shared" si="3"/>
        <v>10</v>
      </c>
      <c r="K9">
        <f t="shared" si="4"/>
        <v>10</v>
      </c>
      <c r="L9" s="4">
        <f t="shared" si="5"/>
        <v>6</v>
      </c>
      <c r="M9" s="14" t="s">
        <v>9</v>
      </c>
      <c r="N9" t="s">
        <v>16</v>
      </c>
      <c r="AA9" s="5"/>
    </row>
    <row r="10" spans="1:27" x14ac:dyDescent="0.25">
      <c r="A10" s="15">
        <v>1672</v>
      </c>
      <c r="B10" s="4">
        <v>40926</v>
      </c>
      <c r="C10" s="11">
        <f t="shared" si="1"/>
        <v>38400</v>
      </c>
      <c r="D10" s="11">
        <v>39135</v>
      </c>
      <c r="E10" s="4">
        <f t="shared" si="6"/>
        <v>-735</v>
      </c>
      <c r="F10" s="4">
        <f t="shared" si="2"/>
        <v>-4</v>
      </c>
      <c r="G10">
        <f t="shared" si="7"/>
        <v>18</v>
      </c>
      <c r="H10" s="4">
        <f t="shared" si="8"/>
        <v>9</v>
      </c>
      <c r="I10" s="12">
        <f t="shared" si="0"/>
        <v>1791</v>
      </c>
      <c r="J10" s="4">
        <f t="shared" si="3"/>
        <v>7</v>
      </c>
      <c r="K10">
        <f t="shared" si="4"/>
        <v>9</v>
      </c>
      <c r="L10" s="4">
        <f t="shared" si="5"/>
        <v>3</v>
      </c>
      <c r="M10" s="14" t="s">
        <v>9</v>
      </c>
      <c r="N10" t="s">
        <v>17</v>
      </c>
      <c r="AA10" s="5"/>
    </row>
    <row r="11" spans="1:27" x14ac:dyDescent="0.25">
      <c r="A11" s="15">
        <v>1673</v>
      </c>
      <c r="B11" s="4">
        <v>36585</v>
      </c>
      <c r="C11" s="11">
        <f t="shared" si="1"/>
        <v>34794</v>
      </c>
      <c r="D11" s="11">
        <v>35240</v>
      </c>
      <c r="E11" s="4">
        <f t="shared" si="6"/>
        <v>-446</v>
      </c>
      <c r="F11" s="4">
        <f t="shared" si="2"/>
        <v>-2</v>
      </c>
      <c r="G11">
        <f t="shared" si="7"/>
        <v>2</v>
      </c>
      <c r="H11" s="4">
        <f t="shared" si="8"/>
        <v>10</v>
      </c>
      <c r="I11" s="12">
        <f t="shared" si="0"/>
        <v>1345</v>
      </c>
      <c r="J11" s="4">
        <f t="shared" si="3"/>
        <v>5</v>
      </c>
      <c r="K11">
        <f t="shared" si="4"/>
        <v>12</v>
      </c>
      <c r="L11" s="4">
        <f t="shared" si="5"/>
        <v>1</v>
      </c>
      <c r="M11" s="14" t="s">
        <v>18</v>
      </c>
      <c r="N11" t="s">
        <v>19</v>
      </c>
      <c r="AA11" s="5"/>
    </row>
    <row r="12" spans="1:27" x14ac:dyDescent="0.25">
      <c r="A12" s="15">
        <v>1674</v>
      </c>
      <c r="C12" s="11"/>
      <c r="D12" s="11"/>
      <c r="G12"/>
      <c r="I12" s="12"/>
      <c r="J12" s="4">
        <f t="shared" si="3"/>
        <v>0</v>
      </c>
      <c r="K12">
        <f t="shared" si="4"/>
        <v>0</v>
      </c>
      <c r="L12" s="4">
        <f t="shared" si="5"/>
        <v>0</v>
      </c>
      <c r="N12" t="s">
        <v>136</v>
      </c>
      <c r="AA12" s="5"/>
    </row>
    <row r="13" spans="1:27" x14ac:dyDescent="0.25">
      <c r="A13" s="15">
        <v>1675</v>
      </c>
      <c r="B13" s="4">
        <v>151213</v>
      </c>
      <c r="C13" s="11">
        <f t="shared" ref="C13:C65" si="9">B13-I12</f>
        <v>151213</v>
      </c>
      <c r="D13" s="11">
        <v>142844</v>
      </c>
      <c r="E13" s="4">
        <f t="shared" si="6"/>
        <v>8369</v>
      </c>
      <c r="F13" s="4">
        <f t="shared" si="2"/>
        <v>34</v>
      </c>
      <c r="G13">
        <f t="shared" si="7"/>
        <v>17</v>
      </c>
      <c r="H13" s="4">
        <f t="shared" si="8"/>
        <v>5</v>
      </c>
      <c r="I13" s="12">
        <f t="shared" ref="I13:I65" si="10">B13-D13</f>
        <v>8369</v>
      </c>
      <c r="J13" s="4">
        <f t="shared" si="3"/>
        <v>34</v>
      </c>
      <c r="K13">
        <f t="shared" si="4"/>
        <v>17</v>
      </c>
      <c r="L13" s="4">
        <f t="shared" si="5"/>
        <v>5</v>
      </c>
      <c r="M13" s="14" t="s">
        <v>18</v>
      </c>
      <c r="N13" t="s">
        <v>20</v>
      </c>
      <c r="AA13" s="5"/>
    </row>
    <row r="14" spans="1:27" x14ac:dyDescent="0.25">
      <c r="A14" s="15">
        <v>1676</v>
      </c>
      <c r="B14" s="4">
        <v>53501</v>
      </c>
      <c r="C14" s="11">
        <f t="shared" si="9"/>
        <v>45132</v>
      </c>
      <c r="D14" s="11">
        <v>46172</v>
      </c>
      <c r="E14" s="4">
        <f t="shared" si="6"/>
        <v>-1040</v>
      </c>
      <c r="F14" s="4">
        <f t="shared" si="2"/>
        <v>-5</v>
      </c>
      <c r="G14">
        <f t="shared" si="7"/>
        <v>13</v>
      </c>
      <c r="H14" s="4">
        <f t="shared" si="8"/>
        <v>4</v>
      </c>
      <c r="I14" s="12">
        <f t="shared" si="10"/>
        <v>7329</v>
      </c>
      <c r="J14" s="4">
        <f t="shared" si="3"/>
        <v>30</v>
      </c>
      <c r="K14">
        <f t="shared" si="4"/>
        <v>10</v>
      </c>
      <c r="L14" s="4">
        <f t="shared" si="5"/>
        <v>9</v>
      </c>
      <c r="M14" s="14" t="s">
        <v>18</v>
      </c>
      <c r="N14" t="s">
        <v>21</v>
      </c>
      <c r="AA14" s="5"/>
    </row>
    <row r="15" spans="1:27" x14ac:dyDescent="0.25">
      <c r="A15" s="15">
        <v>1677</v>
      </c>
      <c r="B15" s="4">
        <v>43413</v>
      </c>
      <c r="C15" s="11">
        <f t="shared" si="9"/>
        <v>36084</v>
      </c>
      <c r="D15" s="11">
        <v>40601</v>
      </c>
      <c r="E15" s="4">
        <f t="shared" si="6"/>
        <v>-4517</v>
      </c>
      <c r="F15" s="4">
        <f t="shared" si="2"/>
        <v>-19</v>
      </c>
      <c r="G15">
        <f t="shared" si="7"/>
        <v>3</v>
      </c>
      <c r="H15" s="4">
        <f t="shared" si="8"/>
        <v>7</v>
      </c>
      <c r="I15" s="12">
        <f t="shared" si="10"/>
        <v>2812</v>
      </c>
      <c r="J15" s="4">
        <f t="shared" si="3"/>
        <v>11</v>
      </c>
      <c r="K15">
        <f t="shared" si="4"/>
        <v>14</v>
      </c>
      <c r="L15" s="4">
        <f t="shared" si="5"/>
        <v>4</v>
      </c>
      <c r="M15" s="14" t="s">
        <v>18</v>
      </c>
      <c r="N15" t="s">
        <v>22</v>
      </c>
      <c r="AA15" s="5"/>
    </row>
    <row r="16" spans="1:27" x14ac:dyDescent="0.25">
      <c r="A16" s="15">
        <v>1678</v>
      </c>
      <c r="B16" s="4">
        <v>38632</v>
      </c>
      <c r="C16" s="11">
        <f t="shared" si="9"/>
        <v>35820</v>
      </c>
      <c r="D16" s="11">
        <v>32896</v>
      </c>
      <c r="E16" s="4">
        <f t="shared" si="6"/>
        <v>2924</v>
      </c>
      <c r="F16" s="4">
        <f t="shared" si="2"/>
        <v>12</v>
      </c>
      <c r="G16">
        <f t="shared" si="7"/>
        <v>3</v>
      </c>
      <c r="H16" s="4">
        <f t="shared" si="8"/>
        <v>8</v>
      </c>
      <c r="I16" s="12">
        <f t="shared" si="10"/>
        <v>5736</v>
      </c>
      <c r="J16" s="4">
        <f t="shared" si="3"/>
        <v>23</v>
      </c>
      <c r="K16">
        <f t="shared" si="4"/>
        <v>18</v>
      </c>
      <c r="L16" s="4">
        <f t="shared" si="5"/>
        <v>0</v>
      </c>
      <c r="M16" s="14" t="s">
        <v>18</v>
      </c>
      <c r="N16" t="s">
        <v>23</v>
      </c>
      <c r="AA16" s="5"/>
    </row>
    <row r="17" spans="1:27" x14ac:dyDescent="0.25">
      <c r="A17" s="15">
        <v>1679</v>
      </c>
      <c r="B17" s="4">
        <v>36474</v>
      </c>
      <c r="C17" s="11">
        <f t="shared" si="9"/>
        <v>30738</v>
      </c>
      <c r="D17" s="11">
        <v>32850</v>
      </c>
      <c r="E17" s="4">
        <f t="shared" si="6"/>
        <v>-2112</v>
      </c>
      <c r="F17" s="4">
        <f t="shared" si="2"/>
        <v>-9</v>
      </c>
      <c r="G17">
        <f t="shared" si="7"/>
        <v>4</v>
      </c>
      <c r="H17" s="4">
        <f t="shared" si="8"/>
        <v>0</v>
      </c>
      <c r="I17" s="12">
        <f t="shared" si="10"/>
        <v>3624</v>
      </c>
      <c r="J17" s="4">
        <f t="shared" si="3"/>
        <v>15</v>
      </c>
      <c r="K17">
        <f t="shared" si="4"/>
        <v>2</v>
      </c>
      <c r="L17" s="4">
        <f t="shared" si="5"/>
        <v>0</v>
      </c>
      <c r="M17" s="14" t="s">
        <v>18</v>
      </c>
      <c r="N17" t="s">
        <v>24</v>
      </c>
      <c r="AA17" s="5"/>
    </row>
    <row r="18" spans="1:27" x14ac:dyDescent="0.25">
      <c r="A18" s="15">
        <v>1680</v>
      </c>
      <c r="B18" s="4">
        <v>55852</v>
      </c>
      <c r="C18" s="11">
        <f t="shared" si="9"/>
        <v>52228</v>
      </c>
      <c r="D18" s="11">
        <v>41322</v>
      </c>
      <c r="E18" s="4">
        <f t="shared" si="6"/>
        <v>10906</v>
      </c>
      <c r="F18" s="4">
        <f t="shared" si="2"/>
        <v>45</v>
      </c>
      <c r="G18">
        <f t="shared" si="7"/>
        <v>8</v>
      </c>
      <c r="H18" s="4">
        <f t="shared" si="8"/>
        <v>10</v>
      </c>
      <c r="I18" s="12">
        <f t="shared" si="10"/>
        <v>14530</v>
      </c>
      <c r="J18" s="4">
        <f t="shared" si="3"/>
        <v>60</v>
      </c>
      <c r="K18">
        <f t="shared" si="4"/>
        <v>10</v>
      </c>
      <c r="L18" s="4">
        <f t="shared" si="5"/>
        <v>10</v>
      </c>
      <c r="M18" s="14" t="s">
        <v>18</v>
      </c>
      <c r="N18" t="s">
        <v>25</v>
      </c>
      <c r="AA18" s="5"/>
    </row>
    <row r="19" spans="1:27" x14ac:dyDescent="0.25">
      <c r="A19" s="15">
        <v>1681</v>
      </c>
      <c r="B19" s="4">
        <v>40438</v>
      </c>
      <c r="C19" s="11">
        <f t="shared" si="9"/>
        <v>25908</v>
      </c>
      <c r="D19" s="11">
        <v>36072</v>
      </c>
      <c r="E19" s="4">
        <f t="shared" si="6"/>
        <v>-10164</v>
      </c>
      <c r="F19" s="4">
        <f t="shared" si="2"/>
        <v>-43</v>
      </c>
      <c r="G19">
        <f t="shared" si="7"/>
        <v>13</v>
      </c>
      <c r="H19" s="4">
        <f t="shared" si="8"/>
        <v>0</v>
      </c>
      <c r="I19" s="12">
        <f t="shared" si="10"/>
        <v>4366</v>
      </c>
      <c r="J19" s="4">
        <f t="shared" si="3"/>
        <v>18</v>
      </c>
      <c r="K19">
        <f t="shared" si="4"/>
        <v>3</v>
      </c>
      <c r="L19" s="4">
        <f t="shared" si="5"/>
        <v>10</v>
      </c>
      <c r="M19" s="14" t="s">
        <v>18</v>
      </c>
      <c r="N19" t="s">
        <v>26</v>
      </c>
      <c r="AA19" s="5"/>
    </row>
    <row r="20" spans="1:27" x14ac:dyDescent="0.25">
      <c r="A20" s="15">
        <v>1682</v>
      </c>
      <c r="B20" s="4">
        <v>377122</v>
      </c>
      <c r="C20" s="11">
        <f t="shared" si="9"/>
        <v>372756</v>
      </c>
      <c r="D20" s="11">
        <v>356526</v>
      </c>
      <c r="E20" s="4">
        <f t="shared" si="6"/>
        <v>16230</v>
      </c>
      <c r="F20" s="4">
        <f t="shared" si="2"/>
        <v>67</v>
      </c>
      <c r="G20">
        <f t="shared" si="7"/>
        <v>12</v>
      </c>
      <c r="H20" s="4">
        <f t="shared" si="8"/>
        <v>6</v>
      </c>
      <c r="I20" s="12">
        <f t="shared" si="10"/>
        <v>20596</v>
      </c>
      <c r="J20" s="4">
        <f t="shared" si="3"/>
        <v>85</v>
      </c>
      <c r="K20">
        <f t="shared" ref="K20:K83" si="11">FLOOR(MOD(I20,240)/12,1)</f>
        <v>16</v>
      </c>
      <c r="L20" s="4">
        <f t="shared" ref="L20:L83" si="12">MOD(I20,12)</f>
        <v>4</v>
      </c>
      <c r="M20" s="14" t="s">
        <v>18</v>
      </c>
      <c r="N20" t="s">
        <v>27</v>
      </c>
      <c r="AA20" s="5"/>
    </row>
    <row r="21" spans="1:27" x14ac:dyDescent="0.25">
      <c r="A21" s="15">
        <v>1683</v>
      </c>
      <c r="B21" s="4">
        <v>611477</v>
      </c>
      <c r="C21" s="11">
        <f t="shared" si="9"/>
        <v>590881</v>
      </c>
      <c r="D21" s="11">
        <v>546907</v>
      </c>
      <c r="E21" s="4">
        <f t="shared" si="6"/>
        <v>43974</v>
      </c>
      <c r="F21" s="4">
        <f t="shared" si="2"/>
        <v>183</v>
      </c>
      <c r="G21">
        <f t="shared" si="7"/>
        <v>4</v>
      </c>
      <c r="H21" s="4">
        <f t="shared" si="8"/>
        <v>6</v>
      </c>
      <c r="I21" s="12">
        <f t="shared" si="10"/>
        <v>64570</v>
      </c>
      <c r="J21" s="4">
        <f t="shared" si="3"/>
        <v>269</v>
      </c>
      <c r="K21">
        <f t="shared" si="11"/>
        <v>0</v>
      </c>
      <c r="L21" s="4">
        <f t="shared" si="12"/>
        <v>10</v>
      </c>
      <c r="M21" s="14" t="s">
        <v>28</v>
      </c>
      <c r="N21" t="s">
        <v>29</v>
      </c>
      <c r="AA21" s="5"/>
    </row>
    <row r="22" spans="1:27" x14ac:dyDescent="0.25">
      <c r="A22" s="15">
        <v>1684</v>
      </c>
      <c r="B22" s="4">
        <v>104038</v>
      </c>
      <c r="C22" s="11">
        <f t="shared" si="9"/>
        <v>39468</v>
      </c>
      <c r="D22" s="11">
        <v>66739</v>
      </c>
      <c r="E22" s="4">
        <f t="shared" si="6"/>
        <v>-27271</v>
      </c>
      <c r="F22" s="4">
        <f t="shared" si="2"/>
        <v>-114</v>
      </c>
      <c r="G22">
        <f t="shared" si="7"/>
        <v>7</v>
      </c>
      <c r="H22" s="4">
        <f t="shared" si="8"/>
        <v>5</v>
      </c>
      <c r="I22" s="12">
        <f t="shared" si="10"/>
        <v>37299</v>
      </c>
      <c r="J22" s="4">
        <f t="shared" si="3"/>
        <v>155</v>
      </c>
      <c r="K22">
        <f t="shared" si="11"/>
        <v>8</v>
      </c>
      <c r="L22" s="4">
        <f t="shared" si="12"/>
        <v>3</v>
      </c>
      <c r="M22" s="14" t="s">
        <v>28</v>
      </c>
      <c r="N22" t="s">
        <v>30</v>
      </c>
      <c r="AA22" s="5"/>
    </row>
    <row r="23" spans="1:27" x14ac:dyDescent="0.25">
      <c r="A23" s="15">
        <v>1685</v>
      </c>
      <c r="B23" s="4">
        <v>80247</v>
      </c>
      <c r="C23" s="11">
        <f t="shared" si="9"/>
        <v>42948</v>
      </c>
      <c r="D23" s="11">
        <v>66855</v>
      </c>
      <c r="E23" s="4">
        <f t="shared" si="6"/>
        <v>-23907</v>
      </c>
      <c r="F23" s="4">
        <f t="shared" si="2"/>
        <v>-100</v>
      </c>
      <c r="G23">
        <f t="shared" si="7"/>
        <v>7</v>
      </c>
      <c r="H23" s="4">
        <f t="shared" si="8"/>
        <v>9</v>
      </c>
      <c r="I23" s="12">
        <f t="shared" si="10"/>
        <v>13392</v>
      </c>
      <c r="J23" s="4">
        <f t="shared" si="3"/>
        <v>55</v>
      </c>
      <c r="K23">
        <f t="shared" si="11"/>
        <v>16</v>
      </c>
      <c r="L23" s="4">
        <f t="shared" si="12"/>
        <v>0</v>
      </c>
      <c r="M23" s="14" t="s">
        <v>28</v>
      </c>
      <c r="N23" t="s">
        <v>31</v>
      </c>
      <c r="AA23" s="5"/>
    </row>
    <row r="24" spans="1:27" x14ac:dyDescent="0.25">
      <c r="A24" s="15">
        <v>1686</v>
      </c>
      <c r="B24" s="4">
        <v>76680</v>
      </c>
      <c r="C24" s="11">
        <f t="shared" si="9"/>
        <v>63288</v>
      </c>
      <c r="D24" s="11">
        <v>44102</v>
      </c>
      <c r="E24" s="4">
        <f t="shared" si="6"/>
        <v>19186</v>
      </c>
      <c r="F24" s="4">
        <f t="shared" si="2"/>
        <v>79</v>
      </c>
      <c r="G24">
        <f t="shared" si="7"/>
        <v>18</v>
      </c>
      <c r="H24" s="4">
        <f t="shared" si="8"/>
        <v>10</v>
      </c>
      <c r="I24" s="12">
        <f t="shared" si="10"/>
        <v>32578</v>
      </c>
      <c r="J24" s="4">
        <f t="shared" si="3"/>
        <v>135</v>
      </c>
      <c r="K24">
        <f t="shared" si="11"/>
        <v>14</v>
      </c>
      <c r="L24" s="4">
        <f t="shared" si="12"/>
        <v>10</v>
      </c>
      <c r="M24" s="14" t="s">
        <v>28</v>
      </c>
      <c r="N24" t="s">
        <v>32</v>
      </c>
      <c r="AA24" s="5"/>
    </row>
    <row r="25" spans="1:27" x14ac:dyDescent="0.25">
      <c r="A25" s="15">
        <v>1687</v>
      </c>
      <c r="B25" s="4">
        <v>97012</v>
      </c>
      <c r="C25" s="11">
        <f t="shared" si="9"/>
        <v>64434</v>
      </c>
      <c r="D25" s="11">
        <v>80639</v>
      </c>
      <c r="E25" s="4">
        <f t="shared" si="6"/>
        <v>-16205</v>
      </c>
      <c r="F25" s="4">
        <f t="shared" si="2"/>
        <v>-68</v>
      </c>
      <c r="G25">
        <f t="shared" si="7"/>
        <v>9</v>
      </c>
      <c r="H25" s="4">
        <f t="shared" si="8"/>
        <v>7</v>
      </c>
      <c r="I25" s="12">
        <f t="shared" si="10"/>
        <v>16373</v>
      </c>
      <c r="J25" s="4">
        <f t="shared" si="3"/>
        <v>68</v>
      </c>
      <c r="K25">
        <f t="shared" si="11"/>
        <v>4</v>
      </c>
      <c r="L25" s="4">
        <f t="shared" si="12"/>
        <v>5</v>
      </c>
      <c r="M25" s="14" t="s">
        <v>28</v>
      </c>
      <c r="AA25" s="5"/>
    </row>
    <row r="26" spans="1:27" x14ac:dyDescent="0.25">
      <c r="A26" s="15">
        <v>1688</v>
      </c>
      <c r="B26" s="4">
        <v>91679</v>
      </c>
      <c r="C26" s="11">
        <f t="shared" si="9"/>
        <v>75306</v>
      </c>
      <c r="D26" s="11">
        <v>72422</v>
      </c>
      <c r="E26" s="4">
        <f t="shared" si="6"/>
        <v>2884</v>
      </c>
      <c r="F26" s="4">
        <f t="shared" si="2"/>
        <v>12</v>
      </c>
      <c r="G26">
        <f t="shared" si="7"/>
        <v>0</v>
      </c>
      <c r="H26" s="4">
        <f t="shared" si="8"/>
        <v>4</v>
      </c>
      <c r="I26" s="12">
        <f t="shared" si="10"/>
        <v>19257</v>
      </c>
      <c r="J26" s="4">
        <f t="shared" si="3"/>
        <v>80</v>
      </c>
      <c r="K26">
        <f t="shared" si="11"/>
        <v>4</v>
      </c>
      <c r="L26" s="4">
        <f t="shared" si="12"/>
        <v>9</v>
      </c>
      <c r="M26" s="14" t="s">
        <v>28</v>
      </c>
      <c r="AA26" s="5"/>
    </row>
    <row r="27" spans="1:27" x14ac:dyDescent="0.25">
      <c r="A27" s="15">
        <v>1689</v>
      </c>
      <c r="B27" s="4">
        <v>39525</v>
      </c>
      <c r="C27" s="11">
        <f t="shared" si="9"/>
        <v>20268</v>
      </c>
      <c r="D27" s="11">
        <v>19164</v>
      </c>
      <c r="E27" s="4">
        <f t="shared" si="6"/>
        <v>1104</v>
      </c>
      <c r="F27" s="4">
        <f t="shared" si="2"/>
        <v>4</v>
      </c>
      <c r="G27">
        <f t="shared" si="7"/>
        <v>12</v>
      </c>
      <c r="H27" s="4">
        <f t="shared" si="8"/>
        <v>0</v>
      </c>
      <c r="I27" s="12">
        <f t="shared" si="10"/>
        <v>20361</v>
      </c>
      <c r="J27" s="4">
        <f t="shared" si="3"/>
        <v>84</v>
      </c>
      <c r="K27">
        <f t="shared" si="11"/>
        <v>16</v>
      </c>
      <c r="L27" s="4">
        <f t="shared" si="12"/>
        <v>9</v>
      </c>
      <c r="M27" s="14" t="s">
        <v>28</v>
      </c>
      <c r="AA27" s="5"/>
    </row>
    <row r="28" spans="1:27" x14ac:dyDescent="0.25">
      <c r="A28" s="15">
        <v>1690</v>
      </c>
      <c r="B28" s="4">
        <v>67188</v>
      </c>
      <c r="C28" s="11">
        <f t="shared" si="9"/>
        <v>46827</v>
      </c>
      <c r="D28" s="11">
        <v>11115</v>
      </c>
      <c r="E28" s="4">
        <f t="shared" si="6"/>
        <v>35712</v>
      </c>
      <c r="F28" s="4">
        <f t="shared" si="2"/>
        <v>148</v>
      </c>
      <c r="G28">
        <f t="shared" si="7"/>
        <v>16</v>
      </c>
      <c r="H28" s="4">
        <f t="shared" si="8"/>
        <v>0</v>
      </c>
      <c r="I28" s="12">
        <f t="shared" si="10"/>
        <v>56073</v>
      </c>
      <c r="J28" s="4">
        <f t="shared" si="3"/>
        <v>233</v>
      </c>
      <c r="K28">
        <f t="shared" si="11"/>
        <v>12</v>
      </c>
      <c r="L28" s="4">
        <f t="shared" si="12"/>
        <v>9</v>
      </c>
      <c r="M28" s="14" t="s">
        <v>28</v>
      </c>
      <c r="AA28" s="5"/>
    </row>
    <row r="29" spans="1:27" x14ac:dyDescent="0.25">
      <c r="A29" s="15">
        <v>1691</v>
      </c>
      <c r="B29" s="4">
        <v>101059</v>
      </c>
      <c r="C29" s="11">
        <f t="shared" si="9"/>
        <v>44986</v>
      </c>
      <c r="D29" s="11">
        <v>66158</v>
      </c>
      <c r="E29" s="4">
        <f t="shared" si="6"/>
        <v>-21172</v>
      </c>
      <c r="F29" s="4">
        <f t="shared" si="2"/>
        <v>-89</v>
      </c>
      <c r="G29">
        <f t="shared" si="7"/>
        <v>15</v>
      </c>
      <c r="H29" s="4">
        <f t="shared" si="8"/>
        <v>8</v>
      </c>
      <c r="I29" s="12">
        <f t="shared" si="10"/>
        <v>34901</v>
      </c>
      <c r="J29" s="4">
        <f t="shared" si="3"/>
        <v>145</v>
      </c>
      <c r="K29">
        <f t="shared" si="11"/>
        <v>8</v>
      </c>
      <c r="L29" s="4">
        <f t="shared" si="12"/>
        <v>5</v>
      </c>
      <c r="M29" s="14" t="s">
        <v>28</v>
      </c>
      <c r="AA29" s="5"/>
    </row>
    <row r="30" spans="1:27" x14ac:dyDescent="0.25">
      <c r="A30" s="15">
        <v>1692</v>
      </c>
      <c r="B30" s="4">
        <v>58553</v>
      </c>
      <c r="C30" s="11">
        <f t="shared" si="9"/>
        <v>23652</v>
      </c>
      <c r="D30" s="11">
        <v>9070</v>
      </c>
      <c r="E30" s="4">
        <f t="shared" si="6"/>
        <v>14582</v>
      </c>
      <c r="F30" s="4">
        <f t="shared" si="2"/>
        <v>60</v>
      </c>
      <c r="G30">
        <f t="shared" si="7"/>
        <v>15</v>
      </c>
      <c r="H30" s="4">
        <f t="shared" si="8"/>
        <v>2</v>
      </c>
      <c r="I30" s="12">
        <f t="shared" si="10"/>
        <v>49483</v>
      </c>
      <c r="J30" s="4">
        <f t="shared" si="3"/>
        <v>206</v>
      </c>
      <c r="K30">
        <f t="shared" si="11"/>
        <v>3</v>
      </c>
      <c r="L30" s="4">
        <f t="shared" si="12"/>
        <v>7</v>
      </c>
      <c r="M30" s="14" t="s">
        <v>28</v>
      </c>
      <c r="AA30" s="5"/>
    </row>
    <row r="31" spans="1:27" x14ac:dyDescent="0.25">
      <c r="A31" s="15">
        <v>1693</v>
      </c>
      <c r="B31" s="4">
        <v>78243</v>
      </c>
      <c r="C31" s="11">
        <f t="shared" si="9"/>
        <v>28760</v>
      </c>
      <c r="D31" s="11">
        <v>39020</v>
      </c>
      <c r="E31" s="4">
        <f t="shared" si="6"/>
        <v>-10260</v>
      </c>
      <c r="F31" s="4">
        <f t="shared" si="2"/>
        <v>-43</v>
      </c>
      <c r="G31">
        <f t="shared" si="7"/>
        <v>5</v>
      </c>
      <c r="H31" s="4">
        <f t="shared" si="8"/>
        <v>0</v>
      </c>
      <c r="I31" s="12">
        <f t="shared" si="10"/>
        <v>39223</v>
      </c>
      <c r="J31" s="4">
        <f t="shared" si="3"/>
        <v>163</v>
      </c>
      <c r="K31">
        <f t="shared" si="11"/>
        <v>8</v>
      </c>
      <c r="L31" s="4">
        <f t="shared" si="12"/>
        <v>7</v>
      </c>
      <c r="M31" s="14" t="s">
        <v>28</v>
      </c>
      <c r="AA31" s="5"/>
    </row>
    <row r="32" spans="1:27" x14ac:dyDescent="0.25">
      <c r="A32" s="15">
        <v>1694</v>
      </c>
      <c r="B32" s="4">
        <v>61869</v>
      </c>
      <c r="C32" s="11">
        <f t="shared" si="9"/>
        <v>22646</v>
      </c>
      <c r="D32" s="11">
        <v>20388</v>
      </c>
      <c r="E32" s="4">
        <f t="shared" si="6"/>
        <v>2258</v>
      </c>
      <c r="F32" s="4">
        <f t="shared" si="2"/>
        <v>9</v>
      </c>
      <c r="G32">
        <f t="shared" si="7"/>
        <v>8</v>
      </c>
      <c r="H32" s="4">
        <f t="shared" si="8"/>
        <v>2</v>
      </c>
      <c r="I32" s="12">
        <f t="shared" si="10"/>
        <v>41481</v>
      </c>
      <c r="J32" s="4">
        <f t="shared" si="3"/>
        <v>172</v>
      </c>
      <c r="K32">
        <f t="shared" si="11"/>
        <v>16</v>
      </c>
      <c r="L32" s="4">
        <f t="shared" si="12"/>
        <v>9</v>
      </c>
      <c r="M32" s="14" t="s">
        <v>28</v>
      </c>
      <c r="AA32" s="5"/>
    </row>
    <row r="33" spans="1:27" x14ac:dyDescent="0.25">
      <c r="A33" s="15">
        <v>1695</v>
      </c>
      <c r="B33" s="4">
        <v>61646</v>
      </c>
      <c r="C33" s="11">
        <f t="shared" si="9"/>
        <v>20165</v>
      </c>
      <c r="D33" s="11">
        <v>31471</v>
      </c>
      <c r="E33" s="4">
        <f t="shared" si="6"/>
        <v>-11306</v>
      </c>
      <c r="F33" s="4">
        <f t="shared" si="2"/>
        <v>-48</v>
      </c>
      <c r="G33">
        <f t="shared" si="7"/>
        <v>17</v>
      </c>
      <c r="H33" s="4">
        <f t="shared" si="8"/>
        <v>10</v>
      </c>
      <c r="I33" s="12">
        <f t="shared" si="10"/>
        <v>30175</v>
      </c>
      <c r="J33" s="4">
        <f t="shared" si="3"/>
        <v>125</v>
      </c>
      <c r="K33">
        <f t="shared" si="11"/>
        <v>14</v>
      </c>
      <c r="L33" s="4">
        <f t="shared" si="12"/>
        <v>7</v>
      </c>
      <c r="M33" s="14" t="s">
        <v>28</v>
      </c>
      <c r="AA33" s="5"/>
    </row>
    <row r="34" spans="1:27" x14ac:dyDescent="0.25">
      <c r="A34" s="15">
        <v>1696</v>
      </c>
      <c r="B34" s="4">
        <v>46824</v>
      </c>
      <c r="C34" s="11">
        <f t="shared" si="9"/>
        <v>16649</v>
      </c>
      <c r="D34" s="11">
        <v>43793</v>
      </c>
      <c r="E34" s="4">
        <f t="shared" si="6"/>
        <v>-27144</v>
      </c>
      <c r="F34" s="4">
        <f t="shared" si="2"/>
        <v>-114</v>
      </c>
      <c r="G34">
        <f t="shared" si="7"/>
        <v>18</v>
      </c>
      <c r="H34" s="4">
        <f t="shared" si="8"/>
        <v>0</v>
      </c>
      <c r="I34" s="12">
        <f t="shared" si="10"/>
        <v>3031</v>
      </c>
      <c r="J34" s="4">
        <f t="shared" si="3"/>
        <v>12</v>
      </c>
      <c r="K34">
        <f t="shared" si="11"/>
        <v>12</v>
      </c>
      <c r="L34" s="4">
        <f t="shared" si="12"/>
        <v>7</v>
      </c>
      <c r="M34" s="14" t="s">
        <v>28</v>
      </c>
      <c r="AA34" s="5"/>
    </row>
    <row r="35" spans="1:27" x14ac:dyDescent="0.25">
      <c r="A35" s="15">
        <v>1697</v>
      </c>
      <c r="B35" s="4">
        <v>19387</v>
      </c>
      <c r="C35" s="11">
        <f t="shared" si="9"/>
        <v>16356</v>
      </c>
      <c r="D35" s="11">
        <v>17760</v>
      </c>
      <c r="E35" s="4">
        <f t="shared" si="6"/>
        <v>-1404</v>
      </c>
      <c r="F35" s="4">
        <f t="shared" si="2"/>
        <v>-6</v>
      </c>
      <c r="G35">
        <f t="shared" si="7"/>
        <v>3</v>
      </c>
      <c r="H35" s="4">
        <f t="shared" si="8"/>
        <v>0</v>
      </c>
      <c r="I35" s="12">
        <f t="shared" si="10"/>
        <v>1627</v>
      </c>
      <c r="J35" s="4">
        <f t="shared" si="3"/>
        <v>6</v>
      </c>
      <c r="K35">
        <f t="shared" si="11"/>
        <v>15</v>
      </c>
      <c r="L35" s="4">
        <f t="shared" si="12"/>
        <v>7</v>
      </c>
      <c r="M35" s="14" t="s">
        <v>28</v>
      </c>
      <c r="AA35" s="5"/>
    </row>
    <row r="36" spans="1:27" x14ac:dyDescent="0.25">
      <c r="A36" s="15">
        <v>1698</v>
      </c>
      <c r="B36" s="4">
        <v>30209</v>
      </c>
      <c r="C36" s="11">
        <f t="shared" si="9"/>
        <v>28582</v>
      </c>
      <c r="D36" s="11">
        <v>27509</v>
      </c>
      <c r="E36" s="4">
        <f t="shared" si="6"/>
        <v>1073</v>
      </c>
      <c r="F36" s="4">
        <f t="shared" si="2"/>
        <v>4</v>
      </c>
      <c r="G36">
        <f t="shared" si="7"/>
        <v>9</v>
      </c>
      <c r="H36" s="4">
        <f t="shared" si="8"/>
        <v>5</v>
      </c>
      <c r="I36" s="12">
        <f t="shared" si="10"/>
        <v>2700</v>
      </c>
      <c r="J36" s="4">
        <f t="shared" si="3"/>
        <v>11</v>
      </c>
      <c r="K36">
        <f t="shared" si="11"/>
        <v>5</v>
      </c>
      <c r="L36" s="4">
        <f t="shared" si="12"/>
        <v>0</v>
      </c>
      <c r="M36" s="14" t="s">
        <v>28</v>
      </c>
      <c r="AA36" s="5"/>
    </row>
    <row r="37" spans="1:27" x14ac:dyDescent="0.25">
      <c r="A37" s="15">
        <v>1699</v>
      </c>
      <c r="B37" s="4">
        <v>34260</v>
      </c>
      <c r="C37" s="11">
        <f t="shared" si="9"/>
        <v>31560</v>
      </c>
      <c r="D37" s="11">
        <v>32316</v>
      </c>
      <c r="E37" s="4">
        <f t="shared" si="6"/>
        <v>-756</v>
      </c>
      <c r="F37" s="4">
        <f t="shared" si="2"/>
        <v>-4</v>
      </c>
      <c r="G37">
        <f t="shared" si="7"/>
        <v>17</v>
      </c>
      <c r="H37" s="4">
        <f t="shared" si="8"/>
        <v>0</v>
      </c>
      <c r="I37" s="12">
        <f t="shared" si="10"/>
        <v>1944</v>
      </c>
      <c r="J37" s="4">
        <f t="shared" si="3"/>
        <v>8</v>
      </c>
      <c r="K37">
        <f t="shared" si="11"/>
        <v>2</v>
      </c>
      <c r="L37" s="4">
        <f t="shared" si="12"/>
        <v>0</v>
      </c>
      <c r="M37" s="14" t="s">
        <v>28</v>
      </c>
      <c r="AA37" s="5"/>
    </row>
    <row r="38" spans="1:27" x14ac:dyDescent="0.25">
      <c r="A38" s="15">
        <v>1700</v>
      </c>
      <c r="B38" s="4">
        <v>24078</v>
      </c>
      <c r="C38" s="11">
        <f t="shared" si="9"/>
        <v>22134</v>
      </c>
      <c r="D38" s="11">
        <v>18619</v>
      </c>
      <c r="E38" s="4">
        <f t="shared" si="6"/>
        <v>3515</v>
      </c>
      <c r="F38" s="4">
        <f t="shared" si="2"/>
        <v>14</v>
      </c>
      <c r="G38">
        <f t="shared" si="7"/>
        <v>12</v>
      </c>
      <c r="H38" s="4">
        <f t="shared" si="8"/>
        <v>11</v>
      </c>
      <c r="I38" s="12">
        <f t="shared" si="10"/>
        <v>5459</v>
      </c>
      <c r="J38" s="4">
        <f t="shared" si="3"/>
        <v>22</v>
      </c>
      <c r="K38">
        <f t="shared" si="11"/>
        <v>14</v>
      </c>
      <c r="L38" s="4">
        <f t="shared" si="12"/>
        <v>11</v>
      </c>
      <c r="M38" s="14" t="s">
        <v>28</v>
      </c>
      <c r="AA38" s="5"/>
    </row>
    <row r="39" spans="1:27" x14ac:dyDescent="0.25">
      <c r="A39" s="15">
        <v>1701</v>
      </c>
      <c r="B39" s="4">
        <v>22729</v>
      </c>
      <c r="C39" s="11">
        <f t="shared" si="9"/>
        <v>17270</v>
      </c>
      <c r="D39" s="11">
        <v>17887</v>
      </c>
      <c r="E39" s="4">
        <f t="shared" si="6"/>
        <v>-617</v>
      </c>
      <c r="F39" s="4">
        <f t="shared" si="2"/>
        <v>-3</v>
      </c>
      <c r="G39">
        <f t="shared" si="7"/>
        <v>8</v>
      </c>
      <c r="H39" s="4">
        <f t="shared" si="8"/>
        <v>7</v>
      </c>
      <c r="I39" s="12">
        <f t="shared" si="10"/>
        <v>4842</v>
      </c>
      <c r="J39" s="4">
        <f t="shared" si="3"/>
        <v>20</v>
      </c>
      <c r="K39">
        <f t="shared" si="11"/>
        <v>3</v>
      </c>
      <c r="L39" s="4">
        <f t="shared" si="12"/>
        <v>6</v>
      </c>
      <c r="M39" s="14" t="s">
        <v>28</v>
      </c>
      <c r="AA39" s="5"/>
    </row>
    <row r="40" spans="1:27" x14ac:dyDescent="0.25">
      <c r="A40" s="15">
        <v>1702</v>
      </c>
      <c r="B40" s="4">
        <v>29554</v>
      </c>
      <c r="C40" s="11">
        <f t="shared" si="9"/>
        <v>24712</v>
      </c>
      <c r="D40" s="11">
        <v>15000</v>
      </c>
      <c r="E40" s="4">
        <f t="shared" si="6"/>
        <v>9712</v>
      </c>
      <c r="F40" s="4">
        <f t="shared" si="2"/>
        <v>40</v>
      </c>
      <c r="G40">
        <f t="shared" si="7"/>
        <v>9</v>
      </c>
      <c r="H40" s="4">
        <f t="shared" si="8"/>
        <v>4</v>
      </c>
      <c r="I40" s="12">
        <f t="shared" si="10"/>
        <v>14554</v>
      </c>
      <c r="J40" s="4">
        <f t="shared" si="3"/>
        <v>60</v>
      </c>
      <c r="K40">
        <f t="shared" si="11"/>
        <v>12</v>
      </c>
      <c r="L40" s="4">
        <f t="shared" si="12"/>
        <v>10</v>
      </c>
      <c r="M40" s="14" t="s">
        <v>28</v>
      </c>
      <c r="AA40" s="5"/>
    </row>
    <row r="41" spans="1:27" x14ac:dyDescent="0.25">
      <c r="A41" s="15">
        <v>1703</v>
      </c>
      <c r="B41" s="4">
        <v>34378</v>
      </c>
      <c r="C41" s="11">
        <f t="shared" si="9"/>
        <v>19824</v>
      </c>
      <c r="D41" s="11">
        <v>30711</v>
      </c>
      <c r="E41" s="4">
        <f t="shared" si="6"/>
        <v>-10887</v>
      </c>
      <c r="F41" s="4">
        <f t="shared" si="2"/>
        <v>-46</v>
      </c>
      <c r="G41">
        <f t="shared" si="7"/>
        <v>12</v>
      </c>
      <c r="H41" s="4">
        <f t="shared" si="8"/>
        <v>9</v>
      </c>
      <c r="I41" s="12">
        <f t="shared" si="10"/>
        <v>3667</v>
      </c>
      <c r="J41" s="4">
        <f t="shared" si="3"/>
        <v>15</v>
      </c>
      <c r="K41">
        <f t="shared" si="11"/>
        <v>5</v>
      </c>
      <c r="L41" s="4">
        <f t="shared" si="12"/>
        <v>7</v>
      </c>
      <c r="M41" s="14" t="s">
        <v>28</v>
      </c>
      <c r="AA41" s="5"/>
    </row>
    <row r="42" spans="1:27" x14ac:dyDescent="0.25">
      <c r="A42" s="15">
        <v>1704</v>
      </c>
      <c r="B42" s="4">
        <v>25373</v>
      </c>
      <c r="C42" s="11">
        <f t="shared" si="9"/>
        <v>21706</v>
      </c>
      <c r="D42" s="11">
        <v>14855</v>
      </c>
      <c r="E42" s="4">
        <f t="shared" si="6"/>
        <v>6851</v>
      </c>
      <c r="F42" s="4">
        <f t="shared" si="2"/>
        <v>28</v>
      </c>
      <c r="G42">
        <f t="shared" si="7"/>
        <v>10</v>
      </c>
      <c r="H42" s="4">
        <f t="shared" si="8"/>
        <v>11</v>
      </c>
      <c r="I42" s="12">
        <f t="shared" si="10"/>
        <v>10518</v>
      </c>
      <c r="J42" s="4">
        <f t="shared" si="3"/>
        <v>43</v>
      </c>
      <c r="K42">
        <f t="shared" si="11"/>
        <v>16</v>
      </c>
      <c r="L42" s="4">
        <f t="shared" si="12"/>
        <v>6</v>
      </c>
      <c r="M42" s="14" t="s">
        <v>28</v>
      </c>
      <c r="AA42" s="5"/>
    </row>
    <row r="43" spans="1:27" x14ac:dyDescent="0.25">
      <c r="A43" s="15">
        <v>1705</v>
      </c>
      <c r="B43" s="4">
        <v>32480</v>
      </c>
      <c r="C43" s="11">
        <f t="shared" si="9"/>
        <v>21962</v>
      </c>
      <c r="D43" s="11">
        <v>25899.5</v>
      </c>
      <c r="E43" s="4">
        <f t="shared" si="6"/>
        <v>-3937.5</v>
      </c>
      <c r="F43" s="4">
        <f t="shared" si="2"/>
        <v>-17</v>
      </c>
      <c r="G43">
        <f t="shared" si="7"/>
        <v>11</v>
      </c>
      <c r="H43" s="4">
        <f t="shared" si="8"/>
        <v>10.5</v>
      </c>
      <c r="I43" s="12">
        <f t="shared" si="10"/>
        <v>6580.5</v>
      </c>
      <c r="J43" s="4">
        <f t="shared" si="3"/>
        <v>27</v>
      </c>
      <c r="K43">
        <f t="shared" si="11"/>
        <v>8</v>
      </c>
      <c r="L43" s="4">
        <f t="shared" si="12"/>
        <v>4.5</v>
      </c>
      <c r="M43" s="14" t="s">
        <v>28</v>
      </c>
      <c r="N43" t="s">
        <v>33</v>
      </c>
      <c r="AA43" s="5"/>
    </row>
    <row r="44" spans="1:27" x14ac:dyDescent="0.25">
      <c r="A44" s="15">
        <v>1706</v>
      </c>
      <c r="B44" s="4">
        <v>29534</v>
      </c>
      <c r="C44" s="11">
        <f t="shared" si="9"/>
        <v>22953.5</v>
      </c>
      <c r="D44" s="11">
        <v>24469</v>
      </c>
      <c r="E44" s="4">
        <f t="shared" si="6"/>
        <v>-1515.5</v>
      </c>
      <c r="F44" s="4">
        <f t="shared" si="2"/>
        <v>-7</v>
      </c>
      <c r="G44">
        <f t="shared" si="7"/>
        <v>13</v>
      </c>
      <c r="H44" s="4">
        <f t="shared" si="8"/>
        <v>8.5</v>
      </c>
      <c r="I44" s="12">
        <f t="shared" si="10"/>
        <v>5065</v>
      </c>
      <c r="J44" s="4">
        <f t="shared" si="3"/>
        <v>21</v>
      </c>
      <c r="K44">
        <f t="shared" si="11"/>
        <v>2</v>
      </c>
      <c r="L44" s="4">
        <f t="shared" si="12"/>
        <v>1</v>
      </c>
      <c r="M44" s="14" t="s">
        <v>28</v>
      </c>
      <c r="N44" t="s">
        <v>34</v>
      </c>
      <c r="AA44" s="5"/>
    </row>
    <row r="45" spans="1:27" x14ac:dyDescent="0.25">
      <c r="A45" s="15">
        <v>1707</v>
      </c>
      <c r="B45" s="4">
        <v>43119</v>
      </c>
      <c r="C45" s="11">
        <f t="shared" si="9"/>
        <v>38054</v>
      </c>
      <c r="D45" s="11">
        <v>33329</v>
      </c>
      <c r="E45" s="4">
        <f t="shared" si="6"/>
        <v>4725</v>
      </c>
      <c r="F45" s="4">
        <f t="shared" si="2"/>
        <v>19</v>
      </c>
      <c r="G45">
        <f t="shared" si="7"/>
        <v>13</v>
      </c>
      <c r="H45" s="4">
        <f t="shared" si="8"/>
        <v>9</v>
      </c>
      <c r="I45" s="12">
        <f t="shared" si="10"/>
        <v>9790</v>
      </c>
      <c r="J45" s="4">
        <f t="shared" si="3"/>
        <v>40</v>
      </c>
      <c r="K45">
        <f t="shared" si="11"/>
        <v>15</v>
      </c>
      <c r="L45" s="4">
        <f t="shared" si="12"/>
        <v>10</v>
      </c>
      <c r="M45" s="14" t="s">
        <v>28</v>
      </c>
      <c r="AA45" s="5"/>
    </row>
    <row r="46" spans="1:27" x14ac:dyDescent="0.25">
      <c r="A46" s="15">
        <v>1708</v>
      </c>
      <c r="B46" s="4">
        <v>47842</v>
      </c>
      <c r="C46" s="11">
        <f t="shared" si="9"/>
        <v>38052</v>
      </c>
      <c r="D46" s="11">
        <v>39915</v>
      </c>
      <c r="E46" s="4">
        <f t="shared" si="6"/>
        <v>-1863</v>
      </c>
      <c r="F46" s="4">
        <f t="shared" si="2"/>
        <v>-8</v>
      </c>
      <c r="G46">
        <f t="shared" si="7"/>
        <v>4</v>
      </c>
      <c r="H46" s="4">
        <f t="shared" si="8"/>
        <v>9</v>
      </c>
      <c r="I46" s="12">
        <f t="shared" si="10"/>
        <v>7927</v>
      </c>
      <c r="J46" s="4">
        <f t="shared" si="3"/>
        <v>33</v>
      </c>
      <c r="K46">
        <f t="shared" si="11"/>
        <v>0</v>
      </c>
      <c r="L46" s="4">
        <f t="shared" si="12"/>
        <v>7</v>
      </c>
      <c r="M46" s="14" t="s">
        <v>28</v>
      </c>
      <c r="AA46" s="5"/>
    </row>
    <row r="47" spans="1:27" x14ac:dyDescent="0.25">
      <c r="A47" s="15">
        <v>1709</v>
      </c>
      <c r="B47" s="4">
        <v>42979</v>
      </c>
      <c r="C47" s="11">
        <f t="shared" si="9"/>
        <v>35052</v>
      </c>
      <c r="D47" s="11">
        <v>35101</v>
      </c>
      <c r="E47" s="4">
        <f t="shared" si="6"/>
        <v>-49</v>
      </c>
      <c r="F47" s="4">
        <f t="shared" si="2"/>
        <v>-1</v>
      </c>
      <c r="G47">
        <f t="shared" si="7"/>
        <v>15</v>
      </c>
      <c r="H47" s="4">
        <f t="shared" si="8"/>
        <v>11</v>
      </c>
      <c r="I47" s="12">
        <f t="shared" si="10"/>
        <v>7878</v>
      </c>
      <c r="J47" s="4">
        <f t="shared" si="3"/>
        <v>32</v>
      </c>
      <c r="K47">
        <f t="shared" si="11"/>
        <v>16</v>
      </c>
      <c r="L47" s="4">
        <f t="shared" si="12"/>
        <v>6</v>
      </c>
      <c r="M47" s="14" t="s">
        <v>28</v>
      </c>
      <c r="AA47" s="5"/>
    </row>
    <row r="48" spans="1:27" x14ac:dyDescent="0.25">
      <c r="A48" s="15">
        <v>1710</v>
      </c>
      <c r="B48" s="4">
        <v>46302</v>
      </c>
      <c r="C48" s="11">
        <f t="shared" si="9"/>
        <v>38424</v>
      </c>
      <c r="D48" s="11">
        <v>39194</v>
      </c>
      <c r="E48" s="4">
        <f t="shared" si="6"/>
        <v>-770</v>
      </c>
      <c r="F48" s="4">
        <f t="shared" si="2"/>
        <v>-4</v>
      </c>
      <c r="G48">
        <f t="shared" si="7"/>
        <v>15</v>
      </c>
      <c r="H48" s="4">
        <f t="shared" si="8"/>
        <v>10</v>
      </c>
      <c r="I48" s="12">
        <f t="shared" si="10"/>
        <v>7108</v>
      </c>
      <c r="J48" s="4">
        <f t="shared" si="3"/>
        <v>29</v>
      </c>
      <c r="K48">
        <f t="shared" si="11"/>
        <v>12</v>
      </c>
      <c r="L48" s="4">
        <f t="shared" si="12"/>
        <v>4</v>
      </c>
      <c r="M48" s="14" t="s">
        <v>28</v>
      </c>
      <c r="AA48" s="5"/>
    </row>
    <row r="49" spans="1:27" x14ac:dyDescent="0.25">
      <c r="A49" s="15">
        <v>1711</v>
      </c>
      <c r="B49" s="4">
        <v>350481</v>
      </c>
      <c r="C49" s="11">
        <f t="shared" si="9"/>
        <v>343373</v>
      </c>
      <c r="D49" s="11">
        <v>331266</v>
      </c>
      <c r="E49" s="4">
        <f t="shared" si="6"/>
        <v>12107</v>
      </c>
      <c r="F49" s="4">
        <f t="shared" si="2"/>
        <v>50</v>
      </c>
      <c r="G49">
        <f t="shared" si="7"/>
        <v>8</v>
      </c>
      <c r="H49" s="4">
        <f t="shared" si="8"/>
        <v>11</v>
      </c>
      <c r="I49" s="12">
        <f t="shared" si="10"/>
        <v>19215</v>
      </c>
      <c r="J49" s="4">
        <f t="shared" si="3"/>
        <v>80</v>
      </c>
      <c r="K49">
        <f t="shared" si="11"/>
        <v>1</v>
      </c>
      <c r="L49" s="4">
        <f t="shared" si="12"/>
        <v>3</v>
      </c>
      <c r="M49" s="14" t="s">
        <v>28</v>
      </c>
      <c r="AA49" s="5"/>
    </row>
    <row r="50" spans="1:27" x14ac:dyDescent="0.25">
      <c r="A50" s="15">
        <v>1712</v>
      </c>
      <c r="B50" s="4">
        <v>145527</v>
      </c>
      <c r="C50" s="11">
        <f t="shared" si="9"/>
        <v>126312</v>
      </c>
      <c r="D50" s="11">
        <v>147310.5</v>
      </c>
      <c r="E50" s="4">
        <f t="shared" si="6"/>
        <v>-20998.5</v>
      </c>
      <c r="F50" s="4">
        <f t="shared" si="2"/>
        <v>-88</v>
      </c>
      <c r="G50">
        <f t="shared" si="7"/>
        <v>10</v>
      </c>
      <c r="H50" s="4">
        <f t="shared" si="8"/>
        <v>1.5</v>
      </c>
      <c r="I50" s="12">
        <f t="shared" si="10"/>
        <v>-1783.5</v>
      </c>
      <c r="J50" s="4">
        <f t="shared" si="3"/>
        <v>-8</v>
      </c>
      <c r="K50">
        <f t="shared" si="11"/>
        <v>11</v>
      </c>
      <c r="L50" s="4">
        <f t="shared" si="12"/>
        <v>4.5</v>
      </c>
      <c r="M50" s="14" t="s">
        <v>28</v>
      </c>
      <c r="AA50" s="5"/>
    </row>
    <row r="51" spans="1:27" x14ac:dyDescent="0.25">
      <c r="A51" s="15">
        <v>1713</v>
      </c>
      <c r="B51" s="4">
        <v>104334</v>
      </c>
      <c r="C51" s="11">
        <f t="shared" si="9"/>
        <v>106117.5</v>
      </c>
      <c r="D51" s="11">
        <v>105960</v>
      </c>
      <c r="E51" s="4">
        <f t="shared" si="6"/>
        <v>157.5</v>
      </c>
      <c r="F51" s="4">
        <f t="shared" si="2"/>
        <v>0</v>
      </c>
      <c r="G51">
        <f t="shared" si="7"/>
        <v>13</v>
      </c>
      <c r="H51" s="4">
        <f t="shared" si="8"/>
        <v>1.5</v>
      </c>
      <c r="I51" s="12">
        <f t="shared" si="10"/>
        <v>-1626</v>
      </c>
      <c r="J51" s="4">
        <f t="shared" si="3"/>
        <v>-7</v>
      </c>
      <c r="K51">
        <f t="shared" si="11"/>
        <v>4</v>
      </c>
      <c r="L51" s="4">
        <f t="shared" si="12"/>
        <v>6</v>
      </c>
      <c r="M51" s="14" t="s">
        <v>28</v>
      </c>
      <c r="N51" t="s">
        <v>35</v>
      </c>
      <c r="AA51" s="5"/>
    </row>
    <row r="52" spans="1:27" x14ac:dyDescent="0.25">
      <c r="A52" s="15">
        <v>1714</v>
      </c>
      <c r="B52" s="4">
        <v>43392</v>
      </c>
      <c r="C52" s="11">
        <f t="shared" si="9"/>
        <v>45018</v>
      </c>
      <c r="D52" s="11">
        <v>36310.5</v>
      </c>
      <c r="E52" s="4">
        <f t="shared" si="6"/>
        <v>8707.5</v>
      </c>
      <c r="F52" s="4">
        <f t="shared" si="2"/>
        <v>36</v>
      </c>
      <c r="G52">
        <f t="shared" si="7"/>
        <v>5</v>
      </c>
      <c r="H52" s="4">
        <f t="shared" si="8"/>
        <v>7.5</v>
      </c>
      <c r="I52" s="12">
        <f t="shared" si="10"/>
        <v>7081.5</v>
      </c>
      <c r="J52" s="4">
        <f t="shared" si="3"/>
        <v>29</v>
      </c>
      <c r="K52">
        <f t="shared" si="11"/>
        <v>10</v>
      </c>
      <c r="L52" s="4">
        <f t="shared" si="12"/>
        <v>1.5</v>
      </c>
      <c r="M52" s="14" t="s">
        <v>28</v>
      </c>
      <c r="AA52" s="5"/>
    </row>
    <row r="53" spans="1:27" x14ac:dyDescent="0.25">
      <c r="A53" s="15">
        <v>1715</v>
      </c>
      <c r="B53" s="4">
        <v>210925.5</v>
      </c>
      <c r="C53" s="11">
        <f t="shared" si="9"/>
        <v>203844</v>
      </c>
      <c r="D53" s="11">
        <v>182076</v>
      </c>
      <c r="E53" s="4">
        <f t="shared" si="6"/>
        <v>21768</v>
      </c>
      <c r="F53" s="4">
        <f t="shared" si="2"/>
        <v>90</v>
      </c>
      <c r="G53">
        <f t="shared" si="7"/>
        <v>14</v>
      </c>
      <c r="H53" s="4">
        <f t="shared" si="8"/>
        <v>0</v>
      </c>
      <c r="I53" s="12">
        <f t="shared" si="10"/>
        <v>28849.5</v>
      </c>
      <c r="J53" s="4">
        <f t="shared" si="3"/>
        <v>120</v>
      </c>
      <c r="K53">
        <f t="shared" si="11"/>
        <v>4</v>
      </c>
      <c r="L53" s="4">
        <f t="shared" si="12"/>
        <v>1.5</v>
      </c>
      <c r="M53" s="14" t="s">
        <v>28</v>
      </c>
      <c r="AA53" s="5"/>
    </row>
    <row r="54" spans="1:27" x14ac:dyDescent="0.25">
      <c r="A54" s="15">
        <v>1716</v>
      </c>
      <c r="B54" s="4">
        <v>251276.5</v>
      </c>
      <c r="C54" s="11">
        <f t="shared" si="9"/>
        <v>222427</v>
      </c>
      <c r="D54" s="11">
        <v>116396.5</v>
      </c>
      <c r="E54" s="4">
        <f t="shared" si="6"/>
        <v>106030.5</v>
      </c>
      <c r="F54" s="4">
        <f t="shared" si="2"/>
        <v>441</v>
      </c>
      <c r="G54">
        <f t="shared" si="7"/>
        <v>15</v>
      </c>
      <c r="H54" s="4">
        <f t="shared" si="8"/>
        <v>10.5</v>
      </c>
      <c r="I54" s="12">
        <f t="shared" si="10"/>
        <v>134880</v>
      </c>
      <c r="J54" s="4">
        <f t="shared" si="3"/>
        <v>562</v>
      </c>
      <c r="K54">
        <f t="shared" si="11"/>
        <v>0</v>
      </c>
      <c r="L54" s="4">
        <f t="shared" si="12"/>
        <v>0</v>
      </c>
      <c r="M54" s="14" t="s">
        <v>28</v>
      </c>
      <c r="AA54" s="5"/>
    </row>
    <row r="55" spans="1:27" x14ac:dyDescent="0.25">
      <c r="A55" s="15">
        <v>1717</v>
      </c>
      <c r="B55" s="4">
        <v>233838</v>
      </c>
      <c r="C55" s="11">
        <f t="shared" si="9"/>
        <v>98958</v>
      </c>
      <c r="D55" s="11">
        <v>205773.5</v>
      </c>
      <c r="E55" s="4">
        <f t="shared" si="6"/>
        <v>-106815.5</v>
      </c>
      <c r="F55" s="4">
        <f t="shared" si="2"/>
        <v>-446</v>
      </c>
      <c r="G55">
        <f t="shared" si="7"/>
        <v>18</v>
      </c>
      <c r="H55" s="4">
        <f t="shared" si="8"/>
        <v>8.5</v>
      </c>
      <c r="I55" s="12">
        <f t="shared" si="10"/>
        <v>28064.5</v>
      </c>
      <c r="J55" s="4">
        <f t="shared" si="3"/>
        <v>116</v>
      </c>
      <c r="K55">
        <f t="shared" si="11"/>
        <v>18</v>
      </c>
      <c r="L55" s="4">
        <f t="shared" si="12"/>
        <v>8.5</v>
      </c>
      <c r="M55" s="14" t="s">
        <v>28</v>
      </c>
      <c r="AA55" s="5"/>
    </row>
    <row r="56" spans="1:27" x14ac:dyDescent="0.25">
      <c r="A56" s="15">
        <v>1718</v>
      </c>
      <c r="B56" s="4">
        <v>97538.5</v>
      </c>
      <c r="C56" s="11">
        <f t="shared" si="9"/>
        <v>69474</v>
      </c>
      <c r="D56" s="11">
        <v>39611</v>
      </c>
      <c r="E56" s="4">
        <f t="shared" si="6"/>
        <v>29863</v>
      </c>
      <c r="F56" s="4">
        <f t="shared" si="2"/>
        <v>124</v>
      </c>
      <c r="G56">
        <f t="shared" si="7"/>
        <v>8</v>
      </c>
      <c r="H56" s="4">
        <f t="shared" si="8"/>
        <v>7</v>
      </c>
      <c r="I56" s="12">
        <f t="shared" si="10"/>
        <v>57927.5</v>
      </c>
      <c r="J56" s="4">
        <f t="shared" si="3"/>
        <v>241</v>
      </c>
      <c r="K56">
        <f t="shared" si="11"/>
        <v>7</v>
      </c>
      <c r="L56" s="4">
        <f t="shared" si="12"/>
        <v>3.5</v>
      </c>
      <c r="M56" s="14" t="s">
        <v>28</v>
      </c>
      <c r="AA56" s="5"/>
    </row>
    <row r="57" spans="1:27" x14ac:dyDescent="0.25">
      <c r="A57" s="15">
        <v>1719</v>
      </c>
      <c r="B57" s="4">
        <v>137426.5</v>
      </c>
      <c r="C57" s="11">
        <f t="shared" si="9"/>
        <v>79499</v>
      </c>
      <c r="D57" s="11">
        <v>67123</v>
      </c>
      <c r="E57" s="4">
        <f t="shared" si="6"/>
        <v>12376</v>
      </c>
      <c r="F57" s="4">
        <f t="shared" si="2"/>
        <v>51</v>
      </c>
      <c r="G57">
        <f t="shared" si="7"/>
        <v>11</v>
      </c>
      <c r="H57" s="4">
        <f t="shared" si="8"/>
        <v>4</v>
      </c>
      <c r="I57" s="12">
        <f t="shared" si="10"/>
        <v>70303.5</v>
      </c>
      <c r="J57" s="4">
        <f t="shared" si="3"/>
        <v>292</v>
      </c>
      <c r="K57">
        <f t="shared" si="11"/>
        <v>18</v>
      </c>
      <c r="L57" s="4">
        <f t="shared" si="12"/>
        <v>7.5</v>
      </c>
      <c r="M57" s="14" t="s">
        <v>28</v>
      </c>
      <c r="AA57" s="5"/>
    </row>
    <row r="58" spans="1:27" x14ac:dyDescent="0.25">
      <c r="A58" s="15">
        <v>1720</v>
      </c>
      <c r="B58" s="4">
        <v>168076.5</v>
      </c>
      <c r="C58" s="11">
        <f t="shared" si="9"/>
        <v>97773</v>
      </c>
      <c r="D58" s="11">
        <v>54008.5</v>
      </c>
      <c r="E58" s="4">
        <f t="shared" si="6"/>
        <v>43764.5</v>
      </c>
      <c r="F58" s="4">
        <f t="shared" si="2"/>
        <v>182</v>
      </c>
      <c r="G58">
        <f t="shared" si="7"/>
        <v>7</v>
      </c>
      <c r="H58" s="4">
        <f t="shared" si="8"/>
        <v>0.5</v>
      </c>
      <c r="I58" s="12">
        <f t="shared" si="10"/>
        <v>114068</v>
      </c>
      <c r="J58" s="4">
        <f t="shared" si="3"/>
        <v>475</v>
      </c>
      <c r="K58">
        <f t="shared" si="11"/>
        <v>5</v>
      </c>
      <c r="L58" s="4">
        <f t="shared" si="12"/>
        <v>8</v>
      </c>
      <c r="M58" s="14" t="s">
        <v>28</v>
      </c>
      <c r="AA58" s="5"/>
    </row>
    <row r="59" spans="1:27" x14ac:dyDescent="0.25">
      <c r="A59" s="15">
        <v>1721</v>
      </c>
      <c r="B59" s="4">
        <v>171832</v>
      </c>
      <c r="C59" s="11">
        <f t="shared" si="9"/>
        <v>57764</v>
      </c>
      <c r="D59" s="11">
        <v>60616</v>
      </c>
      <c r="E59" s="4">
        <f t="shared" si="6"/>
        <v>-2852</v>
      </c>
      <c r="F59" s="4">
        <f t="shared" si="2"/>
        <v>-12</v>
      </c>
      <c r="G59">
        <f t="shared" si="7"/>
        <v>2</v>
      </c>
      <c r="H59" s="4">
        <f t="shared" si="8"/>
        <v>4</v>
      </c>
      <c r="I59" s="12">
        <f t="shared" si="10"/>
        <v>111216</v>
      </c>
      <c r="J59" s="4">
        <f t="shared" si="3"/>
        <v>463</v>
      </c>
      <c r="K59">
        <f t="shared" si="11"/>
        <v>8</v>
      </c>
      <c r="L59" s="4">
        <f t="shared" si="12"/>
        <v>0</v>
      </c>
      <c r="M59" s="14" t="s">
        <v>28</v>
      </c>
      <c r="AA59" s="5"/>
    </row>
    <row r="60" spans="1:27" x14ac:dyDescent="0.25">
      <c r="A60" s="15">
        <v>1722</v>
      </c>
      <c r="B60" s="4">
        <v>189041</v>
      </c>
      <c r="C60" s="11">
        <f t="shared" si="9"/>
        <v>77825</v>
      </c>
      <c r="D60" s="11">
        <v>62768</v>
      </c>
      <c r="E60" s="4">
        <f t="shared" si="6"/>
        <v>15057</v>
      </c>
      <c r="F60" s="4">
        <f t="shared" si="2"/>
        <v>62</v>
      </c>
      <c r="G60">
        <f t="shared" si="7"/>
        <v>14</v>
      </c>
      <c r="H60" s="4">
        <f t="shared" si="8"/>
        <v>9</v>
      </c>
      <c r="I60" s="12">
        <f t="shared" si="10"/>
        <v>126273</v>
      </c>
      <c r="J60" s="4">
        <f t="shared" si="3"/>
        <v>526</v>
      </c>
      <c r="K60">
        <f t="shared" si="11"/>
        <v>2</v>
      </c>
      <c r="L60" s="4">
        <f t="shared" si="12"/>
        <v>9</v>
      </c>
      <c r="M60" s="14" t="s">
        <v>28</v>
      </c>
      <c r="AA60" s="5"/>
    </row>
    <row r="61" spans="1:27" x14ac:dyDescent="0.25">
      <c r="A61" s="15">
        <v>1723</v>
      </c>
      <c r="B61" s="4">
        <v>340809.5</v>
      </c>
      <c r="C61" s="11">
        <f t="shared" si="9"/>
        <v>214536.5</v>
      </c>
      <c r="D61" s="11">
        <v>275284.5</v>
      </c>
      <c r="E61" s="4">
        <f t="shared" si="6"/>
        <v>-60748</v>
      </c>
      <c r="F61" s="4">
        <f t="shared" si="2"/>
        <v>-254</v>
      </c>
      <c r="G61">
        <f t="shared" si="7"/>
        <v>17</v>
      </c>
      <c r="H61" s="4">
        <f t="shared" si="8"/>
        <v>8</v>
      </c>
      <c r="I61" s="12">
        <f t="shared" si="10"/>
        <v>65525</v>
      </c>
      <c r="J61" s="4">
        <f t="shared" si="3"/>
        <v>273</v>
      </c>
      <c r="K61">
        <f t="shared" si="11"/>
        <v>0</v>
      </c>
      <c r="L61" s="4">
        <f t="shared" si="12"/>
        <v>5</v>
      </c>
      <c r="M61" s="14" t="s">
        <v>36</v>
      </c>
      <c r="AA61" s="5"/>
    </row>
    <row r="62" spans="1:27" x14ac:dyDescent="0.25">
      <c r="A62" s="15">
        <v>1724</v>
      </c>
      <c r="B62" s="4">
        <v>152273</v>
      </c>
      <c r="C62" s="11">
        <f t="shared" si="9"/>
        <v>86748</v>
      </c>
      <c r="D62" s="11">
        <v>102196.25</v>
      </c>
      <c r="E62" s="4">
        <f t="shared" si="6"/>
        <v>-15448.25</v>
      </c>
      <c r="F62" s="4">
        <f t="shared" si="2"/>
        <v>-65</v>
      </c>
      <c r="G62">
        <f t="shared" si="7"/>
        <v>12</v>
      </c>
      <c r="H62" s="4">
        <f t="shared" si="8"/>
        <v>7.75</v>
      </c>
      <c r="I62" s="12">
        <f t="shared" si="10"/>
        <v>50076.75</v>
      </c>
      <c r="J62" s="4">
        <f t="shared" si="3"/>
        <v>208</v>
      </c>
      <c r="K62">
        <f t="shared" si="11"/>
        <v>13</v>
      </c>
      <c r="L62" s="4">
        <f t="shared" si="12"/>
        <v>0.75</v>
      </c>
      <c r="M62" s="14" t="s">
        <v>36</v>
      </c>
      <c r="AA62" s="5"/>
    </row>
    <row r="63" spans="1:27" x14ac:dyDescent="0.25">
      <c r="A63" s="15">
        <v>1725</v>
      </c>
      <c r="B63" s="4">
        <v>186579.25</v>
      </c>
      <c r="C63" s="11">
        <f t="shared" si="9"/>
        <v>136502.5</v>
      </c>
      <c r="D63" s="11">
        <v>103141</v>
      </c>
      <c r="E63" s="4">
        <f t="shared" si="6"/>
        <v>33361.5</v>
      </c>
      <c r="F63" s="4">
        <f t="shared" si="2"/>
        <v>139</v>
      </c>
      <c r="G63">
        <f t="shared" si="7"/>
        <v>0</v>
      </c>
      <c r="H63" s="4">
        <f t="shared" si="8"/>
        <v>1.5</v>
      </c>
      <c r="I63" s="12">
        <f t="shared" si="10"/>
        <v>83438.25</v>
      </c>
      <c r="J63" s="4">
        <f t="shared" si="3"/>
        <v>347</v>
      </c>
      <c r="K63">
        <f t="shared" si="11"/>
        <v>13</v>
      </c>
      <c r="L63" s="4">
        <f t="shared" si="12"/>
        <v>2.25</v>
      </c>
      <c r="M63" s="14" t="s">
        <v>36</v>
      </c>
      <c r="AA63" s="5"/>
    </row>
    <row r="64" spans="1:27" x14ac:dyDescent="0.25">
      <c r="A64" s="15">
        <v>1726</v>
      </c>
      <c r="B64" s="4">
        <v>178614.25</v>
      </c>
      <c r="C64" s="11">
        <f t="shared" si="9"/>
        <v>95176</v>
      </c>
      <c r="D64" s="11">
        <v>82772</v>
      </c>
      <c r="E64" s="4">
        <f t="shared" si="6"/>
        <v>12404</v>
      </c>
      <c r="F64" s="4">
        <f t="shared" si="2"/>
        <v>51</v>
      </c>
      <c r="G64">
        <f t="shared" si="7"/>
        <v>13</v>
      </c>
      <c r="H64" s="4">
        <f t="shared" si="8"/>
        <v>8</v>
      </c>
      <c r="I64" s="12">
        <f t="shared" si="10"/>
        <v>95842.25</v>
      </c>
      <c r="J64" s="4">
        <f t="shared" si="3"/>
        <v>399</v>
      </c>
      <c r="K64">
        <f t="shared" si="11"/>
        <v>6</v>
      </c>
      <c r="L64" s="4">
        <f t="shared" si="12"/>
        <v>10.25</v>
      </c>
      <c r="M64" s="14" t="s">
        <v>36</v>
      </c>
      <c r="AA64" s="5"/>
    </row>
    <row r="65" spans="1:27" x14ac:dyDescent="0.25">
      <c r="A65" s="15">
        <v>1727</v>
      </c>
      <c r="B65" s="4">
        <v>232004.25</v>
      </c>
      <c r="C65" s="11">
        <f t="shared" si="9"/>
        <v>136162</v>
      </c>
      <c r="D65" s="11">
        <v>70019</v>
      </c>
      <c r="E65" s="4">
        <f t="shared" si="6"/>
        <v>66143</v>
      </c>
      <c r="F65" s="4">
        <f t="shared" si="2"/>
        <v>275</v>
      </c>
      <c r="G65">
        <f t="shared" si="7"/>
        <v>11</v>
      </c>
      <c r="H65" s="4">
        <f t="shared" si="8"/>
        <v>11</v>
      </c>
      <c r="I65" s="12">
        <f t="shared" si="10"/>
        <v>161985.25</v>
      </c>
      <c r="J65" s="4">
        <f t="shared" si="3"/>
        <v>674</v>
      </c>
      <c r="K65">
        <f t="shared" si="11"/>
        <v>18</v>
      </c>
      <c r="L65" s="4">
        <f t="shared" si="12"/>
        <v>9.25</v>
      </c>
      <c r="M65" s="14" t="s">
        <v>36</v>
      </c>
      <c r="AA65" s="5"/>
    </row>
    <row r="66" spans="1:27" x14ac:dyDescent="0.25">
      <c r="A66" s="15">
        <v>1728</v>
      </c>
      <c r="C66" s="11"/>
      <c r="D66" s="11"/>
      <c r="G66"/>
      <c r="I66" s="12"/>
      <c r="J66" s="4">
        <f t="shared" si="3"/>
        <v>0</v>
      </c>
      <c r="K66">
        <f t="shared" si="11"/>
        <v>0</v>
      </c>
      <c r="L66" s="4">
        <f t="shared" si="12"/>
        <v>0</v>
      </c>
      <c r="M66" s="14" t="s">
        <v>36</v>
      </c>
      <c r="AA66" s="5"/>
    </row>
    <row r="67" spans="1:27" x14ac:dyDescent="0.25">
      <c r="A67" s="15">
        <v>1729</v>
      </c>
      <c r="B67" s="4">
        <f>157089.75+1200</f>
        <v>158289.75</v>
      </c>
      <c r="C67" s="11">
        <f t="shared" ref="C67:C79" si="13">B67-I66</f>
        <v>158289.75</v>
      </c>
      <c r="D67" s="11">
        <f>94372</f>
        <v>94372</v>
      </c>
      <c r="E67" s="4">
        <f t="shared" si="6"/>
        <v>63917.75</v>
      </c>
      <c r="F67" s="4">
        <f t="shared" si="2"/>
        <v>266</v>
      </c>
      <c r="G67">
        <f t="shared" si="7"/>
        <v>6</v>
      </c>
      <c r="H67" s="4">
        <f t="shared" si="8"/>
        <v>5.75</v>
      </c>
      <c r="I67" s="12">
        <f t="shared" ref="I67:I77" si="14">B67-D67</f>
        <v>63917.75</v>
      </c>
      <c r="J67" s="4">
        <f t="shared" si="3"/>
        <v>266</v>
      </c>
      <c r="K67">
        <f t="shared" si="11"/>
        <v>6</v>
      </c>
      <c r="L67" s="4">
        <f t="shared" si="12"/>
        <v>5.75</v>
      </c>
      <c r="M67" s="14" t="s">
        <v>36</v>
      </c>
      <c r="AA67" s="5"/>
    </row>
    <row r="68" spans="1:27" x14ac:dyDescent="0.25">
      <c r="A68" s="15">
        <v>1730</v>
      </c>
      <c r="B68" s="4">
        <v>407704.25</v>
      </c>
      <c r="C68" s="11">
        <f t="shared" si="13"/>
        <v>343786.5</v>
      </c>
      <c r="D68" s="11">
        <v>392134.5</v>
      </c>
      <c r="E68" s="4">
        <f t="shared" si="6"/>
        <v>-48348</v>
      </c>
      <c r="F68" s="4">
        <f t="shared" ref="F68:F131" si="15">FLOOR(E68/240,1)</f>
        <v>-202</v>
      </c>
      <c r="G68">
        <f t="shared" si="7"/>
        <v>11</v>
      </c>
      <c r="H68" s="4">
        <f t="shared" si="8"/>
        <v>0</v>
      </c>
      <c r="I68" s="12">
        <f t="shared" si="14"/>
        <v>15569.75</v>
      </c>
      <c r="J68" s="4">
        <f t="shared" ref="J68:J131" si="16">FLOOR(I68/240,1)</f>
        <v>64</v>
      </c>
      <c r="K68">
        <f t="shared" si="11"/>
        <v>17</v>
      </c>
      <c r="L68" s="4">
        <f t="shared" si="12"/>
        <v>5.75</v>
      </c>
      <c r="M68" s="14" t="s">
        <v>36</v>
      </c>
      <c r="AA68" s="5"/>
    </row>
    <row r="69" spans="1:27" x14ac:dyDescent="0.25">
      <c r="A69" s="15">
        <v>1731</v>
      </c>
      <c r="B69" s="4">
        <v>232684.75</v>
      </c>
      <c r="C69" s="11">
        <f t="shared" si="13"/>
        <v>217115</v>
      </c>
      <c r="D69" s="11">
        <v>120498.5</v>
      </c>
      <c r="E69" s="4">
        <f t="shared" si="6"/>
        <v>96616.5</v>
      </c>
      <c r="F69" s="4">
        <f t="shared" si="15"/>
        <v>402</v>
      </c>
      <c r="G69">
        <f t="shared" si="7"/>
        <v>11</v>
      </c>
      <c r="H69" s="4">
        <f t="shared" si="8"/>
        <v>4.5</v>
      </c>
      <c r="I69" s="12">
        <f t="shared" si="14"/>
        <v>112186.25</v>
      </c>
      <c r="J69" s="4">
        <f t="shared" si="16"/>
        <v>467</v>
      </c>
      <c r="K69">
        <f t="shared" si="11"/>
        <v>8</v>
      </c>
      <c r="L69" s="4">
        <f t="shared" si="12"/>
        <v>10.25</v>
      </c>
      <c r="M69" s="14" t="s">
        <v>36</v>
      </c>
      <c r="AA69" s="5"/>
    </row>
    <row r="70" spans="1:27" x14ac:dyDescent="0.25">
      <c r="A70" s="15">
        <v>1732</v>
      </c>
      <c r="B70" s="4">
        <v>645009.25</v>
      </c>
      <c r="C70" s="11">
        <f t="shared" si="13"/>
        <v>532823</v>
      </c>
      <c r="D70" s="11">
        <v>514589</v>
      </c>
      <c r="E70" s="4">
        <f t="shared" si="6"/>
        <v>18234</v>
      </c>
      <c r="F70" s="4">
        <f t="shared" si="15"/>
        <v>75</v>
      </c>
      <c r="G70">
        <f t="shared" si="7"/>
        <v>19</v>
      </c>
      <c r="H70" s="4">
        <f t="shared" si="8"/>
        <v>6</v>
      </c>
      <c r="I70" s="12">
        <f t="shared" si="14"/>
        <v>130420.25</v>
      </c>
      <c r="J70" s="4">
        <f t="shared" si="16"/>
        <v>543</v>
      </c>
      <c r="K70">
        <f t="shared" si="11"/>
        <v>8</v>
      </c>
      <c r="L70" s="4">
        <f t="shared" si="12"/>
        <v>4.25</v>
      </c>
      <c r="M70" s="14" t="s">
        <v>36</v>
      </c>
      <c r="AA70" s="5"/>
    </row>
    <row r="71" spans="1:27" x14ac:dyDescent="0.25">
      <c r="A71" s="15">
        <v>1733</v>
      </c>
      <c r="B71" s="4">
        <v>223420.25</v>
      </c>
      <c r="C71" s="11">
        <f t="shared" si="13"/>
        <v>93000</v>
      </c>
      <c r="D71" s="11">
        <v>128923</v>
      </c>
      <c r="E71" s="4">
        <f t="shared" si="6"/>
        <v>-35923</v>
      </c>
      <c r="F71" s="4">
        <f t="shared" si="15"/>
        <v>-150</v>
      </c>
      <c r="G71">
        <f t="shared" si="7"/>
        <v>6</v>
      </c>
      <c r="H71" s="4">
        <f t="shared" si="8"/>
        <v>5</v>
      </c>
      <c r="I71" s="12">
        <f t="shared" si="14"/>
        <v>94497.25</v>
      </c>
      <c r="J71" s="4">
        <f t="shared" si="16"/>
        <v>393</v>
      </c>
      <c r="K71">
        <f t="shared" si="11"/>
        <v>14</v>
      </c>
      <c r="L71" s="4">
        <f t="shared" si="12"/>
        <v>9.25</v>
      </c>
      <c r="M71" s="14" t="s">
        <v>36</v>
      </c>
      <c r="AA71" s="5"/>
    </row>
    <row r="72" spans="1:27" x14ac:dyDescent="0.25">
      <c r="A72" s="15">
        <v>1734</v>
      </c>
      <c r="B72" s="4">
        <v>213615.25</v>
      </c>
      <c r="C72" s="11">
        <f t="shared" si="13"/>
        <v>119118</v>
      </c>
      <c r="D72" s="11">
        <v>160991</v>
      </c>
      <c r="E72" s="4">
        <f t="shared" ref="E72:E135" si="17">C72-D72</f>
        <v>-41873</v>
      </c>
      <c r="F72" s="4">
        <f t="shared" si="15"/>
        <v>-175</v>
      </c>
      <c r="G72">
        <f t="shared" ref="G72:G135" si="18">FLOOR(MOD(E72,240)/12,1)</f>
        <v>10</v>
      </c>
      <c r="H72" s="4">
        <f t="shared" ref="H72:H135" si="19">MOD(E72,12)</f>
        <v>7</v>
      </c>
      <c r="I72" s="12">
        <f t="shared" si="14"/>
        <v>52624.25</v>
      </c>
      <c r="J72" s="4">
        <f t="shared" si="16"/>
        <v>219</v>
      </c>
      <c r="K72">
        <f t="shared" si="11"/>
        <v>5</v>
      </c>
      <c r="L72" s="4">
        <f t="shared" si="12"/>
        <v>4.25</v>
      </c>
      <c r="M72" s="14" t="s">
        <v>36</v>
      </c>
      <c r="AA72" s="5"/>
    </row>
    <row r="73" spans="1:27" x14ac:dyDescent="0.25">
      <c r="A73" s="15">
        <v>1735</v>
      </c>
      <c r="B73" s="4">
        <v>174100.25</v>
      </c>
      <c r="C73" s="11">
        <f t="shared" si="13"/>
        <v>121476</v>
      </c>
      <c r="D73" s="11">
        <v>114450.5</v>
      </c>
      <c r="E73" s="4">
        <f t="shared" si="17"/>
        <v>7025.5</v>
      </c>
      <c r="F73" s="4">
        <f t="shared" si="15"/>
        <v>29</v>
      </c>
      <c r="G73">
        <f t="shared" si="18"/>
        <v>5</v>
      </c>
      <c r="H73" s="4">
        <f t="shared" si="19"/>
        <v>5.5</v>
      </c>
      <c r="I73" s="12">
        <f t="shared" si="14"/>
        <v>59649.75</v>
      </c>
      <c r="J73" s="4">
        <f t="shared" si="16"/>
        <v>248</v>
      </c>
      <c r="K73">
        <f t="shared" si="11"/>
        <v>10</v>
      </c>
      <c r="L73" s="4">
        <f t="shared" si="12"/>
        <v>9.75</v>
      </c>
      <c r="M73" s="14" t="s">
        <v>36</v>
      </c>
      <c r="AA73" s="5"/>
    </row>
    <row r="74" spans="1:27" x14ac:dyDescent="0.25">
      <c r="A74" s="15">
        <v>1736</v>
      </c>
      <c r="B74" s="4">
        <v>189615</v>
      </c>
      <c r="C74" s="11">
        <f t="shared" si="13"/>
        <v>129965.25</v>
      </c>
      <c r="D74" s="11">
        <v>166315</v>
      </c>
      <c r="E74" s="4">
        <f t="shared" si="17"/>
        <v>-36349.75</v>
      </c>
      <c r="F74" s="4">
        <f t="shared" si="15"/>
        <v>-152</v>
      </c>
      <c r="G74">
        <f t="shared" si="18"/>
        <v>10</v>
      </c>
      <c r="H74" s="4">
        <f t="shared" si="19"/>
        <v>10.25</v>
      </c>
      <c r="I74" s="12">
        <f t="shared" si="14"/>
        <v>23300</v>
      </c>
      <c r="J74" s="4">
        <f t="shared" si="16"/>
        <v>97</v>
      </c>
      <c r="K74">
        <f t="shared" si="11"/>
        <v>1</v>
      </c>
      <c r="L74" s="4">
        <f t="shared" si="12"/>
        <v>8</v>
      </c>
      <c r="M74" s="14" t="s">
        <v>36</v>
      </c>
      <c r="AA74" s="5"/>
    </row>
    <row r="75" spans="1:27" x14ac:dyDescent="0.25">
      <c r="A75" s="15">
        <v>1737</v>
      </c>
      <c r="B75" s="4">
        <v>118749.5</v>
      </c>
      <c r="C75" s="11">
        <f t="shared" si="13"/>
        <v>95449.5</v>
      </c>
      <c r="D75" s="11">
        <v>105336.75</v>
      </c>
      <c r="E75" s="4">
        <f t="shared" si="17"/>
        <v>-9887.25</v>
      </c>
      <c r="F75" s="4">
        <f t="shared" si="15"/>
        <v>-42</v>
      </c>
      <c r="G75">
        <f t="shared" si="18"/>
        <v>16</v>
      </c>
      <c r="H75" s="4">
        <f t="shared" si="19"/>
        <v>0.75</v>
      </c>
      <c r="I75" s="12">
        <f t="shared" si="14"/>
        <v>13412.75</v>
      </c>
      <c r="J75" s="4">
        <f t="shared" si="16"/>
        <v>55</v>
      </c>
      <c r="K75">
        <f t="shared" si="11"/>
        <v>17</v>
      </c>
      <c r="L75" s="4">
        <f t="shared" si="12"/>
        <v>8.75</v>
      </c>
      <c r="M75" s="14" t="s">
        <v>37</v>
      </c>
      <c r="AA75" s="5"/>
    </row>
    <row r="76" spans="1:27" x14ac:dyDescent="0.25">
      <c r="A76" s="15">
        <v>1738</v>
      </c>
      <c r="B76" s="4">
        <v>141177.5</v>
      </c>
      <c r="C76" s="11">
        <f t="shared" si="13"/>
        <v>127764.75</v>
      </c>
      <c r="D76" s="11">
        <v>121967.75</v>
      </c>
      <c r="E76" s="4">
        <f t="shared" si="17"/>
        <v>5797</v>
      </c>
      <c r="F76" s="4">
        <f t="shared" si="15"/>
        <v>24</v>
      </c>
      <c r="G76">
        <f t="shared" si="18"/>
        <v>3</v>
      </c>
      <c r="H76" s="4">
        <f t="shared" si="19"/>
        <v>1</v>
      </c>
      <c r="I76" s="12">
        <f t="shared" si="14"/>
        <v>19209.75</v>
      </c>
      <c r="J76" s="4">
        <f t="shared" si="16"/>
        <v>80</v>
      </c>
      <c r="K76">
        <f t="shared" si="11"/>
        <v>0</v>
      </c>
      <c r="L76" s="4">
        <f t="shared" si="12"/>
        <v>9.75</v>
      </c>
      <c r="M76" s="14" t="s">
        <v>37</v>
      </c>
      <c r="N76" t="s">
        <v>38</v>
      </c>
      <c r="AA76" s="5"/>
    </row>
    <row r="77" spans="1:27" x14ac:dyDescent="0.25">
      <c r="A77" s="15">
        <v>1739</v>
      </c>
      <c r="B77" s="4">
        <v>108141.75</v>
      </c>
      <c r="C77" s="11">
        <f t="shared" si="13"/>
        <v>88932</v>
      </c>
      <c r="D77" s="11">
        <v>131140.5</v>
      </c>
      <c r="E77" s="4">
        <f t="shared" si="17"/>
        <v>-42208.5</v>
      </c>
      <c r="F77" s="4">
        <f t="shared" si="15"/>
        <v>-176</v>
      </c>
      <c r="G77">
        <f t="shared" si="18"/>
        <v>2</v>
      </c>
      <c r="H77" s="4">
        <f t="shared" si="19"/>
        <v>7.5</v>
      </c>
      <c r="I77" s="12">
        <f t="shared" si="14"/>
        <v>-22998.75</v>
      </c>
      <c r="J77" s="4">
        <f t="shared" si="16"/>
        <v>-96</v>
      </c>
      <c r="K77">
        <f t="shared" si="11"/>
        <v>3</v>
      </c>
      <c r="L77" s="4">
        <f t="shared" si="12"/>
        <v>5.25</v>
      </c>
      <c r="M77" s="14" t="s">
        <v>37</v>
      </c>
      <c r="AA77" s="5"/>
    </row>
    <row r="78" spans="1:27" x14ac:dyDescent="0.25">
      <c r="A78" s="15">
        <v>1740</v>
      </c>
      <c r="B78" s="4">
        <v>123804</v>
      </c>
      <c r="C78" s="11">
        <f t="shared" si="13"/>
        <v>146802.75</v>
      </c>
      <c r="D78" s="11">
        <v>127469.75</v>
      </c>
      <c r="E78" s="4">
        <f t="shared" si="17"/>
        <v>19333</v>
      </c>
      <c r="F78" s="4">
        <f t="shared" si="15"/>
        <v>80</v>
      </c>
      <c r="G78">
        <f t="shared" si="18"/>
        <v>11</v>
      </c>
      <c r="H78" s="4">
        <f t="shared" si="19"/>
        <v>1</v>
      </c>
      <c r="I78" s="12">
        <v>-2929.75</v>
      </c>
      <c r="J78" s="4">
        <f t="shared" si="16"/>
        <v>-13</v>
      </c>
      <c r="K78">
        <f t="shared" si="11"/>
        <v>15</v>
      </c>
      <c r="L78" s="4">
        <f t="shared" si="12"/>
        <v>10.25</v>
      </c>
      <c r="M78" s="14" t="s">
        <v>39</v>
      </c>
      <c r="N78" t="s">
        <v>40</v>
      </c>
      <c r="AA78" s="5"/>
    </row>
    <row r="79" spans="1:27" x14ac:dyDescent="0.25">
      <c r="A79" s="15">
        <v>1741</v>
      </c>
      <c r="B79" s="4">
        <v>204066</v>
      </c>
      <c r="C79" s="11">
        <f t="shared" si="13"/>
        <v>206995.75</v>
      </c>
      <c r="D79" s="11">
        <v>132674.75</v>
      </c>
      <c r="E79" s="4">
        <f t="shared" si="17"/>
        <v>74321</v>
      </c>
      <c r="F79" s="4">
        <f t="shared" si="15"/>
        <v>309</v>
      </c>
      <c r="G79">
        <f t="shared" si="18"/>
        <v>13</v>
      </c>
      <c r="H79" s="4">
        <f t="shared" si="19"/>
        <v>5</v>
      </c>
      <c r="I79" s="12">
        <f>B79-D79</f>
        <v>71391.25</v>
      </c>
      <c r="J79" s="4">
        <f t="shared" si="16"/>
        <v>297</v>
      </c>
      <c r="K79">
        <f t="shared" si="11"/>
        <v>9</v>
      </c>
      <c r="L79" s="4">
        <f t="shared" si="12"/>
        <v>3.25</v>
      </c>
      <c r="M79" s="14" t="s">
        <v>41</v>
      </c>
      <c r="AA79" s="5"/>
    </row>
    <row r="80" spans="1:27" x14ac:dyDescent="0.25">
      <c r="A80" s="15">
        <v>1742</v>
      </c>
      <c r="C80" s="11"/>
      <c r="D80" s="11"/>
      <c r="G80"/>
      <c r="I80" s="12">
        <v>47916.75</v>
      </c>
      <c r="J80" s="4">
        <f t="shared" si="16"/>
        <v>199</v>
      </c>
      <c r="K80">
        <f t="shared" si="11"/>
        <v>13</v>
      </c>
      <c r="L80" s="4">
        <f t="shared" si="12"/>
        <v>0.75</v>
      </c>
      <c r="M80" s="14" t="s">
        <v>41</v>
      </c>
      <c r="AA80" s="5"/>
    </row>
    <row r="81" spans="1:27" x14ac:dyDescent="0.25">
      <c r="A81" s="15">
        <v>1743</v>
      </c>
      <c r="B81" s="4">
        <v>218601.25</v>
      </c>
      <c r="C81" s="11">
        <f t="shared" ref="C81:C112" si="20">B81-I80</f>
        <v>170684.5</v>
      </c>
      <c r="D81" s="11">
        <v>190438.75</v>
      </c>
      <c r="E81" s="4">
        <f t="shared" si="17"/>
        <v>-19754.25</v>
      </c>
      <c r="F81" s="4">
        <f t="shared" si="15"/>
        <v>-83</v>
      </c>
      <c r="G81">
        <f t="shared" si="18"/>
        <v>13</v>
      </c>
      <c r="H81" s="4">
        <f t="shared" si="19"/>
        <v>9.75</v>
      </c>
      <c r="I81" s="12">
        <f t="shared" ref="I81:I112" si="21">B81-D81</f>
        <v>28162.5</v>
      </c>
      <c r="J81" s="4">
        <f t="shared" si="16"/>
        <v>117</v>
      </c>
      <c r="K81">
        <f t="shared" si="11"/>
        <v>6</v>
      </c>
      <c r="L81" s="4">
        <f t="shared" si="12"/>
        <v>10.5</v>
      </c>
      <c r="M81" s="14" t="s">
        <v>41</v>
      </c>
      <c r="AA81" s="5"/>
    </row>
    <row r="82" spans="1:27" x14ac:dyDescent="0.25">
      <c r="A82" s="15">
        <v>1744</v>
      </c>
      <c r="B82" s="4">
        <v>157186.5</v>
      </c>
      <c r="C82" s="11">
        <f t="shared" si="20"/>
        <v>129024</v>
      </c>
      <c r="D82" s="11">
        <v>151421.25</v>
      </c>
      <c r="E82" s="4">
        <f t="shared" si="17"/>
        <v>-22397.25</v>
      </c>
      <c r="F82" s="4">
        <f t="shared" si="15"/>
        <v>-94</v>
      </c>
      <c r="G82">
        <f t="shared" si="18"/>
        <v>13</v>
      </c>
      <c r="H82" s="4">
        <f t="shared" si="19"/>
        <v>6.75</v>
      </c>
      <c r="I82" s="12">
        <f t="shared" si="21"/>
        <v>5765.25</v>
      </c>
      <c r="J82" s="4">
        <f t="shared" si="16"/>
        <v>24</v>
      </c>
      <c r="K82">
        <f t="shared" si="11"/>
        <v>0</v>
      </c>
      <c r="L82" s="4">
        <f t="shared" si="12"/>
        <v>5.25</v>
      </c>
      <c r="M82" s="14" t="s">
        <v>41</v>
      </c>
      <c r="AA82" s="5"/>
    </row>
    <row r="83" spans="1:27" x14ac:dyDescent="0.25">
      <c r="A83" s="15">
        <v>1745</v>
      </c>
      <c r="B83" s="4">
        <v>129953.25</v>
      </c>
      <c r="C83" s="11">
        <f t="shared" si="20"/>
        <v>124188</v>
      </c>
      <c r="D83" s="11">
        <v>122471.5</v>
      </c>
      <c r="E83" s="4">
        <f t="shared" si="17"/>
        <v>1716.5</v>
      </c>
      <c r="F83" s="4">
        <f t="shared" si="15"/>
        <v>7</v>
      </c>
      <c r="G83">
        <f t="shared" si="18"/>
        <v>3</v>
      </c>
      <c r="H83" s="4">
        <f t="shared" si="19"/>
        <v>0.5</v>
      </c>
      <c r="I83" s="12">
        <f t="shared" si="21"/>
        <v>7481.75</v>
      </c>
      <c r="J83" s="4">
        <f t="shared" si="16"/>
        <v>31</v>
      </c>
      <c r="K83">
        <f t="shared" si="11"/>
        <v>3</v>
      </c>
      <c r="L83" s="4">
        <f t="shared" si="12"/>
        <v>5.75</v>
      </c>
      <c r="M83" s="14" t="s">
        <v>41</v>
      </c>
      <c r="AA83" s="5"/>
    </row>
    <row r="84" spans="1:27" x14ac:dyDescent="0.25">
      <c r="A84" s="15">
        <v>1746</v>
      </c>
      <c r="B84" s="4">
        <v>116625.75</v>
      </c>
      <c r="C84" s="11">
        <f t="shared" si="20"/>
        <v>109144</v>
      </c>
      <c r="D84" s="11">
        <v>99541.75</v>
      </c>
      <c r="E84" s="4">
        <f t="shared" si="17"/>
        <v>9602.25</v>
      </c>
      <c r="F84" s="4">
        <f t="shared" si="15"/>
        <v>40</v>
      </c>
      <c r="G84">
        <f t="shared" si="18"/>
        <v>0</v>
      </c>
      <c r="H84" s="4">
        <f t="shared" si="19"/>
        <v>2.25</v>
      </c>
      <c r="I84" s="12">
        <f t="shared" si="21"/>
        <v>17084</v>
      </c>
      <c r="J84" s="4">
        <f t="shared" si="16"/>
        <v>71</v>
      </c>
      <c r="K84">
        <f t="shared" ref="K84:K147" si="22">FLOOR(MOD(I84,240)/12,1)</f>
        <v>3</v>
      </c>
      <c r="L84" s="4">
        <f t="shared" ref="L84:L147" si="23">MOD(I84,12)</f>
        <v>8</v>
      </c>
      <c r="M84" s="14" t="s">
        <v>41</v>
      </c>
      <c r="AA84" s="5"/>
    </row>
    <row r="85" spans="1:27" x14ac:dyDescent="0.25">
      <c r="A85" s="15">
        <v>1747</v>
      </c>
      <c r="B85" s="4">
        <v>206492</v>
      </c>
      <c r="C85" s="11">
        <f t="shared" si="20"/>
        <v>189408</v>
      </c>
      <c r="D85" s="11">
        <v>97359</v>
      </c>
      <c r="E85" s="4">
        <f t="shared" si="17"/>
        <v>92049</v>
      </c>
      <c r="F85" s="4">
        <f t="shared" si="15"/>
        <v>383</v>
      </c>
      <c r="G85">
        <f t="shared" si="18"/>
        <v>10</v>
      </c>
      <c r="H85" s="4">
        <f t="shared" si="19"/>
        <v>9</v>
      </c>
      <c r="I85" s="12">
        <f t="shared" si="21"/>
        <v>109133</v>
      </c>
      <c r="J85" s="4">
        <f t="shared" si="16"/>
        <v>454</v>
      </c>
      <c r="K85">
        <f t="shared" si="22"/>
        <v>14</v>
      </c>
      <c r="L85" s="4">
        <f t="shared" si="23"/>
        <v>5</v>
      </c>
      <c r="M85" s="14" t="s">
        <v>42</v>
      </c>
      <c r="AA85" s="5"/>
    </row>
    <row r="86" spans="1:27" x14ac:dyDescent="0.25">
      <c r="A86" s="15">
        <v>1748</v>
      </c>
      <c r="B86" s="4">
        <v>422439</v>
      </c>
      <c r="C86" s="11">
        <f t="shared" si="20"/>
        <v>313306</v>
      </c>
      <c r="D86" s="11">
        <v>321635.5</v>
      </c>
      <c r="E86" s="4">
        <f t="shared" si="17"/>
        <v>-8329.5</v>
      </c>
      <c r="F86" s="4">
        <f t="shared" si="15"/>
        <v>-35</v>
      </c>
      <c r="G86">
        <f t="shared" si="18"/>
        <v>5</v>
      </c>
      <c r="H86" s="4">
        <f t="shared" si="19"/>
        <v>10.5</v>
      </c>
      <c r="I86" s="12">
        <f t="shared" si="21"/>
        <v>100803.5</v>
      </c>
      <c r="J86" s="4">
        <f t="shared" si="16"/>
        <v>420</v>
      </c>
      <c r="K86">
        <f t="shared" si="22"/>
        <v>0</v>
      </c>
      <c r="L86" s="4">
        <f t="shared" si="23"/>
        <v>3.5</v>
      </c>
      <c r="M86" s="14" t="s">
        <v>42</v>
      </c>
      <c r="AA86" s="5"/>
    </row>
    <row r="87" spans="1:27" x14ac:dyDescent="0.25">
      <c r="A87" s="15">
        <v>1749</v>
      </c>
      <c r="B87" s="4">
        <v>422399</v>
      </c>
      <c r="C87" s="11">
        <f t="shared" si="20"/>
        <v>321595.5</v>
      </c>
      <c r="D87" s="11">
        <v>321635.5</v>
      </c>
      <c r="E87" s="4">
        <f t="shared" si="17"/>
        <v>-40</v>
      </c>
      <c r="F87" s="4">
        <f t="shared" si="15"/>
        <v>-1</v>
      </c>
      <c r="G87">
        <f t="shared" si="18"/>
        <v>16</v>
      </c>
      <c r="H87" s="4">
        <f t="shared" si="19"/>
        <v>8</v>
      </c>
      <c r="I87" s="12">
        <f t="shared" si="21"/>
        <v>100763.5</v>
      </c>
      <c r="J87" s="4">
        <f t="shared" si="16"/>
        <v>419</v>
      </c>
      <c r="K87">
        <f t="shared" si="22"/>
        <v>16</v>
      </c>
      <c r="L87" s="4">
        <f t="shared" si="23"/>
        <v>11.5</v>
      </c>
      <c r="M87" s="14" t="s">
        <v>42</v>
      </c>
      <c r="AA87" s="5"/>
    </row>
    <row r="88" spans="1:27" x14ac:dyDescent="0.25">
      <c r="A88" s="15">
        <v>1750</v>
      </c>
      <c r="B88" s="4">
        <v>267314.25</v>
      </c>
      <c r="C88" s="11">
        <f t="shared" si="20"/>
        <v>166550.75</v>
      </c>
      <c r="D88" s="11">
        <v>116485.5</v>
      </c>
      <c r="E88" s="4">
        <f t="shared" si="17"/>
        <v>50065.25</v>
      </c>
      <c r="F88" s="4">
        <f t="shared" si="15"/>
        <v>208</v>
      </c>
      <c r="G88">
        <f t="shared" si="18"/>
        <v>12</v>
      </c>
      <c r="H88" s="4">
        <f t="shared" si="19"/>
        <v>1.25</v>
      </c>
      <c r="I88" s="12">
        <f t="shared" si="21"/>
        <v>150828.75</v>
      </c>
      <c r="J88" s="4">
        <f t="shared" si="16"/>
        <v>628</v>
      </c>
      <c r="K88">
        <f t="shared" si="22"/>
        <v>9</v>
      </c>
      <c r="L88" s="4">
        <f t="shared" si="23"/>
        <v>0.75</v>
      </c>
      <c r="M88" s="14" t="s">
        <v>43</v>
      </c>
      <c r="AA88" s="5"/>
    </row>
    <row r="89" spans="1:27" x14ac:dyDescent="0.25">
      <c r="A89" s="15">
        <v>1751</v>
      </c>
      <c r="B89" s="4">
        <v>321182.75</v>
      </c>
      <c r="C89" s="11">
        <f t="shared" si="20"/>
        <v>170354</v>
      </c>
      <c r="D89" s="11">
        <v>231080</v>
      </c>
      <c r="E89" s="4">
        <f t="shared" si="17"/>
        <v>-60726</v>
      </c>
      <c r="F89" s="4">
        <f t="shared" si="15"/>
        <v>-254</v>
      </c>
      <c r="G89">
        <f t="shared" si="18"/>
        <v>19</v>
      </c>
      <c r="H89" s="4">
        <f t="shared" si="19"/>
        <v>6</v>
      </c>
      <c r="I89" s="12">
        <f t="shared" si="21"/>
        <v>90102.75</v>
      </c>
      <c r="J89" s="4">
        <f t="shared" si="16"/>
        <v>375</v>
      </c>
      <c r="K89">
        <f t="shared" si="22"/>
        <v>8</v>
      </c>
      <c r="L89" s="4">
        <f t="shared" si="23"/>
        <v>6.75</v>
      </c>
      <c r="M89" s="14" t="s">
        <v>43</v>
      </c>
      <c r="AA89" s="5"/>
    </row>
    <row r="90" spans="1:27" x14ac:dyDescent="0.25">
      <c r="A90" s="15">
        <v>1752</v>
      </c>
      <c r="B90" s="4">
        <v>228277.75</v>
      </c>
      <c r="C90" s="11">
        <f t="shared" si="20"/>
        <v>138175</v>
      </c>
      <c r="D90" s="11">
        <v>108800</v>
      </c>
      <c r="E90" s="4">
        <f t="shared" si="17"/>
        <v>29375</v>
      </c>
      <c r="F90" s="4">
        <f t="shared" si="15"/>
        <v>122</v>
      </c>
      <c r="G90">
        <f t="shared" si="18"/>
        <v>7</v>
      </c>
      <c r="H90" s="4">
        <f t="shared" si="19"/>
        <v>11</v>
      </c>
      <c r="I90" s="12">
        <f t="shared" si="21"/>
        <v>119477.75</v>
      </c>
      <c r="J90" s="4">
        <f t="shared" si="16"/>
        <v>497</v>
      </c>
      <c r="K90">
        <f t="shared" si="22"/>
        <v>16</v>
      </c>
      <c r="L90" s="4">
        <f t="shared" si="23"/>
        <v>5.75</v>
      </c>
      <c r="M90" s="14" t="s">
        <v>43</v>
      </c>
      <c r="AA90" s="5"/>
    </row>
    <row r="91" spans="1:27" x14ac:dyDescent="0.25">
      <c r="A91" s="15">
        <v>1753</v>
      </c>
      <c r="B91" s="4">
        <v>318047.75</v>
      </c>
      <c r="C91" s="11">
        <f t="shared" si="20"/>
        <v>198570</v>
      </c>
      <c r="D91" s="11">
        <v>204294</v>
      </c>
      <c r="E91" s="4">
        <f t="shared" si="17"/>
        <v>-5724</v>
      </c>
      <c r="F91" s="4">
        <f t="shared" si="15"/>
        <v>-24</v>
      </c>
      <c r="G91">
        <f t="shared" si="18"/>
        <v>3</v>
      </c>
      <c r="H91" s="4">
        <f t="shared" si="19"/>
        <v>0</v>
      </c>
      <c r="I91" s="12">
        <f t="shared" si="21"/>
        <v>113753.75</v>
      </c>
      <c r="J91" s="4">
        <f t="shared" si="16"/>
        <v>473</v>
      </c>
      <c r="K91">
        <f t="shared" si="22"/>
        <v>19</v>
      </c>
      <c r="L91" s="4">
        <f t="shared" si="23"/>
        <v>5.75</v>
      </c>
      <c r="M91" s="14" t="s">
        <v>43</v>
      </c>
      <c r="AA91" s="5"/>
    </row>
    <row r="92" spans="1:27" x14ac:dyDescent="0.25">
      <c r="A92" s="15">
        <v>1754</v>
      </c>
      <c r="B92" s="4">
        <v>339746.25</v>
      </c>
      <c r="C92" s="11">
        <f t="shared" si="20"/>
        <v>225992.5</v>
      </c>
      <c r="D92" s="11">
        <v>138268</v>
      </c>
      <c r="E92" s="4">
        <f t="shared" si="17"/>
        <v>87724.5</v>
      </c>
      <c r="F92" s="4">
        <f t="shared" si="15"/>
        <v>365</v>
      </c>
      <c r="G92">
        <f t="shared" si="18"/>
        <v>10</v>
      </c>
      <c r="H92" s="4">
        <f t="shared" si="19"/>
        <v>4.5</v>
      </c>
      <c r="I92" s="12">
        <f t="shared" si="21"/>
        <v>201478.25</v>
      </c>
      <c r="J92" s="4">
        <f t="shared" si="16"/>
        <v>839</v>
      </c>
      <c r="K92">
        <f t="shared" si="22"/>
        <v>9</v>
      </c>
      <c r="L92" s="4">
        <f t="shared" si="23"/>
        <v>10.25</v>
      </c>
      <c r="M92" s="14" t="s">
        <v>43</v>
      </c>
      <c r="AA92" s="5"/>
    </row>
    <row r="93" spans="1:27" x14ac:dyDescent="0.25">
      <c r="A93" s="15">
        <v>1755</v>
      </c>
      <c r="B93" s="4">
        <v>375493.25</v>
      </c>
      <c r="C93" s="11">
        <f t="shared" si="20"/>
        <v>174015</v>
      </c>
      <c r="D93" s="11">
        <v>287680.25</v>
      </c>
      <c r="E93" s="4">
        <f t="shared" si="17"/>
        <v>-113665.25</v>
      </c>
      <c r="F93" s="4">
        <f t="shared" si="15"/>
        <v>-474</v>
      </c>
      <c r="G93">
        <f t="shared" si="18"/>
        <v>7</v>
      </c>
      <c r="H93" s="4">
        <f t="shared" si="19"/>
        <v>10.75</v>
      </c>
      <c r="I93" s="12">
        <f t="shared" si="21"/>
        <v>87813</v>
      </c>
      <c r="J93" s="4">
        <f t="shared" si="16"/>
        <v>365</v>
      </c>
      <c r="K93">
        <f t="shared" si="22"/>
        <v>17</v>
      </c>
      <c r="L93" s="4">
        <f t="shared" si="23"/>
        <v>9</v>
      </c>
      <c r="M93" s="14" t="s">
        <v>43</v>
      </c>
      <c r="AA93" s="5"/>
    </row>
    <row r="94" spans="1:27" x14ac:dyDescent="0.25">
      <c r="A94" s="15">
        <v>1756</v>
      </c>
      <c r="B94" s="4">
        <v>316562.75</v>
      </c>
      <c r="C94" s="11">
        <f t="shared" si="20"/>
        <v>228749.75</v>
      </c>
      <c r="D94" s="11">
        <v>135102</v>
      </c>
      <c r="E94" s="4">
        <f t="shared" si="17"/>
        <v>93647.75</v>
      </c>
      <c r="F94" s="4">
        <f t="shared" si="15"/>
        <v>390</v>
      </c>
      <c r="G94">
        <f t="shared" si="18"/>
        <v>3</v>
      </c>
      <c r="H94" s="4">
        <f t="shared" si="19"/>
        <v>11.75</v>
      </c>
      <c r="I94" s="12">
        <f t="shared" si="21"/>
        <v>181460.75</v>
      </c>
      <c r="J94" s="4">
        <f t="shared" si="16"/>
        <v>756</v>
      </c>
      <c r="K94">
        <f t="shared" si="22"/>
        <v>1</v>
      </c>
      <c r="L94" s="4">
        <f t="shared" si="23"/>
        <v>8.75</v>
      </c>
      <c r="M94" s="14" t="s">
        <v>43</v>
      </c>
      <c r="AA94" s="5"/>
    </row>
    <row r="95" spans="1:27" x14ac:dyDescent="0.25">
      <c r="A95" s="15">
        <v>1757</v>
      </c>
      <c r="B95" s="4">
        <v>333980.75</v>
      </c>
      <c r="C95" s="11">
        <f t="shared" si="20"/>
        <v>152520</v>
      </c>
      <c r="D95" s="11">
        <v>201794</v>
      </c>
      <c r="E95" s="4">
        <f t="shared" si="17"/>
        <v>-49274</v>
      </c>
      <c r="F95" s="4">
        <f t="shared" si="15"/>
        <v>-206</v>
      </c>
      <c r="G95">
        <f t="shared" si="18"/>
        <v>13</v>
      </c>
      <c r="H95" s="4">
        <f t="shared" si="19"/>
        <v>10</v>
      </c>
      <c r="I95" s="12">
        <f t="shared" si="21"/>
        <v>132186.75</v>
      </c>
      <c r="J95" s="4">
        <f t="shared" si="16"/>
        <v>550</v>
      </c>
      <c r="K95">
        <f t="shared" si="22"/>
        <v>15</v>
      </c>
      <c r="L95" s="4">
        <f t="shared" si="23"/>
        <v>6.75</v>
      </c>
      <c r="M95" s="14" t="s">
        <v>43</v>
      </c>
      <c r="AA95" s="5"/>
    </row>
    <row r="96" spans="1:27" x14ac:dyDescent="0.25">
      <c r="A96" s="15">
        <v>1758</v>
      </c>
      <c r="B96" s="4">
        <v>320822.75</v>
      </c>
      <c r="C96" s="11">
        <f t="shared" si="20"/>
        <v>188636</v>
      </c>
      <c r="D96" s="11">
        <v>168194</v>
      </c>
      <c r="E96" s="4">
        <f t="shared" si="17"/>
        <v>20442</v>
      </c>
      <c r="F96" s="4">
        <f t="shared" si="15"/>
        <v>85</v>
      </c>
      <c r="G96">
        <f t="shared" si="18"/>
        <v>3</v>
      </c>
      <c r="H96" s="4">
        <f t="shared" si="19"/>
        <v>6</v>
      </c>
      <c r="I96" s="12">
        <f t="shared" si="21"/>
        <v>152628.75</v>
      </c>
      <c r="J96" s="4">
        <f t="shared" si="16"/>
        <v>635</v>
      </c>
      <c r="K96">
        <f t="shared" si="22"/>
        <v>19</v>
      </c>
      <c r="L96" s="4">
        <f t="shared" si="23"/>
        <v>0.75</v>
      </c>
      <c r="M96" s="14" t="s">
        <v>43</v>
      </c>
      <c r="AA96" s="5"/>
    </row>
    <row r="97" spans="1:27" x14ac:dyDescent="0.25">
      <c r="A97" s="15">
        <v>1759</v>
      </c>
      <c r="B97" s="4">
        <v>336066.75</v>
      </c>
      <c r="C97" s="11">
        <f t="shared" si="20"/>
        <v>183438</v>
      </c>
      <c r="D97" s="11">
        <v>239986.5</v>
      </c>
      <c r="E97" s="4">
        <f t="shared" si="17"/>
        <v>-56548.5</v>
      </c>
      <c r="F97" s="4">
        <f t="shared" si="15"/>
        <v>-236</v>
      </c>
      <c r="G97">
        <f t="shared" si="18"/>
        <v>7</v>
      </c>
      <c r="H97" s="4">
        <f t="shared" si="19"/>
        <v>7.5</v>
      </c>
      <c r="I97" s="12">
        <f t="shared" si="21"/>
        <v>96080.25</v>
      </c>
      <c r="J97" s="4">
        <f t="shared" si="16"/>
        <v>400</v>
      </c>
      <c r="K97">
        <f t="shared" si="22"/>
        <v>6</v>
      </c>
      <c r="L97" s="4">
        <f t="shared" si="23"/>
        <v>8.25</v>
      </c>
      <c r="M97" s="14" t="s">
        <v>43</v>
      </c>
      <c r="N97">
        <f>(AVERAGE(I91:I100))/240</f>
        <v>407.22624999999999</v>
      </c>
      <c r="AA97" s="5"/>
    </row>
    <row r="98" spans="1:27" x14ac:dyDescent="0.25">
      <c r="A98" s="15">
        <v>1760</v>
      </c>
      <c r="B98" s="4">
        <v>224934.25</v>
      </c>
      <c r="C98" s="11">
        <f t="shared" si="20"/>
        <v>128854</v>
      </c>
      <c r="D98" s="11">
        <v>222343.5</v>
      </c>
      <c r="E98" s="4">
        <f t="shared" si="17"/>
        <v>-93489.5</v>
      </c>
      <c r="F98" s="4">
        <f t="shared" si="15"/>
        <v>-390</v>
      </c>
      <c r="G98">
        <f t="shared" si="18"/>
        <v>9</v>
      </c>
      <c r="H98" s="4">
        <f t="shared" si="19"/>
        <v>2.5</v>
      </c>
      <c r="I98" s="12">
        <f t="shared" si="21"/>
        <v>2590.75</v>
      </c>
      <c r="J98" s="4">
        <f t="shared" si="16"/>
        <v>10</v>
      </c>
      <c r="K98">
        <f t="shared" si="22"/>
        <v>15</v>
      </c>
      <c r="L98" s="4">
        <f t="shared" si="23"/>
        <v>10.75</v>
      </c>
      <c r="M98" s="14" t="s">
        <v>43</v>
      </c>
      <c r="AA98" s="5"/>
    </row>
    <row r="99" spans="1:27" x14ac:dyDescent="0.25">
      <c r="A99" s="15">
        <v>1761</v>
      </c>
      <c r="B99" s="4">
        <v>239850.25</v>
      </c>
      <c r="C99" s="11">
        <f t="shared" si="20"/>
        <v>237259.5</v>
      </c>
      <c r="D99" s="11">
        <v>188112.75</v>
      </c>
      <c r="E99" s="4">
        <f t="shared" si="17"/>
        <v>49146.75</v>
      </c>
      <c r="F99" s="4">
        <f t="shared" si="15"/>
        <v>204</v>
      </c>
      <c r="G99">
        <f t="shared" si="18"/>
        <v>15</v>
      </c>
      <c r="H99" s="4">
        <f t="shared" si="19"/>
        <v>6.75</v>
      </c>
      <c r="I99" s="12">
        <f t="shared" si="21"/>
        <v>51737.5</v>
      </c>
      <c r="J99" s="4">
        <f t="shared" si="16"/>
        <v>215</v>
      </c>
      <c r="K99">
        <f t="shared" si="22"/>
        <v>11</v>
      </c>
      <c r="L99" s="4">
        <f t="shared" si="23"/>
        <v>5.5</v>
      </c>
      <c r="M99" s="14" t="s">
        <v>43</v>
      </c>
      <c r="N99" t="s">
        <v>44</v>
      </c>
      <c r="AA99" s="5"/>
    </row>
    <row r="100" spans="1:27" x14ac:dyDescent="0.25">
      <c r="A100" s="15">
        <v>1762</v>
      </c>
      <c r="B100" s="4">
        <v>196213</v>
      </c>
      <c r="C100" s="11">
        <f t="shared" si="20"/>
        <v>144475.5</v>
      </c>
      <c r="D100" s="11">
        <v>238599.75</v>
      </c>
      <c r="E100" s="4">
        <f t="shared" si="17"/>
        <v>-94124.25</v>
      </c>
      <c r="F100" s="4">
        <f t="shared" si="15"/>
        <v>-393</v>
      </c>
      <c r="G100">
        <f t="shared" si="18"/>
        <v>16</v>
      </c>
      <c r="H100" s="4">
        <f t="shared" si="19"/>
        <v>3.75</v>
      </c>
      <c r="I100" s="12">
        <f t="shared" si="21"/>
        <v>-42386.75</v>
      </c>
      <c r="J100" s="4">
        <f t="shared" si="16"/>
        <v>-177</v>
      </c>
      <c r="K100">
        <f t="shared" si="22"/>
        <v>7</v>
      </c>
      <c r="L100" s="4">
        <f t="shared" si="23"/>
        <v>9.25</v>
      </c>
      <c r="M100" s="14" t="s">
        <v>43</v>
      </c>
      <c r="N100" t="s">
        <v>45</v>
      </c>
      <c r="AA100" s="5"/>
    </row>
    <row r="101" spans="1:27" x14ac:dyDescent="0.25">
      <c r="A101" s="15">
        <v>1763</v>
      </c>
      <c r="B101" s="4">
        <v>253176</v>
      </c>
      <c r="C101" s="11">
        <f t="shared" si="20"/>
        <v>295562.75</v>
      </c>
      <c r="D101" s="11">
        <v>196234.5</v>
      </c>
      <c r="E101" s="4">
        <f t="shared" si="17"/>
        <v>99328.25</v>
      </c>
      <c r="F101" s="4">
        <f t="shared" si="15"/>
        <v>413</v>
      </c>
      <c r="G101">
        <f t="shared" si="18"/>
        <v>17</v>
      </c>
      <c r="H101" s="4">
        <f t="shared" si="19"/>
        <v>4.25</v>
      </c>
      <c r="I101" s="12">
        <f t="shared" si="21"/>
        <v>56941.5</v>
      </c>
      <c r="J101" s="4">
        <f t="shared" si="16"/>
        <v>237</v>
      </c>
      <c r="K101">
        <f t="shared" si="22"/>
        <v>5</v>
      </c>
      <c r="L101" s="4">
        <f t="shared" si="23"/>
        <v>1.5</v>
      </c>
      <c r="M101" s="14" t="s">
        <v>46</v>
      </c>
      <c r="AA101" s="5"/>
    </row>
    <row r="102" spans="1:27" x14ac:dyDescent="0.25">
      <c r="A102" s="15">
        <v>1764</v>
      </c>
      <c r="B102" s="4">
        <v>236946.5</v>
      </c>
      <c r="C102" s="11">
        <f t="shared" si="20"/>
        <v>180005</v>
      </c>
      <c r="D102" s="11">
        <v>188273</v>
      </c>
      <c r="E102" s="4">
        <f t="shared" si="17"/>
        <v>-8268</v>
      </c>
      <c r="F102" s="4">
        <f t="shared" si="15"/>
        <v>-35</v>
      </c>
      <c r="G102">
        <f t="shared" si="18"/>
        <v>11</v>
      </c>
      <c r="H102" s="4">
        <f t="shared" si="19"/>
        <v>0</v>
      </c>
      <c r="I102" s="12">
        <f t="shared" si="21"/>
        <v>48673.5</v>
      </c>
      <c r="J102" s="4">
        <f t="shared" si="16"/>
        <v>202</v>
      </c>
      <c r="K102">
        <f t="shared" si="22"/>
        <v>16</v>
      </c>
      <c r="L102" s="4">
        <f t="shared" si="23"/>
        <v>1.5</v>
      </c>
      <c r="M102" s="14" t="s">
        <v>46</v>
      </c>
      <c r="AA102" s="5"/>
    </row>
    <row r="103" spans="1:27" x14ac:dyDescent="0.25">
      <c r="A103" s="15">
        <v>1765</v>
      </c>
      <c r="B103" s="4">
        <v>362994.5</v>
      </c>
      <c r="C103" s="11">
        <f t="shared" si="20"/>
        <v>314321</v>
      </c>
      <c r="D103" s="11">
        <v>349100.5</v>
      </c>
      <c r="E103" s="4">
        <f t="shared" si="17"/>
        <v>-34779.5</v>
      </c>
      <c r="F103" s="4">
        <f t="shared" si="15"/>
        <v>-145</v>
      </c>
      <c r="G103">
        <f t="shared" si="18"/>
        <v>1</v>
      </c>
      <c r="H103" s="4">
        <f t="shared" si="19"/>
        <v>8.5</v>
      </c>
      <c r="I103" s="12">
        <f t="shared" si="21"/>
        <v>13894</v>
      </c>
      <c r="J103" s="4">
        <f t="shared" si="16"/>
        <v>57</v>
      </c>
      <c r="K103">
        <f t="shared" si="22"/>
        <v>17</v>
      </c>
      <c r="L103" s="4">
        <f t="shared" si="23"/>
        <v>10</v>
      </c>
      <c r="M103" s="14" t="s">
        <v>46</v>
      </c>
      <c r="N103">
        <f>(AVERAGE(I99:I108))/240</f>
        <v>174.391875</v>
      </c>
      <c r="AA103" s="5"/>
    </row>
    <row r="104" spans="1:27" x14ac:dyDescent="0.25">
      <c r="A104" s="15">
        <v>1766</v>
      </c>
      <c r="B104" s="4">
        <v>281437.5</v>
      </c>
      <c r="C104" s="11">
        <f t="shared" si="20"/>
        <v>267543.5</v>
      </c>
      <c r="D104" s="11">
        <v>222898.5</v>
      </c>
      <c r="E104" s="4">
        <f t="shared" si="17"/>
        <v>44645</v>
      </c>
      <c r="F104" s="4">
        <f t="shared" si="15"/>
        <v>186</v>
      </c>
      <c r="G104">
        <f t="shared" si="18"/>
        <v>0</v>
      </c>
      <c r="H104" s="4">
        <f t="shared" si="19"/>
        <v>5</v>
      </c>
      <c r="I104" s="12">
        <f t="shared" si="21"/>
        <v>58539</v>
      </c>
      <c r="J104" s="4">
        <f t="shared" si="16"/>
        <v>243</v>
      </c>
      <c r="K104">
        <f t="shared" si="22"/>
        <v>18</v>
      </c>
      <c r="L104" s="4">
        <f t="shared" si="23"/>
        <v>3</v>
      </c>
      <c r="M104" s="14" t="s">
        <v>46</v>
      </c>
      <c r="AA104" s="5"/>
    </row>
    <row r="105" spans="1:27" x14ac:dyDescent="0.25">
      <c r="A105" s="15">
        <v>1767</v>
      </c>
      <c r="B105" s="4">
        <v>258495</v>
      </c>
      <c r="C105" s="11">
        <f t="shared" si="20"/>
        <v>199956</v>
      </c>
      <c r="D105" s="11">
        <v>179632</v>
      </c>
      <c r="E105" s="4">
        <f t="shared" si="17"/>
        <v>20324</v>
      </c>
      <c r="F105" s="4">
        <f t="shared" si="15"/>
        <v>84</v>
      </c>
      <c r="G105">
        <f t="shared" si="18"/>
        <v>13</v>
      </c>
      <c r="H105" s="4">
        <f t="shared" si="19"/>
        <v>8</v>
      </c>
      <c r="I105" s="12">
        <f t="shared" si="21"/>
        <v>78863</v>
      </c>
      <c r="J105" s="4">
        <f t="shared" si="16"/>
        <v>328</v>
      </c>
      <c r="K105">
        <f t="shared" si="22"/>
        <v>11</v>
      </c>
      <c r="L105" s="4">
        <f t="shared" si="23"/>
        <v>11</v>
      </c>
      <c r="M105" s="14" t="s">
        <v>46</v>
      </c>
      <c r="AA105" s="5"/>
    </row>
    <row r="106" spans="1:27" x14ac:dyDescent="0.25">
      <c r="A106" s="15">
        <v>1768</v>
      </c>
      <c r="B106" s="4">
        <v>554033</v>
      </c>
      <c r="C106" s="11">
        <f t="shared" si="20"/>
        <v>475170</v>
      </c>
      <c r="D106" s="11">
        <v>551490.75</v>
      </c>
      <c r="E106" s="4">
        <f t="shared" si="17"/>
        <v>-76320.75</v>
      </c>
      <c r="F106" s="4">
        <f t="shared" si="15"/>
        <v>-319</v>
      </c>
      <c r="G106">
        <f t="shared" si="18"/>
        <v>19</v>
      </c>
      <c r="H106" s="4">
        <f t="shared" si="19"/>
        <v>11.25</v>
      </c>
      <c r="I106" s="12">
        <f t="shared" si="21"/>
        <v>2542.25</v>
      </c>
      <c r="J106" s="4">
        <f t="shared" si="16"/>
        <v>10</v>
      </c>
      <c r="K106">
        <f t="shared" si="22"/>
        <v>11</v>
      </c>
      <c r="L106" s="4">
        <f t="shared" si="23"/>
        <v>10.25</v>
      </c>
      <c r="M106" s="14" t="s">
        <v>46</v>
      </c>
      <c r="AA106" s="5"/>
    </row>
    <row r="107" spans="1:27" x14ac:dyDescent="0.25">
      <c r="A107" s="15">
        <v>1769</v>
      </c>
      <c r="B107" s="4">
        <v>353253.25</v>
      </c>
      <c r="C107" s="11">
        <f t="shared" si="20"/>
        <v>350711</v>
      </c>
      <c r="D107" s="11">
        <v>297281</v>
      </c>
      <c r="E107" s="4">
        <f t="shared" si="17"/>
        <v>53430</v>
      </c>
      <c r="F107" s="4">
        <f t="shared" si="15"/>
        <v>222</v>
      </c>
      <c r="G107">
        <f t="shared" si="18"/>
        <v>12</v>
      </c>
      <c r="H107" s="4">
        <f t="shared" si="19"/>
        <v>6</v>
      </c>
      <c r="I107" s="12">
        <f t="shared" si="21"/>
        <v>55972.25</v>
      </c>
      <c r="J107" s="4">
        <f t="shared" si="16"/>
        <v>233</v>
      </c>
      <c r="K107">
        <f t="shared" si="22"/>
        <v>4</v>
      </c>
      <c r="L107" s="4">
        <f t="shared" si="23"/>
        <v>4.25</v>
      </c>
      <c r="M107" s="14" t="s">
        <v>47</v>
      </c>
      <c r="AA107" s="5"/>
    </row>
    <row r="108" spans="1:27" x14ac:dyDescent="0.25">
      <c r="A108" s="15">
        <v>1770</v>
      </c>
      <c r="B108" s="4">
        <v>291464.25</v>
      </c>
      <c r="C108" s="11">
        <f t="shared" si="20"/>
        <v>235492</v>
      </c>
      <c r="D108" s="11">
        <v>197700</v>
      </c>
      <c r="E108" s="4">
        <f t="shared" si="17"/>
        <v>37792</v>
      </c>
      <c r="F108" s="4">
        <f t="shared" si="15"/>
        <v>157</v>
      </c>
      <c r="G108">
        <f t="shared" si="18"/>
        <v>9</v>
      </c>
      <c r="H108" s="4">
        <f t="shared" si="19"/>
        <v>4</v>
      </c>
      <c r="I108" s="12">
        <f t="shared" si="21"/>
        <v>93764.25</v>
      </c>
      <c r="J108" s="4">
        <f t="shared" si="16"/>
        <v>390</v>
      </c>
      <c r="K108">
        <f t="shared" si="22"/>
        <v>13</v>
      </c>
      <c r="L108" s="4">
        <f t="shared" si="23"/>
        <v>8.25</v>
      </c>
      <c r="M108" s="14" t="s">
        <v>47</v>
      </c>
      <c r="AA108" s="5"/>
    </row>
    <row r="109" spans="1:27" x14ac:dyDescent="0.25">
      <c r="A109" s="15">
        <v>1771</v>
      </c>
      <c r="B109" s="4">
        <v>330518.25</v>
      </c>
      <c r="C109" s="11">
        <f t="shared" si="20"/>
        <v>236754</v>
      </c>
      <c r="D109" s="11">
        <v>304894.75</v>
      </c>
      <c r="E109" s="4">
        <f t="shared" si="17"/>
        <v>-68140.75</v>
      </c>
      <c r="F109" s="4">
        <f t="shared" si="15"/>
        <v>-284</v>
      </c>
      <c r="G109">
        <f t="shared" si="18"/>
        <v>1</v>
      </c>
      <c r="H109" s="4">
        <f t="shared" si="19"/>
        <v>7.25</v>
      </c>
      <c r="I109" s="12">
        <f t="shared" si="21"/>
        <v>25623.5</v>
      </c>
      <c r="J109" s="4">
        <f t="shared" si="16"/>
        <v>106</v>
      </c>
      <c r="K109">
        <f t="shared" si="22"/>
        <v>15</v>
      </c>
      <c r="L109" s="4">
        <f t="shared" si="23"/>
        <v>3.5</v>
      </c>
      <c r="M109" s="14" t="s">
        <v>47</v>
      </c>
      <c r="AA109" s="5"/>
    </row>
    <row r="110" spans="1:27" x14ac:dyDescent="0.25">
      <c r="A110" s="15">
        <v>1772</v>
      </c>
      <c r="B110" s="4">
        <v>303031.5</v>
      </c>
      <c r="C110" s="11">
        <f t="shared" si="20"/>
        <v>277408</v>
      </c>
      <c r="D110" s="11">
        <v>230641</v>
      </c>
      <c r="E110" s="4">
        <f t="shared" si="17"/>
        <v>46767</v>
      </c>
      <c r="F110" s="4">
        <f t="shared" si="15"/>
        <v>194</v>
      </c>
      <c r="G110">
        <f t="shared" si="18"/>
        <v>17</v>
      </c>
      <c r="H110" s="4">
        <f t="shared" si="19"/>
        <v>3</v>
      </c>
      <c r="I110" s="12">
        <f t="shared" si="21"/>
        <v>72390.5</v>
      </c>
      <c r="J110" s="4">
        <f t="shared" si="16"/>
        <v>301</v>
      </c>
      <c r="K110">
        <f t="shared" si="22"/>
        <v>12</v>
      </c>
      <c r="L110" s="4">
        <f t="shared" si="23"/>
        <v>6.5</v>
      </c>
      <c r="M110" s="14" t="s">
        <v>47</v>
      </c>
      <c r="AA110" s="5"/>
    </row>
    <row r="111" spans="1:27" x14ac:dyDescent="0.25">
      <c r="A111" s="15">
        <v>1773</v>
      </c>
      <c r="B111" s="4">
        <f>346914-5.5</f>
        <v>346908.5</v>
      </c>
      <c r="C111" s="11">
        <f t="shared" si="20"/>
        <v>274518</v>
      </c>
      <c r="D111" s="11">
        <v>305394</v>
      </c>
      <c r="E111" s="4">
        <f t="shared" si="17"/>
        <v>-30876</v>
      </c>
      <c r="F111" s="4">
        <f t="shared" si="15"/>
        <v>-129</v>
      </c>
      <c r="G111">
        <f t="shared" si="18"/>
        <v>7</v>
      </c>
      <c r="H111" s="4">
        <f t="shared" si="19"/>
        <v>0</v>
      </c>
      <c r="I111" s="12">
        <f t="shared" si="21"/>
        <v>41514.5</v>
      </c>
      <c r="J111" s="4">
        <f t="shared" si="16"/>
        <v>172</v>
      </c>
      <c r="K111">
        <f t="shared" si="22"/>
        <v>19</v>
      </c>
      <c r="L111" s="4">
        <f t="shared" si="23"/>
        <v>6.5</v>
      </c>
      <c r="M111" s="14" t="s">
        <v>47</v>
      </c>
      <c r="N111" t="s">
        <v>48</v>
      </c>
      <c r="AA111" s="5"/>
    </row>
    <row r="112" spans="1:27" x14ac:dyDescent="0.25">
      <c r="A112" s="15">
        <v>1774</v>
      </c>
      <c r="B112" s="4">
        <v>928085.5</v>
      </c>
      <c r="C112" s="11">
        <f t="shared" si="20"/>
        <v>886571</v>
      </c>
      <c r="D112" s="11">
        <v>767769.5</v>
      </c>
      <c r="E112" s="4">
        <f t="shared" si="17"/>
        <v>118801.5</v>
      </c>
      <c r="F112" s="4">
        <f t="shared" si="15"/>
        <v>495</v>
      </c>
      <c r="G112">
        <f t="shared" si="18"/>
        <v>0</v>
      </c>
      <c r="H112" s="4">
        <f t="shared" si="19"/>
        <v>1.5</v>
      </c>
      <c r="I112" s="12">
        <f t="shared" si="21"/>
        <v>160316</v>
      </c>
      <c r="J112" s="4">
        <f t="shared" si="16"/>
        <v>667</v>
      </c>
      <c r="K112">
        <f t="shared" si="22"/>
        <v>19</v>
      </c>
      <c r="L112" s="4">
        <f t="shared" si="23"/>
        <v>8</v>
      </c>
      <c r="M112" s="14" t="s">
        <v>47</v>
      </c>
      <c r="N112" t="s">
        <v>49</v>
      </c>
      <c r="AA112" s="5"/>
    </row>
    <row r="113" spans="1:27" x14ac:dyDescent="0.25">
      <c r="A113" s="15">
        <v>1775</v>
      </c>
      <c r="C113" s="11"/>
      <c r="D113" s="11"/>
      <c r="G113"/>
      <c r="I113" s="12">
        <v>148050</v>
      </c>
      <c r="J113" s="4">
        <f t="shared" si="16"/>
        <v>616</v>
      </c>
      <c r="K113">
        <f t="shared" si="22"/>
        <v>17</v>
      </c>
      <c r="L113" s="4">
        <f t="shared" si="23"/>
        <v>6</v>
      </c>
      <c r="M113" s="14" t="s">
        <v>47</v>
      </c>
      <c r="N113" t="s">
        <v>50</v>
      </c>
      <c r="AA113" s="5"/>
    </row>
    <row r="114" spans="1:27" x14ac:dyDescent="0.25">
      <c r="A114" s="15">
        <v>1776</v>
      </c>
      <c r="C114" s="11"/>
      <c r="D114" s="11"/>
      <c r="G114"/>
      <c r="I114" s="12">
        <v>170774</v>
      </c>
      <c r="J114" s="4">
        <f t="shared" si="16"/>
        <v>711</v>
      </c>
      <c r="K114">
        <f t="shared" si="22"/>
        <v>11</v>
      </c>
      <c r="L114" s="4">
        <f t="shared" si="23"/>
        <v>2</v>
      </c>
      <c r="M114" s="14" t="s">
        <v>47</v>
      </c>
      <c r="N114" t="s">
        <v>50</v>
      </c>
      <c r="AA114" s="5"/>
    </row>
    <row r="115" spans="1:27" x14ac:dyDescent="0.25">
      <c r="A115" s="15">
        <v>1777</v>
      </c>
      <c r="C115" s="11"/>
      <c r="D115" s="11"/>
      <c r="G115"/>
      <c r="I115" s="12"/>
      <c r="J115" s="4">
        <f t="shared" si="16"/>
        <v>0</v>
      </c>
      <c r="K115">
        <f t="shared" si="22"/>
        <v>0</v>
      </c>
      <c r="L115" s="4">
        <f t="shared" si="23"/>
        <v>0</v>
      </c>
      <c r="AA115" s="5"/>
    </row>
    <row r="116" spans="1:27" x14ac:dyDescent="0.25">
      <c r="A116" s="15">
        <v>1778</v>
      </c>
      <c r="C116" s="11"/>
      <c r="D116" s="11"/>
      <c r="G116"/>
      <c r="I116" s="12">
        <v>240844</v>
      </c>
      <c r="J116" s="4">
        <f t="shared" si="16"/>
        <v>1003</v>
      </c>
      <c r="K116">
        <f t="shared" si="22"/>
        <v>10</v>
      </c>
      <c r="L116" s="4">
        <f t="shared" si="23"/>
        <v>4</v>
      </c>
      <c r="M116" s="14" t="s">
        <v>51</v>
      </c>
      <c r="N116" t="s">
        <v>52</v>
      </c>
      <c r="AA116" s="5"/>
    </row>
    <row r="117" spans="1:27" x14ac:dyDescent="0.25">
      <c r="A117" s="15">
        <v>1779</v>
      </c>
      <c r="B117" s="4">
        <v>525052</v>
      </c>
      <c r="C117" s="11">
        <f t="shared" ref="C117:C168" si="24">B117-I116</f>
        <v>284208</v>
      </c>
      <c r="D117" s="11">
        <v>364007</v>
      </c>
      <c r="E117" s="4">
        <f t="shared" si="17"/>
        <v>-79799</v>
      </c>
      <c r="F117" s="4">
        <f t="shared" si="15"/>
        <v>-333</v>
      </c>
      <c r="G117">
        <f t="shared" si="18"/>
        <v>10</v>
      </c>
      <c r="H117" s="4">
        <f t="shared" si="19"/>
        <v>1</v>
      </c>
      <c r="I117" s="12">
        <f t="shared" ref="I117:I124" si="25">B117-D117</f>
        <v>161045</v>
      </c>
      <c r="J117" s="4">
        <f t="shared" si="16"/>
        <v>671</v>
      </c>
      <c r="K117">
        <f t="shared" si="22"/>
        <v>0</v>
      </c>
      <c r="L117" s="4">
        <f t="shared" si="23"/>
        <v>5</v>
      </c>
      <c r="M117" s="14" t="s">
        <v>53</v>
      </c>
      <c r="AA117" s="5"/>
    </row>
    <row r="118" spans="1:27" x14ac:dyDescent="0.25">
      <c r="A118" s="15">
        <v>1780</v>
      </c>
      <c r="B118" s="4">
        <v>396615</v>
      </c>
      <c r="C118" s="11">
        <f t="shared" si="24"/>
        <v>235570</v>
      </c>
      <c r="D118" s="11">
        <v>285593</v>
      </c>
      <c r="E118" s="4">
        <f t="shared" si="17"/>
        <v>-50023</v>
      </c>
      <c r="F118" s="4">
        <f t="shared" si="15"/>
        <v>-209</v>
      </c>
      <c r="G118">
        <f t="shared" si="18"/>
        <v>11</v>
      </c>
      <c r="H118" s="4">
        <f t="shared" si="19"/>
        <v>5</v>
      </c>
      <c r="I118" s="12">
        <f t="shared" si="25"/>
        <v>111022</v>
      </c>
      <c r="J118" s="4">
        <f t="shared" si="16"/>
        <v>462</v>
      </c>
      <c r="K118">
        <f t="shared" si="22"/>
        <v>11</v>
      </c>
      <c r="L118" s="4">
        <f t="shared" si="23"/>
        <v>10</v>
      </c>
      <c r="M118" s="14" t="s">
        <v>54</v>
      </c>
      <c r="AA118" s="5"/>
    </row>
    <row r="119" spans="1:27" x14ac:dyDescent="0.25">
      <c r="A119" s="15">
        <v>1781</v>
      </c>
      <c r="B119" s="4">
        <v>474346</v>
      </c>
      <c r="C119" s="11">
        <f t="shared" si="24"/>
        <v>363324</v>
      </c>
      <c r="D119" s="11">
        <v>298739</v>
      </c>
      <c r="E119" s="4">
        <f t="shared" si="17"/>
        <v>64585</v>
      </c>
      <c r="F119" s="4">
        <f t="shared" si="15"/>
        <v>269</v>
      </c>
      <c r="G119">
        <f t="shared" si="18"/>
        <v>2</v>
      </c>
      <c r="H119" s="4">
        <f t="shared" si="19"/>
        <v>1</v>
      </c>
      <c r="I119" s="12">
        <f t="shared" si="25"/>
        <v>175607</v>
      </c>
      <c r="J119" s="4">
        <f t="shared" si="16"/>
        <v>731</v>
      </c>
      <c r="K119">
        <f t="shared" si="22"/>
        <v>13</v>
      </c>
      <c r="L119" s="4">
        <f t="shared" si="23"/>
        <v>11</v>
      </c>
      <c r="M119" s="14" t="s">
        <v>55</v>
      </c>
      <c r="AA119" s="5"/>
    </row>
    <row r="120" spans="1:27" x14ac:dyDescent="0.25">
      <c r="A120" s="15">
        <v>1782</v>
      </c>
      <c r="B120" s="4">
        <v>679688</v>
      </c>
      <c r="C120" s="11">
        <f t="shared" si="24"/>
        <v>504081</v>
      </c>
      <c r="D120" s="11">
        <v>606634</v>
      </c>
      <c r="E120" s="4">
        <f t="shared" si="17"/>
        <v>-102553</v>
      </c>
      <c r="F120" s="4">
        <f t="shared" si="15"/>
        <v>-428</v>
      </c>
      <c r="G120">
        <f t="shared" si="18"/>
        <v>13</v>
      </c>
      <c r="H120" s="4">
        <f t="shared" si="19"/>
        <v>11</v>
      </c>
      <c r="I120" s="12">
        <f t="shared" si="25"/>
        <v>73054</v>
      </c>
      <c r="J120" s="4">
        <f t="shared" si="16"/>
        <v>304</v>
      </c>
      <c r="K120">
        <f t="shared" si="22"/>
        <v>7</v>
      </c>
      <c r="L120" s="4">
        <f t="shared" si="23"/>
        <v>10</v>
      </c>
      <c r="M120" s="14" t="s">
        <v>56</v>
      </c>
      <c r="AA120" s="5"/>
    </row>
    <row r="121" spans="1:27" x14ac:dyDescent="0.25">
      <c r="A121" s="15">
        <v>1783</v>
      </c>
      <c r="B121" s="4">
        <v>347410</v>
      </c>
      <c r="C121" s="11">
        <f t="shared" si="24"/>
        <v>274356</v>
      </c>
      <c r="D121" s="11">
        <v>230145</v>
      </c>
      <c r="E121" s="4">
        <f t="shared" si="17"/>
        <v>44211</v>
      </c>
      <c r="F121" s="4">
        <f t="shared" si="15"/>
        <v>184</v>
      </c>
      <c r="G121">
        <f t="shared" si="18"/>
        <v>4</v>
      </c>
      <c r="H121" s="4">
        <f t="shared" si="19"/>
        <v>3</v>
      </c>
      <c r="I121" s="12">
        <f t="shared" si="25"/>
        <v>117265</v>
      </c>
      <c r="J121" s="4">
        <f t="shared" si="16"/>
        <v>488</v>
      </c>
      <c r="K121">
        <f t="shared" si="22"/>
        <v>12</v>
      </c>
      <c r="L121" s="4">
        <f t="shared" si="23"/>
        <v>1</v>
      </c>
      <c r="M121" s="14" t="s">
        <v>57</v>
      </c>
      <c r="AA121" s="5"/>
    </row>
    <row r="122" spans="1:27" x14ac:dyDescent="0.25">
      <c r="A122" s="15">
        <v>1784</v>
      </c>
      <c r="B122" s="4">
        <v>382679.5</v>
      </c>
      <c r="C122" s="11">
        <f t="shared" si="24"/>
        <v>265414.5</v>
      </c>
      <c r="D122" s="11">
        <v>314363</v>
      </c>
      <c r="E122" s="4">
        <f t="shared" si="17"/>
        <v>-48948.5</v>
      </c>
      <c r="F122" s="4">
        <f t="shared" si="15"/>
        <v>-204</v>
      </c>
      <c r="G122">
        <f t="shared" si="18"/>
        <v>0</v>
      </c>
      <c r="H122" s="4">
        <f t="shared" si="19"/>
        <v>11.5</v>
      </c>
      <c r="I122" s="12">
        <f t="shared" si="25"/>
        <v>68316.5</v>
      </c>
      <c r="J122" s="4">
        <f t="shared" si="16"/>
        <v>284</v>
      </c>
      <c r="K122">
        <f t="shared" si="22"/>
        <v>13</v>
      </c>
      <c r="L122" s="4">
        <f t="shared" si="23"/>
        <v>0.5</v>
      </c>
      <c r="M122" s="14" t="s">
        <v>58</v>
      </c>
      <c r="AA122" s="5"/>
    </row>
    <row r="123" spans="1:27" x14ac:dyDescent="0.25">
      <c r="A123" s="15">
        <v>1785</v>
      </c>
      <c r="B123" s="4">
        <v>348488.5</v>
      </c>
      <c r="C123" s="11">
        <f t="shared" si="24"/>
        <v>280172</v>
      </c>
      <c r="D123" s="11">
        <v>321034</v>
      </c>
      <c r="E123" s="4">
        <f t="shared" si="17"/>
        <v>-40862</v>
      </c>
      <c r="F123" s="4">
        <f t="shared" si="15"/>
        <v>-171</v>
      </c>
      <c r="G123">
        <f t="shared" si="18"/>
        <v>14</v>
      </c>
      <c r="H123" s="4">
        <f t="shared" si="19"/>
        <v>10</v>
      </c>
      <c r="I123" s="12">
        <f t="shared" si="25"/>
        <v>27454.5</v>
      </c>
      <c r="J123" s="4">
        <f t="shared" si="16"/>
        <v>114</v>
      </c>
      <c r="K123">
        <f t="shared" si="22"/>
        <v>7</v>
      </c>
      <c r="L123" s="4">
        <f t="shared" si="23"/>
        <v>10.5</v>
      </c>
      <c r="M123" s="14" t="s">
        <v>59</v>
      </c>
      <c r="AA123" s="5"/>
    </row>
    <row r="124" spans="1:27" x14ac:dyDescent="0.25">
      <c r="A124" s="15">
        <v>1786</v>
      </c>
      <c r="B124" s="4">
        <v>611285</v>
      </c>
      <c r="C124" s="11">
        <f t="shared" si="24"/>
        <v>583830.5</v>
      </c>
      <c r="D124" s="11">
        <v>459506</v>
      </c>
      <c r="E124" s="4">
        <f t="shared" si="17"/>
        <v>124324.5</v>
      </c>
      <c r="F124" s="4">
        <f t="shared" si="15"/>
        <v>518</v>
      </c>
      <c r="G124">
        <f t="shared" si="18"/>
        <v>0</v>
      </c>
      <c r="H124" s="4">
        <f t="shared" si="19"/>
        <v>4.5</v>
      </c>
      <c r="I124" s="12">
        <f t="shared" si="25"/>
        <v>151779</v>
      </c>
      <c r="J124" s="4">
        <f t="shared" si="16"/>
        <v>632</v>
      </c>
      <c r="K124">
        <f t="shared" si="22"/>
        <v>8</v>
      </c>
      <c r="L124" s="4">
        <f t="shared" si="23"/>
        <v>3</v>
      </c>
      <c r="M124" s="14" t="s">
        <v>60</v>
      </c>
      <c r="AA124" s="5"/>
    </row>
    <row r="125" spans="1:27" x14ac:dyDescent="0.25">
      <c r="A125" s="15">
        <v>1787</v>
      </c>
      <c r="B125" s="4">
        <v>508534</v>
      </c>
      <c r="C125" s="11">
        <f t="shared" si="24"/>
        <v>356755</v>
      </c>
      <c r="D125" s="11">
        <v>280672</v>
      </c>
      <c r="E125" s="4">
        <f t="shared" si="17"/>
        <v>76083</v>
      </c>
      <c r="F125" s="4">
        <f t="shared" si="15"/>
        <v>317</v>
      </c>
      <c r="G125">
        <f t="shared" si="18"/>
        <v>0</v>
      </c>
      <c r="H125" s="4">
        <f t="shared" si="19"/>
        <v>3</v>
      </c>
      <c r="I125" s="12">
        <f t="shared" ref="I125:I159" si="26">SUM(B125-D125)</f>
        <v>227862</v>
      </c>
      <c r="J125" s="4">
        <f t="shared" si="16"/>
        <v>949</v>
      </c>
      <c r="K125">
        <f t="shared" si="22"/>
        <v>8</v>
      </c>
      <c r="L125" s="4">
        <f t="shared" si="23"/>
        <v>6</v>
      </c>
      <c r="M125" s="14" t="s">
        <v>61</v>
      </c>
      <c r="AA125" s="5"/>
    </row>
    <row r="126" spans="1:27" x14ac:dyDescent="0.25">
      <c r="A126" s="15">
        <v>1788</v>
      </c>
      <c r="B126" s="4">
        <v>619388</v>
      </c>
      <c r="C126" s="11">
        <f t="shared" si="24"/>
        <v>391526</v>
      </c>
      <c r="D126" s="11">
        <v>349243</v>
      </c>
      <c r="E126" s="4">
        <f t="shared" si="17"/>
        <v>42283</v>
      </c>
      <c r="F126" s="4">
        <f t="shared" si="15"/>
        <v>176</v>
      </c>
      <c r="G126">
        <f t="shared" si="18"/>
        <v>3</v>
      </c>
      <c r="H126" s="4">
        <f t="shared" si="19"/>
        <v>7</v>
      </c>
      <c r="I126" s="12">
        <f t="shared" si="26"/>
        <v>270145</v>
      </c>
      <c r="J126" s="4">
        <f t="shared" si="16"/>
        <v>1125</v>
      </c>
      <c r="K126">
        <f t="shared" si="22"/>
        <v>12</v>
      </c>
      <c r="L126" s="4">
        <f t="shared" si="23"/>
        <v>1</v>
      </c>
      <c r="M126" s="14" t="s">
        <v>62</v>
      </c>
      <c r="N126" t="s">
        <v>63</v>
      </c>
      <c r="AA126" s="5"/>
    </row>
    <row r="127" spans="1:27" x14ac:dyDescent="0.25">
      <c r="A127" s="15">
        <v>1789</v>
      </c>
      <c r="B127" s="4">
        <v>548519</v>
      </c>
      <c r="C127" s="11">
        <f t="shared" si="24"/>
        <v>278374</v>
      </c>
      <c r="D127" s="11">
        <v>312025</v>
      </c>
      <c r="E127" s="4">
        <f t="shared" si="17"/>
        <v>-33651</v>
      </c>
      <c r="F127" s="4">
        <f t="shared" si="15"/>
        <v>-141</v>
      </c>
      <c r="G127">
        <f t="shared" si="18"/>
        <v>15</v>
      </c>
      <c r="H127" s="4">
        <f t="shared" si="19"/>
        <v>9</v>
      </c>
      <c r="I127" s="12">
        <f t="shared" si="26"/>
        <v>236494</v>
      </c>
      <c r="J127" s="4">
        <f t="shared" si="16"/>
        <v>985</v>
      </c>
      <c r="K127">
        <f t="shared" si="22"/>
        <v>7</v>
      </c>
      <c r="L127" s="4">
        <f t="shared" si="23"/>
        <v>10</v>
      </c>
      <c r="M127" s="14" t="s">
        <v>64</v>
      </c>
      <c r="AA127" s="5"/>
    </row>
    <row r="128" spans="1:27" x14ac:dyDescent="0.25">
      <c r="A128" s="15">
        <v>1790</v>
      </c>
      <c r="B128" s="4">
        <v>547945</v>
      </c>
      <c r="C128" s="11">
        <f t="shared" si="24"/>
        <v>311451</v>
      </c>
      <c r="D128" s="11">
        <v>316525</v>
      </c>
      <c r="E128" s="4">
        <f t="shared" si="17"/>
        <v>-5074</v>
      </c>
      <c r="F128" s="4">
        <f t="shared" si="15"/>
        <v>-22</v>
      </c>
      <c r="G128">
        <f t="shared" si="18"/>
        <v>17</v>
      </c>
      <c r="H128" s="4">
        <f t="shared" si="19"/>
        <v>2</v>
      </c>
      <c r="I128" s="12">
        <f t="shared" si="26"/>
        <v>231420</v>
      </c>
      <c r="J128" s="4">
        <f t="shared" si="16"/>
        <v>964</v>
      </c>
      <c r="K128">
        <f t="shared" si="22"/>
        <v>5</v>
      </c>
      <c r="L128" s="4">
        <f t="shared" si="23"/>
        <v>0</v>
      </c>
      <c r="M128" s="14" t="s">
        <v>65</v>
      </c>
      <c r="AA128" s="5"/>
    </row>
    <row r="129" spans="1:27" x14ac:dyDescent="0.25">
      <c r="A129" s="15">
        <v>1791</v>
      </c>
      <c r="B129" s="4">
        <v>619438</v>
      </c>
      <c r="C129" s="11">
        <f t="shared" si="24"/>
        <v>388018</v>
      </c>
      <c r="D129" s="11">
        <v>251378</v>
      </c>
      <c r="E129" s="4">
        <f t="shared" si="17"/>
        <v>136640</v>
      </c>
      <c r="F129" s="4">
        <f t="shared" si="15"/>
        <v>569</v>
      </c>
      <c r="G129">
        <f t="shared" si="18"/>
        <v>6</v>
      </c>
      <c r="H129" s="4">
        <f t="shared" si="19"/>
        <v>8</v>
      </c>
      <c r="I129" s="12">
        <f t="shared" si="26"/>
        <v>368060</v>
      </c>
      <c r="J129" s="4">
        <f t="shared" si="16"/>
        <v>1533</v>
      </c>
      <c r="K129">
        <f t="shared" si="22"/>
        <v>11</v>
      </c>
      <c r="L129" s="4">
        <f t="shared" si="23"/>
        <v>8</v>
      </c>
      <c r="M129" s="14" t="s">
        <v>66</v>
      </c>
      <c r="AA129" s="5"/>
    </row>
    <row r="130" spans="1:27" x14ac:dyDescent="0.25">
      <c r="A130" s="15">
        <v>1792</v>
      </c>
      <c r="B130" s="4">
        <v>702410</v>
      </c>
      <c r="C130" s="11">
        <f t="shared" si="24"/>
        <v>334350</v>
      </c>
      <c r="D130" s="11">
        <v>472012</v>
      </c>
      <c r="E130" s="4">
        <f t="shared" si="17"/>
        <v>-137662</v>
      </c>
      <c r="F130" s="4">
        <f t="shared" si="15"/>
        <v>-574</v>
      </c>
      <c r="G130">
        <f t="shared" si="18"/>
        <v>8</v>
      </c>
      <c r="H130" s="4">
        <f t="shared" si="19"/>
        <v>2</v>
      </c>
      <c r="I130" s="12">
        <f t="shared" si="26"/>
        <v>230398</v>
      </c>
      <c r="J130" s="4">
        <f t="shared" si="16"/>
        <v>959</v>
      </c>
      <c r="K130">
        <f t="shared" si="22"/>
        <v>19</v>
      </c>
      <c r="L130" s="4">
        <f t="shared" si="23"/>
        <v>10</v>
      </c>
      <c r="M130" s="14" t="s">
        <v>67</v>
      </c>
      <c r="AA130" s="5"/>
    </row>
    <row r="131" spans="1:27" x14ac:dyDescent="0.25">
      <c r="A131" s="15">
        <v>1793</v>
      </c>
      <c r="B131" s="4">
        <v>600847</v>
      </c>
      <c r="C131" s="11">
        <f t="shared" si="24"/>
        <v>370449</v>
      </c>
      <c r="D131" s="11">
        <v>447853</v>
      </c>
      <c r="E131" s="4">
        <f t="shared" si="17"/>
        <v>-77404</v>
      </c>
      <c r="F131" s="4">
        <f t="shared" si="15"/>
        <v>-323</v>
      </c>
      <c r="G131">
        <f t="shared" si="18"/>
        <v>9</v>
      </c>
      <c r="H131" s="4">
        <f t="shared" si="19"/>
        <v>8</v>
      </c>
      <c r="I131" s="12">
        <f t="shared" si="26"/>
        <v>152994</v>
      </c>
      <c r="J131" s="4">
        <f t="shared" si="16"/>
        <v>637</v>
      </c>
      <c r="K131">
        <f t="shared" si="22"/>
        <v>9</v>
      </c>
      <c r="L131" s="4">
        <f t="shared" si="23"/>
        <v>6</v>
      </c>
      <c r="M131" s="14" t="s">
        <v>68</v>
      </c>
      <c r="AA131" s="5"/>
    </row>
    <row r="132" spans="1:27" x14ac:dyDescent="0.25">
      <c r="A132" s="15">
        <v>1794</v>
      </c>
      <c r="B132" s="4">
        <v>587062</v>
      </c>
      <c r="C132" s="11">
        <f t="shared" si="24"/>
        <v>434068</v>
      </c>
      <c r="D132" s="11">
        <v>311888</v>
      </c>
      <c r="E132" s="4">
        <f t="shared" si="17"/>
        <v>122180</v>
      </c>
      <c r="F132" s="4">
        <f t="shared" ref="F132:F185" si="27">FLOOR(E132/240,1)</f>
        <v>509</v>
      </c>
      <c r="G132">
        <f t="shared" si="18"/>
        <v>1</v>
      </c>
      <c r="H132" s="4">
        <f t="shared" si="19"/>
        <v>8</v>
      </c>
      <c r="I132" s="12">
        <f t="shared" si="26"/>
        <v>275174</v>
      </c>
      <c r="J132" s="4">
        <f t="shared" ref="J132:J185" si="28">FLOOR(I132/240,1)</f>
        <v>1146</v>
      </c>
      <c r="K132">
        <f t="shared" si="22"/>
        <v>11</v>
      </c>
      <c r="L132" s="4">
        <f t="shared" si="23"/>
        <v>2</v>
      </c>
      <c r="M132" s="14" t="s">
        <v>69</v>
      </c>
      <c r="AA132" s="5"/>
    </row>
    <row r="133" spans="1:27" x14ac:dyDescent="0.25">
      <c r="A133" s="15">
        <v>1795</v>
      </c>
      <c r="B133" s="4">
        <v>648735</v>
      </c>
      <c r="C133" s="11">
        <f t="shared" si="24"/>
        <v>373561</v>
      </c>
      <c r="D133" s="11">
        <v>596705</v>
      </c>
      <c r="E133" s="4">
        <f t="shared" si="17"/>
        <v>-223144</v>
      </c>
      <c r="F133" s="4">
        <f t="shared" si="27"/>
        <v>-930</v>
      </c>
      <c r="G133">
        <f t="shared" si="18"/>
        <v>4</v>
      </c>
      <c r="H133" s="4">
        <f t="shared" si="19"/>
        <v>8</v>
      </c>
      <c r="I133" s="12">
        <f t="shared" si="26"/>
        <v>52030</v>
      </c>
      <c r="J133" s="4">
        <f t="shared" si="28"/>
        <v>216</v>
      </c>
      <c r="K133">
        <f t="shared" si="22"/>
        <v>15</v>
      </c>
      <c r="L133" s="4">
        <f t="shared" si="23"/>
        <v>10</v>
      </c>
      <c r="M133" s="14" t="s">
        <v>70</v>
      </c>
      <c r="AA133" s="5"/>
    </row>
    <row r="134" spans="1:27" x14ac:dyDescent="0.25">
      <c r="A134" s="15">
        <v>1796</v>
      </c>
      <c r="B134" s="4">
        <v>409789</v>
      </c>
      <c r="C134" s="11">
        <f t="shared" si="24"/>
        <v>357759</v>
      </c>
      <c r="D134" s="11">
        <v>373824</v>
      </c>
      <c r="E134" s="4">
        <f t="shared" si="17"/>
        <v>-16065</v>
      </c>
      <c r="F134" s="4">
        <f t="shared" si="27"/>
        <v>-67</v>
      </c>
      <c r="G134">
        <f t="shared" si="18"/>
        <v>1</v>
      </c>
      <c r="H134" s="4">
        <f t="shared" si="19"/>
        <v>3</v>
      </c>
      <c r="I134" s="12">
        <f t="shared" si="26"/>
        <v>35965</v>
      </c>
      <c r="J134" s="4">
        <f t="shared" si="28"/>
        <v>149</v>
      </c>
      <c r="K134">
        <f t="shared" si="22"/>
        <v>17</v>
      </c>
      <c r="L134" s="4">
        <f t="shared" si="23"/>
        <v>1</v>
      </c>
      <c r="M134" s="14" t="s">
        <v>71</v>
      </c>
      <c r="AA134" s="5"/>
    </row>
    <row r="135" spans="1:27" x14ac:dyDescent="0.25">
      <c r="A135" s="15">
        <v>1797</v>
      </c>
      <c r="B135" s="4">
        <v>615901</v>
      </c>
      <c r="C135" s="11">
        <f t="shared" si="24"/>
        <v>579936</v>
      </c>
      <c r="D135" s="11">
        <v>487326</v>
      </c>
      <c r="E135" s="4">
        <f t="shared" si="17"/>
        <v>92610</v>
      </c>
      <c r="F135" s="4">
        <f t="shared" si="27"/>
        <v>385</v>
      </c>
      <c r="G135">
        <f t="shared" si="18"/>
        <v>17</v>
      </c>
      <c r="H135" s="4">
        <f t="shared" si="19"/>
        <v>6</v>
      </c>
      <c r="I135" s="12">
        <f t="shared" si="26"/>
        <v>128575</v>
      </c>
      <c r="J135" s="4">
        <f t="shared" si="28"/>
        <v>535</v>
      </c>
      <c r="K135">
        <f t="shared" si="22"/>
        <v>14</v>
      </c>
      <c r="L135" s="4">
        <f t="shared" si="23"/>
        <v>7</v>
      </c>
      <c r="M135" s="14" t="s">
        <v>72</v>
      </c>
      <c r="AA135" s="5"/>
    </row>
    <row r="136" spans="1:27" x14ac:dyDescent="0.25">
      <c r="A136" s="15">
        <v>1798</v>
      </c>
      <c r="B136" s="4">
        <v>622051</v>
      </c>
      <c r="C136" s="11">
        <f t="shared" si="24"/>
        <v>493476</v>
      </c>
      <c r="D136" s="11">
        <v>527448</v>
      </c>
      <c r="E136" s="4">
        <f t="shared" ref="E136:E185" si="29">C136-D136</f>
        <v>-33972</v>
      </c>
      <c r="F136" s="4">
        <f t="shared" si="27"/>
        <v>-142</v>
      </c>
      <c r="G136">
        <f t="shared" ref="G136:G185" si="30">FLOOR(MOD(E136,240)/12,1)</f>
        <v>9</v>
      </c>
      <c r="H136" s="4">
        <f t="shared" ref="H136:H185" si="31">MOD(E136,12)</f>
        <v>0</v>
      </c>
      <c r="I136" s="12">
        <f t="shared" si="26"/>
        <v>94603</v>
      </c>
      <c r="J136" s="4">
        <f t="shared" si="28"/>
        <v>394</v>
      </c>
      <c r="K136">
        <f t="shared" si="22"/>
        <v>3</v>
      </c>
      <c r="L136" s="4">
        <f t="shared" si="23"/>
        <v>7</v>
      </c>
      <c r="M136" s="14" t="s">
        <v>73</v>
      </c>
      <c r="N136" t="s">
        <v>74</v>
      </c>
      <c r="AA136" s="5"/>
    </row>
    <row r="137" spans="1:27" x14ac:dyDescent="0.25">
      <c r="A137" s="15">
        <v>1799</v>
      </c>
      <c r="B137" s="4">
        <v>416662</v>
      </c>
      <c r="C137" s="11">
        <f t="shared" si="24"/>
        <v>322059</v>
      </c>
      <c r="D137" s="11">
        <v>375314</v>
      </c>
      <c r="E137" s="4">
        <f t="shared" si="29"/>
        <v>-53255</v>
      </c>
      <c r="F137" s="4">
        <f t="shared" si="27"/>
        <v>-222</v>
      </c>
      <c r="G137">
        <f t="shared" si="30"/>
        <v>2</v>
      </c>
      <c r="H137" s="4">
        <f t="shared" si="31"/>
        <v>1</v>
      </c>
      <c r="I137" s="12">
        <f t="shared" si="26"/>
        <v>41348</v>
      </c>
      <c r="J137" s="4">
        <f t="shared" si="28"/>
        <v>172</v>
      </c>
      <c r="K137">
        <f t="shared" si="22"/>
        <v>5</v>
      </c>
      <c r="L137" s="4">
        <f t="shared" si="23"/>
        <v>8</v>
      </c>
      <c r="M137" s="14" t="s">
        <v>75</v>
      </c>
      <c r="AA137" s="5"/>
    </row>
    <row r="138" spans="1:27" x14ac:dyDescent="0.25">
      <c r="A138" s="15">
        <v>1800</v>
      </c>
      <c r="B138" s="4">
        <v>437983</v>
      </c>
      <c r="C138" s="11">
        <f t="shared" si="24"/>
        <v>396635</v>
      </c>
      <c r="D138" s="11">
        <v>368622</v>
      </c>
      <c r="E138" s="4">
        <f t="shared" si="29"/>
        <v>28013</v>
      </c>
      <c r="F138" s="4">
        <f t="shared" si="27"/>
        <v>116</v>
      </c>
      <c r="G138">
        <f t="shared" si="30"/>
        <v>14</v>
      </c>
      <c r="H138" s="4">
        <f t="shared" si="31"/>
        <v>5</v>
      </c>
      <c r="I138" s="12">
        <f t="shared" si="26"/>
        <v>69361</v>
      </c>
      <c r="J138" s="4">
        <f t="shared" si="28"/>
        <v>289</v>
      </c>
      <c r="K138">
        <f t="shared" si="22"/>
        <v>0</v>
      </c>
      <c r="L138" s="4">
        <f t="shared" si="23"/>
        <v>1</v>
      </c>
      <c r="M138" s="14" t="s">
        <v>76</v>
      </c>
      <c r="AA138" s="5"/>
    </row>
    <row r="139" spans="1:27" x14ac:dyDescent="0.25">
      <c r="A139" s="15">
        <v>1801</v>
      </c>
      <c r="B139" s="4">
        <v>560780</v>
      </c>
      <c r="C139" s="11">
        <f t="shared" si="24"/>
        <v>491419</v>
      </c>
      <c r="D139" s="11">
        <v>510946</v>
      </c>
      <c r="E139" s="4">
        <f t="shared" si="29"/>
        <v>-19527</v>
      </c>
      <c r="F139" s="4">
        <f t="shared" si="27"/>
        <v>-82</v>
      </c>
      <c r="G139">
        <f t="shared" si="30"/>
        <v>12</v>
      </c>
      <c r="H139" s="4">
        <f t="shared" si="31"/>
        <v>9</v>
      </c>
      <c r="I139" s="12">
        <f t="shared" si="26"/>
        <v>49834</v>
      </c>
      <c r="J139" s="4">
        <f t="shared" si="28"/>
        <v>207</v>
      </c>
      <c r="K139">
        <f t="shared" si="22"/>
        <v>12</v>
      </c>
      <c r="L139" s="4">
        <f t="shared" si="23"/>
        <v>10</v>
      </c>
      <c r="M139" s="14" t="s">
        <v>77</v>
      </c>
      <c r="AA139" s="5"/>
    </row>
    <row r="140" spans="1:27" x14ac:dyDescent="0.25">
      <c r="A140" s="15">
        <v>1802</v>
      </c>
      <c r="B140" s="4">
        <v>421007</v>
      </c>
      <c r="C140" s="11">
        <f t="shared" si="24"/>
        <v>371173</v>
      </c>
      <c r="D140" s="11">
        <v>384325</v>
      </c>
      <c r="E140" s="4">
        <f t="shared" si="29"/>
        <v>-13152</v>
      </c>
      <c r="F140" s="4">
        <f t="shared" si="27"/>
        <v>-55</v>
      </c>
      <c r="G140">
        <f t="shared" si="30"/>
        <v>4</v>
      </c>
      <c r="H140" s="4">
        <f t="shared" si="31"/>
        <v>0</v>
      </c>
      <c r="I140" s="12">
        <f t="shared" si="26"/>
        <v>36682</v>
      </c>
      <c r="J140" s="4">
        <f t="shared" si="28"/>
        <v>152</v>
      </c>
      <c r="K140">
        <f t="shared" si="22"/>
        <v>16</v>
      </c>
      <c r="L140" s="4">
        <f t="shared" si="23"/>
        <v>10</v>
      </c>
      <c r="M140" s="14" t="s">
        <v>78</v>
      </c>
      <c r="AA140" s="5"/>
    </row>
    <row r="141" spans="1:27" x14ac:dyDescent="0.25">
      <c r="A141" s="15">
        <v>1803</v>
      </c>
      <c r="B141" s="4">
        <v>501417</v>
      </c>
      <c r="C141" s="11">
        <f t="shared" si="24"/>
        <v>464735</v>
      </c>
      <c r="D141" s="11">
        <v>403412</v>
      </c>
      <c r="E141" s="4">
        <f t="shared" si="29"/>
        <v>61323</v>
      </c>
      <c r="F141" s="4">
        <f t="shared" si="27"/>
        <v>255</v>
      </c>
      <c r="G141">
        <f t="shared" si="30"/>
        <v>10</v>
      </c>
      <c r="H141" s="4">
        <f t="shared" si="31"/>
        <v>3</v>
      </c>
      <c r="I141" s="12">
        <f t="shared" si="26"/>
        <v>98005</v>
      </c>
      <c r="J141" s="4">
        <f t="shared" si="28"/>
        <v>408</v>
      </c>
      <c r="K141">
        <f t="shared" si="22"/>
        <v>7</v>
      </c>
      <c r="L141" s="4">
        <f t="shared" si="23"/>
        <v>1</v>
      </c>
      <c r="M141" s="14" t="s">
        <v>79</v>
      </c>
      <c r="AA141" s="5"/>
    </row>
    <row r="142" spans="1:27" x14ac:dyDescent="0.25">
      <c r="A142" s="15">
        <v>1804</v>
      </c>
      <c r="B142" s="4">
        <v>431872</v>
      </c>
      <c r="C142" s="11">
        <f t="shared" si="24"/>
        <v>333867</v>
      </c>
      <c r="D142" s="11">
        <v>371732</v>
      </c>
      <c r="E142" s="4">
        <f t="shared" si="29"/>
        <v>-37865</v>
      </c>
      <c r="F142" s="4">
        <f t="shared" si="27"/>
        <v>-158</v>
      </c>
      <c r="G142">
        <f t="shared" si="30"/>
        <v>4</v>
      </c>
      <c r="H142" s="4">
        <f t="shared" si="31"/>
        <v>7</v>
      </c>
      <c r="I142" s="12">
        <f t="shared" si="26"/>
        <v>60140</v>
      </c>
      <c r="J142" s="4">
        <f t="shared" si="28"/>
        <v>250</v>
      </c>
      <c r="K142">
        <f t="shared" si="22"/>
        <v>11</v>
      </c>
      <c r="L142" s="4">
        <f t="shared" si="23"/>
        <v>8</v>
      </c>
      <c r="M142" s="14" t="s">
        <v>80</v>
      </c>
      <c r="AA142" s="5"/>
    </row>
    <row r="143" spans="1:27" x14ac:dyDescent="0.25">
      <c r="A143" s="15">
        <v>1805</v>
      </c>
      <c r="B143" s="4">
        <v>492520</v>
      </c>
      <c r="C143" s="11">
        <f t="shared" si="24"/>
        <v>432380</v>
      </c>
      <c r="D143" s="11">
        <v>334152</v>
      </c>
      <c r="E143" s="4">
        <f t="shared" si="29"/>
        <v>98228</v>
      </c>
      <c r="F143" s="4">
        <f t="shared" si="27"/>
        <v>409</v>
      </c>
      <c r="G143">
        <f t="shared" si="30"/>
        <v>5</v>
      </c>
      <c r="H143" s="4">
        <f t="shared" si="31"/>
        <v>8</v>
      </c>
      <c r="I143" s="12">
        <f t="shared" si="26"/>
        <v>158368</v>
      </c>
      <c r="J143" s="4">
        <f t="shared" si="28"/>
        <v>659</v>
      </c>
      <c r="K143">
        <f t="shared" si="22"/>
        <v>17</v>
      </c>
      <c r="L143" s="4">
        <f t="shared" si="23"/>
        <v>4</v>
      </c>
      <c r="M143" s="14" t="s">
        <v>81</v>
      </c>
      <c r="AA143" s="5"/>
    </row>
    <row r="144" spans="1:27" x14ac:dyDescent="0.25">
      <c r="A144" s="15">
        <v>1806</v>
      </c>
      <c r="B144" s="4">
        <v>562084</v>
      </c>
      <c r="C144" s="11">
        <f t="shared" si="24"/>
        <v>403716</v>
      </c>
      <c r="D144" s="11">
        <v>565485</v>
      </c>
      <c r="E144" s="4">
        <f t="shared" si="29"/>
        <v>-161769</v>
      </c>
      <c r="F144" s="4">
        <f t="shared" si="27"/>
        <v>-675</v>
      </c>
      <c r="G144">
        <f t="shared" si="30"/>
        <v>19</v>
      </c>
      <c r="H144" s="4">
        <f t="shared" si="31"/>
        <v>3</v>
      </c>
      <c r="I144" s="12">
        <f t="shared" si="26"/>
        <v>-3401</v>
      </c>
      <c r="J144" s="4">
        <f t="shared" si="28"/>
        <v>-15</v>
      </c>
      <c r="K144">
        <f t="shared" si="22"/>
        <v>16</v>
      </c>
      <c r="L144" s="4">
        <f t="shared" si="23"/>
        <v>7</v>
      </c>
      <c r="M144" s="14" t="s">
        <v>82</v>
      </c>
      <c r="N144" t="s">
        <v>83</v>
      </c>
      <c r="AA144" s="5"/>
    </row>
    <row r="145" spans="1:27" x14ac:dyDescent="0.25">
      <c r="A145" s="15">
        <v>1807</v>
      </c>
      <c r="B145" s="4">
        <v>409690</v>
      </c>
      <c r="C145" s="11">
        <f t="shared" si="24"/>
        <v>413091</v>
      </c>
      <c r="D145" s="11">
        <v>355867</v>
      </c>
      <c r="E145" s="4">
        <f t="shared" si="29"/>
        <v>57224</v>
      </c>
      <c r="F145" s="4">
        <f t="shared" si="27"/>
        <v>238</v>
      </c>
      <c r="G145">
        <f t="shared" si="30"/>
        <v>8</v>
      </c>
      <c r="H145" s="4">
        <f t="shared" si="31"/>
        <v>8</v>
      </c>
      <c r="I145" s="12">
        <f t="shared" si="26"/>
        <v>53823</v>
      </c>
      <c r="J145" s="4">
        <f t="shared" si="28"/>
        <v>224</v>
      </c>
      <c r="K145">
        <f t="shared" si="22"/>
        <v>5</v>
      </c>
      <c r="L145" s="4">
        <f t="shared" si="23"/>
        <v>3</v>
      </c>
      <c r="M145" s="14" t="s">
        <v>84</v>
      </c>
      <c r="AA145" s="5"/>
    </row>
    <row r="146" spans="1:27" x14ac:dyDescent="0.25">
      <c r="A146" s="15">
        <v>1808</v>
      </c>
      <c r="B146" s="4">
        <v>429401</v>
      </c>
      <c r="C146" s="11">
        <f t="shared" si="24"/>
        <v>375578</v>
      </c>
      <c r="D146" s="11">
        <v>363535</v>
      </c>
      <c r="E146" s="4">
        <f t="shared" si="29"/>
        <v>12043</v>
      </c>
      <c r="F146" s="4">
        <f t="shared" si="27"/>
        <v>50</v>
      </c>
      <c r="G146">
        <f t="shared" si="30"/>
        <v>3</v>
      </c>
      <c r="H146" s="4">
        <f t="shared" si="31"/>
        <v>7</v>
      </c>
      <c r="I146" s="12">
        <f t="shared" si="26"/>
        <v>65866</v>
      </c>
      <c r="J146" s="4">
        <f t="shared" si="28"/>
        <v>274</v>
      </c>
      <c r="K146">
        <f t="shared" si="22"/>
        <v>8</v>
      </c>
      <c r="L146" s="4">
        <f t="shared" si="23"/>
        <v>10</v>
      </c>
      <c r="M146" s="14" t="s">
        <v>85</v>
      </c>
      <c r="AA146" s="5"/>
    </row>
    <row r="147" spans="1:27" x14ac:dyDescent="0.25">
      <c r="A147" s="15">
        <v>1809</v>
      </c>
      <c r="B147" s="4">
        <v>502596</v>
      </c>
      <c r="C147" s="11">
        <f t="shared" si="24"/>
        <v>436730</v>
      </c>
      <c r="D147" s="11">
        <v>409278</v>
      </c>
      <c r="E147" s="4">
        <f t="shared" si="29"/>
        <v>27452</v>
      </c>
      <c r="F147" s="4">
        <f t="shared" si="27"/>
        <v>114</v>
      </c>
      <c r="G147">
        <f t="shared" si="30"/>
        <v>7</v>
      </c>
      <c r="H147" s="4">
        <f t="shared" si="31"/>
        <v>8</v>
      </c>
      <c r="I147" s="12">
        <f t="shared" si="26"/>
        <v>93318</v>
      </c>
      <c r="J147" s="4">
        <f t="shared" si="28"/>
        <v>388</v>
      </c>
      <c r="K147">
        <f t="shared" si="22"/>
        <v>16</v>
      </c>
      <c r="L147" s="4">
        <f t="shared" si="23"/>
        <v>6</v>
      </c>
      <c r="M147" s="14" t="s">
        <v>86</v>
      </c>
      <c r="AA147" s="5"/>
    </row>
    <row r="148" spans="1:27" x14ac:dyDescent="0.25">
      <c r="A148" s="15">
        <v>1810</v>
      </c>
      <c r="B148" s="4">
        <v>528122</v>
      </c>
      <c r="C148" s="11">
        <f t="shared" si="24"/>
        <v>434804</v>
      </c>
      <c r="D148" s="11">
        <v>339730</v>
      </c>
      <c r="E148" s="4">
        <f t="shared" si="29"/>
        <v>95074</v>
      </c>
      <c r="F148" s="4">
        <f t="shared" si="27"/>
        <v>396</v>
      </c>
      <c r="G148">
        <f t="shared" si="30"/>
        <v>2</v>
      </c>
      <c r="H148" s="4">
        <f t="shared" si="31"/>
        <v>10</v>
      </c>
      <c r="I148" s="12">
        <f t="shared" si="26"/>
        <v>188392</v>
      </c>
      <c r="J148" s="4">
        <f t="shared" si="28"/>
        <v>784</v>
      </c>
      <c r="K148">
        <f t="shared" ref="K148:K185" si="32">FLOOR(MOD(I148,240)/12,1)</f>
        <v>19</v>
      </c>
      <c r="L148" s="4">
        <f t="shared" ref="L148:L185" si="33">MOD(I148,12)</f>
        <v>4</v>
      </c>
      <c r="M148" s="14" t="s">
        <v>87</v>
      </c>
      <c r="AA148" s="5"/>
    </row>
    <row r="149" spans="1:27" x14ac:dyDescent="0.25">
      <c r="A149" s="15">
        <v>1811</v>
      </c>
      <c r="B149" s="4">
        <v>568730</v>
      </c>
      <c r="C149" s="11">
        <f t="shared" si="24"/>
        <v>380338</v>
      </c>
      <c r="D149" s="11">
        <v>389209</v>
      </c>
      <c r="E149" s="4">
        <f t="shared" si="29"/>
        <v>-8871</v>
      </c>
      <c r="F149" s="4">
        <f t="shared" si="27"/>
        <v>-37</v>
      </c>
      <c r="G149">
        <f t="shared" si="30"/>
        <v>0</v>
      </c>
      <c r="H149" s="4">
        <f t="shared" si="31"/>
        <v>9</v>
      </c>
      <c r="I149" s="12">
        <f t="shared" si="26"/>
        <v>179521</v>
      </c>
      <c r="J149" s="4">
        <f t="shared" si="28"/>
        <v>748</v>
      </c>
      <c r="K149">
        <f t="shared" si="32"/>
        <v>0</v>
      </c>
      <c r="L149" s="4">
        <f t="shared" si="33"/>
        <v>1</v>
      </c>
      <c r="M149" s="14" t="s">
        <v>88</v>
      </c>
      <c r="AA149" s="5"/>
    </row>
    <row r="150" spans="1:27" x14ac:dyDescent="0.25">
      <c r="A150" s="15">
        <v>1812</v>
      </c>
      <c r="B150" s="4">
        <v>618795</v>
      </c>
      <c r="C150" s="11">
        <f t="shared" si="24"/>
        <v>439274</v>
      </c>
      <c r="D150" s="11">
        <f>428394+2400</f>
        <v>430794</v>
      </c>
      <c r="E150" s="4">
        <f t="shared" si="29"/>
        <v>8480</v>
      </c>
      <c r="F150" s="4">
        <f t="shared" si="27"/>
        <v>35</v>
      </c>
      <c r="G150">
        <f t="shared" si="30"/>
        <v>6</v>
      </c>
      <c r="H150" s="4">
        <f t="shared" si="31"/>
        <v>8</v>
      </c>
      <c r="I150" s="12">
        <f t="shared" si="26"/>
        <v>188001</v>
      </c>
      <c r="J150" s="4">
        <f t="shared" si="28"/>
        <v>783</v>
      </c>
      <c r="K150">
        <f t="shared" si="32"/>
        <v>6</v>
      </c>
      <c r="L150" s="4">
        <f t="shared" si="33"/>
        <v>9</v>
      </c>
      <c r="M150" s="14" t="s">
        <v>89</v>
      </c>
      <c r="AA150" s="5"/>
    </row>
    <row r="151" spans="1:27" x14ac:dyDescent="0.25">
      <c r="A151" s="15">
        <v>1813</v>
      </c>
      <c r="B151" s="4">
        <v>562167</v>
      </c>
      <c r="C151" s="11">
        <f t="shared" si="24"/>
        <v>374166</v>
      </c>
      <c r="D151" s="11">
        <v>414354</v>
      </c>
      <c r="E151" s="4">
        <f t="shared" si="29"/>
        <v>-40188</v>
      </c>
      <c r="F151" s="4">
        <f t="shared" si="27"/>
        <v>-168</v>
      </c>
      <c r="G151">
        <f t="shared" si="30"/>
        <v>11</v>
      </c>
      <c r="H151" s="4">
        <f t="shared" si="31"/>
        <v>0</v>
      </c>
      <c r="I151" s="12">
        <f t="shared" si="26"/>
        <v>147813</v>
      </c>
      <c r="J151" s="4">
        <f t="shared" si="28"/>
        <v>615</v>
      </c>
      <c r="K151">
        <f t="shared" si="32"/>
        <v>17</v>
      </c>
      <c r="L151" s="4">
        <f t="shared" si="33"/>
        <v>9</v>
      </c>
      <c r="M151" s="14" t="s">
        <v>90</v>
      </c>
      <c r="AA151" s="5"/>
    </row>
    <row r="152" spans="1:27" x14ac:dyDescent="0.25">
      <c r="A152" s="15">
        <v>1814</v>
      </c>
      <c r="B152" s="4">
        <v>609824</v>
      </c>
      <c r="C152" s="11">
        <f t="shared" si="24"/>
        <v>462011</v>
      </c>
      <c r="D152" s="11">
        <v>479234</v>
      </c>
      <c r="E152" s="4">
        <f t="shared" si="29"/>
        <v>-17223</v>
      </c>
      <c r="F152" s="4">
        <f t="shared" si="27"/>
        <v>-72</v>
      </c>
      <c r="G152">
        <f t="shared" si="30"/>
        <v>4</v>
      </c>
      <c r="H152" s="4">
        <f t="shared" si="31"/>
        <v>9</v>
      </c>
      <c r="I152" s="12">
        <f t="shared" si="26"/>
        <v>130590</v>
      </c>
      <c r="J152" s="4">
        <f t="shared" si="28"/>
        <v>544</v>
      </c>
      <c r="K152">
        <f t="shared" si="32"/>
        <v>2</v>
      </c>
      <c r="L152" s="4">
        <f t="shared" si="33"/>
        <v>6</v>
      </c>
      <c r="M152" s="14" t="s">
        <v>91</v>
      </c>
      <c r="AA152" s="5"/>
    </row>
    <row r="153" spans="1:27" x14ac:dyDescent="0.25">
      <c r="A153" s="15">
        <v>1815</v>
      </c>
      <c r="B153" s="4">
        <v>552153</v>
      </c>
      <c r="C153" s="11">
        <f t="shared" si="24"/>
        <v>421563</v>
      </c>
      <c r="D153" s="11">
        <v>423571</v>
      </c>
      <c r="E153" s="4">
        <f t="shared" si="29"/>
        <v>-2008</v>
      </c>
      <c r="F153" s="4">
        <f t="shared" si="27"/>
        <v>-9</v>
      </c>
      <c r="G153">
        <f t="shared" si="30"/>
        <v>12</v>
      </c>
      <c r="H153" s="4">
        <f t="shared" si="31"/>
        <v>8</v>
      </c>
      <c r="I153" s="12">
        <f t="shared" si="26"/>
        <v>128582</v>
      </c>
      <c r="J153" s="4">
        <f t="shared" si="28"/>
        <v>535</v>
      </c>
      <c r="K153">
        <f t="shared" si="32"/>
        <v>15</v>
      </c>
      <c r="L153" s="4">
        <f t="shared" si="33"/>
        <v>2</v>
      </c>
      <c r="M153" s="14" t="s">
        <v>92</v>
      </c>
      <c r="AA153" s="5"/>
    </row>
    <row r="154" spans="1:27" x14ac:dyDescent="0.25">
      <c r="A154" s="15">
        <v>1816</v>
      </c>
      <c r="B154" s="4">
        <v>694986</v>
      </c>
      <c r="C154" s="11">
        <f t="shared" si="24"/>
        <v>566404</v>
      </c>
      <c r="D154" s="11">
        <v>467835</v>
      </c>
      <c r="E154" s="4">
        <f t="shared" si="29"/>
        <v>98569</v>
      </c>
      <c r="F154" s="4">
        <f t="shared" si="27"/>
        <v>410</v>
      </c>
      <c r="G154">
        <f t="shared" si="30"/>
        <v>14</v>
      </c>
      <c r="H154" s="4">
        <f t="shared" si="31"/>
        <v>1</v>
      </c>
      <c r="I154" s="12">
        <f t="shared" si="26"/>
        <v>227151</v>
      </c>
      <c r="J154" s="4">
        <f t="shared" si="28"/>
        <v>946</v>
      </c>
      <c r="K154">
        <f t="shared" si="32"/>
        <v>9</v>
      </c>
      <c r="L154" s="4">
        <f t="shared" si="33"/>
        <v>3</v>
      </c>
      <c r="M154" s="14" t="s">
        <v>93</v>
      </c>
      <c r="AA154" s="5"/>
    </row>
    <row r="155" spans="1:27" x14ac:dyDescent="0.25">
      <c r="A155" s="15">
        <v>1817</v>
      </c>
      <c r="B155" s="4">
        <v>657593</v>
      </c>
      <c r="C155" s="11">
        <f t="shared" si="24"/>
        <v>430442</v>
      </c>
      <c r="D155" s="11">
        <v>457127</v>
      </c>
      <c r="E155" s="4">
        <f t="shared" si="29"/>
        <v>-26685</v>
      </c>
      <c r="F155" s="4">
        <f t="shared" si="27"/>
        <v>-112</v>
      </c>
      <c r="G155">
        <f t="shared" si="30"/>
        <v>16</v>
      </c>
      <c r="H155" s="4">
        <f t="shared" si="31"/>
        <v>3</v>
      </c>
      <c r="I155" s="12">
        <f t="shared" si="26"/>
        <v>200466</v>
      </c>
      <c r="J155" s="4">
        <f t="shared" si="28"/>
        <v>835</v>
      </c>
      <c r="K155">
        <f t="shared" si="32"/>
        <v>5</v>
      </c>
      <c r="L155" s="4">
        <f t="shared" si="33"/>
        <v>6</v>
      </c>
      <c r="M155" s="14" t="s">
        <v>94</v>
      </c>
      <c r="N155" t="s">
        <v>95</v>
      </c>
      <c r="AA155" s="5"/>
    </row>
    <row r="156" spans="1:27" x14ac:dyDescent="0.25">
      <c r="A156" s="15">
        <v>1818</v>
      </c>
      <c r="B156" s="4">
        <v>625414</v>
      </c>
      <c r="C156" s="11">
        <f t="shared" si="24"/>
        <v>424948</v>
      </c>
      <c r="D156" s="11">
        <v>494644</v>
      </c>
      <c r="E156" s="4">
        <f t="shared" si="29"/>
        <v>-69696</v>
      </c>
      <c r="F156" s="4">
        <f t="shared" si="27"/>
        <v>-291</v>
      </c>
      <c r="G156">
        <f t="shared" si="30"/>
        <v>12</v>
      </c>
      <c r="H156" s="4">
        <f t="shared" si="31"/>
        <v>0</v>
      </c>
      <c r="I156" s="12">
        <f t="shared" si="26"/>
        <v>130770</v>
      </c>
      <c r="J156" s="4">
        <f t="shared" si="28"/>
        <v>544</v>
      </c>
      <c r="K156">
        <f t="shared" si="32"/>
        <v>17</v>
      </c>
      <c r="L156" s="4">
        <f t="shared" si="33"/>
        <v>6</v>
      </c>
      <c r="M156" s="14" t="s">
        <v>96</v>
      </c>
      <c r="N156" t="s">
        <v>97</v>
      </c>
      <c r="AA156" s="5"/>
    </row>
    <row r="157" spans="1:27" x14ac:dyDescent="0.25">
      <c r="A157" s="15">
        <v>1819</v>
      </c>
      <c r="B157" s="4">
        <v>988250</v>
      </c>
      <c r="C157" s="11">
        <f t="shared" si="24"/>
        <v>857480</v>
      </c>
      <c r="D157" s="11">
        <v>566048</v>
      </c>
      <c r="E157" s="4">
        <f t="shared" si="29"/>
        <v>291432</v>
      </c>
      <c r="F157" s="4">
        <f t="shared" si="27"/>
        <v>1214</v>
      </c>
      <c r="G157">
        <f t="shared" si="30"/>
        <v>6</v>
      </c>
      <c r="H157" s="4">
        <f t="shared" si="31"/>
        <v>0</v>
      </c>
      <c r="I157" s="12">
        <f t="shared" si="26"/>
        <v>422202</v>
      </c>
      <c r="J157" s="4">
        <f t="shared" si="28"/>
        <v>1759</v>
      </c>
      <c r="K157">
        <f t="shared" si="32"/>
        <v>3</v>
      </c>
      <c r="L157" s="4">
        <f t="shared" si="33"/>
        <v>6</v>
      </c>
      <c r="M157" s="14" t="s">
        <v>98</v>
      </c>
      <c r="N157" t="s">
        <v>99</v>
      </c>
      <c r="AA157" s="5"/>
    </row>
    <row r="158" spans="1:27" x14ac:dyDescent="0.25">
      <c r="A158" s="15">
        <v>1820</v>
      </c>
      <c r="B158" s="4">
        <v>1057844</v>
      </c>
      <c r="C158" s="11">
        <f t="shared" si="24"/>
        <v>635642</v>
      </c>
      <c r="D158" s="11">
        <v>1002497</v>
      </c>
      <c r="E158" s="4">
        <f t="shared" si="29"/>
        <v>-366855</v>
      </c>
      <c r="F158" s="4">
        <f t="shared" si="27"/>
        <v>-1529</v>
      </c>
      <c r="G158">
        <f t="shared" si="30"/>
        <v>8</v>
      </c>
      <c r="H158" s="4">
        <f t="shared" si="31"/>
        <v>9</v>
      </c>
      <c r="I158" s="12">
        <f t="shared" si="26"/>
        <v>55347</v>
      </c>
      <c r="J158" s="4">
        <f t="shared" si="28"/>
        <v>230</v>
      </c>
      <c r="K158">
        <f t="shared" si="32"/>
        <v>12</v>
      </c>
      <c r="L158" s="4">
        <f t="shared" si="33"/>
        <v>3</v>
      </c>
      <c r="M158" s="14" t="s">
        <v>100</v>
      </c>
      <c r="AA158" s="5"/>
    </row>
    <row r="159" spans="1:27" x14ac:dyDescent="0.25">
      <c r="A159" s="15">
        <v>1821</v>
      </c>
      <c r="B159" s="4">
        <v>765531</v>
      </c>
      <c r="C159" s="11">
        <f t="shared" si="24"/>
        <v>710184</v>
      </c>
      <c r="D159" s="11">
        <v>693891</v>
      </c>
      <c r="E159" s="4">
        <f t="shared" si="29"/>
        <v>16293</v>
      </c>
      <c r="F159" s="4">
        <f t="shared" si="27"/>
        <v>67</v>
      </c>
      <c r="G159">
        <f t="shared" si="30"/>
        <v>17</v>
      </c>
      <c r="H159" s="4">
        <f t="shared" si="31"/>
        <v>9</v>
      </c>
      <c r="I159" s="12">
        <f t="shared" si="26"/>
        <v>71640</v>
      </c>
      <c r="J159" s="4">
        <f t="shared" si="28"/>
        <v>298</v>
      </c>
      <c r="K159">
        <f t="shared" si="32"/>
        <v>10</v>
      </c>
      <c r="L159" s="4">
        <f t="shared" si="33"/>
        <v>0</v>
      </c>
      <c r="M159" s="14" t="s">
        <v>101</v>
      </c>
      <c r="AA159" s="5"/>
    </row>
    <row r="160" spans="1:27" x14ac:dyDescent="0.25">
      <c r="A160" s="15">
        <v>1822</v>
      </c>
      <c r="B160" s="4">
        <v>667488</v>
      </c>
      <c r="C160" s="11">
        <f t="shared" si="24"/>
        <v>595848</v>
      </c>
      <c r="D160" s="11">
        <f>B160-I160</f>
        <v>642860</v>
      </c>
      <c r="E160" s="4">
        <f t="shared" si="29"/>
        <v>-47012</v>
      </c>
      <c r="F160" s="4">
        <f t="shared" si="27"/>
        <v>-196</v>
      </c>
      <c r="G160">
        <f t="shared" si="30"/>
        <v>2</v>
      </c>
      <c r="H160" s="4">
        <f t="shared" si="31"/>
        <v>4</v>
      </c>
      <c r="I160" s="12">
        <v>24628</v>
      </c>
      <c r="J160" s="4">
        <f t="shared" si="28"/>
        <v>102</v>
      </c>
      <c r="K160">
        <f t="shared" si="32"/>
        <v>12</v>
      </c>
      <c r="L160" s="4">
        <f t="shared" si="33"/>
        <v>4</v>
      </c>
      <c r="M160" s="14" t="s">
        <v>102</v>
      </c>
      <c r="AA160" s="5"/>
    </row>
    <row r="161" spans="1:27" ht="30" x14ac:dyDescent="0.25">
      <c r="A161" s="15">
        <v>1823</v>
      </c>
      <c r="B161" s="4">
        <v>608624</v>
      </c>
      <c r="C161" s="11">
        <f t="shared" si="24"/>
        <v>583996</v>
      </c>
      <c r="D161" s="11">
        <v>538545</v>
      </c>
      <c r="E161" s="4">
        <f t="shared" si="29"/>
        <v>45451</v>
      </c>
      <c r="F161" s="4">
        <f t="shared" si="27"/>
        <v>189</v>
      </c>
      <c r="G161">
        <f t="shared" si="30"/>
        <v>7</v>
      </c>
      <c r="H161" s="4">
        <f t="shared" si="31"/>
        <v>7</v>
      </c>
      <c r="I161" s="12">
        <f t="shared" ref="I161:I168" si="34">SUM(B161-D161)</f>
        <v>70079</v>
      </c>
      <c r="J161" s="4">
        <f t="shared" si="28"/>
        <v>291</v>
      </c>
      <c r="K161">
        <f t="shared" si="32"/>
        <v>19</v>
      </c>
      <c r="L161" s="4">
        <f t="shared" si="33"/>
        <v>11</v>
      </c>
      <c r="M161" s="14" t="s">
        <v>103</v>
      </c>
      <c r="AA161" s="5"/>
    </row>
    <row r="162" spans="1:27" x14ac:dyDescent="0.25">
      <c r="A162" s="15">
        <v>1824</v>
      </c>
      <c r="B162" s="4">
        <v>740631</v>
      </c>
      <c r="C162" s="11">
        <f t="shared" si="24"/>
        <v>670552</v>
      </c>
      <c r="D162" s="11">
        <v>407660</v>
      </c>
      <c r="E162" s="4">
        <f t="shared" si="29"/>
        <v>262892</v>
      </c>
      <c r="F162" s="4">
        <f t="shared" si="27"/>
        <v>1095</v>
      </c>
      <c r="G162">
        <f t="shared" si="30"/>
        <v>7</v>
      </c>
      <c r="H162" s="4">
        <f t="shared" si="31"/>
        <v>8</v>
      </c>
      <c r="I162" s="12">
        <f t="shared" si="34"/>
        <v>332971</v>
      </c>
      <c r="J162" s="4">
        <f t="shared" si="28"/>
        <v>1387</v>
      </c>
      <c r="K162">
        <f t="shared" si="32"/>
        <v>7</v>
      </c>
      <c r="L162" s="4">
        <f t="shared" si="33"/>
        <v>7</v>
      </c>
      <c r="M162" s="14" t="s">
        <v>104</v>
      </c>
      <c r="AA162" s="5"/>
    </row>
    <row r="163" spans="1:27" ht="30" x14ac:dyDescent="0.25">
      <c r="A163" s="15">
        <v>1825</v>
      </c>
      <c r="B163" s="4">
        <v>874811</v>
      </c>
      <c r="C163" s="11">
        <f t="shared" si="24"/>
        <v>541840</v>
      </c>
      <c r="D163" s="11">
        <v>726562</v>
      </c>
      <c r="E163" s="4">
        <f t="shared" si="29"/>
        <v>-184722</v>
      </c>
      <c r="F163" s="4">
        <f t="shared" si="27"/>
        <v>-770</v>
      </c>
      <c r="G163">
        <f t="shared" si="30"/>
        <v>6</v>
      </c>
      <c r="H163" s="4">
        <f t="shared" si="31"/>
        <v>6</v>
      </c>
      <c r="I163" s="12">
        <f t="shared" si="34"/>
        <v>148249</v>
      </c>
      <c r="J163" s="4">
        <f t="shared" si="28"/>
        <v>617</v>
      </c>
      <c r="K163">
        <f t="shared" si="32"/>
        <v>14</v>
      </c>
      <c r="L163" s="4">
        <f t="shared" si="33"/>
        <v>1</v>
      </c>
      <c r="M163" s="14" t="s">
        <v>105</v>
      </c>
      <c r="AA163" s="5"/>
    </row>
    <row r="164" spans="1:27" ht="30" x14ac:dyDescent="0.25">
      <c r="A164" s="15">
        <v>1826</v>
      </c>
      <c r="B164" s="4">
        <v>709180</v>
      </c>
      <c r="C164" s="11">
        <f t="shared" si="24"/>
        <v>560931</v>
      </c>
      <c r="D164" s="11">
        <v>548450</v>
      </c>
      <c r="E164" s="4">
        <f t="shared" si="29"/>
        <v>12481</v>
      </c>
      <c r="F164" s="4">
        <f t="shared" si="27"/>
        <v>52</v>
      </c>
      <c r="G164">
        <f t="shared" si="30"/>
        <v>0</v>
      </c>
      <c r="H164" s="4">
        <f t="shared" si="31"/>
        <v>1</v>
      </c>
      <c r="I164" s="12">
        <f t="shared" si="34"/>
        <v>160730</v>
      </c>
      <c r="J164" s="4">
        <f t="shared" si="28"/>
        <v>669</v>
      </c>
      <c r="K164">
        <f t="shared" si="32"/>
        <v>14</v>
      </c>
      <c r="L164" s="4">
        <f t="shared" si="33"/>
        <v>2</v>
      </c>
      <c r="M164" s="14" t="s">
        <v>106</v>
      </c>
      <c r="N164" t="s">
        <v>107</v>
      </c>
      <c r="AA164" s="5"/>
    </row>
    <row r="165" spans="1:27" ht="30" x14ac:dyDescent="0.25">
      <c r="A165" s="15">
        <v>1827</v>
      </c>
      <c r="B165" s="4">
        <v>761847</v>
      </c>
      <c r="C165" s="11">
        <f t="shared" si="24"/>
        <v>601117</v>
      </c>
      <c r="D165" s="11">
        <v>556649</v>
      </c>
      <c r="E165" s="4">
        <f t="shared" si="29"/>
        <v>44468</v>
      </c>
      <c r="F165" s="4">
        <f t="shared" si="27"/>
        <v>185</v>
      </c>
      <c r="G165">
        <f t="shared" si="30"/>
        <v>5</v>
      </c>
      <c r="H165" s="4">
        <f t="shared" si="31"/>
        <v>8</v>
      </c>
      <c r="I165" s="12">
        <f t="shared" si="34"/>
        <v>205198</v>
      </c>
      <c r="J165" s="4">
        <f t="shared" si="28"/>
        <v>854</v>
      </c>
      <c r="K165">
        <f t="shared" si="32"/>
        <v>19</v>
      </c>
      <c r="L165" s="4">
        <f t="shared" si="33"/>
        <v>10</v>
      </c>
      <c r="M165" s="14" t="s">
        <v>108</v>
      </c>
      <c r="N165" t="s">
        <v>109</v>
      </c>
      <c r="AA165" s="5"/>
    </row>
    <row r="166" spans="1:27" x14ac:dyDescent="0.25">
      <c r="A166" s="15">
        <v>1828</v>
      </c>
      <c r="B166" s="4">
        <v>1064069</v>
      </c>
      <c r="C166" s="11">
        <f t="shared" si="24"/>
        <v>858871</v>
      </c>
      <c r="D166" s="11">
        <v>753935</v>
      </c>
      <c r="E166" s="4">
        <f t="shared" si="29"/>
        <v>104936</v>
      </c>
      <c r="F166" s="4">
        <f t="shared" si="27"/>
        <v>437</v>
      </c>
      <c r="G166">
        <f t="shared" si="30"/>
        <v>4</v>
      </c>
      <c r="H166" s="4">
        <f t="shared" si="31"/>
        <v>8</v>
      </c>
      <c r="I166" s="12">
        <f t="shared" si="34"/>
        <v>310134</v>
      </c>
      <c r="J166" s="4">
        <f t="shared" si="28"/>
        <v>1292</v>
      </c>
      <c r="K166">
        <f t="shared" si="32"/>
        <v>4</v>
      </c>
      <c r="L166" s="4">
        <f t="shared" si="33"/>
        <v>6</v>
      </c>
      <c r="M166" s="14" t="s">
        <v>110</v>
      </c>
      <c r="AA166" s="5"/>
    </row>
    <row r="167" spans="1:27" ht="30" x14ac:dyDescent="0.25">
      <c r="A167" s="15">
        <v>1829</v>
      </c>
      <c r="B167" s="4">
        <v>1186503</v>
      </c>
      <c r="C167" s="11">
        <f t="shared" si="24"/>
        <v>876369</v>
      </c>
      <c r="D167" s="11">
        <v>1115280</v>
      </c>
      <c r="E167" s="4">
        <f t="shared" si="29"/>
        <v>-238911</v>
      </c>
      <c r="F167" s="4">
        <f t="shared" si="27"/>
        <v>-996</v>
      </c>
      <c r="G167">
        <f t="shared" si="30"/>
        <v>10</v>
      </c>
      <c r="H167" s="4">
        <f t="shared" si="31"/>
        <v>9</v>
      </c>
      <c r="I167" s="12">
        <f t="shared" si="34"/>
        <v>71223</v>
      </c>
      <c r="J167" s="4">
        <f t="shared" si="28"/>
        <v>296</v>
      </c>
      <c r="K167">
        <f t="shared" si="32"/>
        <v>15</v>
      </c>
      <c r="L167" s="4">
        <f t="shared" si="33"/>
        <v>3</v>
      </c>
      <c r="M167" s="14" t="s">
        <v>111</v>
      </c>
      <c r="AA167" s="5"/>
    </row>
    <row r="168" spans="1:27" ht="30" x14ac:dyDescent="0.25">
      <c r="A168" s="15">
        <v>1830</v>
      </c>
      <c r="B168" s="4">
        <v>862158</v>
      </c>
      <c r="C168" s="11">
        <f t="shared" si="24"/>
        <v>790935</v>
      </c>
      <c r="D168" s="11">
        <v>832875.5</v>
      </c>
      <c r="E168" s="4">
        <f t="shared" si="29"/>
        <v>-41940.5</v>
      </c>
      <c r="F168" s="4">
        <f t="shared" si="27"/>
        <v>-175</v>
      </c>
      <c r="G168">
        <f t="shared" si="30"/>
        <v>4</v>
      </c>
      <c r="H168" s="4">
        <f t="shared" si="31"/>
        <v>11.5</v>
      </c>
      <c r="I168" s="12">
        <f t="shared" si="34"/>
        <v>29282.5</v>
      </c>
      <c r="J168" s="4">
        <f t="shared" si="28"/>
        <v>122</v>
      </c>
      <c r="K168">
        <f t="shared" si="32"/>
        <v>0</v>
      </c>
      <c r="L168" s="4">
        <f t="shared" si="33"/>
        <v>2.5</v>
      </c>
      <c r="M168" s="14" t="s">
        <v>112</v>
      </c>
      <c r="O168" t="s">
        <v>113</v>
      </c>
      <c r="AA168" s="5"/>
    </row>
    <row r="169" spans="1:27" x14ac:dyDescent="0.25">
      <c r="A169" s="15">
        <v>1831</v>
      </c>
      <c r="C169" s="11"/>
      <c r="D169" s="11"/>
      <c r="G169"/>
      <c r="I169" s="12"/>
      <c r="J169" s="4">
        <f t="shared" si="28"/>
        <v>0</v>
      </c>
      <c r="K169">
        <f t="shared" si="32"/>
        <v>0</v>
      </c>
      <c r="L169" s="4">
        <f t="shared" si="33"/>
        <v>0</v>
      </c>
      <c r="N169" t="s">
        <v>114</v>
      </c>
      <c r="O169" t="s">
        <v>113</v>
      </c>
      <c r="AA169" s="5"/>
    </row>
    <row r="170" spans="1:27" x14ac:dyDescent="0.25">
      <c r="A170" s="15">
        <v>1832</v>
      </c>
      <c r="C170" s="11"/>
      <c r="D170" s="11"/>
      <c r="G170"/>
      <c r="I170" s="12">
        <v>130430</v>
      </c>
      <c r="J170" s="4">
        <f t="shared" si="28"/>
        <v>543</v>
      </c>
      <c r="K170">
        <f t="shared" si="32"/>
        <v>9</v>
      </c>
      <c r="L170" s="4">
        <f t="shared" si="33"/>
        <v>2</v>
      </c>
      <c r="N170" t="s">
        <v>115</v>
      </c>
      <c r="O170" t="s">
        <v>113</v>
      </c>
      <c r="AA170" s="5"/>
    </row>
    <row r="171" spans="1:27" x14ac:dyDescent="0.25">
      <c r="A171" s="15">
        <v>1833</v>
      </c>
      <c r="B171" s="4">
        <f t="shared" ref="B171:B180" si="35">D171+I171</f>
        <v>904456</v>
      </c>
      <c r="C171" s="11">
        <f t="shared" ref="C171:C185" si="36">B171-I170</f>
        <v>774026</v>
      </c>
      <c r="D171" s="11">
        <v>774026</v>
      </c>
      <c r="E171" s="4">
        <f t="shared" si="29"/>
        <v>0</v>
      </c>
      <c r="F171" s="4">
        <f t="shared" si="27"/>
        <v>0</v>
      </c>
      <c r="G171">
        <f t="shared" si="30"/>
        <v>0</v>
      </c>
      <c r="H171" s="4">
        <f t="shared" si="31"/>
        <v>0</v>
      </c>
      <c r="I171" s="12">
        <v>130430</v>
      </c>
      <c r="J171" s="4">
        <f t="shared" si="28"/>
        <v>543</v>
      </c>
      <c r="K171">
        <f t="shared" si="32"/>
        <v>9</v>
      </c>
      <c r="L171" s="4">
        <f t="shared" si="33"/>
        <v>2</v>
      </c>
      <c r="M171" s="14" t="s">
        <v>116</v>
      </c>
      <c r="N171" t="s">
        <v>117</v>
      </c>
      <c r="O171" t="s">
        <v>113</v>
      </c>
      <c r="AA171" s="5"/>
    </row>
    <row r="172" spans="1:27" x14ac:dyDescent="0.25">
      <c r="A172" s="15">
        <v>1834</v>
      </c>
      <c r="B172" s="4">
        <f t="shared" si="35"/>
        <v>882330.5</v>
      </c>
      <c r="C172" s="11">
        <f t="shared" si="36"/>
        <v>751900.5</v>
      </c>
      <c r="D172" s="11">
        <v>836160</v>
      </c>
      <c r="E172" s="4">
        <f t="shared" si="29"/>
        <v>-84259.5</v>
      </c>
      <c r="F172" s="4">
        <f t="shared" si="27"/>
        <v>-352</v>
      </c>
      <c r="G172">
        <f t="shared" si="30"/>
        <v>18</v>
      </c>
      <c r="H172" s="4">
        <f t="shared" si="31"/>
        <v>4.5</v>
      </c>
      <c r="I172" s="12">
        <v>46170.5</v>
      </c>
      <c r="J172" s="4">
        <f t="shared" si="28"/>
        <v>192</v>
      </c>
      <c r="K172">
        <f t="shared" si="32"/>
        <v>7</v>
      </c>
      <c r="L172" s="4">
        <f t="shared" si="33"/>
        <v>6.5</v>
      </c>
      <c r="M172" s="14" t="s">
        <v>118</v>
      </c>
      <c r="N172" t="s">
        <v>117</v>
      </c>
      <c r="O172" t="s">
        <v>113</v>
      </c>
      <c r="AA172" s="5"/>
    </row>
    <row r="173" spans="1:27" x14ac:dyDescent="0.25">
      <c r="A173" s="15">
        <v>1835</v>
      </c>
      <c r="B173" s="4">
        <f t="shared" si="35"/>
        <v>525054.5</v>
      </c>
      <c r="C173" s="11">
        <f t="shared" si="36"/>
        <v>478884</v>
      </c>
      <c r="D173" s="11">
        <v>472691</v>
      </c>
      <c r="E173" s="4">
        <f t="shared" si="29"/>
        <v>6193</v>
      </c>
      <c r="F173" s="4">
        <f t="shared" si="27"/>
        <v>25</v>
      </c>
      <c r="G173">
        <f t="shared" si="30"/>
        <v>16</v>
      </c>
      <c r="H173" s="4">
        <f t="shared" si="31"/>
        <v>1</v>
      </c>
      <c r="I173" s="12">
        <v>52363.5</v>
      </c>
      <c r="J173" s="4">
        <f t="shared" si="28"/>
        <v>218</v>
      </c>
      <c r="K173">
        <f t="shared" si="32"/>
        <v>3</v>
      </c>
      <c r="L173" s="4">
        <f t="shared" si="33"/>
        <v>7.5</v>
      </c>
      <c r="M173" s="14" t="s">
        <v>119</v>
      </c>
      <c r="O173" t="s">
        <v>113</v>
      </c>
      <c r="AA173" s="5"/>
    </row>
    <row r="174" spans="1:27" x14ac:dyDescent="0.25">
      <c r="A174" s="15">
        <v>1836</v>
      </c>
      <c r="B174" s="4">
        <f t="shared" si="35"/>
        <v>558778</v>
      </c>
      <c r="C174" s="11">
        <f t="shared" si="36"/>
        <v>506414.5</v>
      </c>
      <c r="D174" s="11">
        <v>430799</v>
      </c>
      <c r="E174" s="4">
        <f t="shared" si="29"/>
        <v>75615.5</v>
      </c>
      <c r="F174" s="4">
        <f t="shared" si="27"/>
        <v>315</v>
      </c>
      <c r="G174">
        <f t="shared" si="30"/>
        <v>1</v>
      </c>
      <c r="H174" s="4">
        <f t="shared" si="31"/>
        <v>3.5</v>
      </c>
      <c r="I174" s="12">
        <v>127979</v>
      </c>
      <c r="J174" s="4">
        <f t="shared" si="28"/>
        <v>533</v>
      </c>
      <c r="K174">
        <f t="shared" si="32"/>
        <v>4</v>
      </c>
      <c r="L174" s="4">
        <f t="shared" si="33"/>
        <v>11</v>
      </c>
      <c r="M174" s="14" t="s">
        <v>120</v>
      </c>
      <c r="N174" t="s">
        <v>117</v>
      </c>
      <c r="O174" t="s">
        <v>113</v>
      </c>
      <c r="AA174" s="5"/>
    </row>
    <row r="175" spans="1:27" ht="30" x14ac:dyDescent="0.25">
      <c r="A175" s="15">
        <v>1837</v>
      </c>
      <c r="B175" s="4">
        <f t="shared" si="35"/>
        <v>570524</v>
      </c>
      <c r="C175" s="11">
        <f t="shared" si="36"/>
        <v>442545</v>
      </c>
      <c r="D175" s="11">
        <v>489600</v>
      </c>
      <c r="E175" s="4">
        <f t="shared" si="29"/>
        <v>-47055</v>
      </c>
      <c r="F175" s="4">
        <f t="shared" si="27"/>
        <v>-197</v>
      </c>
      <c r="G175">
        <f t="shared" si="30"/>
        <v>18</v>
      </c>
      <c r="H175" s="4">
        <f t="shared" si="31"/>
        <v>9</v>
      </c>
      <c r="I175" s="12">
        <v>80924</v>
      </c>
      <c r="J175" s="4">
        <f t="shared" si="28"/>
        <v>337</v>
      </c>
      <c r="K175">
        <f t="shared" si="32"/>
        <v>3</v>
      </c>
      <c r="L175" s="4">
        <f t="shared" si="33"/>
        <v>8</v>
      </c>
      <c r="M175" s="14" t="s">
        <v>121</v>
      </c>
      <c r="N175" t="s">
        <v>117</v>
      </c>
      <c r="O175" t="s">
        <v>113</v>
      </c>
      <c r="AA175" s="5"/>
    </row>
    <row r="176" spans="1:27" ht="30" x14ac:dyDescent="0.25">
      <c r="A176" s="15">
        <v>1838</v>
      </c>
      <c r="B176" s="4">
        <f t="shared" si="35"/>
        <v>563453</v>
      </c>
      <c r="C176" s="11">
        <f t="shared" si="36"/>
        <v>482529</v>
      </c>
      <c r="D176" s="11">
        <v>212160</v>
      </c>
      <c r="E176" s="4">
        <f t="shared" si="29"/>
        <v>270369</v>
      </c>
      <c r="F176" s="4">
        <f t="shared" si="27"/>
        <v>1126</v>
      </c>
      <c r="G176">
        <f t="shared" si="30"/>
        <v>10</v>
      </c>
      <c r="H176" s="4">
        <f t="shared" si="31"/>
        <v>9</v>
      </c>
      <c r="I176" s="12">
        <v>351293</v>
      </c>
      <c r="J176" s="4">
        <f t="shared" si="28"/>
        <v>1463</v>
      </c>
      <c r="K176">
        <f t="shared" si="32"/>
        <v>14</v>
      </c>
      <c r="L176" s="4">
        <f t="shared" si="33"/>
        <v>5</v>
      </c>
      <c r="M176" s="14" t="s">
        <v>122</v>
      </c>
      <c r="N176" t="s">
        <v>117</v>
      </c>
      <c r="O176" t="s">
        <v>113</v>
      </c>
      <c r="AA176" s="5"/>
    </row>
    <row r="177" spans="1:27" ht="30" x14ac:dyDescent="0.25">
      <c r="A177" s="15">
        <v>1839</v>
      </c>
      <c r="B177" s="4">
        <f t="shared" si="35"/>
        <v>780932</v>
      </c>
      <c r="C177" s="11">
        <f t="shared" si="36"/>
        <v>429639</v>
      </c>
      <c r="D177" s="11">
        <v>346897</v>
      </c>
      <c r="E177" s="4">
        <f t="shared" si="29"/>
        <v>82742</v>
      </c>
      <c r="F177" s="4">
        <f t="shared" si="27"/>
        <v>344</v>
      </c>
      <c r="G177">
        <f t="shared" si="30"/>
        <v>15</v>
      </c>
      <c r="H177" s="4">
        <f t="shared" si="31"/>
        <v>2</v>
      </c>
      <c r="I177" s="12">
        <v>434035</v>
      </c>
      <c r="J177" s="4">
        <f t="shared" si="28"/>
        <v>1808</v>
      </c>
      <c r="K177">
        <f t="shared" si="32"/>
        <v>9</v>
      </c>
      <c r="L177" s="4">
        <f t="shared" si="33"/>
        <v>7</v>
      </c>
      <c r="M177" s="14" t="s">
        <v>123</v>
      </c>
      <c r="N177" t="s">
        <v>117</v>
      </c>
      <c r="O177" t="s">
        <v>113</v>
      </c>
      <c r="AA177" s="5"/>
    </row>
    <row r="178" spans="1:27" ht="30" x14ac:dyDescent="0.25">
      <c r="A178" s="15">
        <v>1840</v>
      </c>
      <c r="B178" s="4">
        <f t="shared" si="35"/>
        <v>675595</v>
      </c>
      <c r="C178" s="11">
        <f t="shared" si="36"/>
        <v>241560</v>
      </c>
      <c r="D178" s="11">
        <v>450480</v>
      </c>
      <c r="E178" s="4">
        <f t="shared" si="29"/>
        <v>-208920</v>
      </c>
      <c r="F178" s="4">
        <f t="shared" si="27"/>
        <v>-871</v>
      </c>
      <c r="G178">
        <f t="shared" si="30"/>
        <v>10</v>
      </c>
      <c r="H178" s="4">
        <f t="shared" si="31"/>
        <v>0</v>
      </c>
      <c r="I178" s="12">
        <v>225115</v>
      </c>
      <c r="J178" s="4">
        <f t="shared" si="28"/>
        <v>937</v>
      </c>
      <c r="K178">
        <f t="shared" si="32"/>
        <v>19</v>
      </c>
      <c r="L178" s="4">
        <f t="shared" si="33"/>
        <v>7</v>
      </c>
      <c r="M178" s="14" t="s">
        <v>124</v>
      </c>
      <c r="N178" t="s">
        <v>117</v>
      </c>
      <c r="O178" t="s">
        <v>113</v>
      </c>
      <c r="AA178" s="5"/>
    </row>
    <row r="179" spans="1:27" ht="30" x14ac:dyDescent="0.25">
      <c r="A179" s="15">
        <v>1841</v>
      </c>
      <c r="B179" s="4">
        <f t="shared" si="35"/>
        <v>597630</v>
      </c>
      <c r="C179" s="11">
        <f t="shared" si="36"/>
        <v>372515</v>
      </c>
      <c r="D179" s="11">
        <v>451438</v>
      </c>
      <c r="E179" s="4">
        <f t="shared" si="29"/>
        <v>-78923</v>
      </c>
      <c r="F179" s="4">
        <f t="shared" si="27"/>
        <v>-329</v>
      </c>
      <c r="G179">
        <f t="shared" si="30"/>
        <v>3</v>
      </c>
      <c r="H179" s="4">
        <f t="shared" si="31"/>
        <v>1</v>
      </c>
      <c r="I179" s="12">
        <v>146192</v>
      </c>
      <c r="J179" s="4">
        <f t="shared" si="28"/>
        <v>609</v>
      </c>
      <c r="K179">
        <f t="shared" si="32"/>
        <v>2</v>
      </c>
      <c r="L179" s="4">
        <f t="shared" si="33"/>
        <v>8</v>
      </c>
      <c r="M179" s="14" t="s">
        <v>125</v>
      </c>
      <c r="N179" t="s">
        <v>117</v>
      </c>
      <c r="O179" t="s">
        <v>113</v>
      </c>
      <c r="AA179" s="5"/>
    </row>
    <row r="180" spans="1:27" ht="30" x14ac:dyDescent="0.25">
      <c r="A180" s="15">
        <v>1842</v>
      </c>
      <c r="B180" s="4">
        <f t="shared" si="35"/>
        <v>657001</v>
      </c>
      <c r="C180" s="11">
        <f t="shared" si="36"/>
        <v>510809</v>
      </c>
      <c r="D180" s="11">
        <v>382160</v>
      </c>
      <c r="E180" s="4">
        <f t="shared" si="29"/>
        <v>128649</v>
      </c>
      <c r="F180" s="4">
        <f t="shared" si="27"/>
        <v>536</v>
      </c>
      <c r="G180">
        <f t="shared" si="30"/>
        <v>0</v>
      </c>
      <c r="H180" s="4">
        <f t="shared" si="31"/>
        <v>9</v>
      </c>
      <c r="I180" s="12">
        <v>274841</v>
      </c>
      <c r="J180" s="4">
        <f t="shared" si="28"/>
        <v>1145</v>
      </c>
      <c r="K180">
        <f t="shared" si="32"/>
        <v>3</v>
      </c>
      <c r="L180" s="4">
        <f t="shared" si="33"/>
        <v>5</v>
      </c>
      <c r="M180" s="14" t="s">
        <v>126</v>
      </c>
      <c r="N180" t="s">
        <v>117</v>
      </c>
      <c r="O180" t="s">
        <v>113</v>
      </c>
      <c r="AA180" s="5"/>
    </row>
    <row r="181" spans="1:27" x14ac:dyDescent="0.25">
      <c r="A181" s="15">
        <v>1843</v>
      </c>
      <c r="B181" s="4">
        <v>1069150</v>
      </c>
      <c r="C181" s="11">
        <f t="shared" si="36"/>
        <v>794309</v>
      </c>
      <c r="D181" s="11">
        <v>590505</v>
      </c>
      <c r="E181" s="4">
        <f t="shared" si="29"/>
        <v>203804</v>
      </c>
      <c r="F181" s="4">
        <f t="shared" si="27"/>
        <v>849</v>
      </c>
      <c r="G181">
        <f t="shared" si="30"/>
        <v>3</v>
      </c>
      <c r="H181" s="4">
        <f t="shared" si="31"/>
        <v>8</v>
      </c>
      <c r="I181" s="12">
        <f>SUM(B181-D181)</f>
        <v>478645</v>
      </c>
      <c r="J181" s="4">
        <f t="shared" si="28"/>
        <v>1994</v>
      </c>
      <c r="K181">
        <f t="shared" si="32"/>
        <v>7</v>
      </c>
      <c r="L181" s="4">
        <f t="shared" si="33"/>
        <v>1</v>
      </c>
      <c r="M181" s="14" t="s">
        <v>127</v>
      </c>
      <c r="N181" t="s">
        <v>128</v>
      </c>
      <c r="O181" t="s">
        <v>113</v>
      </c>
      <c r="AA181" s="5"/>
    </row>
    <row r="182" spans="1:27" x14ac:dyDescent="0.25">
      <c r="A182" s="15">
        <v>1844</v>
      </c>
      <c r="B182" s="4">
        <v>1104938</v>
      </c>
      <c r="C182" s="11">
        <f t="shared" si="36"/>
        <v>626293</v>
      </c>
      <c r="D182" s="11">
        <v>879186</v>
      </c>
      <c r="E182" s="4">
        <f t="shared" si="29"/>
        <v>-252893</v>
      </c>
      <c r="F182" s="4">
        <f t="shared" si="27"/>
        <v>-1054</v>
      </c>
      <c r="G182">
        <f t="shared" si="30"/>
        <v>5</v>
      </c>
      <c r="H182" s="4">
        <f t="shared" si="31"/>
        <v>7</v>
      </c>
      <c r="I182" s="12">
        <f>SUM(B182-D182)</f>
        <v>225752</v>
      </c>
      <c r="J182" s="4">
        <f t="shared" si="28"/>
        <v>940</v>
      </c>
      <c r="K182">
        <f t="shared" si="32"/>
        <v>12</v>
      </c>
      <c r="L182" s="4">
        <f t="shared" si="33"/>
        <v>8</v>
      </c>
      <c r="M182" s="14" t="s">
        <v>129</v>
      </c>
      <c r="N182" t="s">
        <v>130</v>
      </c>
      <c r="O182" t="s">
        <v>113</v>
      </c>
      <c r="AA182" s="5"/>
    </row>
    <row r="183" spans="1:27" x14ac:dyDescent="0.25">
      <c r="A183" s="15">
        <v>1845</v>
      </c>
      <c r="B183" s="4">
        <v>1226535</v>
      </c>
      <c r="C183" s="11">
        <f t="shared" si="36"/>
        <v>1000783</v>
      </c>
      <c r="D183" s="11">
        <v>728153</v>
      </c>
      <c r="E183" s="4">
        <f t="shared" si="29"/>
        <v>272630</v>
      </c>
      <c r="F183" s="4">
        <f t="shared" si="27"/>
        <v>1135</v>
      </c>
      <c r="G183">
        <f t="shared" si="30"/>
        <v>19</v>
      </c>
      <c r="H183" s="4">
        <f t="shared" si="31"/>
        <v>2</v>
      </c>
      <c r="I183" s="12">
        <f>SUM(B183-D183)</f>
        <v>498382</v>
      </c>
      <c r="J183" s="4">
        <f t="shared" si="28"/>
        <v>2076</v>
      </c>
      <c r="K183">
        <f t="shared" si="32"/>
        <v>11</v>
      </c>
      <c r="L183" s="4">
        <f t="shared" si="33"/>
        <v>10</v>
      </c>
      <c r="M183" s="14" t="s">
        <v>131</v>
      </c>
      <c r="O183" t="s">
        <v>113</v>
      </c>
      <c r="AA183" s="5"/>
    </row>
    <row r="184" spans="1:27" x14ac:dyDescent="0.25">
      <c r="A184" s="15">
        <v>1846</v>
      </c>
      <c r="B184" s="4">
        <v>1252462</v>
      </c>
      <c r="C184" s="11">
        <f t="shared" si="36"/>
        <v>754080</v>
      </c>
      <c r="D184" s="11">
        <v>799777</v>
      </c>
      <c r="E184" s="4">
        <f t="shared" si="29"/>
        <v>-45697</v>
      </c>
      <c r="F184" s="4">
        <f t="shared" si="27"/>
        <v>-191</v>
      </c>
      <c r="G184">
        <f t="shared" si="30"/>
        <v>11</v>
      </c>
      <c r="H184" s="4">
        <f t="shared" si="31"/>
        <v>11</v>
      </c>
      <c r="I184" s="12">
        <f>SUM(B184-D184)</f>
        <v>452685</v>
      </c>
      <c r="J184" s="4">
        <f t="shared" si="28"/>
        <v>1886</v>
      </c>
      <c r="K184">
        <f t="shared" si="32"/>
        <v>3</v>
      </c>
      <c r="L184" s="4">
        <f t="shared" si="33"/>
        <v>9</v>
      </c>
      <c r="M184" s="14" t="s">
        <v>132</v>
      </c>
      <c r="O184" t="s">
        <v>113</v>
      </c>
      <c r="AA184" s="5"/>
    </row>
    <row r="185" spans="1:27" x14ac:dyDescent="0.25">
      <c r="A185" s="15">
        <v>1847</v>
      </c>
      <c r="B185" s="4">
        <v>1232003</v>
      </c>
      <c r="C185" s="11">
        <f t="shared" si="36"/>
        <v>779318</v>
      </c>
      <c r="D185" s="11">
        <v>1079228</v>
      </c>
      <c r="E185" s="4">
        <f t="shared" si="29"/>
        <v>-299910</v>
      </c>
      <c r="F185" s="4">
        <f t="shared" si="27"/>
        <v>-1250</v>
      </c>
      <c r="G185">
        <f t="shared" si="30"/>
        <v>7</v>
      </c>
      <c r="H185" s="4">
        <f t="shared" si="31"/>
        <v>6</v>
      </c>
      <c r="I185" s="12">
        <f>SUM(B185-D185)</f>
        <v>152775</v>
      </c>
      <c r="J185" s="4">
        <f t="shared" si="28"/>
        <v>636</v>
      </c>
      <c r="K185">
        <f t="shared" si="32"/>
        <v>11</v>
      </c>
      <c r="L185" s="4">
        <f t="shared" si="33"/>
        <v>3</v>
      </c>
      <c r="M185" s="14" t="s">
        <v>133</v>
      </c>
      <c r="N185" s="6" t="s">
        <v>134</v>
      </c>
      <c r="O185" t="s">
        <v>113</v>
      </c>
      <c r="AA185" s="5"/>
    </row>
  </sheetData>
  <mergeCells count="2">
    <mergeCell ref="E1:H1"/>
    <mergeCell ref="J1:L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Royal Society finances 1665_184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Fyfe</dc:creator>
  <cp:lastModifiedBy>Aileen Fyfe</cp:lastModifiedBy>
  <dcterms:created xsi:type="dcterms:W3CDTF">2022-09-29T19:03:29Z</dcterms:created>
  <dcterms:modified xsi:type="dcterms:W3CDTF">2022-09-29T19:25:03Z</dcterms:modified>
</cp:coreProperties>
</file>