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guelinacio/Documents/Sado/Remote Sensing/FINAL REMOTE SENSING/Figshare/"/>
    </mc:Choice>
  </mc:AlternateContent>
  <xr:revisionPtr revIDLastSave="0" documentId="13_ncr:1_{5B7D9DB7-2BBF-544F-A942-6CCA23C39C3E}" xr6:coauthVersionLast="47" xr6:coauthVersionMax="47" xr10:uidLastSave="{00000000-0000-0000-0000-000000000000}"/>
  <bookViews>
    <workbookView xWindow="0" yWindow="500" windowWidth="33600" windowHeight="19100" activeTab="1" xr2:uid="{AA6E4D48-9271-B646-A022-501877C50C0F}"/>
  </bookViews>
  <sheets>
    <sheet name="CTN" sheetId="1" r:id="rId1"/>
    <sheet name="CT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7" i="2" l="1"/>
  <c r="U57" i="2"/>
  <c r="S57" i="2"/>
  <c r="R57" i="2"/>
  <c r="P57" i="2"/>
  <c r="N57" i="2"/>
  <c r="M57" i="2" s="1"/>
  <c r="K57" i="2"/>
  <c r="J57" i="2"/>
  <c r="H57" i="2"/>
  <c r="G57" i="2"/>
  <c r="E57" i="2"/>
  <c r="C57" i="2"/>
  <c r="V56" i="2"/>
  <c r="U56" i="2"/>
  <c r="S56" i="2"/>
  <c r="R56" i="2"/>
  <c r="P56" i="2"/>
  <c r="N56" i="2"/>
  <c r="M56" i="2" s="1"/>
  <c r="K56" i="2"/>
  <c r="J56" i="2"/>
  <c r="H56" i="2"/>
  <c r="G56" i="2"/>
  <c r="E56" i="2"/>
  <c r="C56" i="2"/>
  <c r="V55" i="2"/>
  <c r="U55" i="2"/>
  <c r="S55" i="2"/>
  <c r="R55" i="2"/>
  <c r="P55" i="2"/>
  <c r="N55" i="2"/>
  <c r="M55" i="2" s="1"/>
  <c r="K55" i="2"/>
  <c r="J55" i="2"/>
  <c r="H55" i="2"/>
  <c r="G55" i="2"/>
  <c r="E55" i="2"/>
  <c r="C55" i="2"/>
  <c r="V54" i="2"/>
  <c r="U54" i="2"/>
  <c r="S54" i="2"/>
  <c r="R54" i="2"/>
  <c r="P54" i="2"/>
  <c r="N54" i="2"/>
  <c r="M54" i="2" s="1"/>
  <c r="K54" i="2"/>
  <c r="J54" i="2"/>
  <c r="H54" i="2"/>
  <c r="G54" i="2"/>
  <c r="E54" i="2"/>
  <c r="B54" i="2" s="1"/>
  <c r="C54" i="2"/>
  <c r="V53" i="2"/>
  <c r="U53" i="2"/>
  <c r="S53" i="2"/>
  <c r="R53" i="2"/>
  <c r="P53" i="2"/>
  <c r="N53" i="2"/>
  <c r="M53" i="2" s="1"/>
  <c r="K53" i="2"/>
  <c r="J53" i="2"/>
  <c r="H53" i="2"/>
  <c r="G53" i="2"/>
  <c r="E53" i="2"/>
  <c r="C53" i="2"/>
  <c r="V52" i="2"/>
  <c r="U52" i="2"/>
  <c r="S52" i="2"/>
  <c r="R52" i="2"/>
  <c r="P52" i="2"/>
  <c r="N52" i="2"/>
  <c r="M52" i="2" s="1"/>
  <c r="K52" i="2"/>
  <c r="J52" i="2"/>
  <c r="H52" i="2"/>
  <c r="G52" i="2"/>
  <c r="E52" i="2"/>
  <c r="B52" i="2" s="1"/>
  <c r="C52" i="2"/>
  <c r="V51" i="2"/>
  <c r="U51" i="2"/>
  <c r="S51" i="2"/>
  <c r="R51" i="2"/>
  <c r="P51" i="2"/>
  <c r="N51" i="2"/>
  <c r="M51" i="2" s="1"/>
  <c r="K51" i="2"/>
  <c r="J51" i="2"/>
  <c r="H51" i="2"/>
  <c r="G51" i="2"/>
  <c r="E51" i="2"/>
  <c r="C51" i="2"/>
  <c r="V50" i="2"/>
  <c r="U50" i="2"/>
  <c r="Z50" i="2" s="1"/>
  <c r="S50" i="2"/>
  <c r="R50" i="2"/>
  <c r="P50" i="2"/>
  <c r="N50" i="2"/>
  <c r="M50" i="2" s="1"/>
  <c r="K50" i="2"/>
  <c r="J50" i="2"/>
  <c r="H50" i="2"/>
  <c r="G50" i="2"/>
  <c r="E50" i="2"/>
  <c r="C50" i="2"/>
  <c r="V49" i="2"/>
  <c r="S49" i="2"/>
  <c r="P49" i="2"/>
  <c r="N49" i="2"/>
  <c r="M49" i="2" s="1"/>
  <c r="K49" i="2"/>
  <c r="H49" i="2"/>
  <c r="E49" i="2"/>
  <c r="C49" i="2"/>
  <c r="V43" i="2"/>
  <c r="U43" i="2"/>
  <c r="S43" i="2"/>
  <c r="R43" i="2"/>
  <c r="P43" i="2"/>
  <c r="N43" i="2"/>
  <c r="M43" i="2" s="1"/>
  <c r="K43" i="2"/>
  <c r="J43" i="2"/>
  <c r="H43" i="2"/>
  <c r="G43" i="2"/>
  <c r="E43" i="2"/>
  <c r="C43" i="2"/>
  <c r="V42" i="2"/>
  <c r="U42" i="2"/>
  <c r="S42" i="2"/>
  <c r="R42" i="2"/>
  <c r="P42" i="2"/>
  <c r="N42" i="2"/>
  <c r="M42" i="2" s="1"/>
  <c r="K42" i="2"/>
  <c r="J42" i="2"/>
  <c r="H42" i="2"/>
  <c r="G42" i="2"/>
  <c r="E42" i="2"/>
  <c r="B42" i="2" s="1"/>
  <c r="C42" i="2"/>
  <c r="V41" i="2"/>
  <c r="U41" i="2"/>
  <c r="S41" i="2"/>
  <c r="R41" i="2"/>
  <c r="P41" i="2"/>
  <c r="N41" i="2"/>
  <c r="M41" i="2" s="1"/>
  <c r="K41" i="2"/>
  <c r="J41" i="2"/>
  <c r="H41" i="2"/>
  <c r="G41" i="2"/>
  <c r="E41" i="2"/>
  <c r="C41" i="2"/>
  <c r="V40" i="2"/>
  <c r="U40" i="2"/>
  <c r="S40" i="2"/>
  <c r="R40" i="2"/>
  <c r="P40" i="2"/>
  <c r="N40" i="2"/>
  <c r="M40" i="2" s="1"/>
  <c r="K40" i="2"/>
  <c r="J40" i="2"/>
  <c r="H40" i="2"/>
  <c r="G40" i="2"/>
  <c r="E40" i="2"/>
  <c r="C40" i="2"/>
  <c r="V39" i="2"/>
  <c r="U39" i="2"/>
  <c r="Z39" i="2" s="1"/>
  <c r="S39" i="2"/>
  <c r="R39" i="2"/>
  <c r="P39" i="2"/>
  <c r="N39" i="2"/>
  <c r="M39" i="2" s="1"/>
  <c r="K39" i="2"/>
  <c r="J39" i="2"/>
  <c r="H39" i="2"/>
  <c r="G39" i="2"/>
  <c r="E39" i="2"/>
  <c r="B39" i="2" s="1"/>
  <c r="C39" i="2"/>
  <c r="V38" i="2"/>
  <c r="U38" i="2"/>
  <c r="S38" i="2"/>
  <c r="R38" i="2"/>
  <c r="P38" i="2"/>
  <c r="N38" i="2"/>
  <c r="K38" i="2"/>
  <c r="J38" i="2"/>
  <c r="H38" i="2"/>
  <c r="G38" i="2"/>
  <c r="E38" i="2"/>
  <c r="C38" i="2"/>
  <c r="V37" i="2"/>
  <c r="U37" i="2"/>
  <c r="S37" i="2"/>
  <c r="R37" i="2"/>
  <c r="P37" i="2"/>
  <c r="N37" i="2"/>
  <c r="M37" i="2" s="1"/>
  <c r="K37" i="2"/>
  <c r="J37" i="2"/>
  <c r="H37" i="2"/>
  <c r="G37" i="2"/>
  <c r="E37" i="2"/>
  <c r="C37" i="2"/>
  <c r="V36" i="2"/>
  <c r="U36" i="2"/>
  <c r="S36" i="2"/>
  <c r="R36" i="2"/>
  <c r="P36" i="2"/>
  <c r="N36" i="2"/>
  <c r="M36" i="2" s="1"/>
  <c r="K36" i="2"/>
  <c r="J36" i="2"/>
  <c r="H36" i="2"/>
  <c r="G36" i="2"/>
  <c r="E36" i="2"/>
  <c r="C36" i="2"/>
  <c r="V35" i="2"/>
  <c r="S35" i="2"/>
  <c r="P35" i="2"/>
  <c r="N35" i="2"/>
  <c r="M35" i="2"/>
  <c r="K35" i="2"/>
  <c r="H35" i="2"/>
  <c r="E35" i="2"/>
  <c r="C35" i="2"/>
  <c r="V29" i="2"/>
  <c r="U29" i="2"/>
  <c r="S29" i="2"/>
  <c r="R29" i="2"/>
  <c r="P29" i="2"/>
  <c r="N29" i="2"/>
  <c r="M29" i="2"/>
  <c r="K29" i="2"/>
  <c r="J29" i="2"/>
  <c r="H29" i="2"/>
  <c r="G29" i="2"/>
  <c r="E29" i="2"/>
  <c r="B29" i="2" s="1"/>
  <c r="C29" i="2"/>
  <c r="V28" i="2"/>
  <c r="U28" i="2"/>
  <c r="S28" i="2"/>
  <c r="R28" i="2"/>
  <c r="P28" i="2"/>
  <c r="N28" i="2"/>
  <c r="M28" i="2" s="1"/>
  <c r="K28" i="2"/>
  <c r="J28" i="2"/>
  <c r="H28" i="2"/>
  <c r="G28" i="2"/>
  <c r="E28" i="2"/>
  <c r="C28" i="2"/>
  <c r="V27" i="2"/>
  <c r="U27" i="2"/>
  <c r="S27" i="2"/>
  <c r="R27" i="2"/>
  <c r="P27" i="2"/>
  <c r="N27" i="2"/>
  <c r="M27" i="2" s="1"/>
  <c r="K27" i="2"/>
  <c r="J27" i="2"/>
  <c r="H27" i="2"/>
  <c r="G27" i="2"/>
  <c r="E27" i="2"/>
  <c r="B27" i="2" s="1"/>
  <c r="C27" i="2"/>
  <c r="V26" i="2"/>
  <c r="U26" i="2"/>
  <c r="S26" i="2"/>
  <c r="R26" i="2"/>
  <c r="P26" i="2"/>
  <c r="N26" i="2"/>
  <c r="M26" i="2" s="1"/>
  <c r="K26" i="2"/>
  <c r="J26" i="2"/>
  <c r="H26" i="2"/>
  <c r="G26" i="2"/>
  <c r="E26" i="2"/>
  <c r="C26" i="2"/>
  <c r="V25" i="2"/>
  <c r="U25" i="2"/>
  <c r="S25" i="2"/>
  <c r="R25" i="2"/>
  <c r="P25" i="2"/>
  <c r="N25" i="2"/>
  <c r="M25" i="2" s="1"/>
  <c r="K25" i="2"/>
  <c r="J25" i="2"/>
  <c r="H25" i="2"/>
  <c r="G25" i="2"/>
  <c r="E25" i="2"/>
  <c r="C25" i="2"/>
  <c r="V24" i="2"/>
  <c r="U24" i="2"/>
  <c r="S24" i="2"/>
  <c r="R24" i="2"/>
  <c r="P24" i="2"/>
  <c r="N24" i="2"/>
  <c r="M24" i="2" s="1"/>
  <c r="K24" i="2"/>
  <c r="J24" i="2"/>
  <c r="H24" i="2"/>
  <c r="G24" i="2"/>
  <c r="E24" i="2"/>
  <c r="B24" i="2" s="1"/>
  <c r="C24" i="2"/>
  <c r="V23" i="2"/>
  <c r="U23" i="2"/>
  <c r="S23" i="2"/>
  <c r="R23" i="2"/>
  <c r="P23" i="2"/>
  <c r="N23" i="2"/>
  <c r="M23" i="2" s="1"/>
  <c r="K23" i="2"/>
  <c r="J23" i="2"/>
  <c r="H23" i="2"/>
  <c r="G23" i="2"/>
  <c r="E23" i="2"/>
  <c r="C23" i="2"/>
  <c r="V22" i="2"/>
  <c r="U22" i="2"/>
  <c r="S22" i="2"/>
  <c r="R22" i="2"/>
  <c r="P22" i="2"/>
  <c r="N22" i="2"/>
  <c r="M22" i="2" s="1"/>
  <c r="K22" i="2"/>
  <c r="J22" i="2"/>
  <c r="H22" i="2"/>
  <c r="G22" i="2"/>
  <c r="E22" i="2"/>
  <c r="B22" i="2" s="1"/>
  <c r="C22" i="2"/>
  <c r="V21" i="2"/>
  <c r="S21" i="2"/>
  <c r="P21" i="2"/>
  <c r="N21" i="2"/>
  <c r="M21" i="2"/>
  <c r="K21" i="2"/>
  <c r="H21" i="2"/>
  <c r="E21" i="2"/>
  <c r="C21" i="2"/>
  <c r="V15" i="2"/>
  <c r="U15" i="2"/>
  <c r="S15" i="2"/>
  <c r="R15" i="2"/>
  <c r="P15" i="2"/>
  <c r="N15" i="2"/>
  <c r="M15" i="2" s="1"/>
  <c r="K15" i="2"/>
  <c r="J15" i="2"/>
  <c r="H15" i="2"/>
  <c r="G15" i="2"/>
  <c r="Y15" i="2" s="1"/>
  <c r="E15" i="2"/>
  <c r="C15" i="2"/>
  <c r="V14" i="2"/>
  <c r="U14" i="2"/>
  <c r="S14" i="2"/>
  <c r="R14" i="2"/>
  <c r="P14" i="2"/>
  <c r="N14" i="2"/>
  <c r="M14" i="2" s="1"/>
  <c r="K14" i="2"/>
  <c r="J14" i="2"/>
  <c r="H14" i="2"/>
  <c r="G14" i="2"/>
  <c r="E14" i="2"/>
  <c r="C14" i="2"/>
  <c r="V13" i="2"/>
  <c r="U13" i="2"/>
  <c r="S13" i="2"/>
  <c r="R13" i="2"/>
  <c r="P13" i="2"/>
  <c r="N13" i="2"/>
  <c r="M13" i="2" s="1"/>
  <c r="K13" i="2"/>
  <c r="J13" i="2"/>
  <c r="Z13" i="2" s="1"/>
  <c r="H13" i="2"/>
  <c r="G13" i="2"/>
  <c r="Y13" i="2" s="1"/>
  <c r="E13" i="2"/>
  <c r="C13" i="2"/>
  <c r="V12" i="2"/>
  <c r="U12" i="2"/>
  <c r="S12" i="2"/>
  <c r="R12" i="2"/>
  <c r="P12" i="2"/>
  <c r="N12" i="2"/>
  <c r="K12" i="2"/>
  <c r="J12" i="2"/>
  <c r="Z12" i="2" s="1"/>
  <c r="H12" i="2"/>
  <c r="B12" i="2" s="1"/>
  <c r="G12" i="2"/>
  <c r="E12" i="2"/>
  <c r="C12" i="2"/>
  <c r="V11" i="2"/>
  <c r="U11" i="2"/>
  <c r="S11" i="2"/>
  <c r="R11" i="2"/>
  <c r="P11" i="2"/>
  <c r="N11" i="2"/>
  <c r="M11" i="2" s="1"/>
  <c r="K11" i="2"/>
  <c r="J11" i="2"/>
  <c r="H11" i="2"/>
  <c r="G11" i="2"/>
  <c r="Y11" i="2" s="1"/>
  <c r="E11" i="2"/>
  <c r="C11" i="2"/>
  <c r="B11" i="2"/>
  <c r="V10" i="2"/>
  <c r="U10" i="2"/>
  <c r="S10" i="2"/>
  <c r="R10" i="2"/>
  <c r="P10" i="2"/>
  <c r="N10" i="2"/>
  <c r="K10" i="2"/>
  <c r="J10" i="2"/>
  <c r="H10" i="2"/>
  <c r="G10" i="2"/>
  <c r="E10" i="2"/>
  <c r="C10" i="2"/>
  <c r="V9" i="2"/>
  <c r="U9" i="2"/>
  <c r="S9" i="2"/>
  <c r="R9" i="2"/>
  <c r="P9" i="2"/>
  <c r="N9" i="2"/>
  <c r="M9" i="2" s="1"/>
  <c r="K9" i="2"/>
  <c r="J9" i="2"/>
  <c r="H9" i="2"/>
  <c r="G9" i="2"/>
  <c r="E9" i="2"/>
  <c r="C9" i="2"/>
  <c r="V8" i="2"/>
  <c r="U8" i="2"/>
  <c r="S8" i="2"/>
  <c r="R8" i="2"/>
  <c r="P8" i="2"/>
  <c r="N8" i="2"/>
  <c r="K8" i="2"/>
  <c r="J8" i="2"/>
  <c r="H8" i="2"/>
  <c r="G8" i="2"/>
  <c r="E8" i="2"/>
  <c r="C8" i="2"/>
  <c r="V7" i="2"/>
  <c r="W57" i="2" s="1"/>
  <c r="S7" i="2"/>
  <c r="P7" i="2"/>
  <c r="N7" i="2"/>
  <c r="K7" i="2"/>
  <c r="H7" i="2"/>
  <c r="E7" i="2"/>
  <c r="C7" i="2"/>
  <c r="B28" i="2" l="1"/>
  <c r="O56" i="2"/>
  <c r="O8" i="2"/>
  <c r="Z23" i="2"/>
  <c r="Z25" i="2"/>
  <c r="O29" i="2"/>
  <c r="Y22" i="2"/>
  <c r="Y38" i="2"/>
  <c r="Y39" i="2"/>
  <c r="Y43" i="2"/>
  <c r="D56" i="2"/>
  <c r="B55" i="2"/>
  <c r="B53" i="2"/>
  <c r="B43" i="2"/>
  <c r="B36" i="2"/>
  <c r="B14" i="2"/>
  <c r="B13" i="2"/>
  <c r="Z11" i="2"/>
  <c r="Z26" i="2"/>
  <c r="L11" i="2"/>
  <c r="D8" i="2"/>
  <c r="D15" i="2"/>
  <c r="Z55" i="2"/>
  <c r="Z57" i="2"/>
  <c r="Z36" i="2"/>
  <c r="Z38" i="2"/>
  <c r="Z40" i="2"/>
  <c r="W8" i="2"/>
  <c r="O22" i="2"/>
  <c r="Z27" i="2"/>
  <c r="Z29" i="2"/>
  <c r="Z42" i="2"/>
  <c r="Z51" i="2"/>
  <c r="Z14" i="2"/>
  <c r="Z8" i="2"/>
  <c r="Z10" i="2"/>
  <c r="O11" i="2"/>
  <c r="O25" i="2"/>
  <c r="O38" i="2"/>
  <c r="Z53" i="2"/>
  <c r="Y51" i="2"/>
  <c r="Y50" i="2"/>
  <c r="M38" i="2"/>
  <c r="Y23" i="2"/>
  <c r="Y26" i="2"/>
  <c r="W12" i="2"/>
  <c r="W14" i="2"/>
  <c r="W37" i="2"/>
  <c r="W41" i="2"/>
  <c r="W56" i="2"/>
  <c r="X8" i="2"/>
  <c r="O13" i="2"/>
  <c r="O15" i="2"/>
  <c r="O23" i="2"/>
  <c r="Y36" i="2"/>
  <c r="Y40" i="2"/>
  <c r="O9" i="2"/>
  <c r="Y10" i="2"/>
  <c r="O10" i="2"/>
  <c r="O12" i="2"/>
  <c r="W13" i="2"/>
  <c r="O14" i="2"/>
  <c r="W15" i="2"/>
  <c r="Y24" i="2"/>
  <c r="W26" i="2"/>
  <c r="O27" i="2"/>
  <c r="Y28" i="2"/>
  <c r="O36" i="2"/>
  <c r="Y37" i="2"/>
  <c r="W39" i="2"/>
  <c r="O40" i="2"/>
  <c r="Y41" i="2"/>
  <c r="W50" i="2"/>
  <c r="Y52" i="2"/>
  <c r="Y53" i="2"/>
  <c r="W10" i="2"/>
  <c r="W24" i="2"/>
  <c r="W28" i="2"/>
  <c r="W54" i="2"/>
  <c r="Y9" i="2"/>
  <c r="X15" i="2"/>
  <c r="W22" i="2"/>
  <c r="Y27" i="2"/>
  <c r="W43" i="2"/>
  <c r="M8" i="2"/>
  <c r="W9" i="2"/>
  <c r="W11" i="2"/>
  <c r="AA11" i="2" s="1"/>
  <c r="W23" i="2"/>
  <c r="Y25" i="2"/>
  <c r="Y29" i="2"/>
  <c r="Y42" i="2"/>
  <c r="W52" i="2"/>
  <c r="Y54" i="2"/>
  <c r="Y55" i="2"/>
  <c r="Y56" i="2"/>
  <c r="Y57" i="2"/>
  <c r="B56" i="2"/>
  <c r="B49" i="2"/>
  <c r="B50" i="2"/>
  <c r="L53" i="2"/>
  <c r="B37" i="2"/>
  <c r="B41" i="2"/>
  <c r="B38" i="2"/>
  <c r="B25" i="2"/>
  <c r="B23" i="2"/>
  <c r="B26" i="2"/>
  <c r="B21" i="2"/>
  <c r="B9" i="2"/>
  <c r="L9" i="2"/>
  <c r="D10" i="2"/>
  <c r="B15" i="2"/>
  <c r="D50" i="2"/>
  <c r="Z52" i="2"/>
  <c r="D12" i="2"/>
  <c r="D14" i="2"/>
  <c r="L23" i="2"/>
  <c r="AA23" i="2" s="1"/>
  <c r="Z24" i="2"/>
  <c r="L26" i="2"/>
  <c r="D27" i="2"/>
  <c r="Z28" i="2"/>
  <c r="D36" i="2"/>
  <c r="Z37" i="2"/>
  <c r="D40" i="2"/>
  <c r="X40" i="2" s="1"/>
  <c r="Z41" i="2"/>
  <c r="Z54" i="2"/>
  <c r="Z56" i="2"/>
  <c r="Z15" i="2"/>
  <c r="L8" i="2"/>
  <c r="AA8" i="2" s="1"/>
  <c r="Z9" i="2"/>
  <c r="D13" i="2"/>
  <c r="X13" i="2" s="1"/>
  <c r="D22" i="2"/>
  <c r="Z22" i="2"/>
  <c r="D24" i="2"/>
  <c r="D28" i="2"/>
  <c r="D37" i="2"/>
  <c r="D41" i="2"/>
  <c r="Z43" i="2"/>
  <c r="B51" i="2"/>
  <c r="B57" i="2"/>
  <c r="B35" i="2"/>
  <c r="B40" i="2"/>
  <c r="D57" i="2"/>
  <c r="B7" i="2"/>
  <c r="D11" i="2"/>
  <c r="L14" i="2"/>
  <c r="D25" i="2"/>
  <c r="D29" i="2"/>
  <c r="D38" i="2"/>
  <c r="D42" i="2"/>
  <c r="D51" i="2"/>
  <c r="B8" i="2"/>
  <c r="D9" i="2"/>
  <c r="B10" i="2"/>
  <c r="D23" i="2"/>
  <c r="X23" i="2" s="1"/>
  <c r="D26" i="2"/>
  <c r="D39" i="2"/>
  <c r="D43" i="2"/>
  <c r="D55" i="2"/>
  <c r="Y8" i="2"/>
  <c r="L15" i="2"/>
  <c r="L27" i="2"/>
  <c r="L36" i="2"/>
  <c r="L40" i="2"/>
  <c r="L54" i="2"/>
  <c r="L10" i="2"/>
  <c r="AA10" i="2" s="1"/>
  <c r="Y12" i="2"/>
  <c r="M12" i="2"/>
  <c r="L24" i="2"/>
  <c r="L28" i="2"/>
  <c r="L37" i="2"/>
  <c r="L41" i="2"/>
  <c r="L50" i="2"/>
  <c r="L56" i="2"/>
  <c r="L57" i="2"/>
  <c r="AA57" i="2" s="1"/>
  <c r="L12" i="2"/>
  <c r="Y14" i="2"/>
  <c r="L22" i="2"/>
  <c r="L55" i="2"/>
  <c r="M10" i="2"/>
  <c r="L13" i="2"/>
  <c r="L25" i="2"/>
  <c r="L29" i="2"/>
  <c r="L38" i="2"/>
  <c r="L42" i="2"/>
  <c r="L51" i="2"/>
  <c r="L39" i="2"/>
  <c r="AA39" i="2" s="1"/>
  <c r="L43" i="2"/>
  <c r="L52" i="2"/>
  <c r="D53" i="2"/>
  <c r="M7" i="2"/>
  <c r="O42" i="2"/>
  <c r="O51" i="2"/>
  <c r="O53" i="2"/>
  <c r="O55" i="2"/>
  <c r="O57" i="2"/>
  <c r="D52" i="2"/>
  <c r="D54" i="2"/>
  <c r="O24" i="2"/>
  <c r="W25" i="2"/>
  <c r="O26" i="2"/>
  <c r="W27" i="2"/>
  <c r="O28" i="2"/>
  <c r="W29" i="2"/>
  <c r="W36" i="2"/>
  <c r="O37" i="2"/>
  <c r="W38" i="2"/>
  <c r="O39" i="2"/>
  <c r="X39" i="2" s="1"/>
  <c r="W40" i="2"/>
  <c r="O41" i="2"/>
  <c r="W42" i="2"/>
  <c r="O43" i="2"/>
  <c r="O50" i="2"/>
  <c r="X50" i="2" s="1"/>
  <c r="W51" i="2"/>
  <c r="O52" i="2"/>
  <c r="W53" i="2"/>
  <c r="O54" i="2"/>
  <c r="W55" i="2"/>
  <c r="X56" i="2" l="1"/>
  <c r="AA37" i="2"/>
  <c r="X10" i="2"/>
  <c r="AA14" i="2"/>
  <c r="AA54" i="2"/>
  <c r="AA15" i="2"/>
  <c r="X38" i="2"/>
  <c r="AA24" i="2"/>
  <c r="X11" i="2"/>
  <c r="AA9" i="2"/>
  <c r="X29" i="2"/>
  <c r="X37" i="2"/>
  <c r="X51" i="2"/>
  <c r="X25" i="2"/>
  <c r="X57" i="2"/>
  <c r="X28" i="2"/>
  <c r="X24" i="2"/>
  <c r="AA56" i="2"/>
  <c r="X9" i="2"/>
  <c r="AA13" i="2"/>
  <c r="X22" i="2"/>
  <c r="AA12" i="2"/>
  <c r="AA26" i="2"/>
  <c r="X12" i="2"/>
  <c r="X52" i="2"/>
  <c r="AA52" i="2"/>
  <c r="AA50" i="2"/>
  <c r="X36" i="2"/>
  <c r="AA43" i="2"/>
  <c r="AA41" i="2"/>
  <c r="AA22" i="2"/>
  <c r="AA28" i="2"/>
  <c r="AA38" i="2"/>
  <c r="X27" i="2"/>
  <c r="X14" i="2"/>
  <c r="AA55" i="2"/>
  <c r="X55" i="2"/>
  <c r="AA51" i="2"/>
  <c r="X41" i="2"/>
  <c r="AA53" i="2"/>
  <c r="X26" i="2"/>
  <c r="X43" i="2"/>
  <c r="X42" i="2"/>
  <c r="X54" i="2"/>
  <c r="X53" i="2"/>
  <c r="AA25" i="2"/>
  <c r="AA27" i="2"/>
  <c r="AA29" i="2"/>
  <c r="AA40" i="2"/>
  <c r="AA42" i="2"/>
  <c r="AA36" i="2"/>
  <c r="V57" i="1" l="1"/>
  <c r="U57" i="1"/>
  <c r="S57" i="1"/>
  <c r="R57" i="1"/>
  <c r="P57" i="1"/>
  <c r="N57" i="1"/>
  <c r="M57" i="1" s="1"/>
  <c r="K57" i="1"/>
  <c r="J57" i="1"/>
  <c r="H57" i="1"/>
  <c r="G57" i="1"/>
  <c r="E57" i="1"/>
  <c r="C57" i="1"/>
  <c r="V56" i="1"/>
  <c r="U56" i="1"/>
  <c r="S56" i="1"/>
  <c r="R56" i="1"/>
  <c r="P56" i="1"/>
  <c r="N56" i="1"/>
  <c r="K56" i="1"/>
  <c r="J56" i="1"/>
  <c r="H56" i="1"/>
  <c r="G56" i="1"/>
  <c r="E56" i="1"/>
  <c r="C56" i="1"/>
  <c r="V55" i="1"/>
  <c r="U55" i="1"/>
  <c r="S55" i="1"/>
  <c r="R55" i="1"/>
  <c r="P55" i="1"/>
  <c r="N55" i="1"/>
  <c r="M55" i="1" s="1"/>
  <c r="K55" i="1"/>
  <c r="J55" i="1"/>
  <c r="H55" i="1"/>
  <c r="G55" i="1"/>
  <c r="E55" i="1"/>
  <c r="C55" i="1"/>
  <c r="V54" i="1"/>
  <c r="U54" i="1"/>
  <c r="S54" i="1"/>
  <c r="R54" i="1"/>
  <c r="P54" i="1"/>
  <c r="N54" i="1"/>
  <c r="K54" i="1"/>
  <c r="J54" i="1"/>
  <c r="H54" i="1"/>
  <c r="G54" i="1"/>
  <c r="E54" i="1"/>
  <c r="C54" i="1"/>
  <c r="V53" i="1"/>
  <c r="U53" i="1"/>
  <c r="S53" i="1"/>
  <c r="R53" i="1"/>
  <c r="P53" i="1"/>
  <c r="N53" i="1"/>
  <c r="M53" i="1" s="1"/>
  <c r="K53" i="1"/>
  <c r="J53" i="1"/>
  <c r="H53" i="1"/>
  <c r="G53" i="1"/>
  <c r="E53" i="1"/>
  <c r="C53" i="1"/>
  <c r="V52" i="1"/>
  <c r="U52" i="1"/>
  <c r="S52" i="1"/>
  <c r="R52" i="1"/>
  <c r="P52" i="1"/>
  <c r="N52" i="1"/>
  <c r="K52" i="1"/>
  <c r="J52" i="1"/>
  <c r="H52" i="1"/>
  <c r="G52" i="1"/>
  <c r="E52" i="1"/>
  <c r="C52" i="1"/>
  <c r="V51" i="1"/>
  <c r="U51" i="1"/>
  <c r="S51" i="1"/>
  <c r="R51" i="1"/>
  <c r="P51" i="1"/>
  <c r="N51" i="1"/>
  <c r="M51" i="1" s="1"/>
  <c r="K51" i="1"/>
  <c r="J51" i="1"/>
  <c r="H51" i="1"/>
  <c r="G51" i="1"/>
  <c r="E51" i="1"/>
  <c r="B51" i="1" s="1"/>
  <c r="C51" i="1"/>
  <c r="V50" i="1"/>
  <c r="U50" i="1"/>
  <c r="S50" i="1"/>
  <c r="R50" i="1"/>
  <c r="P50" i="1"/>
  <c r="N50" i="1"/>
  <c r="K50" i="1"/>
  <c r="J50" i="1"/>
  <c r="H50" i="1"/>
  <c r="G50" i="1"/>
  <c r="E50" i="1"/>
  <c r="B50" i="1" s="1"/>
  <c r="C50" i="1"/>
  <c r="V49" i="1"/>
  <c r="S49" i="1"/>
  <c r="P49" i="1"/>
  <c r="N49" i="1"/>
  <c r="M49" i="1" s="1"/>
  <c r="K49" i="1"/>
  <c r="H49" i="1"/>
  <c r="E49" i="1"/>
  <c r="C49" i="1"/>
  <c r="Y51" i="1" l="1"/>
  <c r="Y52" i="1"/>
  <c r="Y53" i="1"/>
  <c r="Y54" i="1"/>
  <c r="Y55" i="1"/>
  <c r="Y56" i="1"/>
  <c r="Y57" i="1"/>
  <c r="Z50" i="1"/>
  <c r="B49" i="1"/>
  <c r="B54" i="1"/>
  <c r="B52" i="1"/>
  <c r="Z51" i="1"/>
  <c r="Z52" i="1"/>
  <c r="Z53" i="1"/>
  <c r="Z54" i="1"/>
  <c r="Z55" i="1"/>
  <c r="Z56" i="1"/>
  <c r="Z57" i="1"/>
  <c r="Y50" i="1"/>
  <c r="B55" i="1"/>
  <c r="B56" i="1"/>
  <c r="B53" i="1"/>
  <c r="B57" i="1"/>
  <c r="M50" i="1"/>
  <c r="M52" i="1"/>
  <c r="M54" i="1"/>
  <c r="M56" i="1"/>
  <c r="V26" i="1" l="1"/>
  <c r="N23" i="1"/>
  <c r="M23" i="1" s="1"/>
  <c r="V43" i="1"/>
  <c r="U43" i="1"/>
  <c r="S43" i="1"/>
  <c r="R43" i="1"/>
  <c r="P43" i="1"/>
  <c r="N43" i="1"/>
  <c r="M43" i="1" s="1"/>
  <c r="K43" i="1"/>
  <c r="J43" i="1"/>
  <c r="H43" i="1"/>
  <c r="G43" i="1"/>
  <c r="E43" i="1"/>
  <c r="C43" i="1"/>
  <c r="V42" i="1"/>
  <c r="U42" i="1"/>
  <c r="S42" i="1"/>
  <c r="R42" i="1"/>
  <c r="P42" i="1"/>
  <c r="N42" i="1"/>
  <c r="M42" i="1" s="1"/>
  <c r="K42" i="1"/>
  <c r="J42" i="1"/>
  <c r="H42" i="1"/>
  <c r="G42" i="1"/>
  <c r="E42" i="1"/>
  <c r="B42" i="1" s="1"/>
  <c r="C42" i="1"/>
  <c r="V41" i="1"/>
  <c r="U41" i="1"/>
  <c r="S41" i="1"/>
  <c r="R41" i="1"/>
  <c r="P41" i="1"/>
  <c r="N41" i="1"/>
  <c r="M41" i="1" s="1"/>
  <c r="K41" i="1"/>
  <c r="J41" i="1"/>
  <c r="H41" i="1"/>
  <c r="G41" i="1"/>
  <c r="E41" i="1"/>
  <c r="C41" i="1"/>
  <c r="V40" i="1"/>
  <c r="U40" i="1"/>
  <c r="S40" i="1"/>
  <c r="R40" i="1"/>
  <c r="P40" i="1"/>
  <c r="N40" i="1"/>
  <c r="K40" i="1"/>
  <c r="J40" i="1"/>
  <c r="H40" i="1"/>
  <c r="G40" i="1"/>
  <c r="E40" i="1"/>
  <c r="C40" i="1"/>
  <c r="V39" i="1"/>
  <c r="U39" i="1"/>
  <c r="S39" i="1"/>
  <c r="R39" i="1"/>
  <c r="P39" i="1"/>
  <c r="N39" i="1"/>
  <c r="M39" i="1" s="1"/>
  <c r="K39" i="1"/>
  <c r="J39" i="1"/>
  <c r="H39" i="1"/>
  <c r="G39" i="1"/>
  <c r="Y39" i="1" s="1"/>
  <c r="E39" i="1"/>
  <c r="C39" i="1"/>
  <c r="V38" i="1"/>
  <c r="U38" i="1"/>
  <c r="S38" i="1"/>
  <c r="R38" i="1"/>
  <c r="P38" i="1"/>
  <c r="N38" i="1"/>
  <c r="K38" i="1"/>
  <c r="J38" i="1"/>
  <c r="H38" i="1"/>
  <c r="G38" i="1"/>
  <c r="E38" i="1"/>
  <c r="B38" i="1" s="1"/>
  <c r="C38" i="1"/>
  <c r="V37" i="1"/>
  <c r="U37" i="1"/>
  <c r="S37" i="1"/>
  <c r="R37" i="1"/>
  <c r="P37" i="1"/>
  <c r="N37" i="1"/>
  <c r="M37" i="1" s="1"/>
  <c r="K37" i="1"/>
  <c r="J37" i="1"/>
  <c r="H37" i="1"/>
  <c r="G37" i="1"/>
  <c r="E37" i="1"/>
  <c r="C37" i="1"/>
  <c r="V36" i="1"/>
  <c r="U36" i="1"/>
  <c r="S36" i="1"/>
  <c r="R36" i="1"/>
  <c r="P36" i="1"/>
  <c r="N36" i="1"/>
  <c r="K36" i="1"/>
  <c r="J36" i="1"/>
  <c r="H36" i="1"/>
  <c r="G36" i="1"/>
  <c r="E36" i="1"/>
  <c r="C36" i="1"/>
  <c r="V35" i="1"/>
  <c r="S35" i="1"/>
  <c r="P35" i="1"/>
  <c r="N35" i="1"/>
  <c r="M35" i="1" s="1"/>
  <c r="K35" i="1"/>
  <c r="H35" i="1"/>
  <c r="E35" i="1"/>
  <c r="C35" i="1"/>
  <c r="V29" i="1"/>
  <c r="U29" i="1"/>
  <c r="S29" i="1"/>
  <c r="R29" i="1"/>
  <c r="P29" i="1"/>
  <c r="N29" i="1"/>
  <c r="M29" i="1" s="1"/>
  <c r="K29" i="1"/>
  <c r="J29" i="1"/>
  <c r="H29" i="1"/>
  <c r="G29" i="1"/>
  <c r="Y29" i="1" s="1"/>
  <c r="E29" i="1"/>
  <c r="C29" i="1"/>
  <c r="V28" i="1"/>
  <c r="U28" i="1"/>
  <c r="S28" i="1"/>
  <c r="R28" i="1"/>
  <c r="P28" i="1"/>
  <c r="N28" i="1"/>
  <c r="K28" i="1"/>
  <c r="J28" i="1"/>
  <c r="H28" i="1"/>
  <c r="G28" i="1"/>
  <c r="Y28" i="1" s="1"/>
  <c r="E28" i="1"/>
  <c r="C28" i="1"/>
  <c r="U27" i="1"/>
  <c r="S27" i="1"/>
  <c r="N27" i="1"/>
  <c r="M27" i="1" s="1"/>
  <c r="K27" i="1"/>
  <c r="J27" i="1"/>
  <c r="Z27" i="1" s="1"/>
  <c r="H27" i="1"/>
  <c r="G27" i="1"/>
  <c r="E27" i="1"/>
  <c r="C27" i="1"/>
  <c r="U26" i="1"/>
  <c r="S26" i="1"/>
  <c r="R26" i="1"/>
  <c r="K26" i="1"/>
  <c r="J26" i="1"/>
  <c r="Z26" i="1" s="1"/>
  <c r="H26" i="1"/>
  <c r="G26" i="1"/>
  <c r="Y26" i="1" s="1"/>
  <c r="E26" i="1"/>
  <c r="C26" i="1"/>
  <c r="V25" i="1"/>
  <c r="U25" i="1"/>
  <c r="S25" i="1"/>
  <c r="R25" i="1"/>
  <c r="P25" i="1"/>
  <c r="N25" i="1"/>
  <c r="M25" i="1" s="1"/>
  <c r="K25" i="1"/>
  <c r="J25" i="1"/>
  <c r="Z25" i="1" s="1"/>
  <c r="H25" i="1"/>
  <c r="G25" i="1"/>
  <c r="E25" i="1"/>
  <c r="C25" i="1"/>
  <c r="V24" i="1"/>
  <c r="U24" i="1"/>
  <c r="S24" i="1"/>
  <c r="R24" i="1"/>
  <c r="P24" i="1"/>
  <c r="N24" i="1"/>
  <c r="K24" i="1"/>
  <c r="J24" i="1"/>
  <c r="Z24" i="1" s="1"/>
  <c r="H24" i="1"/>
  <c r="G24" i="1"/>
  <c r="E24" i="1"/>
  <c r="C24" i="1"/>
  <c r="V23" i="1"/>
  <c r="U23" i="1"/>
  <c r="S23" i="1"/>
  <c r="R23" i="1"/>
  <c r="P23" i="1"/>
  <c r="K23" i="1"/>
  <c r="J23" i="1"/>
  <c r="H23" i="1"/>
  <c r="G23" i="1"/>
  <c r="E23" i="1"/>
  <c r="C23" i="1"/>
  <c r="U22" i="1"/>
  <c r="S22" i="1"/>
  <c r="N22" i="1"/>
  <c r="K22" i="1"/>
  <c r="J22" i="1"/>
  <c r="Z22" i="1" s="1"/>
  <c r="H22" i="1"/>
  <c r="G22" i="1"/>
  <c r="E22" i="1"/>
  <c r="C22" i="1"/>
  <c r="V21" i="1"/>
  <c r="S21" i="1"/>
  <c r="P21" i="1"/>
  <c r="N21" i="1"/>
  <c r="M21" i="1" s="1"/>
  <c r="K21" i="1"/>
  <c r="H21" i="1"/>
  <c r="E21" i="1"/>
  <c r="C21" i="1"/>
  <c r="U8" i="1"/>
  <c r="U9" i="1"/>
  <c r="U10" i="1"/>
  <c r="U11" i="1"/>
  <c r="U12" i="1"/>
  <c r="U13" i="1"/>
  <c r="U14" i="1"/>
  <c r="U15" i="1"/>
  <c r="R8" i="1"/>
  <c r="R9" i="1"/>
  <c r="R10" i="1"/>
  <c r="R11" i="1"/>
  <c r="R12" i="1"/>
  <c r="R13" i="1"/>
  <c r="R14" i="1"/>
  <c r="R15" i="1"/>
  <c r="V8" i="1"/>
  <c r="V9" i="1"/>
  <c r="V10" i="1"/>
  <c r="V11" i="1"/>
  <c r="V12" i="1"/>
  <c r="V13" i="1"/>
  <c r="V14" i="1"/>
  <c r="V15" i="1"/>
  <c r="V7" i="1"/>
  <c r="N8" i="1"/>
  <c r="M8" i="1" s="1"/>
  <c r="N9" i="1"/>
  <c r="M9" i="1" s="1"/>
  <c r="N10" i="1"/>
  <c r="M10" i="1" s="1"/>
  <c r="N11" i="1"/>
  <c r="M11" i="1" s="1"/>
  <c r="N12" i="1"/>
  <c r="M12" i="1" s="1"/>
  <c r="N13" i="1"/>
  <c r="M13" i="1" s="1"/>
  <c r="N14" i="1"/>
  <c r="M14" i="1" s="1"/>
  <c r="N15" i="1"/>
  <c r="M15" i="1" s="1"/>
  <c r="N7" i="1"/>
  <c r="S8" i="1"/>
  <c r="S9" i="1"/>
  <c r="S10" i="1"/>
  <c r="S11" i="1"/>
  <c r="S12" i="1"/>
  <c r="S13" i="1"/>
  <c r="S14" i="1"/>
  <c r="S15" i="1"/>
  <c r="S7" i="1"/>
  <c r="P8" i="1"/>
  <c r="P9" i="1"/>
  <c r="P10" i="1"/>
  <c r="P11" i="1"/>
  <c r="P12" i="1"/>
  <c r="P13" i="1"/>
  <c r="P14" i="1"/>
  <c r="P15" i="1"/>
  <c r="P7" i="1"/>
  <c r="K8" i="1"/>
  <c r="K9" i="1"/>
  <c r="K10" i="1"/>
  <c r="K11" i="1"/>
  <c r="K12" i="1"/>
  <c r="K13" i="1"/>
  <c r="K14" i="1"/>
  <c r="K15" i="1"/>
  <c r="K7" i="1"/>
  <c r="J8" i="1"/>
  <c r="Z8" i="1" s="1"/>
  <c r="J9" i="1"/>
  <c r="Z9" i="1" s="1"/>
  <c r="J10" i="1"/>
  <c r="Z10" i="1" s="1"/>
  <c r="J11" i="1"/>
  <c r="Z11" i="1" s="1"/>
  <c r="J12" i="1"/>
  <c r="Z12" i="1" s="1"/>
  <c r="J13" i="1"/>
  <c r="Z13" i="1" s="1"/>
  <c r="J14" i="1"/>
  <c r="Z14" i="1" s="1"/>
  <c r="J15" i="1"/>
  <c r="Z15" i="1" s="1"/>
  <c r="G8" i="1"/>
  <c r="Y8" i="1" s="1"/>
  <c r="G9" i="1"/>
  <c r="Y9" i="1" s="1"/>
  <c r="G10" i="1"/>
  <c r="Y10" i="1" s="1"/>
  <c r="G11" i="1"/>
  <c r="Y11" i="1" s="1"/>
  <c r="G12" i="1"/>
  <c r="Y12" i="1" s="1"/>
  <c r="G13" i="1"/>
  <c r="Y13" i="1" s="1"/>
  <c r="G14" i="1"/>
  <c r="Y14" i="1" s="1"/>
  <c r="G15" i="1"/>
  <c r="Y15" i="1" s="1"/>
  <c r="C8" i="1"/>
  <c r="C9" i="1"/>
  <c r="C10" i="1"/>
  <c r="C11" i="1"/>
  <c r="C12" i="1"/>
  <c r="C13" i="1"/>
  <c r="C14" i="1"/>
  <c r="C15" i="1"/>
  <c r="C7" i="1"/>
  <c r="H8" i="1"/>
  <c r="H9" i="1"/>
  <c r="H10" i="1"/>
  <c r="H11" i="1"/>
  <c r="H12" i="1"/>
  <c r="H13" i="1"/>
  <c r="H14" i="1"/>
  <c r="H15" i="1"/>
  <c r="H7" i="1"/>
  <c r="E8" i="1"/>
  <c r="E9" i="1"/>
  <c r="E10" i="1"/>
  <c r="E11" i="1"/>
  <c r="E12" i="1"/>
  <c r="E13" i="1"/>
  <c r="E14" i="1"/>
  <c r="E15" i="1"/>
  <c r="E7" i="1"/>
  <c r="Y24" i="1" l="1"/>
  <c r="Y25" i="1"/>
  <c r="B27" i="1"/>
  <c r="Z28" i="1"/>
  <c r="Z29" i="1"/>
  <c r="D38" i="1"/>
  <c r="Y23" i="1"/>
  <c r="D24" i="1"/>
  <c r="B21" i="1"/>
  <c r="Z23" i="1"/>
  <c r="B37" i="1"/>
  <c r="L37" i="1"/>
  <c r="Y38" i="1"/>
  <c r="D40" i="1"/>
  <c r="Y40" i="1"/>
  <c r="D42" i="1"/>
  <c r="Z36" i="1"/>
  <c r="Z37" i="1"/>
  <c r="L41" i="1"/>
  <c r="D51" i="1"/>
  <c r="D55" i="1"/>
  <c r="D57" i="1"/>
  <c r="D54" i="1"/>
  <c r="D52" i="1"/>
  <c r="D56" i="1"/>
  <c r="D53" i="1"/>
  <c r="D50" i="1"/>
  <c r="M7" i="1"/>
  <c r="O56" i="1"/>
  <c r="O50" i="1"/>
  <c r="O51" i="1"/>
  <c r="O54" i="1"/>
  <c r="O53" i="1"/>
  <c r="X53" i="1" s="1"/>
  <c r="O57" i="1"/>
  <c r="X57" i="1" s="1"/>
  <c r="O52" i="1"/>
  <c r="O55" i="1"/>
  <c r="W37" i="1"/>
  <c r="AA37" i="1" s="1"/>
  <c r="Z38" i="1"/>
  <c r="Z40" i="1"/>
  <c r="L51" i="1"/>
  <c r="L55" i="1"/>
  <c r="AA55" i="1" s="1"/>
  <c r="L57" i="1"/>
  <c r="L50" i="1"/>
  <c r="L52" i="1"/>
  <c r="L56" i="1"/>
  <c r="L53" i="1"/>
  <c r="L54" i="1"/>
  <c r="AA54" i="1" s="1"/>
  <c r="W52" i="1"/>
  <c r="W56" i="1"/>
  <c r="W54" i="1"/>
  <c r="W55" i="1"/>
  <c r="W53" i="1"/>
  <c r="W57" i="1"/>
  <c r="W50" i="1"/>
  <c r="W51" i="1"/>
  <c r="D36" i="1"/>
  <c r="Y36" i="1"/>
  <c r="Y37" i="1"/>
  <c r="W39" i="1"/>
  <c r="W41" i="1"/>
  <c r="W43" i="1"/>
  <c r="Z39" i="1"/>
  <c r="Z41" i="1"/>
  <c r="Z42" i="1"/>
  <c r="Z43" i="1"/>
  <c r="Y41" i="1"/>
  <c r="Y42" i="1"/>
  <c r="Y43" i="1"/>
  <c r="B41" i="1"/>
  <c r="L25" i="1"/>
  <c r="L28" i="1"/>
  <c r="L43" i="1"/>
  <c r="W15" i="1"/>
  <c r="D22" i="1"/>
  <c r="W23" i="1"/>
  <c r="L24" i="1"/>
  <c r="D26" i="1"/>
  <c r="D27" i="1"/>
  <c r="O28" i="1"/>
  <c r="D29" i="1"/>
  <c r="O36" i="1"/>
  <c r="X36" i="1" s="1"/>
  <c r="O37" i="1"/>
  <c r="L39" i="1"/>
  <c r="AA39" i="1" s="1"/>
  <c r="O40" i="1"/>
  <c r="X40" i="1" s="1"/>
  <c r="O41" i="1"/>
  <c r="W29" i="1"/>
  <c r="L22" i="1"/>
  <c r="B23" i="1"/>
  <c r="O24" i="1"/>
  <c r="X24" i="1" s="1"/>
  <c r="D25" i="1"/>
  <c r="W25" i="1"/>
  <c r="L26" i="1"/>
  <c r="L27" i="1"/>
  <c r="W28" i="1"/>
  <c r="B29" i="1"/>
  <c r="L29" i="1"/>
  <c r="AA29" i="1" s="1"/>
  <c r="W36" i="1"/>
  <c r="B39" i="1"/>
  <c r="W40" i="1"/>
  <c r="B43" i="1"/>
  <c r="O43" i="1"/>
  <c r="W26" i="1"/>
  <c r="W38" i="1"/>
  <c r="W42" i="1"/>
  <c r="O22" i="1"/>
  <c r="D23" i="1"/>
  <c r="W24" i="1"/>
  <c r="D28" i="1"/>
  <c r="X28" i="1" s="1"/>
  <c r="B36" i="1"/>
  <c r="O38" i="1"/>
  <c r="X38" i="1" s="1"/>
  <c r="O39" i="1"/>
  <c r="B40" i="1"/>
  <c r="O42" i="1"/>
  <c r="X42" i="1" s="1"/>
  <c r="P22" i="1"/>
  <c r="V22" i="1"/>
  <c r="W22" i="1" s="1"/>
  <c r="N26" i="1"/>
  <c r="O26" i="1" s="1"/>
  <c r="P27" i="1"/>
  <c r="V27" i="1"/>
  <c r="W27" i="1" s="1"/>
  <c r="R22" i="1"/>
  <c r="Y22" i="1" s="1"/>
  <c r="P26" i="1"/>
  <c r="R27" i="1"/>
  <c r="Y27" i="1" s="1"/>
  <c r="B25" i="1"/>
  <c r="B35" i="1"/>
  <c r="L36" i="1"/>
  <c r="D37" i="1"/>
  <c r="L38" i="1"/>
  <c r="D39" i="1"/>
  <c r="X39" i="1" s="1"/>
  <c r="L40" i="1"/>
  <c r="D41" i="1"/>
  <c r="X41" i="1" s="1"/>
  <c r="L42" i="1"/>
  <c r="D43" i="1"/>
  <c r="M36" i="1"/>
  <c r="M38" i="1"/>
  <c r="M40" i="1"/>
  <c r="O27" i="1"/>
  <c r="O29" i="1"/>
  <c r="O23" i="1"/>
  <c r="O25" i="1"/>
  <c r="L23" i="1"/>
  <c r="AA23" i="1" s="1"/>
  <c r="B22" i="1"/>
  <c r="B24" i="1"/>
  <c r="B26" i="1"/>
  <c r="B28" i="1"/>
  <c r="M22" i="1"/>
  <c r="M24" i="1"/>
  <c r="M28" i="1"/>
  <c r="O8" i="1"/>
  <c r="O12" i="1"/>
  <c r="W11" i="1"/>
  <c r="O15" i="1"/>
  <c r="O11" i="1"/>
  <c r="O14" i="1"/>
  <c r="O10" i="1"/>
  <c r="O13" i="1"/>
  <c r="O9" i="1"/>
  <c r="D10" i="1"/>
  <c r="X10" i="1" s="1"/>
  <c r="L13" i="1"/>
  <c r="L9" i="1"/>
  <c r="B13" i="1"/>
  <c r="B9" i="1"/>
  <c r="W14" i="1"/>
  <c r="W10" i="1"/>
  <c r="W13" i="1"/>
  <c r="W9" i="1"/>
  <c r="W12" i="1"/>
  <c r="W8" i="1"/>
  <c r="L12" i="1"/>
  <c r="L8" i="1"/>
  <c r="AA8" i="1" s="1"/>
  <c r="L15" i="1"/>
  <c r="L11" i="1"/>
  <c r="AA11" i="1" s="1"/>
  <c r="L14" i="1"/>
  <c r="AA14" i="1" s="1"/>
  <c r="L10" i="1"/>
  <c r="AA10" i="1" s="1"/>
  <c r="B15" i="1"/>
  <c r="D15" i="1"/>
  <c r="X15" i="1" s="1"/>
  <c r="D11" i="1"/>
  <c r="X11" i="1" s="1"/>
  <c r="B11" i="1"/>
  <c r="D13" i="1"/>
  <c r="X13" i="1" s="1"/>
  <c r="D9" i="1"/>
  <c r="B14" i="1"/>
  <c r="B10" i="1"/>
  <c r="D12" i="1"/>
  <c r="D8" i="1"/>
  <c r="D14" i="1"/>
  <c r="B7" i="1"/>
  <c r="B12" i="1"/>
  <c r="B8" i="1"/>
  <c r="X8" i="1" l="1"/>
  <c r="X9" i="1"/>
  <c r="X43" i="1"/>
  <c r="X51" i="1"/>
  <c r="X50" i="1"/>
  <c r="X14" i="1"/>
  <c r="X12" i="1"/>
  <c r="AA15" i="1"/>
  <c r="M26" i="1"/>
  <c r="AA42" i="1"/>
  <c r="AA12" i="1"/>
  <c r="AA26" i="1"/>
  <c r="X29" i="1"/>
  <c r="AA24" i="1"/>
  <c r="AA43" i="1"/>
  <c r="AA52" i="1"/>
  <c r="AA51" i="1"/>
  <c r="X55" i="1"/>
  <c r="X52" i="1"/>
  <c r="AA9" i="1"/>
  <c r="AA38" i="1"/>
  <c r="AA22" i="1"/>
  <c r="AA28" i="1"/>
  <c r="AA50" i="1"/>
  <c r="X54" i="1"/>
  <c r="AA41" i="1"/>
  <c r="AA13" i="1"/>
  <c r="X23" i="1"/>
  <c r="X25" i="1"/>
  <c r="X37" i="1"/>
  <c r="X27" i="1"/>
  <c r="X22" i="1"/>
  <c r="AA25" i="1"/>
  <c r="AA53" i="1"/>
  <c r="AA57" i="1"/>
  <c r="AA36" i="1"/>
  <c r="AA27" i="1"/>
  <c r="X26" i="1"/>
  <c r="AA56" i="1"/>
  <c r="X56" i="1"/>
  <c r="AA40" i="1"/>
</calcChain>
</file>

<file path=xl/sharedStrings.xml><?xml version="1.0" encoding="utf-8"?>
<sst xmlns="http://schemas.openxmlformats.org/spreadsheetml/2006/main" count="530" uniqueCount="22">
  <si>
    <t>IPCC RCP4.5</t>
  </si>
  <si>
    <t>Year</t>
  </si>
  <si>
    <t>High Marsh</t>
  </si>
  <si>
    <t>Low Marsh</t>
  </si>
  <si>
    <t>SLAMM</t>
  </si>
  <si>
    <t>Salt Marsh</t>
  </si>
  <si>
    <t>---</t>
  </si>
  <si>
    <t>HM/LM Ratio</t>
  </si>
  <si>
    <t>Value</t>
  </si>
  <si>
    <t>Caldeira de Tróia (N)</t>
  </si>
  <si>
    <t>ha</t>
  </si>
  <si>
    <t>Area</t>
  </si>
  <si>
    <t>Var.</t>
  </si>
  <si>
    <t>%</t>
  </si>
  <si>
    <t>sq m</t>
  </si>
  <si>
    <t>IPCC RCP8.5</t>
  </si>
  <si>
    <t>MOD.FC_2b</t>
  </si>
  <si>
    <t>NOAA Extreme</t>
  </si>
  <si>
    <t>HM/LM</t>
  </si>
  <si>
    <t>SMRM</t>
  </si>
  <si>
    <t>% (SMRM-SLAMM)</t>
  </si>
  <si>
    <t>Caldeira de Tróia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</si>
</sst>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5" fontId="0" fillId="0" borderId="1" xfId="0" quotePrefix="1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165" fontId="0" fillId="0" borderId="8" xfId="0" quotePrefix="1" applyNumberFormat="1" applyBorder="1" applyAlignment="1">
      <alignment horizontal="center" vertical="center"/>
    </xf>
    <xf numFmtId="9" fontId="0" fillId="0" borderId="8" xfId="1" quotePrefix="1" applyFont="1" applyBorder="1" applyAlignment="1">
      <alignment horizontal="center" vertical="center"/>
    </xf>
    <xf numFmtId="2" fontId="0" fillId="0" borderId="8" xfId="0" quotePrefix="1" applyNumberForma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1" xfId="1" quotePrefix="1" applyNumberFormat="1" applyFont="1" applyBorder="1" applyAlignment="1">
      <alignment horizontal="center" vertical="center"/>
    </xf>
    <xf numFmtId="164" fontId="0" fillId="0" borderId="6" xfId="1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mruColors>
      <color rgb="FFB3E08A"/>
      <color rgb="FF32A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IPCC RCP4.5 -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CTN!$H$7:$H$15</c:f>
              <c:numCache>
                <c:formatCode>0.00</c:formatCode>
                <c:ptCount val="9"/>
                <c:pt idx="0">
                  <c:v>1.1452</c:v>
                </c:pt>
                <c:pt idx="1">
                  <c:v>1.1692</c:v>
                </c:pt>
                <c:pt idx="2">
                  <c:v>1.2652000000000001</c:v>
                </c:pt>
                <c:pt idx="3">
                  <c:v>1.3420000000000001</c:v>
                </c:pt>
                <c:pt idx="4">
                  <c:v>1.4196</c:v>
                </c:pt>
                <c:pt idx="5">
                  <c:v>1.6168</c:v>
                </c:pt>
                <c:pt idx="6">
                  <c:v>1.7964</c:v>
                </c:pt>
                <c:pt idx="7">
                  <c:v>1.9283999999999999</c:v>
                </c:pt>
                <c:pt idx="8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1148-98B1-8174E6C99593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CTN!$E$7:$E$15</c:f>
              <c:numCache>
                <c:formatCode>0.00</c:formatCode>
                <c:ptCount val="9"/>
                <c:pt idx="0">
                  <c:v>3.3351999999999999</c:v>
                </c:pt>
                <c:pt idx="1">
                  <c:v>3.3351999999999999</c:v>
                </c:pt>
                <c:pt idx="2">
                  <c:v>3.2456</c:v>
                </c:pt>
                <c:pt idx="3">
                  <c:v>3.1484000000000001</c:v>
                </c:pt>
                <c:pt idx="4">
                  <c:v>3.0668000000000002</c:v>
                </c:pt>
                <c:pt idx="5">
                  <c:v>2.8443999999999998</c:v>
                </c:pt>
                <c:pt idx="6">
                  <c:v>2.6596000000000002</c:v>
                </c:pt>
                <c:pt idx="7">
                  <c:v>2.4727999999999999</c:v>
                </c:pt>
                <c:pt idx="8">
                  <c:v>2.1684000000000001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1148-98B1-8174E6C9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CTN!$B$7:$B$15</c:f>
              <c:numCache>
                <c:formatCode>0.00</c:formatCode>
                <c:ptCount val="9"/>
                <c:pt idx="0">
                  <c:v>4.4803999999999995</c:v>
                </c:pt>
                <c:pt idx="1">
                  <c:v>4.5044000000000004</c:v>
                </c:pt>
                <c:pt idx="2">
                  <c:v>4.5107999999999997</c:v>
                </c:pt>
                <c:pt idx="3">
                  <c:v>4.4904000000000002</c:v>
                </c:pt>
                <c:pt idx="4">
                  <c:v>4.4863999999999997</c:v>
                </c:pt>
                <c:pt idx="5">
                  <c:v>4.4611999999999998</c:v>
                </c:pt>
                <c:pt idx="6">
                  <c:v>4.4560000000000004</c:v>
                </c:pt>
                <c:pt idx="7">
                  <c:v>4.4011999999999993</c:v>
                </c:pt>
                <c:pt idx="8">
                  <c:v>4.3284000000000002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A-1148-98B1-8174E6C9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IPCC RCP4.5 -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CTS!$S$7:$S$15</c:f>
              <c:numCache>
                <c:formatCode>0.00</c:formatCode>
                <c:ptCount val="9"/>
                <c:pt idx="0">
                  <c:v>4.3108000000000004</c:v>
                </c:pt>
                <c:pt idx="1">
                  <c:v>4.3727999999999998</c:v>
                </c:pt>
                <c:pt idx="2">
                  <c:v>4.4516</c:v>
                </c:pt>
                <c:pt idx="3">
                  <c:v>4.5544000000000002</c:v>
                </c:pt>
                <c:pt idx="4">
                  <c:v>4.5728</c:v>
                </c:pt>
                <c:pt idx="5">
                  <c:v>4.6656000000000004</c:v>
                </c:pt>
                <c:pt idx="6">
                  <c:v>4.8071999999999999</c:v>
                </c:pt>
                <c:pt idx="7">
                  <c:v>4.9459999999999997</c:v>
                </c:pt>
                <c:pt idx="8">
                  <c:v>5.0919999999999996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8-274C-A8DB-5B5F3BB0D707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CTS!$P$7:$P$15</c:f>
              <c:numCache>
                <c:formatCode>0.00</c:formatCode>
                <c:ptCount val="9"/>
                <c:pt idx="0">
                  <c:v>5.9980000000000002</c:v>
                </c:pt>
                <c:pt idx="1">
                  <c:v>5.8875999999999999</c:v>
                </c:pt>
                <c:pt idx="2">
                  <c:v>5.6803999999999997</c:v>
                </c:pt>
                <c:pt idx="3">
                  <c:v>5.3723999999999998</c:v>
                </c:pt>
                <c:pt idx="4">
                  <c:v>5.1664000000000003</c:v>
                </c:pt>
                <c:pt idx="5">
                  <c:v>4.8036000000000003</c:v>
                </c:pt>
                <c:pt idx="6">
                  <c:v>4.4164000000000003</c:v>
                </c:pt>
                <c:pt idx="7">
                  <c:v>3.9580000000000002</c:v>
                </c:pt>
                <c:pt idx="8">
                  <c:v>3.5055999999999998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8-274C-A8DB-5B5F3BB0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CTS!$M$7:$M$15</c:f>
              <c:numCache>
                <c:formatCode>0.00</c:formatCode>
                <c:ptCount val="9"/>
                <c:pt idx="0">
                  <c:v>10.3088</c:v>
                </c:pt>
                <c:pt idx="1">
                  <c:v>10.260400000000001</c:v>
                </c:pt>
                <c:pt idx="2">
                  <c:v>10.132</c:v>
                </c:pt>
                <c:pt idx="3">
                  <c:v>9.9268000000000001</c:v>
                </c:pt>
                <c:pt idx="4">
                  <c:v>9.7392000000000003</c:v>
                </c:pt>
                <c:pt idx="5">
                  <c:v>9.4692000000000007</c:v>
                </c:pt>
                <c:pt idx="6">
                  <c:v>9.2235999999999994</c:v>
                </c:pt>
                <c:pt idx="7">
                  <c:v>8.9039999999999999</c:v>
                </c:pt>
                <c:pt idx="8">
                  <c:v>8.5975999999999999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8-274C-A8DB-5B5F3BB0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IPCC RCP8.5 -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CTS!$H$21:$H$29</c:f>
              <c:numCache>
                <c:formatCode>0.00</c:formatCode>
                <c:ptCount val="9"/>
                <c:pt idx="0">
                  <c:v>4.3044000000000002</c:v>
                </c:pt>
                <c:pt idx="1">
                  <c:v>4.3979999999999997</c:v>
                </c:pt>
                <c:pt idx="2">
                  <c:v>4.4711999999999996</c:v>
                </c:pt>
                <c:pt idx="3">
                  <c:v>4.5728</c:v>
                </c:pt>
                <c:pt idx="4">
                  <c:v>4.7523999999999997</c:v>
                </c:pt>
                <c:pt idx="5">
                  <c:v>5.0255999999999998</c:v>
                </c:pt>
                <c:pt idx="6">
                  <c:v>5.0720000000000001</c:v>
                </c:pt>
                <c:pt idx="7">
                  <c:v>4.9463999999999997</c:v>
                </c:pt>
                <c:pt idx="8">
                  <c:v>4.6543999999999999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E-3B4F-ADFF-F12FE879EC63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CTS!$E$21:$E$29</c:f>
              <c:numCache>
                <c:formatCode>0.00</c:formatCode>
                <c:ptCount val="9"/>
                <c:pt idx="0">
                  <c:v>5.9820000000000002</c:v>
                </c:pt>
                <c:pt idx="1">
                  <c:v>5.9387999999999996</c:v>
                </c:pt>
                <c:pt idx="2">
                  <c:v>5.7671999999999999</c:v>
                </c:pt>
                <c:pt idx="3">
                  <c:v>5.3747999999999996</c:v>
                </c:pt>
                <c:pt idx="4">
                  <c:v>4.8179999999999996</c:v>
                </c:pt>
                <c:pt idx="5">
                  <c:v>4.0532000000000004</c:v>
                </c:pt>
                <c:pt idx="6">
                  <c:v>3.3744000000000001</c:v>
                </c:pt>
                <c:pt idx="7">
                  <c:v>2.5175999999999998</c:v>
                </c:pt>
                <c:pt idx="8">
                  <c:v>1.9947999999999999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E-3B4F-ADFF-F12FE879E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CTS!$B$21:$B$29</c:f>
              <c:numCache>
                <c:formatCode>0.00</c:formatCode>
                <c:ptCount val="9"/>
                <c:pt idx="0">
                  <c:v>10.2864</c:v>
                </c:pt>
                <c:pt idx="1">
                  <c:v>10.3368</c:v>
                </c:pt>
                <c:pt idx="2">
                  <c:v>10.238399999999999</c:v>
                </c:pt>
                <c:pt idx="3">
                  <c:v>9.9475999999999996</c:v>
                </c:pt>
                <c:pt idx="4">
                  <c:v>9.5703999999999994</c:v>
                </c:pt>
                <c:pt idx="5">
                  <c:v>9.0788000000000011</c:v>
                </c:pt>
                <c:pt idx="6">
                  <c:v>8.4464000000000006</c:v>
                </c:pt>
                <c:pt idx="7">
                  <c:v>7.4639999999999995</c:v>
                </c:pt>
                <c:pt idx="8">
                  <c:v>6.6491999999999996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E-3B4F-ADFF-F12FE879E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IPCC RCP8.5 -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CTS!$S$21:$S$29</c:f>
              <c:numCache>
                <c:formatCode>0.00</c:formatCode>
                <c:ptCount val="9"/>
                <c:pt idx="0">
                  <c:v>4.3112000000000004</c:v>
                </c:pt>
                <c:pt idx="1">
                  <c:v>4.3979999999999997</c:v>
                </c:pt>
                <c:pt idx="2">
                  <c:v>4.4711999999999996</c:v>
                </c:pt>
                <c:pt idx="3">
                  <c:v>4.5728</c:v>
                </c:pt>
                <c:pt idx="4">
                  <c:v>4.7523999999999997</c:v>
                </c:pt>
                <c:pt idx="5">
                  <c:v>5.0259999999999998</c:v>
                </c:pt>
                <c:pt idx="6">
                  <c:v>5.0728</c:v>
                </c:pt>
                <c:pt idx="7">
                  <c:v>4.9467999999999996</c:v>
                </c:pt>
                <c:pt idx="8">
                  <c:v>4.6547999999999998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A-CD43-BFB7-8C904EC818D9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CTS!$P$21:$P$29</c:f>
              <c:numCache>
                <c:formatCode>0.00</c:formatCode>
                <c:ptCount val="9"/>
                <c:pt idx="0">
                  <c:v>5.9992000000000001</c:v>
                </c:pt>
                <c:pt idx="1">
                  <c:v>5.8023999999999996</c:v>
                </c:pt>
                <c:pt idx="2">
                  <c:v>5.5956000000000001</c:v>
                </c:pt>
                <c:pt idx="3">
                  <c:v>5.1664000000000003</c:v>
                </c:pt>
                <c:pt idx="4">
                  <c:v>4.548</c:v>
                </c:pt>
                <c:pt idx="5">
                  <c:v>3.6831999999999998</c:v>
                </c:pt>
                <c:pt idx="6">
                  <c:v>2.9504000000000001</c:v>
                </c:pt>
                <c:pt idx="7">
                  <c:v>2.1456</c:v>
                </c:pt>
                <c:pt idx="8">
                  <c:v>1.7132000000000001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A-CD43-BFB7-8C904EC81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CTS!$M$21:$M$29</c:f>
              <c:numCache>
                <c:formatCode>0.00</c:formatCode>
                <c:ptCount val="9"/>
                <c:pt idx="0">
                  <c:v>10.3104</c:v>
                </c:pt>
                <c:pt idx="1">
                  <c:v>10.2004</c:v>
                </c:pt>
                <c:pt idx="2">
                  <c:v>10.066800000000001</c:v>
                </c:pt>
                <c:pt idx="3">
                  <c:v>9.7392000000000003</c:v>
                </c:pt>
                <c:pt idx="4">
                  <c:v>9.3003999999999998</c:v>
                </c:pt>
                <c:pt idx="5">
                  <c:v>8.7091999999999992</c:v>
                </c:pt>
                <c:pt idx="6">
                  <c:v>8.0231999999999992</c:v>
                </c:pt>
                <c:pt idx="7">
                  <c:v>7.0923999999999996</c:v>
                </c:pt>
                <c:pt idx="8">
                  <c:v>6.3680000000000003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A-CD43-BFB7-8C904EC81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MOD.FC_2b 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CTS!$H$35:$H$43</c:f>
              <c:numCache>
                <c:formatCode>0.00</c:formatCode>
                <c:ptCount val="9"/>
                <c:pt idx="0">
                  <c:v>4.3044000000000002</c:v>
                </c:pt>
                <c:pt idx="1">
                  <c:v>4.4516</c:v>
                </c:pt>
                <c:pt idx="2">
                  <c:v>4.5728</c:v>
                </c:pt>
                <c:pt idx="3">
                  <c:v>4.8071999999999999</c:v>
                </c:pt>
                <c:pt idx="4">
                  <c:v>5.1052</c:v>
                </c:pt>
                <c:pt idx="5">
                  <c:v>4.9535999999999998</c:v>
                </c:pt>
                <c:pt idx="6">
                  <c:v>4.6543999999999999</c:v>
                </c:pt>
                <c:pt idx="7">
                  <c:v>3.6168</c:v>
                </c:pt>
                <c:pt idx="8">
                  <c:v>2.1292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B-6840-8406-9370C93D3AF2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CTS!$E$35:$E$43</c:f>
              <c:numCache>
                <c:formatCode>0.00</c:formatCode>
                <c:ptCount val="9"/>
                <c:pt idx="0">
                  <c:v>5.9820000000000002</c:v>
                </c:pt>
                <c:pt idx="1">
                  <c:v>5.8220000000000001</c:v>
                </c:pt>
                <c:pt idx="2">
                  <c:v>5.3308</c:v>
                </c:pt>
                <c:pt idx="3">
                  <c:v>4.6372</c:v>
                </c:pt>
                <c:pt idx="4">
                  <c:v>3.6448</c:v>
                </c:pt>
                <c:pt idx="5">
                  <c:v>2.5571999999999999</c:v>
                </c:pt>
                <c:pt idx="6">
                  <c:v>1.84</c:v>
                </c:pt>
                <c:pt idx="7">
                  <c:v>1.4259999999999999</c:v>
                </c:pt>
                <c:pt idx="8">
                  <c:v>2.2599999999999998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B-6840-8406-9370C93D3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CTS!$B$35:$B$43</c:f>
              <c:numCache>
                <c:formatCode>0.00</c:formatCode>
                <c:ptCount val="9"/>
                <c:pt idx="0">
                  <c:v>10.2864</c:v>
                </c:pt>
                <c:pt idx="1">
                  <c:v>10.2736</c:v>
                </c:pt>
                <c:pt idx="2">
                  <c:v>9.9036000000000008</c:v>
                </c:pt>
                <c:pt idx="3">
                  <c:v>9.4443999999999999</c:v>
                </c:pt>
                <c:pt idx="4">
                  <c:v>8.75</c:v>
                </c:pt>
                <c:pt idx="5">
                  <c:v>7.5107999999999997</c:v>
                </c:pt>
                <c:pt idx="6">
                  <c:v>6.4943999999999997</c:v>
                </c:pt>
                <c:pt idx="7">
                  <c:v>5.0427999999999997</c:v>
                </c:pt>
                <c:pt idx="8">
                  <c:v>4.3891999999999998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B-6840-8406-9370C93D3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MOD.FC_2b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CTS!$S$35:$S$43</c:f>
              <c:numCache>
                <c:formatCode>0.00</c:formatCode>
                <c:ptCount val="9"/>
                <c:pt idx="0">
                  <c:v>4.3112000000000004</c:v>
                </c:pt>
                <c:pt idx="1">
                  <c:v>4.4512</c:v>
                </c:pt>
                <c:pt idx="2">
                  <c:v>4.5724</c:v>
                </c:pt>
                <c:pt idx="3">
                  <c:v>4.8071999999999999</c:v>
                </c:pt>
                <c:pt idx="4">
                  <c:v>5.1052</c:v>
                </c:pt>
                <c:pt idx="5">
                  <c:v>4.9555999999999996</c:v>
                </c:pt>
                <c:pt idx="6">
                  <c:v>4.6551999999999998</c:v>
                </c:pt>
                <c:pt idx="7">
                  <c:v>3.4647999999999999</c:v>
                </c:pt>
                <c:pt idx="8">
                  <c:v>2.2568000000000001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A-BF44-BAE2-2893E09C54EE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CTS!$P$35:$P$43</c:f>
              <c:numCache>
                <c:formatCode>0.00</c:formatCode>
                <c:ptCount val="9"/>
                <c:pt idx="0">
                  <c:v>6.0004</c:v>
                </c:pt>
                <c:pt idx="1">
                  <c:v>5.6795999999999998</c:v>
                </c:pt>
                <c:pt idx="2">
                  <c:v>5.1656000000000004</c:v>
                </c:pt>
                <c:pt idx="3">
                  <c:v>4.4143999999999997</c:v>
                </c:pt>
                <c:pt idx="4">
                  <c:v>3.3224</c:v>
                </c:pt>
                <c:pt idx="5">
                  <c:v>2.2172000000000001</c:v>
                </c:pt>
                <c:pt idx="6">
                  <c:v>1.5904</c:v>
                </c:pt>
                <c:pt idx="7">
                  <c:v>1.3595999999999999</c:v>
                </c:pt>
                <c:pt idx="8">
                  <c:v>1.7536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A-BF44-BAE2-2893E09C5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CTS!$M$35:$M$43</c:f>
              <c:numCache>
                <c:formatCode>0.00</c:formatCode>
                <c:ptCount val="9"/>
                <c:pt idx="0">
                  <c:v>10.3116</c:v>
                </c:pt>
                <c:pt idx="1">
                  <c:v>10.130800000000001</c:v>
                </c:pt>
                <c:pt idx="2">
                  <c:v>9.7379999999999995</c:v>
                </c:pt>
                <c:pt idx="3">
                  <c:v>9.2216000000000005</c:v>
                </c:pt>
                <c:pt idx="4">
                  <c:v>8.4276</c:v>
                </c:pt>
                <c:pt idx="5">
                  <c:v>7.1727999999999996</c:v>
                </c:pt>
                <c:pt idx="6">
                  <c:v>6.2455999999999996</c:v>
                </c:pt>
                <c:pt idx="7">
                  <c:v>4.8243999999999998</c:v>
                </c:pt>
                <c:pt idx="8">
                  <c:v>4.0103999999999997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5A-BF44-BAE2-2893E09C5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NOAA Extreme-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CTS!$H$49:$H$57</c:f>
              <c:numCache>
                <c:formatCode>0.00</c:formatCode>
                <c:ptCount val="9"/>
                <c:pt idx="0">
                  <c:v>4.3044000000000002</c:v>
                </c:pt>
                <c:pt idx="1">
                  <c:v>4.6656000000000004</c:v>
                </c:pt>
                <c:pt idx="2">
                  <c:v>5.0720000000000001</c:v>
                </c:pt>
                <c:pt idx="3">
                  <c:v>4.4816000000000003</c:v>
                </c:pt>
                <c:pt idx="4">
                  <c:v>1.9583999999999999</c:v>
                </c:pt>
                <c:pt idx="5">
                  <c:v>1.032</c:v>
                </c:pt>
                <c:pt idx="6">
                  <c:v>2.2332000000000001</c:v>
                </c:pt>
                <c:pt idx="7">
                  <c:v>1.4512</c:v>
                </c:pt>
                <c:pt idx="8">
                  <c:v>2.1556000000000002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7-6241-89B7-9BA776A89F29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CTS!$E$49:$E$57</c:f>
              <c:numCache>
                <c:formatCode>0.00</c:formatCode>
                <c:ptCount val="9"/>
                <c:pt idx="0">
                  <c:v>5.9820000000000002</c:v>
                </c:pt>
                <c:pt idx="1">
                  <c:v>4.9356</c:v>
                </c:pt>
                <c:pt idx="2">
                  <c:v>3.1135999999999999</c:v>
                </c:pt>
                <c:pt idx="3">
                  <c:v>1.5007999999999999</c:v>
                </c:pt>
                <c:pt idx="4">
                  <c:v>1.2372000000000001</c:v>
                </c:pt>
                <c:pt idx="5">
                  <c:v>2.6316000000000002</c:v>
                </c:pt>
                <c:pt idx="6">
                  <c:v>1.7552000000000001</c:v>
                </c:pt>
                <c:pt idx="7">
                  <c:v>1.6048</c:v>
                </c:pt>
                <c:pt idx="8">
                  <c:v>3.242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7-6241-89B7-9BA776A89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CTS!$B$49:$B$57</c:f>
              <c:numCache>
                <c:formatCode>0.00</c:formatCode>
                <c:ptCount val="9"/>
                <c:pt idx="0">
                  <c:v>10.2864</c:v>
                </c:pt>
                <c:pt idx="1">
                  <c:v>9.6012000000000004</c:v>
                </c:pt>
                <c:pt idx="2">
                  <c:v>8.1856000000000009</c:v>
                </c:pt>
                <c:pt idx="3">
                  <c:v>5.9824000000000002</c:v>
                </c:pt>
                <c:pt idx="4">
                  <c:v>3.1955999999999998</c:v>
                </c:pt>
                <c:pt idx="5">
                  <c:v>3.6636000000000002</c:v>
                </c:pt>
                <c:pt idx="6">
                  <c:v>3.9884000000000004</c:v>
                </c:pt>
                <c:pt idx="7">
                  <c:v>3.056</c:v>
                </c:pt>
                <c:pt idx="8">
                  <c:v>5.3976000000000006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47-6241-89B7-9BA776A89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NOAA Extreme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CTS!$S$49:$S$57</c:f>
              <c:numCache>
                <c:formatCode>0.00</c:formatCode>
                <c:ptCount val="9"/>
                <c:pt idx="0">
                  <c:v>4.3108000000000004</c:v>
                </c:pt>
                <c:pt idx="1">
                  <c:v>4.6656000000000004</c:v>
                </c:pt>
                <c:pt idx="2">
                  <c:v>5.0731999999999999</c:v>
                </c:pt>
                <c:pt idx="3">
                  <c:v>4.4808000000000003</c:v>
                </c:pt>
                <c:pt idx="4">
                  <c:v>2.0207999999999999</c:v>
                </c:pt>
                <c:pt idx="5">
                  <c:v>1.212</c:v>
                </c:pt>
                <c:pt idx="6">
                  <c:v>2.2848000000000002</c:v>
                </c:pt>
                <c:pt idx="7">
                  <c:v>1.3735999999999999</c:v>
                </c:pt>
                <c:pt idx="8">
                  <c:v>1.9144000000000001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4-E640-9C7A-60713A83F182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CTS!$P$49:$P$57</c:f>
              <c:numCache>
                <c:formatCode>0.00</c:formatCode>
                <c:ptCount val="9"/>
                <c:pt idx="0">
                  <c:v>5.9980000000000002</c:v>
                </c:pt>
                <c:pt idx="1">
                  <c:v>4.8040000000000003</c:v>
                </c:pt>
                <c:pt idx="2">
                  <c:v>2.8932000000000002</c:v>
                </c:pt>
                <c:pt idx="3">
                  <c:v>1.2323999999999999</c:v>
                </c:pt>
                <c:pt idx="4">
                  <c:v>0.90959999999999996</c:v>
                </c:pt>
                <c:pt idx="5">
                  <c:v>2.1528</c:v>
                </c:pt>
                <c:pt idx="6">
                  <c:v>1.2907999999999999</c:v>
                </c:pt>
                <c:pt idx="7">
                  <c:v>1.1632</c:v>
                </c:pt>
                <c:pt idx="8">
                  <c:v>1.8939999999999999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4-E640-9C7A-60713A83F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CTS!$M$49:$M$57</c:f>
              <c:numCache>
                <c:formatCode>0.00</c:formatCode>
                <c:ptCount val="9"/>
                <c:pt idx="0">
                  <c:v>10.3088</c:v>
                </c:pt>
                <c:pt idx="1">
                  <c:v>9.4695999999999998</c:v>
                </c:pt>
                <c:pt idx="2">
                  <c:v>7.9664000000000001</c:v>
                </c:pt>
                <c:pt idx="3">
                  <c:v>5.7131999999999996</c:v>
                </c:pt>
                <c:pt idx="4">
                  <c:v>2.9304000000000001</c:v>
                </c:pt>
                <c:pt idx="5">
                  <c:v>3.3647999999999998</c:v>
                </c:pt>
                <c:pt idx="6">
                  <c:v>3.5756000000000001</c:v>
                </c:pt>
                <c:pt idx="7">
                  <c:v>2.5367999999999999</c:v>
                </c:pt>
                <c:pt idx="8">
                  <c:v>3.8083999999999998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44-E640-9C7A-60713A83F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IPCC RCP4.5 -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CTN!$S$7:$S$15</c:f>
              <c:numCache>
                <c:formatCode>0.00</c:formatCode>
                <c:ptCount val="9"/>
                <c:pt idx="0">
                  <c:v>1.1476</c:v>
                </c:pt>
                <c:pt idx="1">
                  <c:v>1.1692</c:v>
                </c:pt>
                <c:pt idx="2">
                  <c:v>1.2652000000000001</c:v>
                </c:pt>
                <c:pt idx="3">
                  <c:v>1.3420000000000001</c:v>
                </c:pt>
                <c:pt idx="4">
                  <c:v>1.4232</c:v>
                </c:pt>
                <c:pt idx="5">
                  <c:v>1.6184000000000001</c:v>
                </c:pt>
                <c:pt idx="6">
                  <c:v>1.798</c:v>
                </c:pt>
                <c:pt idx="7">
                  <c:v>1.93</c:v>
                </c:pt>
                <c:pt idx="8">
                  <c:v>2.1623999999999999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0-1249-AB4D-34C6B70B1386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CTN!$P$7:$P$15</c:f>
              <c:numCache>
                <c:formatCode>0.00</c:formatCode>
                <c:ptCount val="9"/>
                <c:pt idx="0">
                  <c:v>3.1663999999999999</c:v>
                </c:pt>
                <c:pt idx="1">
                  <c:v>3.1564000000000001</c:v>
                </c:pt>
                <c:pt idx="2">
                  <c:v>3.0872000000000002</c:v>
                </c:pt>
                <c:pt idx="3">
                  <c:v>2.9611999999999998</c:v>
                </c:pt>
                <c:pt idx="4">
                  <c:v>2.8439999999999999</c:v>
                </c:pt>
                <c:pt idx="5">
                  <c:v>2.5948000000000002</c:v>
                </c:pt>
                <c:pt idx="6">
                  <c:v>2.3732000000000002</c:v>
                </c:pt>
                <c:pt idx="7">
                  <c:v>2.1432000000000002</c:v>
                </c:pt>
                <c:pt idx="8">
                  <c:v>1.8288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0-1249-AB4D-34C6B70B1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CTN!$M$7:$M$15</c:f>
              <c:numCache>
                <c:formatCode>0.00</c:formatCode>
                <c:ptCount val="9"/>
                <c:pt idx="0">
                  <c:v>4.3140000000000001</c:v>
                </c:pt>
                <c:pt idx="1">
                  <c:v>4.3255999999999997</c:v>
                </c:pt>
                <c:pt idx="2">
                  <c:v>4.3524000000000003</c:v>
                </c:pt>
                <c:pt idx="3">
                  <c:v>4.3032000000000004</c:v>
                </c:pt>
                <c:pt idx="4">
                  <c:v>4.2671999999999999</c:v>
                </c:pt>
                <c:pt idx="5">
                  <c:v>4.2131999999999996</c:v>
                </c:pt>
                <c:pt idx="6">
                  <c:v>4.1711999999999998</c:v>
                </c:pt>
                <c:pt idx="7">
                  <c:v>4.0731999999999999</c:v>
                </c:pt>
                <c:pt idx="8">
                  <c:v>3.9912000000000001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0-1249-AB4D-34C6B70B1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IPCC RCP8.5 -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CTN!$H$21:$H$29</c:f>
              <c:numCache>
                <c:formatCode>0.00</c:formatCode>
                <c:ptCount val="9"/>
                <c:pt idx="0">
                  <c:v>1.1452</c:v>
                </c:pt>
                <c:pt idx="1">
                  <c:v>1.2128000000000001</c:v>
                </c:pt>
                <c:pt idx="2">
                  <c:v>1.2911999999999999</c:v>
                </c:pt>
                <c:pt idx="3">
                  <c:v>1.4219999999999999</c:v>
                </c:pt>
                <c:pt idx="4">
                  <c:v>1.7323999999999999</c:v>
                </c:pt>
                <c:pt idx="5">
                  <c:v>2.0299999999999998</c:v>
                </c:pt>
                <c:pt idx="6">
                  <c:v>2.3883999999999999</c:v>
                </c:pt>
                <c:pt idx="7">
                  <c:v>2.7292000000000001</c:v>
                </c:pt>
                <c:pt idx="8">
                  <c:v>2.7924000000000002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6-7D48-B75F-927E6739C478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CTN!$E$21:$E$29</c:f>
              <c:numCache>
                <c:formatCode>0.00</c:formatCode>
                <c:ptCount val="9"/>
                <c:pt idx="0">
                  <c:v>3.3351999999999999</c:v>
                </c:pt>
                <c:pt idx="1">
                  <c:v>3.2671999999999999</c:v>
                </c:pt>
                <c:pt idx="2">
                  <c:v>3.2056</c:v>
                </c:pt>
                <c:pt idx="3">
                  <c:v>3.0316000000000001</c:v>
                </c:pt>
                <c:pt idx="4">
                  <c:v>2.6696</c:v>
                </c:pt>
                <c:pt idx="5">
                  <c:v>2.2704</c:v>
                </c:pt>
                <c:pt idx="6">
                  <c:v>1.7844</c:v>
                </c:pt>
                <c:pt idx="7">
                  <c:v>1.3176000000000001</c:v>
                </c:pt>
                <c:pt idx="8">
                  <c:v>1.0007999999999999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6-7D48-B75F-927E6739C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CTN!$B$21:$B$29</c:f>
              <c:numCache>
                <c:formatCode>0.00</c:formatCode>
                <c:ptCount val="9"/>
                <c:pt idx="0">
                  <c:v>4.4803999999999995</c:v>
                </c:pt>
                <c:pt idx="1">
                  <c:v>4.4800000000000004</c:v>
                </c:pt>
                <c:pt idx="2">
                  <c:v>4.4968000000000004</c:v>
                </c:pt>
                <c:pt idx="3">
                  <c:v>4.4535999999999998</c:v>
                </c:pt>
                <c:pt idx="4">
                  <c:v>4.4020000000000001</c:v>
                </c:pt>
                <c:pt idx="5">
                  <c:v>4.3003999999999998</c:v>
                </c:pt>
                <c:pt idx="6">
                  <c:v>4.1727999999999996</c:v>
                </c:pt>
                <c:pt idx="7">
                  <c:v>4.0468000000000002</c:v>
                </c:pt>
                <c:pt idx="8">
                  <c:v>3.7932000000000001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C6-7D48-B75F-927E6739C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IPCC RCP8.5 -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CTN!$S$21:$S$29</c:f>
              <c:numCache>
                <c:formatCode>0.00</c:formatCode>
                <c:ptCount val="9"/>
                <c:pt idx="0">
                  <c:v>1.1476</c:v>
                </c:pt>
                <c:pt idx="1">
                  <c:v>1.2152000000000001</c:v>
                </c:pt>
                <c:pt idx="2">
                  <c:v>1.2936000000000001</c:v>
                </c:pt>
                <c:pt idx="3">
                  <c:v>1.4232</c:v>
                </c:pt>
                <c:pt idx="4">
                  <c:v>1.734</c:v>
                </c:pt>
                <c:pt idx="5">
                  <c:v>2.0316000000000001</c:v>
                </c:pt>
                <c:pt idx="6">
                  <c:v>2.3908</c:v>
                </c:pt>
                <c:pt idx="7">
                  <c:v>2.7315999999999998</c:v>
                </c:pt>
                <c:pt idx="8">
                  <c:v>2.7951999999999999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7-3941-B02C-3F3D3200ABF4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CTN!$P$21:$P$29</c:f>
              <c:numCache>
                <c:formatCode>0.00</c:formatCode>
                <c:ptCount val="9"/>
                <c:pt idx="0">
                  <c:v>3.1656</c:v>
                </c:pt>
                <c:pt idx="1">
                  <c:v>3.1012</c:v>
                </c:pt>
                <c:pt idx="2">
                  <c:v>3.0388000000000002</c:v>
                </c:pt>
                <c:pt idx="3">
                  <c:v>2.8439999999999999</c:v>
                </c:pt>
                <c:pt idx="4">
                  <c:v>2.4460000000000002</c:v>
                </c:pt>
                <c:pt idx="5">
                  <c:v>2.0076000000000001</c:v>
                </c:pt>
                <c:pt idx="6">
                  <c:v>1.488</c:v>
                </c:pt>
                <c:pt idx="7">
                  <c:v>1.0736000000000001</c:v>
                </c:pt>
                <c:pt idx="8">
                  <c:v>0.83840000000000003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7-3941-B02C-3F3D3200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CTN!$M$21:$M$29</c:f>
              <c:numCache>
                <c:formatCode>0.00</c:formatCode>
                <c:ptCount val="9"/>
                <c:pt idx="0">
                  <c:v>4.3132000000000001</c:v>
                </c:pt>
                <c:pt idx="1">
                  <c:v>4.3163999999999998</c:v>
                </c:pt>
                <c:pt idx="2">
                  <c:v>4.3323999999999998</c:v>
                </c:pt>
                <c:pt idx="3">
                  <c:v>4.2671999999999999</c:v>
                </c:pt>
                <c:pt idx="4">
                  <c:v>4.18</c:v>
                </c:pt>
                <c:pt idx="5">
                  <c:v>4.0392000000000001</c:v>
                </c:pt>
                <c:pt idx="6">
                  <c:v>3.8788</c:v>
                </c:pt>
                <c:pt idx="7">
                  <c:v>3.8052000000000001</c:v>
                </c:pt>
                <c:pt idx="8">
                  <c:v>3.6335999999999999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7-3941-B02C-3F3D3200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MOD.FC_2b 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CTN!$H$35:$H$43</c:f>
              <c:numCache>
                <c:formatCode>0.00</c:formatCode>
                <c:ptCount val="9"/>
                <c:pt idx="0">
                  <c:v>1.1452</c:v>
                </c:pt>
                <c:pt idx="1">
                  <c:v>1.2627999999999999</c:v>
                </c:pt>
                <c:pt idx="2">
                  <c:v>1.4219999999999999</c:v>
                </c:pt>
                <c:pt idx="3">
                  <c:v>1.7964</c:v>
                </c:pt>
                <c:pt idx="4">
                  <c:v>2.226</c:v>
                </c:pt>
                <c:pt idx="5">
                  <c:v>2.6591999999999998</c:v>
                </c:pt>
                <c:pt idx="6">
                  <c:v>2.7924000000000002</c:v>
                </c:pt>
                <c:pt idx="7">
                  <c:v>2.0548000000000002</c:v>
                </c:pt>
                <c:pt idx="8">
                  <c:v>1.0924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0-8C40-AC83-371D1EDF306F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CTN!$E$35:$E$43</c:f>
              <c:numCache>
                <c:formatCode>0.00</c:formatCode>
                <c:ptCount val="9"/>
                <c:pt idx="0">
                  <c:v>3.3351999999999999</c:v>
                </c:pt>
                <c:pt idx="1">
                  <c:v>3.2107999999999999</c:v>
                </c:pt>
                <c:pt idx="2">
                  <c:v>2.9996</c:v>
                </c:pt>
                <c:pt idx="3">
                  <c:v>2.5651999999999999</c:v>
                </c:pt>
                <c:pt idx="4">
                  <c:v>1.9443999999999999</c:v>
                </c:pt>
                <c:pt idx="5">
                  <c:v>1.3512</c:v>
                </c:pt>
                <c:pt idx="6">
                  <c:v>0.91359999999999997</c:v>
                </c:pt>
                <c:pt idx="7">
                  <c:v>0.80840000000000001</c:v>
                </c:pt>
                <c:pt idx="8">
                  <c:v>0.80120000000000002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0-8C40-AC83-371D1EDF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CTN!$B$35:$B$43</c:f>
              <c:numCache>
                <c:formatCode>0.00</c:formatCode>
                <c:ptCount val="9"/>
                <c:pt idx="0">
                  <c:v>4.4803999999999995</c:v>
                </c:pt>
                <c:pt idx="1">
                  <c:v>4.4735999999999994</c:v>
                </c:pt>
                <c:pt idx="2">
                  <c:v>4.4215999999999998</c:v>
                </c:pt>
                <c:pt idx="3">
                  <c:v>4.3616000000000001</c:v>
                </c:pt>
                <c:pt idx="4">
                  <c:v>4.1703999999999999</c:v>
                </c:pt>
                <c:pt idx="5">
                  <c:v>4.0103999999999997</c:v>
                </c:pt>
                <c:pt idx="6">
                  <c:v>3.7060000000000004</c:v>
                </c:pt>
                <c:pt idx="7">
                  <c:v>2.8632</c:v>
                </c:pt>
                <c:pt idx="8">
                  <c:v>1.8936000000000002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0-8C40-AC83-371D1EDF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MOD.FC_2b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CTN!$S$35:$S$43</c:f>
              <c:numCache>
                <c:formatCode>0.00</c:formatCode>
                <c:ptCount val="9"/>
                <c:pt idx="0">
                  <c:v>1.1476</c:v>
                </c:pt>
                <c:pt idx="1">
                  <c:v>1.2636000000000001</c:v>
                </c:pt>
                <c:pt idx="2">
                  <c:v>1.4208000000000001</c:v>
                </c:pt>
                <c:pt idx="3">
                  <c:v>1.798</c:v>
                </c:pt>
                <c:pt idx="4">
                  <c:v>2.2284000000000002</c:v>
                </c:pt>
                <c:pt idx="5">
                  <c:v>2.6619999999999999</c:v>
                </c:pt>
                <c:pt idx="6">
                  <c:v>2.7951999999999999</c:v>
                </c:pt>
                <c:pt idx="7">
                  <c:v>1.9743999999999999</c:v>
                </c:pt>
                <c:pt idx="8">
                  <c:v>1.1152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1-4A42-B4FE-4F265F798D71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CTN!$P$35:$P$43</c:f>
              <c:numCache>
                <c:formatCode>0.00</c:formatCode>
                <c:ptCount val="9"/>
                <c:pt idx="0">
                  <c:v>3.1554000000000002</c:v>
                </c:pt>
                <c:pt idx="1">
                  <c:v>3.0691999999999999</c:v>
                </c:pt>
                <c:pt idx="2">
                  <c:v>2.8428</c:v>
                </c:pt>
                <c:pt idx="3">
                  <c:v>2.3732000000000002</c:v>
                </c:pt>
                <c:pt idx="4">
                  <c:v>1.7116</c:v>
                </c:pt>
                <c:pt idx="5">
                  <c:v>1.1268</c:v>
                </c:pt>
                <c:pt idx="6">
                  <c:v>0.73640000000000005</c:v>
                </c:pt>
                <c:pt idx="7">
                  <c:v>0.72919999999999996</c:v>
                </c:pt>
                <c:pt idx="8">
                  <c:v>0.55920000000000003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1-4A42-B4FE-4F265F79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CTN!$M$35:$M$43</c:f>
              <c:numCache>
                <c:formatCode>0.00</c:formatCode>
                <c:ptCount val="9"/>
                <c:pt idx="0">
                  <c:v>4.3029999999999999</c:v>
                </c:pt>
                <c:pt idx="1">
                  <c:v>4.3327999999999998</c:v>
                </c:pt>
                <c:pt idx="2">
                  <c:v>4.2636000000000003</c:v>
                </c:pt>
                <c:pt idx="3">
                  <c:v>4.1711999999999998</c:v>
                </c:pt>
                <c:pt idx="4">
                  <c:v>3.94</c:v>
                </c:pt>
                <c:pt idx="5">
                  <c:v>3.7888000000000002</c:v>
                </c:pt>
                <c:pt idx="6">
                  <c:v>3.5316000000000001</c:v>
                </c:pt>
                <c:pt idx="7">
                  <c:v>2.7035999999999998</c:v>
                </c:pt>
                <c:pt idx="8">
                  <c:v>1.6744000000000001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F1-4A42-B4FE-4F265F79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NOAA Extreme-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CTN!$H$49:$H$57</c:f>
              <c:numCache>
                <c:formatCode>0.00</c:formatCode>
                <c:ptCount val="9"/>
                <c:pt idx="0">
                  <c:v>1.1452</c:v>
                </c:pt>
                <c:pt idx="1">
                  <c:v>1.6168</c:v>
                </c:pt>
                <c:pt idx="2">
                  <c:v>2.3883999999999999</c:v>
                </c:pt>
                <c:pt idx="3">
                  <c:v>2.6659999999999999</c:v>
                </c:pt>
                <c:pt idx="4">
                  <c:v>0.93520000000000003</c:v>
                </c:pt>
                <c:pt idx="5">
                  <c:v>0.83120000000000005</c:v>
                </c:pt>
                <c:pt idx="6">
                  <c:v>0.98119999999999996</c:v>
                </c:pt>
                <c:pt idx="7">
                  <c:v>0.63400000000000001</c:v>
                </c:pt>
                <c:pt idx="8">
                  <c:v>0.56120000000000003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A-EE44-A179-D4F9FF3ADC53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CTN!$E$49:$E$57</c:f>
              <c:numCache>
                <c:formatCode>0.00</c:formatCode>
                <c:ptCount val="9"/>
                <c:pt idx="0">
                  <c:v>3.3351999999999999</c:v>
                </c:pt>
                <c:pt idx="1">
                  <c:v>2.7111999999999998</c:v>
                </c:pt>
                <c:pt idx="2">
                  <c:v>1.6392</c:v>
                </c:pt>
                <c:pt idx="3">
                  <c:v>0.75319999999999998</c:v>
                </c:pt>
                <c:pt idx="4">
                  <c:v>0.69199999999999995</c:v>
                </c:pt>
                <c:pt idx="5">
                  <c:v>0.80840000000000001</c:v>
                </c:pt>
                <c:pt idx="6">
                  <c:v>0.82</c:v>
                </c:pt>
                <c:pt idx="7">
                  <c:v>0.62160000000000004</c:v>
                </c:pt>
                <c:pt idx="8">
                  <c:v>0.68159999999999998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A-EE44-A179-D4F9FF3A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CTN!$B$49:$B$57</c:f>
              <c:numCache>
                <c:formatCode>0.00</c:formatCode>
                <c:ptCount val="9"/>
                <c:pt idx="0">
                  <c:v>4.4803999999999995</c:v>
                </c:pt>
                <c:pt idx="1">
                  <c:v>4.3279999999999994</c:v>
                </c:pt>
                <c:pt idx="2">
                  <c:v>4.0275999999999996</c:v>
                </c:pt>
                <c:pt idx="3">
                  <c:v>3.4192</c:v>
                </c:pt>
                <c:pt idx="4">
                  <c:v>1.6272</c:v>
                </c:pt>
                <c:pt idx="5">
                  <c:v>1.6396000000000002</c:v>
                </c:pt>
                <c:pt idx="6">
                  <c:v>1.8011999999999999</c:v>
                </c:pt>
                <c:pt idx="7">
                  <c:v>1.2556</c:v>
                </c:pt>
                <c:pt idx="8">
                  <c:v>1.2427999999999999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A-EE44-A179-D4F9FF3A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CTN</a:t>
            </a:r>
            <a:r>
              <a:rPr lang="pt-PT" baseline="0"/>
              <a:t> - NOAA Extreme - SLAMM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CTN!$S$49:$S$57</c:f>
              <c:numCache>
                <c:formatCode>0.00</c:formatCode>
                <c:ptCount val="9"/>
                <c:pt idx="0">
                  <c:v>1.1476</c:v>
                </c:pt>
                <c:pt idx="1">
                  <c:v>1.6184000000000001</c:v>
                </c:pt>
                <c:pt idx="2">
                  <c:v>2.3908</c:v>
                </c:pt>
                <c:pt idx="3">
                  <c:v>2.6659999999999999</c:v>
                </c:pt>
                <c:pt idx="4">
                  <c:v>1.0067999999999999</c:v>
                </c:pt>
                <c:pt idx="5">
                  <c:v>0.93799999999999994</c:v>
                </c:pt>
                <c:pt idx="6">
                  <c:v>0.95920000000000005</c:v>
                </c:pt>
                <c:pt idx="7">
                  <c:v>0.60640000000000005</c:v>
                </c:pt>
                <c:pt idx="8">
                  <c:v>0.56559999999999999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3-C442-A5C4-650017487345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 w="25400">
              <a:noFill/>
            </a:ln>
            <a:effectLst/>
          </c:spPr>
          <c:cat>
            <c:numRef>
              <c:f>CTN!$A$7:$A$15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CTN!$P$49:$P$57</c:f>
              <c:numCache>
                <c:formatCode>0.00</c:formatCode>
                <c:ptCount val="9"/>
                <c:pt idx="0">
                  <c:v>3.1663999999999999</c:v>
                </c:pt>
                <c:pt idx="1">
                  <c:v>2.5948000000000002</c:v>
                </c:pt>
                <c:pt idx="2">
                  <c:v>1.4703999999999999</c:v>
                </c:pt>
                <c:pt idx="3">
                  <c:v>0.58640000000000003</c:v>
                </c:pt>
                <c:pt idx="4">
                  <c:v>0.51280000000000003</c:v>
                </c:pt>
                <c:pt idx="5">
                  <c:v>0.55759999999999998</c:v>
                </c:pt>
                <c:pt idx="6">
                  <c:v>0.55879999999999996</c:v>
                </c:pt>
                <c:pt idx="7">
                  <c:v>0.4476</c:v>
                </c:pt>
                <c:pt idx="8">
                  <c:v>0.46479999999999999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3-C442-A5C4-650017487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CTN!$M$49:$M$57</c:f>
              <c:numCache>
                <c:formatCode>0.00</c:formatCode>
                <c:ptCount val="9"/>
                <c:pt idx="0">
                  <c:v>4.3140000000000001</c:v>
                </c:pt>
                <c:pt idx="1">
                  <c:v>4.2131999999999996</c:v>
                </c:pt>
                <c:pt idx="2">
                  <c:v>3.8612000000000002</c:v>
                </c:pt>
                <c:pt idx="3">
                  <c:v>3.2524000000000002</c:v>
                </c:pt>
                <c:pt idx="4">
                  <c:v>1.5196000000000001</c:v>
                </c:pt>
                <c:pt idx="5">
                  <c:v>1.4956</c:v>
                </c:pt>
                <c:pt idx="6">
                  <c:v>1.518</c:v>
                </c:pt>
                <c:pt idx="7">
                  <c:v>1.054</c:v>
                </c:pt>
                <c:pt idx="8">
                  <c:v>1.0304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3-C442-A5C4-650017487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5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(ha</a:t>
                </a:r>
                <a:r>
                  <a:rPr lang="pt-PT" baseline="0"/>
                  <a:t>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0.5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CTS</a:t>
            </a:r>
            <a:r>
              <a:rPr lang="pt-PT" baseline="0"/>
              <a:t> - IPCC RCP4.5 - SMRM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4852116039451604"/>
          <c:y val="0.25940409355909427"/>
          <c:w val="0.79309227725696785"/>
          <c:h val="0.55629507976005577"/>
        </c:manualLayout>
      </c:layout>
      <c:areaChart>
        <c:grouping val="stacked"/>
        <c:varyColors val="0"/>
        <c:ser>
          <c:idx val="0"/>
          <c:order val="1"/>
          <c:tx>
            <c:v>Low Marsh</c:v>
          </c:tx>
          <c:spPr>
            <a:solidFill>
              <a:srgbClr val="32A02C"/>
            </a:solidFill>
            <a:ln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CTS!$H$7:$H$15</c:f>
              <c:numCache>
                <c:formatCode>0.00</c:formatCode>
                <c:ptCount val="9"/>
                <c:pt idx="0">
                  <c:v>4.3044000000000002</c:v>
                </c:pt>
                <c:pt idx="1">
                  <c:v>4.3727999999999998</c:v>
                </c:pt>
                <c:pt idx="2">
                  <c:v>4.4516</c:v>
                </c:pt>
                <c:pt idx="3">
                  <c:v>4.5544000000000002</c:v>
                </c:pt>
                <c:pt idx="4">
                  <c:v>4.5728</c:v>
                </c:pt>
                <c:pt idx="5">
                  <c:v>4.6656000000000004</c:v>
                </c:pt>
                <c:pt idx="6">
                  <c:v>4.8071999999999999</c:v>
                </c:pt>
                <c:pt idx="7">
                  <c:v>4.9459999999999997</c:v>
                </c:pt>
                <c:pt idx="8">
                  <c:v>5.0919999999999996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9-BC4A-8CF7-344D16077CB2}"/>
            </c:ext>
          </c:extLst>
        </c:ser>
        <c:ser>
          <c:idx val="1"/>
          <c:order val="2"/>
          <c:tx>
            <c:v>High Marsh</c:v>
          </c:tx>
          <c:spPr>
            <a:solidFill>
              <a:srgbClr val="B3E08A"/>
            </a:solidFill>
            <a:ln>
              <a:noFill/>
            </a:ln>
            <a:effectLst/>
          </c:spPr>
          <c:cat>
            <c:numRef>
              <c:f>CTS!$A$7:$A$15</c:f>
              <c:numCache>
                <c:formatCode>General</c:formatCode>
                <c:ptCount val="9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</c:numCache>
            </c:numRef>
          </c:cat>
          <c:val>
            <c:numRef>
              <c:f>CTS!$E$7:$E$15</c:f>
              <c:numCache>
                <c:formatCode>0.00</c:formatCode>
                <c:ptCount val="9"/>
                <c:pt idx="0">
                  <c:v>5.9820000000000002</c:v>
                </c:pt>
                <c:pt idx="1">
                  <c:v>6.0331999999999999</c:v>
                </c:pt>
                <c:pt idx="2">
                  <c:v>5.8559999999999999</c:v>
                </c:pt>
                <c:pt idx="3">
                  <c:v>5.5632000000000001</c:v>
                </c:pt>
                <c:pt idx="4">
                  <c:v>5.4055999999999997</c:v>
                </c:pt>
                <c:pt idx="5">
                  <c:v>5.1087999999999996</c:v>
                </c:pt>
                <c:pt idx="6">
                  <c:v>4.7976000000000001</c:v>
                </c:pt>
                <c:pt idx="7">
                  <c:v>4.4160000000000004</c:v>
                </c:pt>
                <c:pt idx="8">
                  <c:v>4.0064000000000002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9-BC4A-8CF7-344D1607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03999"/>
        <c:axId val="389908271"/>
      </c:areaChart>
      <c:lineChart>
        <c:grouping val="stacked"/>
        <c:varyColors val="0"/>
        <c:ser>
          <c:idx val="2"/>
          <c:order val="0"/>
          <c:tx>
            <c:v>Total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CTS!$B$7:$B$15</c:f>
              <c:numCache>
                <c:formatCode>0.00</c:formatCode>
                <c:ptCount val="9"/>
                <c:pt idx="0">
                  <c:v>10.2864</c:v>
                </c:pt>
                <c:pt idx="1">
                  <c:v>10.405999999999999</c:v>
                </c:pt>
                <c:pt idx="2">
                  <c:v>10.307600000000001</c:v>
                </c:pt>
                <c:pt idx="3">
                  <c:v>10.117599999999999</c:v>
                </c:pt>
                <c:pt idx="4">
                  <c:v>9.9784000000000006</c:v>
                </c:pt>
                <c:pt idx="5">
                  <c:v>9.7744</c:v>
                </c:pt>
                <c:pt idx="6">
                  <c:v>9.6048000000000009</c:v>
                </c:pt>
                <c:pt idx="7">
                  <c:v>9.3620000000000001</c:v>
                </c:pt>
                <c:pt idx="8">
                  <c:v>9.0983999999999998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19-BC4A-8CF7-344D1607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03999"/>
        <c:axId val="389908271"/>
      </c:lineChart>
      <c:catAx>
        <c:axId val="38950399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908271"/>
        <c:crosses val="autoZero"/>
        <c:auto val="1"/>
        <c:lblAlgn val="ctr"/>
        <c:lblOffset val="100"/>
        <c:noMultiLvlLbl val="0"/>
      </c:catAx>
      <c:valAx>
        <c:axId val="389908271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Area (sq</a:t>
                </a:r>
                <a:r>
                  <a:rPr lang="pt-PT" baseline="0"/>
                  <a:t> m)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9503999"/>
        <c:crosses val="autoZero"/>
        <c:crossBetween val="midCat"/>
        <c:majorUnit val="1"/>
      </c:valAx>
      <c:spPr>
        <a:noFill/>
        <a:ln w="6350">
          <a:solidFill>
            <a:schemeClr val="tx1"/>
          </a:solidFill>
          <a:prstDash val="solid"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8467</xdr:colOff>
      <xdr:row>1</xdr:row>
      <xdr:rowOff>4234</xdr:rowOff>
    </xdr:from>
    <xdr:to>
      <xdr:col>34</xdr:col>
      <xdr:colOff>67733</xdr:colOff>
      <xdr:row>17</xdr:row>
      <xdr:rowOff>33867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7D5521-A7BE-4143-8922-A0E8B5F2E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1</xdr:row>
      <xdr:rowOff>0</xdr:rowOff>
    </xdr:from>
    <xdr:to>
      <xdr:col>41</xdr:col>
      <xdr:colOff>59266</xdr:colOff>
      <xdr:row>17</xdr:row>
      <xdr:rowOff>29633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91B04B-EBAD-1843-96E2-32AA6C763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18</xdr:row>
      <xdr:rowOff>0</xdr:rowOff>
    </xdr:from>
    <xdr:to>
      <xdr:col>34</xdr:col>
      <xdr:colOff>59266</xdr:colOff>
      <xdr:row>34</xdr:row>
      <xdr:rowOff>29632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3C870E2-121D-9749-8CAD-3A9D26019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18</xdr:row>
      <xdr:rowOff>0</xdr:rowOff>
    </xdr:from>
    <xdr:to>
      <xdr:col>41</xdr:col>
      <xdr:colOff>59266</xdr:colOff>
      <xdr:row>34</xdr:row>
      <xdr:rowOff>29632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FC074DB-09AE-1349-BCF3-BFE2472FA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35</xdr:row>
      <xdr:rowOff>0</xdr:rowOff>
    </xdr:from>
    <xdr:to>
      <xdr:col>34</xdr:col>
      <xdr:colOff>59266</xdr:colOff>
      <xdr:row>51</xdr:row>
      <xdr:rowOff>29633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943C35D-CC70-2C43-80F0-95D8164EC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0</xdr:colOff>
      <xdr:row>35</xdr:row>
      <xdr:rowOff>0</xdr:rowOff>
    </xdr:from>
    <xdr:to>
      <xdr:col>41</xdr:col>
      <xdr:colOff>59266</xdr:colOff>
      <xdr:row>51</xdr:row>
      <xdr:rowOff>29633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1349441-C646-574B-982E-F0C2D46DF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0</xdr:colOff>
      <xdr:row>52</xdr:row>
      <xdr:rowOff>0</xdr:rowOff>
    </xdr:from>
    <xdr:to>
      <xdr:col>34</xdr:col>
      <xdr:colOff>59266</xdr:colOff>
      <xdr:row>68</xdr:row>
      <xdr:rowOff>29633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6D168D4-7136-484E-8DB8-845C0038B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0</xdr:colOff>
      <xdr:row>52</xdr:row>
      <xdr:rowOff>0</xdr:rowOff>
    </xdr:from>
    <xdr:to>
      <xdr:col>41</xdr:col>
      <xdr:colOff>59266</xdr:colOff>
      <xdr:row>68</xdr:row>
      <xdr:rowOff>29633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9814278-8175-9849-AE0B-22B15E9EF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8467</xdr:colOff>
      <xdr:row>1</xdr:row>
      <xdr:rowOff>4234</xdr:rowOff>
    </xdr:from>
    <xdr:to>
      <xdr:col>34</xdr:col>
      <xdr:colOff>67733</xdr:colOff>
      <xdr:row>17</xdr:row>
      <xdr:rowOff>33867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2C0579-258D-4E4C-A834-3ACD096E0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1</xdr:row>
      <xdr:rowOff>0</xdr:rowOff>
    </xdr:from>
    <xdr:to>
      <xdr:col>41</xdr:col>
      <xdr:colOff>59266</xdr:colOff>
      <xdr:row>17</xdr:row>
      <xdr:rowOff>29633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B46454-B00F-EF4D-996C-3A42610AD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18</xdr:row>
      <xdr:rowOff>0</xdr:rowOff>
    </xdr:from>
    <xdr:to>
      <xdr:col>34</xdr:col>
      <xdr:colOff>59266</xdr:colOff>
      <xdr:row>34</xdr:row>
      <xdr:rowOff>29632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227DA8-705B-8946-B9F1-071DE60BA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18</xdr:row>
      <xdr:rowOff>0</xdr:rowOff>
    </xdr:from>
    <xdr:to>
      <xdr:col>41</xdr:col>
      <xdr:colOff>59266</xdr:colOff>
      <xdr:row>34</xdr:row>
      <xdr:rowOff>29632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54C2788-0603-C64F-8FFB-E45858061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35</xdr:row>
      <xdr:rowOff>0</xdr:rowOff>
    </xdr:from>
    <xdr:to>
      <xdr:col>34</xdr:col>
      <xdr:colOff>59266</xdr:colOff>
      <xdr:row>51</xdr:row>
      <xdr:rowOff>29633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85C7ED0-A2B2-6942-A512-3455B5A1F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0</xdr:colOff>
      <xdr:row>35</xdr:row>
      <xdr:rowOff>0</xdr:rowOff>
    </xdr:from>
    <xdr:to>
      <xdr:col>41</xdr:col>
      <xdr:colOff>59266</xdr:colOff>
      <xdr:row>51</xdr:row>
      <xdr:rowOff>29633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805CF0-8640-A946-B8D5-1FE67D635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0</xdr:colOff>
      <xdr:row>52</xdr:row>
      <xdr:rowOff>0</xdr:rowOff>
    </xdr:from>
    <xdr:to>
      <xdr:col>34</xdr:col>
      <xdr:colOff>59266</xdr:colOff>
      <xdr:row>68</xdr:row>
      <xdr:rowOff>29633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89A85F4-881D-D548-B51E-E14D1B2F3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0</xdr:colOff>
      <xdr:row>52</xdr:row>
      <xdr:rowOff>0</xdr:rowOff>
    </xdr:from>
    <xdr:to>
      <xdr:col>41</xdr:col>
      <xdr:colOff>59266</xdr:colOff>
      <xdr:row>68</xdr:row>
      <xdr:rowOff>29633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53C34BB-5D9C-DA4B-8172-B85EDD40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11F0-4DAD-174A-A03D-67ABE6193984}">
  <dimension ref="A1:AA57"/>
  <sheetViews>
    <sheetView zoomScale="150" zoomScaleNormal="120" workbookViewId="0">
      <selection activeCell="AI54" sqref="AI54"/>
    </sheetView>
  </sheetViews>
  <sheetFormatPr baseColWidth="10" defaultColWidth="11" defaultRowHeight="16" x14ac:dyDescent="0.2"/>
  <sheetData>
    <row r="1" spans="1:27" x14ac:dyDescent="0.2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x14ac:dyDescent="0.2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x14ac:dyDescent="0.2">
      <c r="A3" s="30" t="s">
        <v>1</v>
      </c>
      <c r="B3" s="31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20</v>
      </c>
      <c r="Y3" s="31"/>
      <c r="Z3" s="31"/>
      <c r="AA3" s="32"/>
    </row>
    <row r="4" spans="1:27" x14ac:dyDescent="0.2">
      <c r="A4" s="30"/>
      <c r="B4" s="31" t="s">
        <v>5</v>
      </c>
      <c r="C4" s="31"/>
      <c r="D4" s="31"/>
      <c r="E4" s="31" t="s">
        <v>2</v>
      </c>
      <c r="F4" s="31"/>
      <c r="G4" s="31"/>
      <c r="H4" s="31" t="s">
        <v>3</v>
      </c>
      <c r="I4" s="31"/>
      <c r="J4" s="31"/>
      <c r="K4" s="31" t="s">
        <v>7</v>
      </c>
      <c r="L4" s="31"/>
      <c r="M4" s="31" t="s">
        <v>5</v>
      </c>
      <c r="N4" s="31"/>
      <c r="O4" s="31"/>
      <c r="P4" s="31" t="s">
        <v>2</v>
      </c>
      <c r="Q4" s="31"/>
      <c r="R4" s="31"/>
      <c r="S4" s="31" t="s">
        <v>3</v>
      </c>
      <c r="T4" s="31"/>
      <c r="U4" s="31"/>
      <c r="V4" s="31" t="s">
        <v>7</v>
      </c>
      <c r="W4" s="31"/>
      <c r="X4" s="31"/>
      <c r="Y4" s="31"/>
      <c r="Z4" s="31"/>
      <c r="AA4" s="32"/>
    </row>
    <row r="5" spans="1:27" x14ac:dyDescent="0.2">
      <c r="A5" s="30"/>
      <c r="B5" s="31" t="s">
        <v>11</v>
      </c>
      <c r="C5" s="31"/>
      <c r="D5" s="1" t="s">
        <v>12</v>
      </c>
      <c r="E5" s="31" t="s">
        <v>11</v>
      </c>
      <c r="F5" s="31"/>
      <c r="G5" s="1" t="s">
        <v>12</v>
      </c>
      <c r="H5" s="31" t="s">
        <v>11</v>
      </c>
      <c r="I5" s="31"/>
      <c r="J5" s="1" t="s">
        <v>12</v>
      </c>
      <c r="K5" s="31" t="s">
        <v>8</v>
      </c>
      <c r="L5" s="1" t="s">
        <v>12</v>
      </c>
      <c r="M5" s="31" t="s">
        <v>11</v>
      </c>
      <c r="N5" s="31"/>
      <c r="O5" s="1" t="s">
        <v>12</v>
      </c>
      <c r="P5" s="31" t="s">
        <v>11</v>
      </c>
      <c r="Q5" s="31"/>
      <c r="R5" s="1" t="s">
        <v>12</v>
      </c>
      <c r="S5" s="31" t="s">
        <v>11</v>
      </c>
      <c r="T5" s="31"/>
      <c r="U5" s="1" t="s">
        <v>12</v>
      </c>
      <c r="V5" s="31" t="s">
        <v>8</v>
      </c>
      <c r="W5" s="1" t="s">
        <v>12</v>
      </c>
      <c r="X5" s="1" t="s">
        <v>5</v>
      </c>
      <c r="Y5" s="1" t="s">
        <v>2</v>
      </c>
      <c r="Z5" s="1" t="s">
        <v>3</v>
      </c>
      <c r="AA5" s="10" t="s">
        <v>18</v>
      </c>
    </row>
    <row r="6" spans="1:27" x14ac:dyDescent="0.2">
      <c r="A6" s="30"/>
      <c r="B6" s="2" t="s">
        <v>10</v>
      </c>
      <c r="C6" s="1" t="s">
        <v>14</v>
      </c>
      <c r="D6" s="1" t="s">
        <v>13</v>
      </c>
      <c r="E6" s="2" t="s">
        <v>10</v>
      </c>
      <c r="F6" s="1" t="s">
        <v>14</v>
      </c>
      <c r="G6" s="1" t="s">
        <v>13</v>
      </c>
      <c r="H6" s="2" t="s">
        <v>10</v>
      </c>
      <c r="I6" s="1" t="s">
        <v>14</v>
      </c>
      <c r="J6" s="1" t="s">
        <v>13</v>
      </c>
      <c r="K6" s="31"/>
      <c r="L6" s="1" t="s">
        <v>13</v>
      </c>
      <c r="M6" s="2" t="s">
        <v>10</v>
      </c>
      <c r="N6" s="1" t="s">
        <v>14</v>
      </c>
      <c r="O6" s="1" t="s">
        <v>13</v>
      </c>
      <c r="P6" s="2" t="s">
        <v>10</v>
      </c>
      <c r="Q6" s="1" t="s">
        <v>14</v>
      </c>
      <c r="R6" s="1" t="s">
        <v>13</v>
      </c>
      <c r="S6" s="2" t="s">
        <v>10</v>
      </c>
      <c r="T6" s="1" t="s">
        <v>14</v>
      </c>
      <c r="U6" s="1" t="s">
        <v>13</v>
      </c>
      <c r="V6" s="31"/>
      <c r="W6" s="1" t="s">
        <v>13</v>
      </c>
      <c r="X6" s="31" t="s">
        <v>13</v>
      </c>
      <c r="Y6" s="31"/>
      <c r="Z6" s="31"/>
      <c r="AA6" s="32"/>
    </row>
    <row r="7" spans="1:27" x14ac:dyDescent="0.2">
      <c r="A7" s="11">
        <v>2020</v>
      </c>
      <c r="B7" s="3">
        <f>E7+H7</f>
        <v>4.4803999999999995</v>
      </c>
      <c r="C7" s="1">
        <f>F7+I7</f>
        <v>44804</v>
      </c>
      <c r="D7" s="4" t="s">
        <v>6</v>
      </c>
      <c r="E7" s="3">
        <f>F7/10000</f>
        <v>3.3351999999999999</v>
      </c>
      <c r="F7" s="1">
        <v>33352</v>
      </c>
      <c r="G7" s="4" t="s">
        <v>6</v>
      </c>
      <c r="H7" s="3">
        <f>I7/10000</f>
        <v>1.1452</v>
      </c>
      <c r="I7" s="1">
        <v>11452</v>
      </c>
      <c r="J7" s="4" t="s">
        <v>6</v>
      </c>
      <c r="K7" s="5">
        <f>F7/I7</f>
        <v>2.9123297240656654</v>
      </c>
      <c r="L7" s="4" t="s">
        <v>6</v>
      </c>
      <c r="M7" s="6">
        <f>N7/10000</f>
        <v>4.3140000000000001</v>
      </c>
      <c r="N7" s="4">
        <f>Q7+T7</f>
        <v>43140</v>
      </c>
      <c r="O7" s="4" t="s">
        <v>6</v>
      </c>
      <c r="P7" s="6">
        <f>Q7/10000</f>
        <v>3.1663999999999999</v>
      </c>
      <c r="Q7" s="1">
        <v>31664</v>
      </c>
      <c r="R7" s="4" t="s">
        <v>6</v>
      </c>
      <c r="S7" s="3">
        <f>T7/10000</f>
        <v>1.1476</v>
      </c>
      <c r="T7" s="1">
        <v>11476</v>
      </c>
      <c r="U7" s="4" t="s">
        <v>6</v>
      </c>
      <c r="V7" s="2">
        <f>Q7/T7</f>
        <v>2.7591495294527708</v>
      </c>
      <c r="W7" s="4" t="s">
        <v>6</v>
      </c>
      <c r="X7" s="22" t="s">
        <v>6</v>
      </c>
      <c r="Y7" s="22" t="s">
        <v>6</v>
      </c>
      <c r="Z7" s="22" t="s">
        <v>6</v>
      </c>
      <c r="AA7" s="23" t="s">
        <v>6</v>
      </c>
    </row>
    <row r="8" spans="1:27" x14ac:dyDescent="0.2">
      <c r="A8" s="11">
        <v>2030</v>
      </c>
      <c r="B8" s="3">
        <f t="shared" ref="B8:B15" si="0">E8+H8</f>
        <v>4.5044000000000004</v>
      </c>
      <c r="C8" s="1">
        <f t="shared" ref="C8:C15" si="1">F8+I8</f>
        <v>45044</v>
      </c>
      <c r="D8" s="8">
        <f t="shared" ref="D8:D15" si="2">(C8-$C$7)/$C$7</f>
        <v>5.3566645835193289E-3</v>
      </c>
      <c r="E8" s="3">
        <f t="shared" ref="E8:E15" si="3">F8/10000</f>
        <v>3.3351999999999999</v>
      </c>
      <c r="F8" s="1">
        <v>33352</v>
      </c>
      <c r="G8" s="8">
        <f t="shared" ref="G8:G15" si="4">(F8-$F$7)/$F$7</f>
        <v>0</v>
      </c>
      <c r="H8" s="3">
        <f t="shared" ref="H8:H15" si="5">I8/10000</f>
        <v>1.1692</v>
      </c>
      <c r="I8" s="1">
        <v>11692</v>
      </c>
      <c r="J8" s="8">
        <f t="shared" ref="J8:J15" si="6">(I8-$I$7)/$I$7</f>
        <v>2.0957038071952497E-2</v>
      </c>
      <c r="K8" s="5">
        <f t="shared" ref="K8:K15" si="7">F8/I8</f>
        <v>2.8525487512829284</v>
      </c>
      <c r="L8" s="9">
        <f t="shared" ref="L8:L15" si="8">(K8-$K$7)/$K$7</f>
        <v>-2.0526855969893974E-2</v>
      </c>
      <c r="M8" s="6">
        <f t="shared" ref="M8:M15" si="9">N8/10000</f>
        <v>4.3255999999999997</v>
      </c>
      <c r="N8" s="4">
        <f t="shared" ref="N8:N15" si="10">Q8+T8</f>
        <v>43256</v>
      </c>
      <c r="O8" s="9">
        <f t="shared" ref="O8:O15" si="11">(N8-$N$7)/$N$7</f>
        <v>2.6889197960129809E-3</v>
      </c>
      <c r="P8" s="6">
        <f t="shared" ref="P8:P15" si="12">Q8/10000</f>
        <v>3.1564000000000001</v>
      </c>
      <c r="Q8" s="1">
        <v>31564</v>
      </c>
      <c r="R8" s="8">
        <f t="shared" ref="R8:R15" si="13">(Q8-$Q$7)/$Q$7</f>
        <v>-3.1581606872157653E-3</v>
      </c>
      <c r="S8" s="3">
        <f t="shared" ref="S8:S15" si="14">T8/10000</f>
        <v>1.1692</v>
      </c>
      <c r="T8" s="1">
        <v>11692</v>
      </c>
      <c r="U8" s="8">
        <f t="shared" ref="U8:U15" si="15">(T8-$T$7)/$T$7</f>
        <v>1.8821889159986057E-2</v>
      </c>
      <c r="V8" s="2">
        <f t="shared" ref="V8:V15" si="16">Q8/T8</f>
        <v>2.6996236743072184</v>
      </c>
      <c r="W8" s="8">
        <f t="shared" ref="W8:W15" si="17">(V8-$V$7)/$V$7</f>
        <v>-2.1573986661519697E-2</v>
      </c>
      <c r="X8" s="7">
        <f t="shared" ref="X8:X15" si="18">D8-O8</f>
        <v>2.667744787506348E-3</v>
      </c>
      <c r="Y8" s="7">
        <f t="shared" ref="Y8:Y15" si="19">(G8-R8)</f>
        <v>3.1581606872157653E-3</v>
      </c>
      <c r="Z8" s="7">
        <f t="shared" ref="Z8:Z15" si="20">J8-U8</f>
        <v>2.1351489119664398E-3</v>
      </c>
      <c r="AA8" s="12">
        <f t="shared" ref="AA8:AA15" si="21">L8-W8</f>
        <v>1.0471306916257223E-3</v>
      </c>
    </row>
    <row r="9" spans="1:27" x14ac:dyDescent="0.2">
      <c r="A9" s="11">
        <v>2040</v>
      </c>
      <c r="B9" s="3">
        <f t="shared" si="0"/>
        <v>4.5107999999999997</v>
      </c>
      <c r="C9" s="1">
        <f t="shared" si="1"/>
        <v>45108</v>
      </c>
      <c r="D9" s="8">
        <f t="shared" si="2"/>
        <v>6.7851084724578166E-3</v>
      </c>
      <c r="E9" s="3">
        <f t="shared" si="3"/>
        <v>3.2456</v>
      </c>
      <c r="F9" s="1">
        <v>32456</v>
      </c>
      <c r="G9" s="8">
        <f t="shared" si="4"/>
        <v>-2.6864955624850084E-2</v>
      </c>
      <c r="H9" s="3">
        <f t="shared" si="5"/>
        <v>1.2652000000000001</v>
      </c>
      <c r="I9" s="1">
        <v>12652</v>
      </c>
      <c r="J9" s="8">
        <f t="shared" si="6"/>
        <v>0.10478519035976248</v>
      </c>
      <c r="K9" s="5">
        <f t="shared" si="7"/>
        <v>2.5652861207714195</v>
      </c>
      <c r="L9" s="9">
        <f t="shared" si="8"/>
        <v>-0.11916356874927153</v>
      </c>
      <c r="M9" s="6">
        <f t="shared" si="9"/>
        <v>4.3524000000000003</v>
      </c>
      <c r="N9" s="4">
        <f t="shared" si="10"/>
        <v>43524</v>
      </c>
      <c r="O9" s="9">
        <f t="shared" si="11"/>
        <v>8.9012517385257308E-3</v>
      </c>
      <c r="P9" s="6">
        <f t="shared" si="12"/>
        <v>3.0872000000000002</v>
      </c>
      <c r="Q9" s="1">
        <v>30872</v>
      </c>
      <c r="R9" s="8">
        <f t="shared" si="13"/>
        <v>-2.5012632642748864E-2</v>
      </c>
      <c r="S9" s="3">
        <f t="shared" si="14"/>
        <v>1.2652000000000001</v>
      </c>
      <c r="T9" s="1">
        <v>12652</v>
      </c>
      <c r="U9" s="8">
        <f t="shared" si="15"/>
        <v>0.1024747298710352</v>
      </c>
      <c r="V9" s="2">
        <f t="shared" si="16"/>
        <v>2.4400885235535883</v>
      </c>
      <c r="W9" s="8">
        <f t="shared" si="17"/>
        <v>-0.11563744642808928</v>
      </c>
      <c r="X9" s="7">
        <f t="shared" si="18"/>
        <v>-2.1161432660679142E-3</v>
      </c>
      <c r="Y9" s="7">
        <f t="shared" si="19"/>
        <v>-1.8523229821012198E-3</v>
      </c>
      <c r="Z9" s="7">
        <f t="shared" si="20"/>
        <v>2.3104604887272812E-3</v>
      </c>
      <c r="AA9" s="12">
        <f t="shared" si="21"/>
        <v>-3.526122321182254E-3</v>
      </c>
    </row>
    <row r="10" spans="1:27" x14ac:dyDescent="0.2">
      <c r="A10" s="11">
        <v>2050</v>
      </c>
      <c r="B10" s="3">
        <f t="shared" si="0"/>
        <v>4.4904000000000002</v>
      </c>
      <c r="C10" s="1">
        <f t="shared" si="1"/>
        <v>44904</v>
      </c>
      <c r="D10" s="8">
        <f t="shared" si="2"/>
        <v>2.2319435764663869E-3</v>
      </c>
      <c r="E10" s="3">
        <f t="shared" si="3"/>
        <v>3.1484000000000001</v>
      </c>
      <c r="F10" s="1">
        <v>31484</v>
      </c>
      <c r="G10" s="8">
        <f t="shared" si="4"/>
        <v>-5.6008635164307985E-2</v>
      </c>
      <c r="H10" s="3">
        <f t="shared" si="5"/>
        <v>1.3420000000000001</v>
      </c>
      <c r="I10" s="1">
        <v>13420</v>
      </c>
      <c r="J10" s="8">
        <f t="shared" si="6"/>
        <v>0.17184771219001047</v>
      </c>
      <c r="K10" s="5">
        <f t="shared" si="7"/>
        <v>2.3460506706408344</v>
      </c>
      <c r="L10" s="9">
        <f t="shared" si="8"/>
        <v>-0.1944419441059356</v>
      </c>
      <c r="M10" s="6">
        <f t="shared" si="9"/>
        <v>4.3032000000000004</v>
      </c>
      <c r="N10" s="4">
        <f t="shared" si="10"/>
        <v>43032</v>
      </c>
      <c r="O10" s="9">
        <f t="shared" si="11"/>
        <v>-2.5034770514603616E-3</v>
      </c>
      <c r="P10" s="6">
        <f t="shared" si="12"/>
        <v>2.9611999999999998</v>
      </c>
      <c r="Q10" s="1">
        <v>29612</v>
      </c>
      <c r="R10" s="8">
        <f t="shared" si="13"/>
        <v>-6.4805457301667507E-2</v>
      </c>
      <c r="S10" s="3">
        <f t="shared" si="14"/>
        <v>1.3420000000000001</v>
      </c>
      <c r="T10" s="1">
        <v>13420</v>
      </c>
      <c r="U10" s="8">
        <f t="shared" si="15"/>
        <v>0.16939700243987452</v>
      </c>
      <c r="V10" s="2">
        <f t="shared" si="16"/>
        <v>2.2065573770491804</v>
      </c>
      <c r="W10" s="8">
        <f t="shared" si="17"/>
        <v>-0.20027626140044225</v>
      </c>
      <c r="X10" s="7">
        <f t="shared" si="18"/>
        <v>4.7354206279267485E-3</v>
      </c>
      <c r="Y10" s="7">
        <f t="shared" si="19"/>
        <v>8.7968221373595223E-3</v>
      </c>
      <c r="Z10" s="7">
        <f t="shared" si="20"/>
        <v>2.4507097501359487E-3</v>
      </c>
      <c r="AA10" s="12">
        <f t="shared" si="21"/>
        <v>5.8343172945066468E-3</v>
      </c>
    </row>
    <row r="11" spans="1:27" x14ac:dyDescent="0.2">
      <c r="A11" s="11">
        <v>2060</v>
      </c>
      <c r="B11" s="3">
        <f t="shared" si="0"/>
        <v>4.4863999999999997</v>
      </c>
      <c r="C11" s="1">
        <f t="shared" si="1"/>
        <v>44864</v>
      </c>
      <c r="D11" s="8">
        <f t="shared" si="2"/>
        <v>1.3391661458798322E-3</v>
      </c>
      <c r="E11" s="3">
        <f t="shared" si="3"/>
        <v>3.0668000000000002</v>
      </c>
      <c r="F11" s="1">
        <v>30668</v>
      </c>
      <c r="G11" s="8">
        <f t="shared" si="4"/>
        <v>-8.0474934036939311E-2</v>
      </c>
      <c r="H11" s="3">
        <f t="shared" si="5"/>
        <v>1.4196</v>
      </c>
      <c r="I11" s="1">
        <v>14196</v>
      </c>
      <c r="J11" s="8">
        <f t="shared" si="6"/>
        <v>0.23960880195599021</v>
      </c>
      <c r="K11" s="5">
        <f t="shared" si="7"/>
        <v>2.1603268526345452</v>
      </c>
      <c r="L11" s="9">
        <f t="shared" si="8"/>
        <v>-0.25821350694498646</v>
      </c>
      <c r="M11" s="6">
        <f t="shared" si="9"/>
        <v>4.2671999999999999</v>
      </c>
      <c r="N11" s="4">
        <f t="shared" si="10"/>
        <v>42672</v>
      </c>
      <c r="O11" s="9">
        <f t="shared" si="11"/>
        <v>-1.0848400556328233E-2</v>
      </c>
      <c r="P11" s="6">
        <f t="shared" si="12"/>
        <v>2.8439999999999999</v>
      </c>
      <c r="Q11" s="1">
        <v>28440</v>
      </c>
      <c r="R11" s="8">
        <f t="shared" si="13"/>
        <v>-0.10181910055583628</v>
      </c>
      <c r="S11" s="3">
        <f t="shared" si="14"/>
        <v>1.4232</v>
      </c>
      <c r="T11" s="1">
        <v>14232</v>
      </c>
      <c r="U11" s="8">
        <f t="shared" si="15"/>
        <v>0.24015336354130359</v>
      </c>
      <c r="V11" s="2">
        <f t="shared" si="16"/>
        <v>1.9983136593591906</v>
      </c>
      <c r="W11" s="8">
        <f t="shared" si="17"/>
        <v>-0.27575014038636708</v>
      </c>
      <c r="X11" s="7">
        <f t="shared" si="18"/>
        <v>1.2187566702208065E-2</v>
      </c>
      <c r="Y11" s="7">
        <f t="shared" si="19"/>
        <v>2.1344166518896965E-2</v>
      </c>
      <c r="Z11" s="7">
        <f t="shared" si="20"/>
        <v>-5.4456158531338006E-4</v>
      </c>
      <c r="AA11" s="12">
        <f t="shared" si="21"/>
        <v>1.7536633441380622E-2</v>
      </c>
    </row>
    <row r="12" spans="1:27" x14ac:dyDescent="0.2">
      <c r="A12" s="11">
        <v>2070</v>
      </c>
      <c r="B12" s="3">
        <f t="shared" si="0"/>
        <v>4.4611999999999998</v>
      </c>
      <c r="C12" s="1">
        <f t="shared" si="1"/>
        <v>44612</v>
      </c>
      <c r="D12" s="8">
        <f t="shared" si="2"/>
        <v>-4.285331666815463E-3</v>
      </c>
      <c r="E12" s="3">
        <f t="shared" si="3"/>
        <v>2.8443999999999998</v>
      </c>
      <c r="F12" s="1">
        <v>28444</v>
      </c>
      <c r="G12" s="8">
        <f t="shared" si="4"/>
        <v>-0.14715759174862078</v>
      </c>
      <c r="H12" s="3">
        <f t="shared" si="5"/>
        <v>1.6168</v>
      </c>
      <c r="I12" s="1">
        <v>16168</v>
      </c>
      <c r="J12" s="8">
        <f t="shared" si="6"/>
        <v>0.41180579811386658</v>
      </c>
      <c r="K12" s="5">
        <f t="shared" si="7"/>
        <v>1.7592775853537852</v>
      </c>
      <c r="L12" s="9">
        <f t="shared" si="8"/>
        <v>-0.39592087708468615</v>
      </c>
      <c r="M12" s="6">
        <f t="shared" si="9"/>
        <v>4.2131999999999996</v>
      </c>
      <c r="N12" s="4">
        <f t="shared" si="10"/>
        <v>42132</v>
      </c>
      <c r="O12" s="9">
        <f t="shared" si="11"/>
        <v>-2.3365785813630042E-2</v>
      </c>
      <c r="P12" s="6">
        <f t="shared" si="12"/>
        <v>2.5948000000000002</v>
      </c>
      <c r="Q12" s="1">
        <v>25948</v>
      </c>
      <c r="R12" s="8">
        <f t="shared" si="13"/>
        <v>-0.18052046488125315</v>
      </c>
      <c r="S12" s="3">
        <f t="shared" si="14"/>
        <v>1.6184000000000001</v>
      </c>
      <c r="T12" s="1">
        <v>16184</v>
      </c>
      <c r="U12" s="8">
        <f t="shared" si="15"/>
        <v>0.41024747298710351</v>
      </c>
      <c r="V12" s="2">
        <f t="shared" si="16"/>
        <v>1.6033119130004942</v>
      </c>
      <c r="W12" s="8">
        <f t="shared" si="17"/>
        <v>-0.41891082890368642</v>
      </c>
      <c r="X12" s="7">
        <f t="shared" si="18"/>
        <v>1.9080454146814578E-2</v>
      </c>
      <c r="Y12" s="7">
        <f t="shared" si="19"/>
        <v>3.3362873132632365E-2</v>
      </c>
      <c r="Z12" s="7">
        <f t="shared" si="20"/>
        <v>1.5583251267630716E-3</v>
      </c>
      <c r="AA12" s="12">
        <f t="shared" si="21"/>
        <v>2.2989951819000265E-2</v>
      </c>
    </row>
    <row r="13" spans="1:27" x14ac:dyDescent="0.2">
      <c r="A13" s="11">
        <v>2080</v>
      </c>
      <c r="B13" s="3">
        <f t="shared" si="0"/>
        <v>4.4560000000000004</v>
      </c>
      <c r="C13" s="1">
        <f t="shared" si="1"/>
        <v>44560</v>
      </c>
      <c r="D13" s="8">
        <f t="shared" si="2"/>
        <v>-5.4459423265779839E-3</v>
      </c>
      <c r="E13" s="3">
        <f t="shared" si="3"/>
        <v>2.6596000000000002</v>
      </c>
      <c r="F13" s="1">
        <v>26596</v>
      </c>
      <c r="G13" s="8">
        <f t="shared" si="4"/>
        <v>-0.20256656272487408</v>
      </c>
      <c r="H13" s="3">
        <f t="shared" si="5"/>
        <v>1.7964</v>
      </c>
      <c r="I13" s="1">
        <v>17964</v>
      </c>
      <c r="J13" s="8">
        <f t="shared" si="6"/>
        <v>0.56863429968564438</v>
      </c>
      <c r="K13" s="5">
        <f t="shared" si="7"/>
        <v>1.4805165887330216</v>
      </c>
      <c r="L13" s="9">
        <f t="shared" si="8"/>
        <v>-0.49163840326905245</v>
      </c>
      <c r="M13" s="6">
        <f t="shared" si="9"/>
        <v>4.1711999999999998</v>
      </c>
      <c r="N13" s="4">
        <f t="shared" si="10"/>
        <v>41712</v>
      </c>
      <c r="O13" s="9">
        <f t="shared" si="11"/>
        <v>-3.3101529902642562E-2</v>
      </c>
      <c r="P13" s="6">
        <f t="shared" si="12"/>
        <v>2.3732000000000002</v>
      </c>
      <c r="Q13" s="1">
        <v>23732</v>
      </c>
      <c r="R13" s="8">
        <f t="shared" si="13"/>
        <v>-0.2505053057099545</v>
      </c>
      <c r="S13" s="3">
        <f t="shared" si="14"/>
        <v>1.798</v>
      </c>
      <c r="T13" s="1">
        <v>17980</v>
      </c>
      <c r="U13" s="8">
        <f t="shared" si="15"/>
        <v>0.56674799581735802</v>
      </c>
      <c r="V13" s="2">
        <f t="shared" si="16"/>
        <v>1.3199110122358175</v>
      </c>
      <c r="W13" s="8">
        <f t="shared" si="17"/>
        <v>-0.52162396486804441</v>
      </c>
      <c r="X13" s="7">
        <f t="shared" si="18"/>
        <v>2.765558757606458E-2</v>
      </c>
      <c r="Y13" s="7">
        <f t="shared" si="19"/>
        <v>4.7938742985080413E-2</v>
      </c>
      <c r="Z13" s="7">
        <f t="shared" si="20"/>
        <v>1.8863038682863653E-3</v>
      </c>
      <c r="AA13" s="12">
        <f t="shared" si="21"/>
        <v>2.9985561598991961E-2</v>
      </c>
    </row>
    <row r="14" spans="1:27" x14ac:dyDescent="0.2">
      <c r="A14" s="11">
        <v>2090</v>
      </c>
      <c r="B14" s="3">
        <f t="shared" si="0"/>
        <v>4.4011999999999993</v>
      </c>
      <c r="C14" s="1">
        <f t="shared" si="1"/>
        <v>44012</v>
      </c>
      <c r="D14" s="8">
        <f t="shared" si="2"/>
        <v>-1.7676993125613785E-2</v>
      </c>
      <c r="E14" s="3">
        <f t="shared" si="3"/>
        <v>2.4727999999999999</v>
      </c>
      <c r="F14" s="1">
        <v>24728</v>
      </c>
      <c r="G14" s="8">
        <f t="shared" si="4"/>
        <v>-0.25857519788918204</v>
      </c>
      <c r="H14" s="3">
        <f t="shared" si="5"/>
        <v>1.9283999999999999</v>
      </c>
      <c r="I14" s="1">
        <v>19284</v>
      </c>
      <c r="J14" s="8">
        <f t="shared" si="6"/>
        <v>0.68389800908138321</v>
      </c>
      <c r="K14" s="5">
        <f t="shared" si="7"/>
        <v>1.2823065753992948</v>
      </c>
      <c r="L14" s="9">
        <f t="shared" si="8"/>
        <v>-0.55969732245524328</v>
      </c>
      <c r="M14" s="6">
        <f t="shared" si="9"/>
        <v>4.0731999999999999</v>
      </c>
      <c r="N14" s="4">
        <f t="shared" si="10"/>
        <v>40732</v>
      </c>
      <c r="O14" s="9">
        <f t="shared" si="11"/>
        <v>-5.5818266110338431E-2</v>
      </c>
      <c r="P14" s="6">
        <f t="shared" si="12"/>
        <v>2.1432000000000002</v>
      </c>
      <c r="Q14" s="1">
        <v>21432</v>
      </c>
      <c r="R14" s="8">
        <f t="shared" si="13"/>
        <v>-0.32314300151591713</v>
      </c>
      <c r="S14" s="3">
        <f t="shared" si="14"/>
        <v>1.93</v>
      </c>
      <c r="T14" s="1">
        <v>19300</v>
      </c>
      <c r="U14" s="8">
        <f t="shared" si="15"/>
        <v>0.68177065179505059</v>
      </c>
      <c r="V14" s="2">
        <f t="shared" si="16"/>
        <v>1.1104663212435233</v>
      </c>
      <c r="W14" s="8">
        <f t="shared" si="17"/>
        <v>-0.59753311323298786</v>
      </c>
      <c r="X14" s="7">
        <f t="shared" si="18"/>
        <v>3.8141272984724646E-2</v>
      </c>
      <c r="Y14" s="7">
        <f t="shared" si="19"/>
        <v>6.4567803626735087E-2</v>
      </c>
      <c r="Z14" s="7">
        <f t="shared" si="20"/>
        <v>2.1273572863326207E-3</v>
      </c>
      <c r="AA14" s="12">
        <f t="shared" si="21"/>
        <v>3.7835790777744571E-2</v>
      </c>
    </row>
    <row r="15" spans="1:27" ht="17" thickBot="1" x14ac:dyDescent="0.25">
      <c r="A15" s="13">
        <v>2100</v>
      </c>
      <c r="B15" s="14">
        <f t="shared" si="0"/>
        <v>4.3284000000000002</v>
      </c>
      <c r="C15" s="15">
        <f t="shared" si="1"/>
        <v>43284</v>
      </c>
      <c r="D15" s="16">
        <f t="shared" si="2"/>
        <v>-3.3925542362289084E-2</v>
      </c>
      <c r="E15" s="14">
        <f t="shared" si="3"/>
        <v>2.1684000000000001</v>
      </c>
      <c r="F15" s="15">
        <v>21684</v>
      </c>
      <c r="G15" s="16">
        <f t="shared" si="4"/>
        <v>-0.34984408731110578</v>
      </c>
      <c r="H15" s="14">
        <f t="shared" si="5"/>
        <v>2.16</v>
      </c>
      <c r="I15" s="15">
        <v>21600</v>
      </c>
      <c r="J15" s="16">
        <f t="shared" si="6"/>
        <v>0.88613342647572479</v>
      </c>
      <c r="K15" s="17">
        <f t="shared" si="7"/>
        <v>1.0038888888888888</v>
      </c>
      <c r="L15" s="18">
        <f t="shared" si="8"/>
        <v>-0.65529696703179552</v>
      </c>
      <c r="M15" s="19">
        <f t="shared" si="9"/>
        <v>3.9912000000000001</v>
      </c>
      <c r="N15" s="20">
        <f t="shared" si="10"/>
        <v>39912</v>
      </c>
      <c r="O15" s="18">
        <f t="shared" si="11"/>
        <v>-7.4826147426981918E-2</v>
      </c>
      <c r="P15" s="19">
        <f t="shared" si="12"/>
        <v>1.8288</v>
      </c>
      <c r="Q15" s="15">
        <v>18288</v>
      </c>
      <c r="R15" s="16">
        <f t="shared" si="13"/>
        <v>-0.4224355735219808</v>
      </c>
      <c r="S15" s="14">
        <f t="shared" si="14"/>
        <v>2.1623999999999999</v>
      </c>
      <c r="T15" s="15">
        <v>21624</v>
      </c>
      <c r="U15" s="16">
        <f t="shared" si="15"/>
        <v>0.88428023701638203</v>
      </c>
      <c r="V15" s="21">
        <f t="shared" si="16"/>
        <v>0.84572697003329633</v>
      </c>
      <c r="W15" s="16">
        <f t="shared" si="17"/>
        <v>-0.69348273407964534</v>
      </c>
      <c r="X15" s="7">
        <f t="shared" si="18"/>
        <v>4.0900605064692834E-2</v>
      </c>
      <c r="Y15" s="7">
        <f t="shared" si="19"/>
        <v>7.2591486210875023E-2</v>
      </c>
      <c r="Z15" s="7">
        <f t="shared" si="20"/>
        <v>1.8531894593427634E-3</v>
      </c>
      <c r="AA15" s="12">
        <f t="shared" si="21"/>
        <v>3.8185767047849817E-2</v>
      </c>
    </row>
    <row r="16" spans="1:27" x14ac:dyDescent="0.2">
      <c r="A16" s="27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</row>
    <row r="17" spans="1:27" x14ac:dyDescent="0.2">
      <c r="A17" s="30" t="s">
        <v>1</v>
      </c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 t="s">
        <v>4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 t="s">
        <v>20</v>
      </c>
      <c r="Y17" s="31"/>
      <c r="Z17" s="31"/>
      <c r="AA17" s="32"/>
    </row>
    <row r="18" spans="1:27" x14ac:dyDescent="0.2">
      <c r="A18" s="30"/>
      <c r="B18" s="31" t="s">
        <v>5</v>
      </c>
      <c r="C18" s="31"/>
      <c r="D18" s="31"/>
      <c r="E18" s="31" t="s">
        <v>2</v>
      </c>
      <c r="F18" s="31"/>
      <c r="G18" s="31"/>
      <c r="H18" s="31" t="s">
        <v>3</v>
      </c>
      <c r="I18" s="31"/>
      <c r="J18" s="31"/>
      <c r="K18" s="31" t="s">
        <v>7</v>
      </c>
      <c r="L18" s="31"/>
      <c r="M18" s="31" t="s">
        <v>5</v>
      </c>
      <c r="N18" s="31"/>
      <c r="O18" s="31"/>
      <c r="P18" s="31" t="s">
        <v>2</v>
      </c>
      <c r="Q18" s="31"/>
      <c r="R18" s="31"/>
      <c r="S18" s="31" t="s">
        <v>3</v>
      </c>
      <c r="T18" s="31"/>
      <c r="U18" s="31"/>
      <c r="V18" s="31" t="s">
        <v>7</v>
      </c>
      <c r="W18" s="31"/>
      <c r="X18" s="31"/>
      <c r="Y18" s="31"/>
      <c r="Z18" s="31"/>
      <c r="AA18" s="32"/>
    </row>
    <row r="19" spans="1:27" x14ac:dyDescent="0.2">
      <c r="A19" s="30"/>
      <c r="B19" s="31" t="s">
        <v>11</v>
      </c>
      <c r="C19" s="31"/>
      <c r="D19" s="1" t="s">
        <v>12</v>
      </c>
      <c r="E19" s="31" t="s">
        <v>11</v>
      </c>
      <c r="F19" s="31"/>
      <c r="G19" s="1" t="s">
        <v>12</v>
      </c>
      <c r="H19" s="31" t="s">
        <v>11</v>
      </c>
      <c r="I19" s="31"/>
      <c r="J19" s="1" t="s">
        <v>12</v>
      </c>
      <c r="K19" s="31" t="s">
        <v>8</v>
      </c>
      <c r="L19" s="1" t="s">
        <v>12</v>
      </c>
      <c r="M19" s="31" t="s">
        <v>11</v>
      </c>
      <c r="N19" s="31"/>
      <c r="O19" s="1" t="s">
        <v>12</v>
      </c>
      <c r="P19" s="31" t="s">
        <v>11</v>
      </c>
      <c r="Q19" s="31"/>
      <c r="R19" s="1" t="s">
        <v>12</v>
      </c>
      <c r="S19" s="31" t="s">
        <v>11</v>
      </c>
      <c r="T19" s="31"/>
      <c r="U19" s="1" t="s">
        <v>12</v>
      </c>
      <c r="V19" s="31" t="s">
        <v>8</v>
      </c>
      <c r="W19" s="1" t="s">
        <v>12</v>
      </c>
      <c r="X19" s="1" t="s">
        <v>5</v>
      </c>
      <c r="Y19" s="1" t="s">
        <v>2</v>
      </c>
      <c r="Z19" s="1" t="s">
        <v>3</v>
      </c>
      <c r="AA19" s="10" t="s">
        <v>18</v>
      </c>
    </row>
    <row r="20" spans="1:27" x14ac:dyDescent="0.2">
      <c r="A20" s="30"/>
      <c r="B20" s="2" t="s">
        <v>10</v>
      </c>
      <c r="C20" s="1" t="s">
        <v>14</v>
      </c>
      <c r="D20" s="1" t="s">
        <v>13</v>
      </c>
      <c r="E20" s="2" t="s">
        <v>10</v>
      </c>
      <c r="F20" s="1" t="s">
        <v>14</v>
      </c>
      <c r="G20" s="1" t="s">
        <v>13</v>
      </c>
      <c r="H20" s="2" t="s">
        <v>10</v>
      </c>
      <c r="I20" s="1" t="s">
        <v>14</v>
      </c>
      <c r="J20" s="1" t="s">
        <v>13</v>
      </c>
      <c r="K20" s="31"/>
      <c r="L20" s="1" t="s">
        <v>13</v>
      </c>
      <c r="M20" s="2" t="s">
        <v>10</v>
      </c>
      <c r="N20" s="1" t="s">
        <v>14</v>
      </c>
      <c r="O20" s="1" t="s">
        <v>13</v>
      </c>
      <c r="P20" s="2" t="s">
        <v>10</v>
      </c>
      <c r="Q20" s="1" t="s">
        <v>14</v>
      </c>
      <c r="R20" s="1" t="s">
        <v>13</v>
      </c>
      <c r="S20" s="2" t="s">
        <v>10</v>
      </c>
      <c r="T20" s="1" t="s">
        <v>14</v>
      </c>
      <c r="U20" s="1" t="s">
        <v>13</v>
      </c>
      <c r="V20" s="31"/>
      <c r="W20" s="1" t="s">
        <v>13</v>
      </c>
      <c r="X20" s="31" t="s">
        <v>13</v>
      </c>
      <c r="Y20" s="31"/>
      <c r="Z20" s="31"/>
      <c r="AA20" s="32"/>
    </row>
    <row r="21" spans="1:27" x14ac:dyDescent="0.2">
      <c r="A21" s="11">
        <v>2020</v>
      </c>
      <c r="B21" s="3">
        <f>E21+H21</f>
        <v>4.4803999999999995</v>
      </c>
      <c r="C21" s="1">
        <f>F21+I21</f>
        <v>44804</v>
      </c>
      <c r="D21" s="4" t="s">
        <v>6</v>
      </c>
      <c r="E21" s="3">
        <f>F21/10000</f>
        <v>3.3351999999999999</v>
      </c>
      <c r="F21" s="1">
        <v>33352</v>
      </c>
      <c r="G21" s="4" t="s">
        <v>6</v>
      </c>
      <c r="H21" s="3">
        <f>I21/10000</f>
        <v>1.1452</v>
      </c>
      <c r="I21" s="1">
        <v>11452</v>
      </c>
      <c r="J21" s="4" t="s">
        <v>6</v>
      </c>
      <c r="K21" s="5">
        <f>F21/I21</f>
        <v>2.9123297240656654</v>
      </c>
      <c r="L21" s="4" t="s">
        <v>6</v>
      </c>
      <c r="M21" s="6">
        <f>N21/10000</f>
        <v>4.3132000000000001</v>
      </c>
      <c r="N21" s="4">
        <f>Q21+T21</f>
        <v>43132</v>
      </c>
      <c r="O21" s="4" t="s">
        <v>6</v>
      </c>
      <c r="P21" s="6">
        <f>Q21/10000</f>
        <v>3.1656</v>
      </c>
      <c r="Q21" s="1">
        <v>31656</v>
      </c>
      <c r="R21" s="4" t="s">
        <v>6</v>
      </c>
      <c r="S21" s="3">
        <f>T21/10000</f>
        <v>1.1476</v>
      </c>
      <c r="T21" s="1">
        <v>11476</v>
      </c>
      <c r="U21" s="4" t="s">
        <v>6</v>
      </c>
      <c r="V21" s="2">
        <f>Q21/T21</f>
        <v>2.7584524224468456</v>
      </c>
      <c r="W21" s="4" t="s">
        <v>6</v>
      </c>
      <c r="X21" s="22" t="s">
        <v>6</v>
      </c>
      <c r="Y21" s="22" t="s">
        <v>6</v>
      </c>
      <c r="Z21" s="22" t="s">
        <v>6</v>
      </c>
      <c r="AA21" s="23" t="s">
        <v>6</v>
      </c>
    </row>
    <row r="22" spans="1:27" x14ac:dyDescent="0.2">
      <c r="A22" s="11">
        <v>2030</v>
      </c>
      <c r="B22" s="3">
        <f t="shared" ref="B22:B29" si="22">E22+H22</f>
        <v>4.4800000000000004</v>
      </c>
      <c r="C22" s="1">
        <f t="shared" ref="C22:C29" si="23">F22+I22</f>
        <v>44800</v>
      </c>
      <c r="D22" s="8">
        <f t="shared" ref="D22:D29" si="24">(C22-$C$7)/$C$7</f>
        <v>-8.9277743058655478E-5</v>
      </c>
      <c r="E22" s="3">
        <f t="shared" ref="E22:E29" si="25">F22/10000</f>
        <v>3.2671999999999999</v>
      </c>
      <c r="F22" s="1">
        <v>32672</v>
      </c>
      <c r="G22" s="8">
        <f t="shared" ref="G22:G29" si="26">(F22-$F$7)/$F$7</f>
        <v>-2.038858239385944E-2</v>
      </c>
      <c r="H22" s="3">
        <f t="shared" ref="H22:H29" si="27">I22/10000</f>
        <v>1.2128000000000001</v>
      </c>
      <c r="I22" s="1">
        <v>12128</v>
      </c>
      <c r="J22" s="8">
        <f t="shared" ref="J22:J29" si="28">(I22-$I$7)/$I$7</f>
        <v>5.9028990569332869E-2</v>
      </c>
      <c r="K22" s="5">
        <f t="shared" ref="K22:K29" si="29">F22/I22</f>
        <v>2.6939313984168867</v>
      </c>
      <c r="L22" s="9">
        <f t="shared" ref="L22:L29" si="30">(K22-$K$7)/$K$7</f>
        <v>-7.4990933836945717E-2</v>
      </c>
      <c r="M22" s="6">
        <f t="shared" ref="M22:M29" si="31">N22/10000</f>
        <v>4.3163999999999998</v>
      </c>
      <c r="N22" s="4">
        <f t="shared" ref="N22:N29" si="32">Q22+T22</f>
        <v>43164</v>
      </c>
      <c r="O22" s="9">
        <f t="shared" ref="O22:O29" si="33">(N22-$N$7)/$N$7</f>
        <v>5.5632823365785818E-4</v>
      </c>
      <c r="P22" s="6">
        <f t="shared" ref="P22:P29" si="34">Q22/10000</f>
        <v>3.1012</v>
      </c>
      <c r="Q22" s="1">
        <v>31012</v>
      </c>
      <c r="R22" s="8">
        <f t="shared" ref="R22:R29" si="35">(Q22-$Q$7)/$Q$7</f>
        <v>-2.0591207680646793E-2</v>
      </c>
      <c r="S22" s="3">
        <f t="shared" ref="S22:S29" si="36">T22/10000</f>
        <v>1.2152000000000001</v>
      </c>
      <c r="T22" s="1">
        <v>12152</v>
      </c>
      <c r="U22" s="8">
        <f t="shared" ref="U22:U29" si="37">(T22-$T$7)/$T$7</f>
        <v>5.8905542000697107E-2</v>
      </c>
      <c r="V22" s="2">
        <f t="shared" ref="V22:V29" si="38">Q22/T22</f>
        <v>2.5520078999341673</v>
      </c>
      <c r="W22" s="8">
        <f t="shared" ref="W22:W29" si="39">(V22-$V$7)/$V$7</f>
        <v>-7.5074448596371079E-2</v>
      </c>
      <c r="X22" s="7">
        <f t="shared" ref="X22:X29" si="40">D22-O22</f>
        <v>-6.4560597671651371E-4</v>
      </c>
      <c r="Y22" s="7">
        <f t="shared" ref="Y22:Y29" si="41">G22-R22</f>
        <v>2.0262528678735223E-4</v>
      </c>
      <c r="Z22" s="7">
        <f t="shared" ref="Z22:Z29" si="42">J22-U22</f>
        <v>1.234485686357617E-4</v>
      </c>
      <c r="AA22" s="12">
        <f t="shared" ref="AA22:AA29" si="43">L22-W22</f>
        <v>8.3514759425362683E-5</v>
      </c>
    </row>
    <row r="23" spans="1:27" x14ac:dyDescent="0.2">
      <c r="A23" s="11">
        <v>2040</v>
      </c>
      <c r="B23" s="3">
        <f t="shared" si="22"/>
        <v>4.4968000000000004</v>
      </c>
      <c r="C23" s="1">
        <f t="shared" si="23"/>
        <v>44968</v>
      </c>
      <c r="D23" s="8">
        <f t="shared" si="24"/>
        <v>3.6603874654048746E-3</v>
      </c>
      <c r="E23" s="3">
        <f t="shared" si="25"/>
        <v>3.2056</v>
      </c>
      <c r="F23" s="1">
        <v>32056</v>
      </c>
      <c r="G23" s="8">
        <f t="shared" si="26"/>
        <v>-3.885823938594387E-2</v>
      </c>
      <c r="H23" s="3">
        <f t="shared" si="27"/>
        <v>1.2911999999999999</v>
      </c>
      <c r="I23" s="1">
        <v>12912</v>
      </c>
      <c r="J23" s="8">
        <f t="shared" si="28"/>
        <v>0.12748864827104436</v>
      </c>
      <c r="K23" s="5">
        <f t="shared" si="29"/>
        <v>2.4826517967781907</v>
      </c>
      <c r="L23" s="9">
        <f t="shared" si="30"/>
        <v>-0.1475375276833821</v>
      </c>
      <c r="M23" s="6">
        <f t="shared" si="31"/>
        <v>4.3323999999999998</v>
      </c>
      <c r="N23" s="4">
        <f t="shared" si="32"/>
        <v>43324</v>
      </c>
      <c r="O23" s="9">
        <f t="shared" si="33"/>
        <v>4.2651831247102461E-3</v>
      </c>
      <c r="P23" s="6">
        <f t="shared" si="34"/>
        <v>3.0388000000000002</v>
      </c>
      <c r="Q23" s="1">
        <v>30388</v>
      </c>
      <c r="R23" s="8">
        <f t="shared" si="35"/>
        <v>-4.029813036887317E-2</v>
      </c>
      <c r="S23" s="3">
        <f t="shared" si="36"/>
        <v>1.2936000000000001</v>
      </c>
      <c r="T23" s="1">
        <v>12936</v>
      </c>
      <c r="U23" s="8">
        <f t="shared" si="37"/>
        <v>0.12722202858138723</v>
      </c>
      <c r="V23" s="2">
        <f t="shared" si="38"/>
        <v>2.3491032776747063</v>
      </c>
      <c r="W23" s="8">
        <f t="shared" si="39"/>
        <v>-0.14861327644659766</v>
      </c>
      <c r="X23" s="7">
        <f t="shared" si="40"/>
        <v>-6.0479565930537157E-4</v>
      </c>
      <c r="Y23" s="7">
        <f t="shared" si="41"/>
        <v>1.4398909829292997E-3</v>
      </c>
      <c r="Z23" s="7">
        <f t="shared" si="42"/>
        <v>2.6661968965713267E-4</v>
      </c>
      <c r="AA23" s="12">
        <f t="shared" si="43"/>
        <v>1.0757487632155616E-3</v>
      </c>
    </row>
    <row r="24" spans="1:27" x14ac:dyDescent="0.2">
      <c r="A24" s="11">
        <v>2050</v>
      </c>
      <c r="B24" s="3">
        <f t="shared" si="22"/>
        <v>4.4535999999999998</v>
      </c>
      <c r="C24" s="1">
        <f t="shared" si="23"/>
        <v>44536</v>
      </c>
      <c r="D24" s="8">
        <f t="shared" si="24"/>
        <v>-5.9816087849299173E-3</v>
      </c>
      <c r="E24" s="3">
        <f t="shared" si="25"/>
        <v>3.0316000000000001</v>
      </c>
      <c r="F24" s="1">
        <v>30316</v>
      </c>
      <c r="G24" s="8">
        <f t="shared" si="26"/>
        <v>-9.1029023746701854E-2</v>
      </c>
      <c r="H24" s="3">
        <f t="shared" si="27"/>
        <v>1.4219999999999999</v>
      </c>
      <c r="I24" s="1">
        <v>14220</v>
      </c>
      <c r="J24" s="8">
        <f t="shared" si="28"/>
        <v>0.24170450576318547</v>
      </c>
      <c r="K24" s="5">
        <f t="shared" si="29"/>
        <v>2.1319268635724331</v>
      </c>
      <c r="L24" s="9">
        <f t="shared" si="30"/>
        <v>-0.26796514626914414</v>
      </c>
      <c r="M24" s="6">
        <f t="shared" si="31"/>
        <v>4.2671999999999999</v>
      </c>
      <c r="N24" s="4">
        <f t="shared" si="32"/>
        <v>42672</v>
      </c>
      <c r="O24" s="9">
        <f t="shared" si="33"/>
        <v>-1.0848400556328233E-2</v>
      </c>
      <c r="P24" s="6">
        <f t="shared" si="34"/>
        <v>2.8439999999999999</v>
      </c>
      <c r="Q24" s="1">
        <v>28440</v>
      </c>
      <c r="R24" s="8">
        <f t="shared" si="35"/>
        <v>-0.10181910055583628</v>
      </c>
      <c r="S24" s="3">
        <f t="shared" si="36"/>
        <v>1.4232</v>
      </c>
      <c r="T24" s="1">
        <v>14232</v>
      </c>
      <c r="U24" s="8">
        <f t="shared" si="37"/>
        <v>0.24015336354130359</v>
      </c>
      <c r="V24" s="2">
        <f t="shared" si="38"/>
        <v>1.9983136593591906</v>
      </c>
      <c r="W24" s="8">
        <f t="shared" si="39"/>
        <v>-0.27575014038636708</v>
      </c>
      <c r="X24" s="7">
        <f t="shared" si="40"/>
        <v>4.8667917713983155E-3</v>
      </c>
      <c r="Y24" s="7">
        <f t="shared" si="41"/>
        <v>1.0790076809134422E-2</v>
      </c>
      <c r="Z24" s="7">
        <f t="shared" si="42"/>
        <v>1.5511422218818793E-3</v>
      </c>
      <c r="AA24" s="12">
        <f t="shared" si="43"/>
        <v>7.7849941172229431E-3</v>
      </c>
    </row>
    <row r="25" spans="1:27" x14ac:dyDescent="0.2">
      <c r="A25" s="11">
        <v>2060</v>
      </c>
      <c r="B25" s="3">
        <f t="shared" si="22"/>
        <v>4.4020000000000001</v>
      </c>
      <c r="C25" s="1">
        <f t="shared" si="23"/>
        <v>44020</v>
      </c>
      <c r="D25" s="8">
        <f t="shared" si="24"/>
        <v>-1.7498437639496475E-2</v>
      </c>
      <c r="E25" s="3">
        <f t="shared" si="25"/>
        <v>2.6696</v>
      </c>
      <c r="F25" s="1">
        <v>26696</v>
      </c>
      <c r="G25" s="8">
        <f t="shared" si="26"/>
        <v>-0.19956824178460061</v>
      </c>
      <c r="H25" s="3">
        <f t="shared" si="27"/>
        <v>1.7323999999999999</v>
      </c>
      <c r="I25" s="1">
        <v>17324</v>
      </c>
      <c r="J25" s="8">
        <f t="shared" si="28"/>
        <v>0.51274886482710447</v>
      </c>
      <c r="K25" s="5">
        <f t="shared" si="29"/>
        <v>1.540983606557377</v>
      </c>
      <c r="L25" s="9">
        <f t="shared" si="30"/>
        <v>-0.47087598158146193</v>
      </c>
      <c r="M25" s="6">
        <f t="shared" si="31"/>
        <v>4.18</v>
      </c>
      <c r="N25" s="4">
        <f t="shared" si="32"/>
        <v>41800</v>
      </c>
      <c r="O25" s="9">
        <f t="shared" si="33"/>
        <v>-3.1061659712563746E-2</v>
      </c>
      <c r="P25" s="6">
        <f t="shared" si="34"/>
        <v>2.4460000000000002</v>
      </c>
      <c r="Q25" s="1">
        <v>24460</v>
      </c>
      <c r="R25" s="8">
        <f t="shared" si="35"/>
        <v>-0.22751389590702376</v>
      </c>
      <c r="S25" s="3">
        <f t="shared" si="36"/>
        <v>1.734</v>
      </c>
      <c r="T25" s="1">
        <v>17340</v>
      </c>
      <c r="U25" s="8">
        <f t="shared" si="37"/>
        <v>0.51097943534332524</v>
      </c>
      <c r="V25" s="2">
        <f t="shared" si="38"/>
        <v>1.4106113033448673</v>
      </c>
      <c r="W25" s="8">
        <f t="shared" si="39"/>
        <v>-0.4887514111550752</v>
      </c>
      <c r="X25" s="7">
        <f t="shared" si="40"/>
        <v>1.3563222073067271E-2</v>
      </c>
      <c r="Y25" s="7">
        <f t="shared" si="41"/>
        <v>2.7945654122423141E-2</v>
      </c>
      <c r="Z25" s="7">
        <f t="shared" si="42"/>
        <v>1.7694294837792279E-3</v>
      </c>
      <c r="AA25" s="12">
        <f t="shared" si="43"/>
        <v>1.7875429573613266E-2</v>
      </c>
    </row>
    <row r="26" spans="1:27" x14ac:dyDescent="0.2">
      <c r="A26" s="11">
        <v>2070</v>
      </c>
      <c r="B26" s="3">
        <f t="shared" si="22"/>
        <v>4.3003999999999998</v>
      </c>
      <c r="C26" s="1">
        <f t="shared" si="23"/>
        <v>43004</v>
      </c>
      <c r="D26" s="8">
        <f t="shared" si="24"/>
        <v>-4.0174984376394968E-2</v>
      </c>
      <c r="E26" s="3">
        <f t="shared" si="25"/>
        <v>2.2704</v>
      </c>
      <c r="F26" s="1">
        <v>22704</v>
      </c>
      <c r="G26" s="8">
        <f t="shared" si="26"/>
        <v>-0.31926121372031663</v>
      </c>
      <c r="H26" s="3">
        <f t="shared" si="27"/>
        <v>2.0299999999999998</v>
      </c>
      <c r="I26" s="1">
        <v>20300</v>
      </c>
      <c r="J26" s="8">
        <f t="shared" si="28"/>
        <v>0.77261613691931541</v>
      </c>
      <c r="K26" s="5">
        <f t="shared" si="29"/>
        <v>1.118423645320197</v>
      </c>
      <c r="L26" s="9">
        <f t="shared" si="30"/>
        <v>-0.61596942953325451</v>
      </c>
      <c r="M26" s="6">
        <f t="shared" si="31"/>
        <v>4.0392000000000001</v>
      </c>
      <c r="N26" s="4">
        <f t="shared" si="32"/>
        <v>40392</v>
      </c>
      <c r="O26" s="9">
        <f t="shared" si="33"/>
        <v>-6.3699582753824757E-2</v>
      </c>
      <c r="P26" s="6">
        <f t="shared" si="34"/>
        <v>2.0076000000000001</v>
      </c>
      <c r="Q26" s="1">
        <v>20076</v>
      </c>
      <c r="R26" s="8">
        <f t="shared" si="35"/>
        <v>-0.36596766043456291</v>
      </c>
      <c r="S26" s="3">
        <f t="shared" si="36"/>
        <v>2.0316000000000001</v>
      </c>
      <c r="T26" s="1">
        <v>20316</v>
      </c>
      <c r="U26" s="8">
        <f t="shared" si="37"/>
        <v>0.77030324154757757</v>
      </c>
      <c r="V26" s="2">
        <f t="shared" si="38"/>
        <v>0.98818665091553459</v>
      </c>
      <c r="W26" s="8">
        <f t="shared" si="39"/>
        <v>-0.64185099779223487</v>
      </c>
      <c r="X26" s="7">
        <f t="shared" si="40"/>
        <v>2.352459837742979E-2</v>
      </c>
      <c r="Y26" s="7">
        <f t="shared" si="41"/>
        <v>4.6706446714246286E-2</v>
      </c>
      <c r="Z26" s="7">
        <f t="shared" si="42"/>
        <v>2.3128953717378442E-3</v>
      </c>
      <c r="AA26" s="12">
        <f t="shared" si="43"/>
        <v>2.5881568258980359E-2</v>
      </c>
    </row>
    <row r="27" spans="1:27" x14ac:dyDescent="0.2">
      <c r="A27" s="11">
        <v>2080</v>
      </c>
      <c r="B27" s="3">
        <f t="shared" si="22"/>
        <v>4.1727999999999996</v>
      </c>
      <c r="C27" s="1">
        <f t="shared" si="23"/>
        <v>41728</v>
      </c>
      <c r="D27" s="8">
        <f t="shared" si="24"/>
        <v>-6.8654584412106062E-2</v>
      </c>
      <c r="E27" s="3">
        <f t="shared" si="25"/>
        <v>1.7844</v>
      </c>
      <c r="F27" s="1">
        <v>17844</v>
      </c>
      <c r="G27" s="8">
        <f t="shared" si="26"/>
        <v>-0.46497961141760613</v>
      </c>
      <c r="H27" s="3">
        <f t="shared" si="27"/>
        <v>2.3883999999999999</v>
      </c>
      <c r="I27" s="1">
        <v>23884</v>
      </c>
      <c r="J27" s="8">
        <f t="shared" si="28"/>
        <v>1.0855745721271393</v>
      </c>
      <c r="K27" s="5">
        <f t="shared" si="29"/>
        <v>0.74711103667727352</v>
      </c>
      <c r="L27" s="9">
        <f t="shared" si="30"/>
        <v>-0.74346619117209956</v>
      </c>
      <c r="M27" s="6">
        <f t="shared" si="31"/>
        <v>3.8788</v>
      </c>
      <c r="N27" s="4">
        <f t="shared" si="32"/>
        <v>38788</v>
      </c>
      <c r="O27" s="9">
        <f t="shared" si="33"/>
        <v>-0.10088085303662495</v>
      </c>
      <c r="P27" s="6">
        <f t="shared" si="34"/>
        <v>1.488</v>
      </c>
      <c r="Q27" s="1">
        <v>14880</v>
      </c>
      <c r="R27" s="8">
        <f t="shared" si="35"/>
        <v>-0.53006568974229407</v>
      </c>
      <c r="S27" s="3">
        <f t="shared" si="36"/>
        <v>2.3908</v>
      </c>
      <c r="T27" s="1">
        <v>23908</v>
      </c>
      <c r="U27" s="8">
        <f t="shared" si="37"/>
        <v>1.0833042872080865</v>
      </c>
      <c r="V27" s="2">
        <f t="shared" si="38"/>
        <v>0.62238581228040823</v>
      </c>
      <c r="W27" s="8">
        <f t="shared" si="39"/>
        <v>-0.77442838612525378</v>
      </c>
      <c r="X27" s="7">
        <f t="shared" si="40"/>
        <v>3.2226268624518883E-2</v>
      </c>
      <c r="Y27" s="7">
        <f t="shared" si="41"/>
        <v>6.5086078324687935E-2</v>
      </c>
      <c r="Z27" s="7">
        <f t="shared" si="42"/>
        <v>2.2702849190527896E-3</v>
      </c>
      <c r="AA27" s="12">
        <f t="shared" si="43"/>
        <v>3.0962194953154221E-2</v>
      </c>
    </row>
    <row r="28" spans="1:27" x14ac:dyDescent="0.2">
      <c r="A28" s="11">
        <v>2090</v>
      </c>
      <c r="B28" s="3">
        <f t="shared" si="22"/>
        <v>4.0468000000000002</v>
      </c>
      <c r="C28" s="1">
        <f t="shared" si="23"/>
        <v>40468</v>
      </c>
      <c r="D28" s="8">
        <f t="shared" si="24"/>
        <v>-9.6777073475582537E-2</v>
      </c>
      <c r="E28" s="3">
        <f t="shared" si="25"/>
        <v>1.3176000000000001</v>
      </c>
      <c r="F28" s="1">
        <v>13176</v>
      </c>
      <c r="G28" s="8">
        <f t="shared" si="26"/>
        <v>-0.60494123290957069</v>
      </c>
      <c r="H28" s="3">
        <f t="shared" si="27"/>
        <v>2.7292000000000001</v>
      </c>
      <c r="I28" s="1">
        <v>27292</v>
      </c>
      <c r="J28" s="8">
        <f t="shared" si="28"/>
        <v>1.3831645127488648</v>
      </c>
      <c r="K28" s="5">
        <f t="shared" si="29"/>
        <v>0.48277883628902241</v>
      </c>
      <c r="L28" s="9">
        <f t="shared" si="30"/>
        <v>-0.83422933457718029</v>
      </c>
      <c r="M28" s="6">
        <f t="shared" si="31"/>
        <v>3.8052000000000001</v>
      </c>
      <c r="N28" s="4">
        <f t="shared" si="32"/>
        <v>38052</v>
      </c>
      <c r="O28" s="9">
        <f t="shared" si="33"/>
        <v>-0.11794158553546592</v>
      </c>
      <c r="P28" s="6">
        <f t="shared" si="34"/>
        <v>1.0736000000000001</v>
      </c>
      <c r="Q28" s="1">
        <v>10736</v>
      </c>
      <c r="R28" s="8">
        <f t="shared" si="35"/>
        <v>-0.66093986862051546</v>
      </c>
      <c r="S28" s="3">
        <f t="shared" si="36"/>
        <v>2.7315999999999998</v>
      </c>
      <c r="T28" s="1">
        <v>27316</v>
      </c>
      <c r="U28" s="8">
        <f t="shared" si="37"/>
        <v>1.3802718717323108</v>
      </c>
      <c r="V28" s="2">
        <f t="shared" si="38"/>
        <v>0.39302972616781373</v>
      </c>
      <c r="W28" s="8">
        <f t="shared" si="39"/>
        <v>-0.85755403178682954</v>
      </c>
      <c r="X28" s="7">
        <f t="shared" si="40"/>
        <v>2.1164512059883386E-2</v>
      </c>
      <c r="Y28" s="7">
        <f t="shared" si="41"/>
        <v>5.5998635710944766E-2</v>
      </c>
      <c r="Z28" s="7">
        <f t="shared" si="42"/>
        <v>2.892641016553954E-3</v>
      </c>
      <c r="AA28" s="12">
        <f t="shared" si="43"/>
        <v>2.3324697209649248E-2</v>
      </c>
    </row>
    <row r="29" spans="1:27" ht="17" thickBot="1" x14ac:dyDescent="0.25">
      <c r="A29" s="13">
        <v>2100</v>
      </c>
      <c r="B29" s="14">
        <f t="shared" si="22"/>
        <v>3.7932000000000001</v>
      </c>
      <c r="C29" s="15">
        <f t="shared" si="23"/>
        <v>37932</v>
      </c>
      <c r="D29" s="16">
        <f t="shared" si="24"/>
        <v>-0.15337916257477011</v>
      </c>
      <c r="E29" s="14">
        <f t="shared" si="25"/>
        <v>1.0007999999999999</v>
      </c>
      <c r="F29" s="15">
        <v>10008</v>
      </c>
      <c r="G29" s="16">
        <f t="shared" si="26"/>
        <v>-0.69992804029743338</v>
      </c>
      <c r="H29" s="14">
        <f t="shared" si="27"/>
        <v>2.7924000000000002</v>
      </c>
      <c r="I29" s="15">
        <v>27924</v>
      </c>
      <c r="J29" s="16">
        <f t="shared" si="28"/>
        <v>1.4383513796716731</v>
      </c>
      <c r="K29" s="17">
        <f t="shared" si="29"/>
        <v>0.35840137516115173</v>
      </c>
      <c r="L29" s="18">
        <f t="shared" si="30"/>
        <v>-0.8769365390877456</v>
      </c>
      <c r="M29" s="19">
        <f t="shared" si="31"/>
        <v>3.6335999999999999</v>
      </c>
      <c r="N29" s="20">
        <f t="shared" si="32"/>
        <v>36336</v>
      </c>
      <c r="O29" s="18">
        <f t="shared" si="33"/>
        <v>-0.15771905424200278</v>
      </c>
      <c r="P29" s="19">
        <f t="shared" si="34"/>
        <v>0.83840000000000003</v>
      </c>
      <c r="Q29" s="15">
        <v>8384</v>
      </c>
      <c r="R29" s="16">
        <f t="shared" si="35"/>
        <v>-0.73521980798383024</v>
      </c>
      <c r="S29" s="14">
        <f t="shared" si="36"/>
        <v>2.7951999999999999</v>
      </c>
      <c r="T29" s="15">
        <v>27952</v>
      </c>
      <c r="U29" s="16">
        <f t="shared" si="37"/>
        <v>1.435691878703381</v>
      </c>
      <c r="V29" s="21">
        <f t="shared" si="38"/>
        <v>0.29994275901545508</v>
      </c>
      <c r="W29" s="16">
        <f t="shared" si="39"/>
        <v>-0.89129158974035616</v>
      </c>
      <c r="X29" s="7">
        <f t="shared" si="40"/>
        <v>4.3398916672326704E-3</v>
      </c>
      <c r="Y29" s="7">
        <f t="shared" si="41"/>
        <v>3.5291767686396858E-2</v>
      </c>
      <c r="Z29" s="7">
        <f t="shared" si="42"/>
        <v>2.65950096829215E-3</v>
      </c>
      <c r="AA29" s="12">
        <f t="shared" si="43"/>
        <v>1.4355050652610557E-2</v>
      </c>
    </row>
    <row r="30" spans="1:27" x14ac:dyDescent="0.2">
      <c r="A30" s="27" t="s">
        <v>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</row>
    <row r="31" spans="1:27" x14ac:dyDescent="0.2">
      <c r="A31" s="30" t="s">
        <v>1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 t="s">
        <v>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 t="s">
        <v>20</v>
      </c>
      <c r="Y31" s="31"/>
      <c r="Z31" s="31"/>
      <c r="AA31" s="32"/>
    </row>
    <row r="32" spans="1:27" x14ac:dyDescent="0.2">
      <c r="A32" s="30"/>
      <c r="B32" s="31" t="s">
        <v>5</v>
      </c>
      <c r="C32" s="31"/>
      <c r="D32" s="31"/>
      <c r="E32" s="31" t="s">
        <v>2</v>
      </c>
      <c r="F32" s="31"/>
      <c r="G32" s="31"/>
      <c r="H32" s="31" t="s">
        <v>3</v>
      </c>
      <c r="I32" s="31"/>
      <c r="J32" s="31"/>
      <c r="K32" s="31" t="s">
        <v>7</v>
      </c>
      <c r="L32" s="31"/>
      <c r="M32" s="31" t="s">
        <v>5</v>
      </c>
      <c r="N32" s="31"/>
      <c r="O32" s="31"/>
      <c r="P32" s="31" t="s">
        <v>2</v>
      </c>
      <c r="Q32" s="31"/>
      <c r="R32" s="31"/>
      <c r="S32" s="31" t="s">
        <v>3</v>
      </c>
      <c r="T32" s="31"/>
      <c r="U32" s="31"/>
      <c r="V32" s="31" t="s">
        <v>7</v>
      </c>
      <c r="W32" s="31"/>
      <c r="X32" s="31"/>
      <c r="Y32" s="31"/>
      <c r="Z32" s="31"/>
      <c r="AA32" s="32"/>
    </row>
    <row r="33" spans="1:27" x14ac:dyDescent="0.2">
      <c r="A33" s="30"/>
      <c r="B33" s="31" t="s">
        <v>11</v>
      </c>
      <c r="C33" s="31"/>
      <c r="D33" s="1" t="s">
        <v>12</v>
      </c>
      <c r="E33" s="31" t="s">
        <v>11</v>
      </c>
      <c r="F33" s="31"/>
      <c r="G33" s="1" t="s">
        <v>12</v>
      </c>
      <c r="H33" s="31" t="s">
        <v>11</v>
      </c>
      <c r="I33" s="31"/>
      <c r="J33" s="1" t="s">
        <v>12</v>
      </c>
      <c r="K33" s="31" t="s">
        <v>8</v>
      </c>
      <c r="L33" s="1" t="s">
        <v>12</v>
      </c>
      <c r="M33" s="31" t="s">
        <v>11</v>
      </c>
      <c r="N33" s="31"/>
      <c r="O33" s="1" t="s">
        <v>12</v>
      </c>
      <c r="P33" s="31" t="s">
        <v>11</v>
      </c>
      <c r="Q33" s="31"/>
      <c r="R33" s="1" t="s">
        <v>12</v>
      </c>
      <c r="S33" s="31" t="s">
        <v>11</v>
      </c>
      <c r="T33" s="31"/>
      <c r="U33" s="1" t="s">
        <v>12</v>
      </c>
      <c r="V33" s="31" t="s">
        <v>8</v>
      </c>
      <c r="W33" s="1" t="s">
        <v>12</v>
      </c>
      <c r="X33" s="1" t="s">
        <v>5</v>
      </c>
      <c r="Y33" s="1" t="s">
        <v>2</v>
      </c>
      <c r="Z33" s="1" t="s">
        <v>3</v>
      </c>
      <c r="AA33" s="10" t="s">
        <v>18</v>
      </c>
    </row>
    <row r="34" spans="1:27" x14ac:dyDescent="0.2">
      <c r="A34" s="30"/>
      <c r="B34" s="2" t="s">
        <v>10</v>
      </c>
      <c r="C34" s="1" t="s">
        <v>14</v>
      </c>
      <c r="D34" s="1" t="s">
        <v>13</v>
      </c>
      <c r="E34" s="2" t="s">
        <v>10</v>
      </c>
      <c r="F34" s="1" t="s">
        <v>14</v>
      </c>
      <c r="G34" s="1" t="s">
        <v>13</v>
      </c>
      <c r="H34" s="2" t="s">
        <v>10</v>
      </c>
      <c r="I34" s="1" t="s">
        <v>14</v>
      </c>
      <c r="J34" s="1" t="s">
        <v>13</v>
      </c>
      <c r="K34" s="31"/>
      <c r="L34" s="1" t="s">
        <v>13</v>
      </c>
      <c r="M34" s="2" t="s">
        <v>10</v>
      </c>
      <c r="N34" s="1" t="s">
        <v>14</v>
      </c>
      <c r="O34" s="1" t="s">
        <v>13</v>
      </c>
      <c r="P34" s="2" t="s">
        <v>10</v>
      </c>
      <c r="Q34" s="1" t="s">
        <v>14</v>
      </c>
      <c r="R34" s="1" t="s">
        <v>13</v>
      </c>
      <c r="S34" s="2" t="s">
        <v>10</v>
      </c>
      <c r="T34" s="1" t="s">
        <v>14</v>
      </c>
      <c r="U34" s="1" t="s">
        <v>13</v>
      </c>
      <c r="V34" s="31"/>
      <c r="W34" s="1" t="s">
        <v>13</v>
      </c>
      <c r="X34" s="31" t="s">
        <v>13</v>
      </c>
      <c r="Y34" s="31"/>
      <c r="Z34" s="31"/>
      <c r="AA34" s="32"/>
    </row>
    <row r="35" spans="1:27" x14ac:dyDescent="0.2">
      <c r="A35" s="11">
        <v>2020</v>
      </c>
      <c r="B35" s="3">
        <f>E35+H35</f>
        <v>4.4803999999999995</v>
      </c>
      <c r="C35" s="1">
        <f>F35+I35</f>
        <v>44804</v>
      </c>
      <c r="D35" s="4" t="s">
        <v>6</v>
      </c>
      <c r="E35" s="3">
        <f>F35/10000</f>
        <v>3.3351999999999999</v>
      </c>
      <c r="F35" s="1">
        <v>33352</v>
      </c>
      <c r="G35" s="4" t="s">
        <v>6</v>
      </c>
      <c r="H35" s="3">
        <f>I35/10000</f>
        <v>1.1452</v>
      </c>
      <c r="I35" s="1">
        <v>11452</v>
      </c>
      <c r="J35" s="4" t="s">
        <v>6</v>
      </c>
      <c r="K35" s="5">
        <f>F35/I35</f>
        <v>2.9123297240656654</v>
      </c>
      <c r="L35" s="4" t="s">
        <v>6</v>
      </c>
      <c r="M35" s="6">
        <f>N35/10000</f>
        <v>4.3029999999999999</v>
      </c>
      <c r="N35" s="4">
        <f>Q35+T35</f>
        <v>43030</v>
      </c>
      <c r="O35" s="4" t="s">
        <v>6</v>
      </c>
      <c r="P35" s="6">
        <f>Q35/10000</f>
        <v>3.1554000000000002</v>
      </c>
      <c r="Q35" s="1">
        <v>31554</v>
      </c>
      <c r="R35" s="4" t="s">
        <v>6</v>
      </c>
      <c r="S35" s="3">
        <f>T35/10000</f>
        <v>1.1476</v>
      </c>
      <c r="T35" s="1">
        <v>11476</v>
      </c>
      <c r="U35" s="4" t="s">
        <v>6</v>
      </c>
      <c r="V35" s="2">
        <f>Q35/T35</f>
        <v>2.7495643081212968</v>
      </c>
      <c r="W35" s="4" t="s">
        <v>6</v>
      </c>
      <c r="X35" s="22" t="s">
        <v>6</v>
      </c>
      <c r="Y35" s="22" t="s">
        <v>6</v>
      </c>
      <c r="Z35" s="22" t="s">
        <v>6</v>
      </c>
      <c r="AA35" s="23" t="s">
        <v>6</v>
      </c>
    </row>
    <row r="36" spans="1:27" x14ac:dyDescent="0.2">
      <c r="A36" s="11">
        <v>2030</v>
      </c>
      <c r="B36" s="3">
        <f t="shared" ref="B36:B43" si="44">E36+H36</f>
        <v>4.4735999999999994</v>
      </c>
      <c r="C36" s="1">
        <f t="shared" ref="C36:C43" si="45">F36+I36</f>
        <v>44736</v>
      </c>
      <c r="D36" s="8">
        <f t="shared" ref="D36:D43" si="46">(C36-$C$7)/$C$7</f>
        <v>-1.5177216319971431E-3</v>
      </c>
      <c r="E36" s="3">
        <f t="shared" ref="E36:E43" si="47">F36/10000</f>
        <v>3.2107999999999999</v>
      </c>
      <c r="F36" s="1">
        <v>32108</v>
      </c>
      <c r="G36" s="8">
        <f t="shared" ref="G36:G43" si="48">(F36-$F$7)/$F$7</f>
        <v>-3.7299112497001678E-2</v>
      </c>
      <c r="H36" s="3">
        <f t="shared" ref="H36:H43" si="49">I36/10000</f>
        <v>1.2627999999999999</v>
      </c>
      <c r="I36" s="1">
        <v>12628</v>
      </c>
      <c r="J36" s="8">
        <f t="shared" ref="J36:J43" si="50">(I36-$I$7)/$I$7</f>
        <v>0.10268948655256724</v>
      </c>
      <c r="K36" s="5">
        <f t="shared" ref="K36:K43" si="51">F36/I36</f>
        <v>2.5426037377256892</v>
      </c>
      <c r="L36" s="9">
        <f t="shared" ref="L36:L43" si="52">(K36-$K$7)/$K$7</f>
        <v>-0.12695196676557352</v>
      </c>
      <c r="M36" s="6">
        <f t="shared" ref="M36:M43" si="53">N36/10000</f>
        <v>4.3327999999999998</v>
      </c>
      <c r="N36" s="4">
        <f t="shared" ref="N36:N43" si="54">Q36+T36</f>
        <v>43328</v>
      </c>
      <c r="O36" s="9">
        <f t="shared" ref="O36:O43" si="55">(N36-$N$7)/$N$7</f>
        <v>4.3579044969865553E-3</v>
      </c>
      <c r="P36" s="6">
        <f t="shared" ref="P36:P43" si="56">Q36/10000</f>
        <v>3.0691999999999999</v>
      </c>
      <c r="Q36" s="1">
        <v>30692</v>
      </c>
      <c r="R36" s="8">
        <f t="shared" ref="R36:R43" si="57">(Q36-$Q$7)/$Q$7</f>
        <v>-3.0697321879737241E-2</v>
      </c>
      <c r="S36" s="3">
        <f t="shared" ref="S36:S43" si="58">T36/10000</f>
        <v>1.2636000000000001</v>
      </c>
      <c r="T36" s="1">
        <v>12636</v>
      </c>
      <c r="U36" s="8">
        <f t="shared" ref="U36:U43" si="59">(T36-$T$7)/$T$7</f>
        <v>0.10108051585918439</v>
      </c>
      <c r="V36" s="2">
        <f t="shared" ref="V36:V43" si="60">Q36/T36</f>
        <v>2.4289332067109846</v>
      </c>
      <c r="W36" s="8">
        <f t="shared" ref="W36:W43" si="61">(V36-$V$7)/$V$7</f>
        <v>-0.11968047371730481</v>
      </c>
      <c r="X36" s="7">
        <f t="shared" ref="X36:X43" si="62">D36-O36</f>
        <v>-5.8756261289836988E-3</v>
      </c>
      <c r="Y36" s="7">
        <f t="shared" ref="Y36:Y43" si="63">G36-R36</f>
        <v>-6.6017906172644372E-3</v>
      </c>
      <c r="Z36" s="7">
        <f t="shared" ref="Z36:Z43" si="64">J36-U36</f>
        <v>1.6089706933828524E-3</v>
      </c>
      <c r="AA36" s="12">
        <f t="shared" ref="AA36:AA43" si="65">L36-W36</f>
        <v>-7.2714930482687123E-3</v>
      </c>
    </row>
    <row r="37" spans="1:27" x14ac:dyDescent="0.2">
      <c r="A37" s="11">
        <v>2040</v>
      </c>
      <c r="B37" s="3">
        <f t="shared" si="44"/>
        <v>4.4215999999999998</v>
      </c>
      <c r="C37" s="1">
        <f t="shared" si="45"/>
        <v>44216</v>
      </c>
      <c r="D37" s="8">
        <f t="shared" si="46"/>
        <v>-1.3123828229622355E-2</v>
      </c>
      <c r="E37" s="3">
        <f t="shared" si="47"/>
        <v>2.9996</v>
      </c>
      <c r="F37" s="1">
        <v>29996</v>
      </c>
      <c r="G37" s="8">
        <f t="shared" si="48"/>
        <v>-0.10062365075557687</v>
      </c>
      <c r="H37" s="3">
        <f t="shared" si="49"/>
        <v>1.4219999999999999</v>
      </c>
      <c r="I37" s="1">
        <v>14220</v>
      </c>
      <c r="J37" s="8">
        <f t="shared" si="50"/>
        <v>0.24170450576318547</v>
      </c>
      <c r="K37" s="5">
        <f t="shared" si="51"/>
        <v>2.1094233473980308</v>
      </c>
      <c r="L37" s="9">
        <f t="shared" si="52"/>
        <v>-0.27569212717671354</v>
      </c>
      <c r="M37" s="6">
        <f t="shared" si="53"/>
        <v>4.2636000000000003</v>
      </c>
      <c r="N37" s="4">
        <f t="shared" si="54"/>
        <v>42636</v>
      </c>
      <c r="O37" s="9">
        <f t="shared" si="55"/>
        <v>-1.1682892906815021E-2</v>
      </c>
      <c r="P37" s="6">
        <f t="shared" si="56"/>
        <v>2.8428</v>
      </c>
      <c r="Q37" s="1">
        <v>28428</v>
      </c>
      <c r="R37" s="8">
        <f t="shared" si="57"/>
        <v>-0.10219807983830217</v>
      </c>
      <c r="S37" s="3">
        <f t="shared" si="58"/>
        <v>1.4208000000000001</v>
      </c>
      <c r="T37" s="1">
        <v>14208</v>
      </c>
      <c r="U37" s="8">
        <f t="shared" si="59"/>
        <v>0.23806204252352736</v>
      </c>
      <c r="V37" s="2">
        <f t="shared" si="60"/>
        <v>2.0008445945945947</v>
      </c>
      <c r="W37" s="8">
        <f t="shared" si="61"/>
        <v>-0.27483285221173664</v>
      </c>
      <c r="X37" s="7">
        <f t="shared" si="62"/>
        <v>-1.4409353228073338E-3</v>
      </c>
      <c r="Y37" s="7">
        <f t="shared" si="63"/>
        <v>1.574429082725301E-3</v>
      </c>
      <c r="Z37" s="7">
        <f t="shared" si="64"/>
        <v>3.6424632396581114E-3</v>
      </c>
      <c r="AA37" s="12">
        <f t="shared" si="65"/>
        <v>-8.5927496497689715E-4</v>
      </c>
    </row>
    <row r="38" spans="1:27" x14ac:dyDescent="0.2">
      <c r="A38" s="11">
        <v>2050</v>
      </c>
      <c r="B38" s="3">
        <f t="shared" si="44"/>
        <v>4.3616000000000001</v>
      </c>
      <c r="C38" s="1">
        <f t="shared" si="45"/>
        <v>43616</v>
      </c>
      <c r="D38" s="8">
        <f t="shared" si="46"/>
        <v>-2.6515489688420678E-2</v>
      </c>
      <c r="E38" s="3">
        <f t="shared" si="47"/>
        <v>2.5651999999999999</v>
      </c>
      <c r="F38" s="1">
        <v>25652</v>
      </c>
      <c r="G38" s="8">
        <f t="shared" si="48"/>
        <v>-0.23087071240105542</v>
      </c>
      <c r="H38" s="3">
        <f t="shared" si="49"/>
        <v>1.7964</v>
      </c>
      <c r="I38" s="1">
        <v>17964</v>
      </c>
      <c r="J38" s="8">
        <f t="shared" si="50"/>
        <v>0.56863429968564438</v>
      </c>
      <c r="K38" s="5">
        <f t="shared" si="51"/>
        <v>1.4279670452015141</v>
      </c>
      <c r="L38" s="9">
        <f t="shared" si="52"/>
        <v>-0.50968221990741969</v>
      </c>
      <c r="M38" s="6">
        <f t="shared" si="53"/>
        <v>4.1711999999999998</v>
      </c>
      <c r="N38" s="4">
        <f t="shared" si="54"/>
        <v>41712</v>
      </c>
      <c r="O38" s="9">
        <f t="shared" si="55"/>
        <v>-3.3101529902642562E-2</v>
      </c>
      <c r="P38" s="6">
        <f t="shared" si="56"/>
        <v>2.3732000000000002</v>
      </c>
      <c r="Q38" s="1">
        <v>23732</v>
      </c>
      <c r="R38" s="8">
        <f t="shared" si="57"/>
        <v>-0.2505053057099545</v>
      </c>
      <c r="S38" s="3">
        <f t="shared" si="58"/>
        <v>1.798</v>
      </c>
      <c r="T38" s="1">
        <v>17980</v>
      </c>
      <c r="U38" s="8">
        <f t="shared" si="59"/>
        <v>0.56674799581735802</v>
      </c>
      <c r="V38" s="2">
        <f t="shared" si="60"/>
        <v>1.3199110122358175</v>
      </c>
      <c r="W38" s="8">
        <f t="shared" si="61"/>
        <v>-0.52162396486804441</v>
      </c>
      <c r="X38" s="7">
        <f t="shared" si="62"/>
        <v>6.5860402142218846E-3</v>
      </c>
      <c r="Y38" s="7">
        <f t="shared" si="63"/>
        <v>1.9634593308899079E-2</v>
      </c>
      <c r="Z38" s="7">
        <f t="shared" si="64"/>
        <v>1.8863038682863653E-3</v>
      </c>
      <c r="AA38" s="12">
        <f t="shared" si="65"/>
        <v>1.1941744960624723E-2</v>
      </c>
    </row>
    <row r="39" spans="1:27" x14ac:dyDescent="0.2">
      <c r="A39" s="11">
        <v>2060</v>
      </c>
      <c r="B39" s="3">
        <f t="shared" si="44"/>
        <v>4.1703999999999999</v>
      </c>
      <c r="C39" s="1">
        <f t="shared" si="45"/>
        <v>41704</v>
      </c>
      <c r="D39" s="8">
        <f t="shared" si="46"/>
        <v>-6.9190250870457992E-2</v>
      </c>
      <c r="E39" s="3">
        <f t="shared" si="47"/>
        <v>1.9443999999999999</v>
      </c>
      <c r="F39" s="1">
        <v>19444</v>
      </c>
      <c r="G39" s="8">
        <f t="shared" si="48"/>
        <v>-0.41700647637323102</v>
      </c>
      <c r="H39" s="3">
        <f t="shared" si="49"/>
        <v>2.226</v>
      </c>
      <c r="I39" s="1">
        <v>22260</v>
      </c>
      <c r="J39" s="8">
        <f t="shared" si="50"/>
        <v>0.94376528117359415</v>
      </c>
      <c r="K39" s="5">
        <f t="shared" si="51"/>
        <v>0.87349505840071873</v>
      </c>
      <c r="L39" s="9">
        <f t="shared" si="52"/>
        <v>-0.70006999853666863</v>
      </c>
      <c r="M39" s="6">
        <f t="shared" si="53"/>
        <v>3.94</v>
      </c>
      <c r="N39" s="4">
        <f t="shared" si="54"/>
        <v>39400</v>
      </c>
      <c r="O39" s="9">
        <f t="shared" si="55"/>
        <v>-8.6694483078349566E-2</v>
      </c>
      <c r="P39" s="6">
        <f t="shared" si="56"/>
        <v>1.7116</v>
      </c>
      <c r="Q39" s="1">
        <v>17116</v>
      </c>
      <c r="R39" s="8">
        <f t="shared" si="57"/>
        <v>-0.45944921677614958</v>
      </c>
      <c r="S39" s="3">
        <f t="shared" si="58"/>
        <v>2.2284000000000002</v>
      </c>
      <c r="T39" s="1">
        <v>22284</v>
      </c>
      <c r="U39" s="8">
        <f t="shared" si="59"/>
        <v>0.94179156500522831</v>
      </c>
      <c r="V39" s="2">
        <f t="shared" si="60"/>
        <v>0.76808472446598453</v>
      </c>
      <c r="W39" s="8">
        <f t="shared" si="61"/>
        <v>-0.72162265355066835</v>
      </c>
      <c r="X39" s="7">
        <f t="shared" si="62"/>
        <v>1.7504232207891574E-2</v>
      </c>
      <c r="Y39" s="7">
        <f t="shared" si="63"/>
        <v>4.2442740402918566E-2</v>
      </c>
      <c r="Z39" s="7">
        <f t="shared" si="64"/>
        <v>1.9737161683658355E-3</v>
      </c>
      <c r="AA39" s="12">
        <f t="shared" si="65"/>
        <v>2.1552655013999722E-2</v>
      </c>
    </row>
    <row r="40" spans="1:27" x14ac:dyDescent="0.2">
      <c r="A40" s="11">
        <v>2070</v>
      </c>
      <c r="B40" s="3">
        <f t="shared" si="44"/>
        <v>4.0103999999999997</v>
      </c>
      <c r="C40" s="1">
        <f t="shared" si="45"/>
        <v>40104</v>
      </c>
      <c r="D40" s="8">
        <f t="shared" si="46"/>
        <v>-0.10490134809392018</v>
      </c>
      <c r="E40" s="3">
        <f t="shared" si="47"/>
        <v>1.3512</v>
      </c>
      <c r="F40" s="1">
        <v>13512</v>
      </c>
      <c r="G40" s="8">
        <f t="shared" si="48"/>
        <v>-0.59486687455025189</v>
      </c>
      <c r="H40" s="3">
        <f t="shared" si="49"/>
        <v>2.6591999999999998</v>
      </c>
      <c r="I40" s="1">
        <v>26592</v>
      </c>
      <c r="J40" s="8">
        <f t="shared" si="50"/>
        <v>1.3220398183723368</v>
      </c>
      <c r="K40" s="5">
        <f t="shared" si="51"/>
        <v>0.50812274368231047</v>
      </c>
      <c r="L40" s="9">
        <f t="shared" si="52"/>
        <v>-0.82552705502968871</v>
      </c>
      <c r="M40" s="6">
        <f t="shared" si="53"/>
        <v>3.7888000000000002</v>
      </c>
      <c r="N40" s="4">
        <f t="shared" si="54"/>
        <v>37888</v>
      </c>
      <c r="O40" s="9">
        <f t="shared" si="55"/>
        <v>-0.12174316179879462</v>
      </c>
      <c r="P40" s="6">
        <f t="shared" si="56"/>
        <v>1.1268</v>
      </c>
      <c r="Q40" s="1">
        <v>11268</v>
      </c>
      <c r="R40" s="8">
        <f t="shared" si="57"/>
        <v>-0.6441384537645275</v>
      </c>
      <c r="S40" s="3">
        <f t="shared" si="58"/>
        <v>2.6619999999999999</v>
      </c>
      <c r="T40" s="1">
        <v>26620</v>
      </c>
      <c r="U40" s="8">
        <f t="shared" si="59"/>
        <v>1.3196235622168002</v>
      </c>
      <c r="V40" s="2">
        <f t="shared" si="60"/>
        <v>0.42329075882794892</v>
      </c>
      <c r="W40" s="8">
        <f t="shared" si="61"/>
        <v>-0.84658650997001184</v>
      </c>
      <c r="X40" s="7">
        <f t="shared" si="62"/>
        <v>1.6841813704874434E-2</v>
      </c>
      <c r="Y40" s="7">
        <f t="shared" si="63"/>
        <v>4.9271579214275607E-2</v>
      </c>
      <c r="Z40" s="7">
        <f t="shared" si="64"/>
        <v>2.4162561555365336E-3</v>
      </c>
      <c r="AA40" s="12">
        <f t="shared" si="65"/>
        <v>2.105945494032313E-2</v>
      </c>
    </row>
    <row r="41" spans="1:27" x14ac:dyDescent="0.2">
      <c r="A41" s="11">
        <v>2080</v>
      </c>
      <c r="B41" s="3">
        <f t="shared" si="44"/>
        <v>3.7060000000000004</v>
      </c>
      <c r="C41" s="1">
        <f t="shared" si="45"/>
        <v>37060</v>
      </c>
      <c r="D41" s="8">
        <f t="shared" si="46"/>
        <v>-0.172841710561557</v>
      </c>
      <c r="E41" s="3">
        <f t="shared" si="47"/>
        <v>0.91359999999999997</v>
      </c>
      <c r="F41" s="1">
        <v>9136</v>
      </c>
      <c r="G41" s="8">
        <f t="shared" si="48"/>
        <v>-0.72607339889661793</v>
      </c>
      <c r="H41" s="3">
        <f t="shared" si="49"/>
        <v>2.7924000000000002</v>
      </c>
      <c r="I41" s="1">
        <v>27924</v>
      </c>
      <c r="J41" s="8">
        <f t="shared" si="50"/>
        <v>1.4383513796716731</v>
      </c>
      <c r="K41" s="5">
        <f t="shared" si="51"/>
        <v>0.32717375734135512</v>
      </c>
      <c r="L41" s="9">
        <f t="shared" si="52"/>
        <v>-0.88765909483469663</v>
      </c>
      <c r="M41" s="6">
        <f t="shared" si="53"/>
        <v>3.5316000000000001</v>
      </c>
      <c r="N41" s="4">
        <f t="shared" si="54"/>
        <v>35316</v>
      </c>
      <c r="O41" s="9">
        <f t="shared" si="55"/>
        <v>-0.18136300417246176</v>
      </c>
      <c r="P41" s="6">
        <f t="shared" si="56"/>
        <v>0.73640000000000005</v>
      </c>
      <c r="Q41" s="1">
        <v>7364</v>
      </c>
      <c r="R41" s="8">
        <f t="shared" si="57"/>
        <v>-0.76743304699343107</v>
      </c>
      <c r="S41" s="3">
        <f t="shared" si="58"/>
        <v>2.7951999999999999</v>
      </c>
      <c r="T41" s="1">
        <v>27952</v>
      </c>
      <c r="U41" s="8">
        <f t="shared" si="59"/>
        <v>1.435691878703381</v>
      </c>
      <c r="V41" s="2">
        <f t="shared" si="60"/>
        <v>0.26345163136805955</v>
      </c>
      <c r="W41" s="8">
        <f t="shared" si="61"/>
        <v>-0.90451708812595211</v>
      </c>
      <c r="X41" s="7">
        <f t="shared" si="62"/>
        <v>8.5212936109047566E-3</v>
      </c>
      <c r="Y41" s="7">
        <f t="shared" si="63"/>
        <v>4.135964809681314E-2</v>
      </c>
      <c r="Z41" s="7">
        <f t="shared" si="64"/>
        <v>2.65950096829215E-3</v>
      </c>
      <c r="AA41" s="12">
        <f t="shared" si="65"/>
        <v>1.685799329125548E-2</v>
      </c>
    </row>
    <row r="42" spans="1:27" x14ac:dyDescent="0.2">
      <c r="A42" s="11">
        <v>2090</v>
      </c>
      <c r="B42" s="3">
        <f t="shared" si="44"/>
        <v>2.8632</v>
      </c>
      <c r="C42" s="1">
        <f t="shared" si="45"/>
        <v>28632</v>
      </c>
      <c r="D42" s="8">
        <f t="shared" si="46"/>
        <v>-0.36094991518614411</v>
      </c>
      <c r="E42" s="3">
        <f t="shared" si="47"/>
        <v>0.80840000000000001</v>
      </c>
      <c r="F42" s="1">
        <v>8084</v>
      </c>
      <c r="G42" s="8">
        <f t="shared" si="48"/>
        <v>-0.7576157351882945</v>
      </c>
      <c r="H42" s="3">
        <f t="shared" si="49"/>
        <v>2.0548000000000002</v>
      </c>
      <c r="I42" s="1">
        <v>20548</v>
      </c>
      <c r="J42" s="8">
        <f t="shared" si="50"/>
        <v>0.79427174292699965</v>
      </c>
      <c r="K42" s="5">
        <f t="shared" si="51"/>
        <v>0.39342028421257541</v>
      </c>
      <c r="L42" s="9">
        <f t="shared" si="52"/>
        <v>-0.86491217633717876</v>
      </c>
      <c r="M42" s="6">
        <f t="shared" si="53"/>
        <v>2.7035999999999998</v>
      </c>
      <c r="N42" s="4">
        <f t="shared" si="54"/>
        <v>27036</v>
      </c>
      <c r="O42" s="9">
        <f t="shared" si="55"/>
        <v>-0.3732962447844228</v>
      </c>
      <c r="P42" s="6">
        <f t="shared" si="56"/>
        <v>0.72919999999999996</v>
      </c>
      <c r="Q42" s="1">
        <v>7292</v>
      </c>
      <c r="R42" s="8">
        <f t="shared" si="57"/>
        <v>-0.76970692268822638</v>
      </c>
      <c r="S42" s="3">
        <f t="shared" si="58"/>
        <v>1.9743999999999999</v>
      </c>
      <c r="T42" s="1">
        <v>19744</v>
      </c>
      <c r="U42" s="8">
        <f t="shared" si="59"/>
        <v>0.72046009062391081</v>
      </c>
      <c r="V42" s="2">
        <f t="shared" si="60"/>
        <v>0.36932739059967584</v>
      </c>
      <c r="W42" s="8">
        <f t="shared" si="61"/>
        <v>-0.86614448160302293</v>
      </c>
      <c r="X42" s="7">
        <f t="shared" si="62"/>
        <v>1.2346329598278694E-2</v>
      </c>
      <c r="Y42" s="7">
        <f t="shared" si="63"/>
        <v>1.2091187499931877E-2</v>
      </c>
      <c r="Z42" s="7">
        <f t="shared" si="64"/>
        <v>7.3811652303088837E-2</v>
      </c>
      <c r="AA42" s="12">
        <f t="shared" si="65"/>
        <v>1.2323052658441691E-3</v>
      </c>
    </row>
    <row r="43" spans="1:27" ht="17" thickBot="1" x14ac:dyDescent="0.25">
      <c r="A43" s="13">
        <v>2100</v>
      </c>
      <c r="B43" s="14">
        <f t="shared" si="44"/>
        <v>1.8936000000000002</v>
      </c>
      <c r="C43" s="15">
        <f t="shared" si="45"/>
        <v>18936</v>
      </c>
      <c r="D43" s="16">
        <f t="shared" si="46"/>
        <v>-0.57735916436032497</v>
      </c>
      <c r="E43" s="14">
        <f t="shared" si="47"/>
        <v>0.80120000000000002</v>
      </c>
      <c r="F43" s="15">
        <v>8012</v>
      </c>
      <c r="G43" s="16">
        <f t="shared" si="48"/>
        <v>-0.75977452626529141</v>
      </c>
      <c r="H43" s="14">
        <f t="shared" si="49"/>
        <v>1.0924</v>
      </c>
      <c r="I43" s="15">
        <v>10924</v>
      </c>
      <c r="J43" s="16">
        <f t="shared" si="50"/>
        <v>-4.6105483758295492E-2</v>
      </c>
      <c r="K43" s="17">
        <f t="shared" si="51"/>
        <v>0.73343097766385934</v>
      </c>
      <c r="L43" s="18">
        <f t="shared" si="52"/>
        <v>-0.74816348176401659</v>
      </c>
      <c r="M43" s="19">
        <f t="shared" si="53"/>
        <v>1.6744000000000001</v>
      </c>
      <c r="N43" s="20">
        <f t="shared" si="54"/>
        <v>16744</v>
      </c>
      <c r="O43" s="18">
        <f t="shared" si="55"/>
        <v>-0.61186833565136767</v>
      </c>
      <c r="P43" s="19">
        <f t="shared" si="56"/>
        <v>0.55920000000000003</v>
      </c>
      <c r="Q43" s="15">
        <v>5592</v>
      </c>
      <c r="R43" s="16">
        <f t="shared" si="57"/>
        <v>-0.82339565437089435</v>
      </c>
      <c r="S43" s="14">
        <f t="shared" si="58"/>
        <v>1.1152</v>
      </c>
      <c r="T43" s="15">
        <v>11152</v>
      </c>
      <c r="U43" s="16">
        <f t="shared" si="59"/>
        <v>-2.8232833739979087E-2</v>
      </c>
      <c r="V43" s="21">
        <f t="shared" si="60"/>
        <v>0.50143472022955526</v>
      </c>
      <c r="W43" s="16">
        <f t="shared" si="61"/>
        <v>-0.81826475336804017</v>
      </c>
      <c r="X43" s="7">
        <f t="shared" si="62"/>
        <v>3.4509171291042695E-2</v>
      </c>
      <c r="Y43" s="7">
        <f t="shared" si="63"/>
        <v>6.3621128105602942E-2</v>
      </c>
      <c r="Z43" s="7">
        <f t="shared" si="64"/>
        <v>-1.7872650018316404E-2</v>
      </c>
      <c r="AA43" s="12">
        <f t="shared" si="65"/>
        <v>7.0101271604023574E-2</v>
      </c>
    </row>
    <row r="44" spans="1:27" x14ac:dyDescent="0.2">
      <c r="A44" s="27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</row>
    <row r="45" spans="1:27" x14ac:dyDescent="0.2">
      <c r="A45" s="30" t="s">
        <v>1</v>
      </c>
      <c r="B45" s="31" t="s">
        <v>19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 t="s">
        <v>4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 t="s">
        <v>20</v>
      </c>
      <c r="Y45" s="31"/>
      <c r="Z45" s="31"/>
      <c r="AA45" s="32"/>
    </row>
    <row r="46" spans="1:27" x14ac:dyDescent="0.2">
      <c r="A46" s="30"/>
      <c r="B46" s="31" t="s">
        <v>5</v>
      </c>
      <c r="C46" s="31"/>
      <c r="D46" s="31"/>
      <c r="E46" s="31" t="s">
        <v>2</v>
      </c>
      <c r="F46" s="31"/>
      <c r="G46" s="31"/>
      <c r="H46" s="31" t="s">
        <v>3</v>
      </c>
      <c r="I46" s="31"/>
      <c r="J46" s="31"/>
      <c r="K46" s="31" t="s">
        <v>7</v>
      </c>
      <c r="L46" s="31"/>
      <c r="M46" s="31" t="s">
        <v>5</v>
      </c>
      <c r="N46" s="31"/>
      <c r="O46" s="31"/>
      <c r="P46" s="31" t="s">
        <v>2</v>
      </c>
      <c r="Q46" s="31"/>
      <c r="R46" s="31"/>
      <c r="S46" s="31" t="s">
        <v>3</v>
      </c>
      <c r="T46" s="31"/>
      <c r="U46" s="31"/>
      <c r="V46" s="31" t="s">
        <v>7</v>
      </c>
      <c r="W46" s="31"/>
      <c r="X46" s="31"/>
      <c r="Y46" s="31"/>
      <c r="Z46" s="31"/>
      <c r="AA46" s="32"/>
    </row>
    <row r="47" spans="1:27" x14ac:dyDescent="0.2">
      <c r="A47" s="30"/>
      <c r="B47" s="31" t="s">
        <v>11</v>
      </c>
      <c r="C47" s="31"/>
      <c r="D47" s="1" t="s">
        <v>12</v>
      </c>
      <c r="E47" s="31" t="s">
        <v>11</v>
      </c>
      <c r="F47" s="31"/>
      <c r="G47" s="1" t="s">
        <v>12</v>
      </c>
      <c r="H47" s="31" t="s">
        <v>11</v>
      </c>
      <c r="I47" s="31"/>
      <c r="J47" s="1" t="s">
        <v>12</v>
      </c>
      <c r="K47" s="31" t="s">
        <v>8</v>
      </c>
      <c r="L47" s="1" t="s">
        <v>12</v>
      </c>
      <c r="M47" s="31" t="s">
        <v>11</v>
      </c>
      <c r="N47" s="31"/>
      <c r="O47" s="1" t="s">
        <v>12</v>
      </c>
      <c r="P47" s="31" t="s">
        <v>11</v>
      </c>
      <c r="Q47" s="31"/>
      <c r="R47" s="1" t="s">
        <v>12</v>
      </c>
      <c r="S47" s="31" t="s">
        <v>11</v>
      </c>
      <c r="T47" s="31"/>
      <c r="U47" s="1" t="s">
        <v>12</v>
      </c>
      <c r="V47" s="31" t="s">
        <v>8</v>
      </c>
      <c r="W47" s="1" t="s">
        <v>12</v>
      </c>
      <c r="X47" s="1" t="s">
        <v>5</v>
      </c>
      <c r="Y47" s="1" t="s">
        <v>2</v>
      </c>
      <c r="Z47" s="1" t="s">
        <v>3</v>
      </c>
      <c r="AA47" s="10" t="s">
        <v>18</v>
      </c>
    </row>
    <row r="48" spans="1:27" x14ac:dyDescent="0.2">
      <c r="A48" s="30"/>
      <c r="B48" s="2" t="s">
        <v>10</v>
      </c>
      <c r="C48" s="1" t="s">
        <v>14</v>
      </c>
      <c r="D48" s="1" t="s">
        <v>13</v>
      </c>
      <c r="E48" s="2" t="s">
        <v>10</v>
      </c>
      <c r="F48" s="1" t="s">
        <v>14</v>
      </c>
      <c r="G48" s="1" t="s">
        <v>13</v>
      </c>
      <c r="H48" s="2" t="s">
        <v>10</v>
      </c>
      <c r="I48" s="1" t="s">
        <v>14</v>
      </c>
      <c r="J48" s="1" t="s">
        <v>13</v>
      </c>
      <c r="K48" s="31"/>
      <c r="L48" s="1" t="s">
        <v>13</v>
      </c>
      <c r="M48" s="2" t="s">
        <v>10</v>
      </c>
      <c r="N48" s="1" t="s">
        <v>14</v>
      </c>
      <c r="O48" s="1" t="s">
        <v>13</v>
      </c>
      <c r="P48" s="2" t="s">
        <v>10</v>
      </c>
      <c r="Q48" s="1" t="s">
        <v>14</v>
      </c>
      <c r="R48" s="1" t="s">
        <v>13</v>
      </c>
      <c r="S48" s="2" t="s">
        <v>10</v>
      </c>
      <c r="T48" s="1" t="s">
        <v>14</v>
      </c>
      <c r="U48" s="1" t="s">
        <v>13</v>
      </c>
      <c r="V48" s="31"/>
      <c r="W48" s="1" t="s">
        <v>13</v>
      </c>
      <c r="X48" s="31" t="s">
        <v>13</v>
      </c>
      <c r="Y48" s="31"/>
      <c r="Z48" s="31"/>
      <c r="AA48" s="32"/>
    </row>
    <row r="49" spans="1:27" x14ac:dyDescent="0.2">
      <c r="A49" s="11">
        <v>2020</v>
      </c>
      <c r="B49" s="3">
        <f>E49+H49</f>
        <v>4.4803999999999995</v>
      </c>
      <c r="C49" s="1">
        <f>F49+I49</f>
        <v>44804</v>
      </c>
      <c r="D49" s="4" t="s">
        <v>6</v>
      </c>
      <c r="E49" s="3">
        <f>F49/10000</f>
        <v>3.3351999999999999</v>
      </c>
      <c r="F49" s="1">
        <v>33352</v>
      </c>
      <c r="G49" s="4" t="s">
        <v>6</v>
      </c>
      <c r="H49" s="3">
        <f>I49/10000</f>
        <v>1.1452</v>
      </c>
      <c r="I49" s="1">
        <v>11452</v>
      </c>
      <c r="J49" s="4" t="s">
        <v>6</v>
      </c>
      <c r="K49" s="5">
        <f>F49/I49</f>
        <v>2.9123297240656654</v>
      </c>
      <c r="L49" s="4" t="s">
        <v>6</v>
      </c>
      <c r="M49" s="6">
        <f>N49/10000</f>
        <v>4.3140000000000001</v>
      </c>
      <c r="N49" s="4">
        <f>Q49+T49</f>
        <v>43140</v>
      </c>
      <c r="O49" s="4" t="s">
        <v>6</v>
      </c>
      <c r="P49" s="6">
        <f>Q49/10000</f>
        <v>3.1663999999999999</v>
      </c>
      <c r="Q49" s="1">
        <v>31664</v>
      </c>
      <c r="R49" s="4" t="s">
        <v>6</v>
      </c>
      <c r="S49" s="3">
        <f>T49/10000</f>
        <v>1.1476</v>
      </c>
      <c r="T49" s="1">
        <v>11476</v>
      </c>
      <c r="U49" s="4" t="s">
        <v>6</v>
      </c>
      <c r="V49" s="2">
        <f>Q49/T49</f>
        <v>2.7591495294527708</v>
      </c>
      <c r="W49" s="4" t="s">
        <v>6</v>
      </c>
      <c r="X49" s="22" t="s">
        <v>6</v>
      </c>
      <c r="Y49" s="22" t="s">
        <v>6</v>
      </c>
      <c r="Z49" s="22" t="s">
        <v>6</v>
      </c>
      <c r="AA49" s="23" t="s">
        <v>6</v>
      </c>
    </row>
    <row r="50" spans="1:27" x14ac:dyDescent="0.2">
      <c r="A50" s="11">
        <v>2030</v>
      </c>
      <c r="B50" s="3">
        <f t="shared" ref="B50:B57" si="66">E50+H50</f>
        <v>4.3279999999999994</v>
      </c>
      <c r="C50" s="1">
        <f t="shared" ref="C50:C57" si="67">F50+I50</f>
        <v>43280</v>
      </c>
      <c r="D50" s="8">
        <f t="shared" ref="D50:D57" si="68">(C50-$C$7)/$C$7</f>
        <v>-3.4014820105347739E-2</v>
      </c>
      <c r="E50" s="3">
        <f t="shared" ref="E50:E57" si="69">F50/10000</f>
        <v>2.7111999999999998</v>
      </c>
      <c r="F50" s="1">
        <v>27112</v>
      </c>
      <c r="G50" s="8">
        <f t="shared" ref="G50:G57" si="70">(F50-$F$7)/$F$7</f>
        <v>-0.18709522667306308</v>
      </c>
      <c r="H50" s="3">
        <f t="shared" ref="H50:H57" si="71">I50/10000</f>
        <v>1.6168</v>
      </c>
      <c r="I50" s="1">
        <v>16168</v>
      </c>
      <c r="J50" s="8">
        <f t="shared" ref="J50:J57" si="72">(I50-$I$7)/$I$7</f>
        <v>0.41180579811386658</v>
      </c>
      <c r="K50" s="5">
        <f t="shared" ref="K50:K57" si="73">F50/I50</f>
        <v>1.6768926274121723</v>
      </c>
      <c r="L50" s="9">
        <f t="shared" ref="L50:L57" si="74">(K50-$K$7)/$K$7</f>
        <v>-0.42420921176768417</v>
      </c>
      <c r="M50" s="6">
        <f t="shared" ref="M50:M57" si="75">N50/10000</f>
        <v>4.2131999999999996</v>
      </c>
      <c r="N50" s="4">
        <f t="shared" ref="N50:N57" si="76">Q50+T50</f>
        <v>42132</v>
      </c>
      <c r="O50" s="9">
        <f t="shared" ref="O50:O57" si="77">(N50-$N$7)/$N$7</f>
        <v>-2.3365785813630042E-2</v>
      </c>
      <c r="P50" s="6">
        <f t="shared" ref="P50:P57" si="78">Q50/10000</f>
        <v>2.5948000000000002</v>
      </c>
      <c r="Q50" s="1">
        <v>25948</v>
      </c>
      <c r="R50" s="8">
        <f t="shared" ref="R50:R57" si="79">(Q50-$Q$7)/$Q$7</f>
        <v>-0.18052046488125315</v>
      </c>
      <c r="S50" s="3">
        <f t="shared" ref="S50:S57" si="80">T50/10000</f>
        <v>1.6184000000000001</v>
      </c>
      <c r="T50" s="1">
        <v>16184</v>
      </c>
      <c r="U50" s="8">
        <f t="shared" ref="U50:U57" si="81">(T50-$T$7)/$T$7</f>
        <v>0.41024747298710351</v>
      </c>
      <c r="V50" s="2">
        <f t="shared" ref="V50:V57" si="82">Q50/T50</f>
        <v>1.6033119130004942</v>
      </c>
      <c r="W50" s="8">
        <f t="shared" ref="W50:W57" si="83">(V50-$V$7)/$V$7</f>
        <v>-0.41891082890368642</v>
      </c>
      <c r="X50" s="7">
        <f t="shared" ref="X50:X57" si="84">D50-O50</f>
        <v>-1.0649034291717697E-2</v>
      </c>
      <c r="Y50" s="7">
        <f t="shared" ref="Y50:Y57" si="85">G50-R50</f>
        <v>-6.5747617918099355E-3</v>
      </c>
      <c r="Z50" s="7">
        <f t="shared" ref="Z50:Z57" si="86">J50-U50</f>
        <v>1.5583251267630716E-3</v>
      </c>
      <c r="AA50" s="12">
        <f t="shared" ref="AA50:AA57" si="87">L50-W50</f>
        <v>-5.2983828639977526E-3</v>
      </c>
    </row>
    <row r="51" spans="1:27" x14ac:dyDescent="0.2">
      <c r="A51" s="11">
        <v>2040</v>
      </c>
      <c r="B51" s="3">
        <f t="shared" si="66"/>
        <v>4.0275999999999996</v>
      </c>
      <c r="C51" s="1">
        <f t="shared" si="67"/>
        <v>40276</v>
      </c>
      <c r="D51" s="8">
        <f t="shared" si="68"/>
        <v>-0.101062405142398</v>
      </c>
      <c r="E51" s="3">
        <f t="shared" si="69"/>
        <v>1.6392</v>
      </c>
      <c r="F51" s="1">
        <v>16392</v>
      </c>
      <c r="G51" s="8">
        <f t="shared" si="70"/>
        <v>-0.50851523147037658</v>
      </c>
      <c r="H51" s="3">
        <f t="shared" si="71"/>
        <v>2.3883999999999999</v>
      </c>
      <c r="I51" s="1">
        <v>23884</v>
      </c>
      <c r="J51" s="8">
        <f t="shared" si="72"/>
        <v>1.0855745721271393</v>
      </c>
      <c r="K51" s="5">
        <f t="shared" si="73"/>
        <v>0.68631719979902861</v>
      </c>
      <c r="L51" s="9">
        <f t="shared" si="74"/>
        <v>-0.76434083197114189</v>
      </c>
      <c r="M51" s="6">
        <f t="shared" si="75"/>
        <v>3.8612000000000002</v>
      </c>
      <c r="N51" s="4">
        <f t="shared" si="76"/>
        <v>38612</v>
      </c>
      <c r="O51" s="9">
        <f t="shared" si="77"/>
        <v>-0.10496059341678257</v>
      </c>
      <c r="P51" s="6">
        <f t="shared" si="78"/>
        <v>1.4703999999999999</v>
      </c>
      <c r="Q51" s="1">
        <v>14704</v>
      </c>
      <c r="R51" s="8">
        <f t="shared" si="79"/>
        <v>-0.53562405255179379</v>
      </c>
      <c r="S51" s="3">
        <f t="shared" si="80"/>
        <v>2.3908</v>
      </c>
      <c r="T51" s="1">
        <v>23908</v>
      </c>
      <c r="U51" s="8">
        <f t="shared" si="81"/>
        <v>1.0833042872080865</v>
      </c>
      <c r="V51" s="2">
        <f t="shared" si="82"/>
        <v>0.61502425966203778</v>
      </c>
      <c r="W51" s="8">
        <f t="shared" si="83"/>
        <v>-0.7770964374721594</v>
      </c>
      <c r="X51" s="7">
        <f t="shared" si="84"/>
        <v>3.8981882743845675E-3</v>
      </c>
      <c r="Y51" s="7">
        <f t="shared" si="85"/>
        <v>2.7108821081417211E-2</v>
      </c>
      <c r="Z51" s="7">
        <f t="shared" si="86"/>
        <v>2.2702849190527896E-3</v>
      </c>
      <c r="AA51" s="12">
        <f t="shared" si="87"/>
        <v>1.2755605501017508E-2</v>
      </c>
    </row>
    <row r="52" spans="1:27" x14ac:dyDescent="0.2">
      <c r="A52" s="11">
        <v>2050</v>
      </c>
      <c r="B52" s="3">
        <f t="shared" si="66"/>
        <v>3.4192</v>
      </c>
      <c r="C52" s="1">
        <f t="shared" si="67"/>
        <v>34192</v>
      </c>
      <c r="D52" s="8">
        <f t="shared" si="68"/>
        <v>-0.23685385233461298</v>
      </c>
      <c r="E52" s="3">
        <f t="shared" si="69"/>
        <v>0.75319999999999998</v>
      </c>
      <c r="F52" s="1">
        <v>7532</v>
      </c>
      <c r="G52" s="8">
        <f t="shared" si="70"/>
        <v>-0.77416646677860401</v>
      </c>
      <c r="H52" s="3">
        <f t="shared" si="71"/>
        <v>2.6659999999999999</v>
      </c>
      <c r="I52" s="1">
        <v>26660</v>
      </c>
      <c r="J52" s="8">
        <f t="shared" si="72"/>
        <v>1.3279776458260566</v>
      </c>
      <c r="K52" s="5">
        <f t="shared" si="73"/>
        <v>0.28252063015753937</v>
      </c>
      <c r="L52" s="9">
        <f t="shared" si="74"/>
        <v>-0.90299153704233204</v>
      </c>
      <c r="M52" s="6">
        <f t="shared" si="75"/>
        <v>3.2524000000000002</v>
      </c>
      <c r="N52" s="4">
        <f t="shared" si="76"/>
        <v>32524</v>
      </c>
      <c r="O52" s="9">
        <f t="shared" si="77"/>
        <v>-0.24608252202132591</v>
      </c>
      <c r="P52" s="6">
        <f t="shared" si="78"/>
        <v>0.58640000000000003</v>
      </c>
      <c r="Q52" s="1">
        <v>5864</v>
      </c>
      <c r="R52" s="8">
        <f t="shared" si="79"/>
        <v>-0.81480545730166754</v>
      </c>
      <c r="S52" s="3">
        <f t="shared" si="80"/>
        <v>2.6659999999999999</v>
      </c>
      <c r="T52" s="1">
        <v>26660</v>
      </c>
      <c r="U52" s="8">
        <f t="shared" si="81"/>
        <v>1.3231090972464272</v>
      </c>
      <c r="V52" s="2">
        <f t="shared" si="82"/>
        <v>0.2199549887471868</v>
      </c>
      <c r="W52" s="8">
        <f t="shared" si="83"/>
        <v>-0.92028159894951</v>
      </c>
      <c r="X52" s="7">
        <f t="shared" si="84"/>
        <v>9.2286696867129314E-3</v>
      </c>
      <c r="Y52" s="7">
        <f t="shared" si="85"/>
        <v>4.0638990523063523E-2</v>
      </c>
      <c r="Z52" s="7">
        <f t="shared" si="86"/>
        <v>4.8685485796293726E-3</v>
      </c>
      <c r="AA52" s="12">
        <f t="shared" si="87"/>
        <v>1.7290061907177967E-2</v>
      </c>
    </row>
    <row r="53" spans="1:27" x14ac:dyDescent="0.2">
      <c r="A53" s="11">
        <v>2060</v>
      </c>
      <c r="B53" s="3">
        <f t="shared" si="66"/>
        <v>1.6272</v>
      </c>
      <c r="C53" s="1">
        <f t="shared" si="67"/>
        <v>16272</v>
      </c>
      <c r="D53" s="8">
        <f t="shared" si="68"/>
        <v>-0.63681814123738956</v>
      </c>
      <c r="E53" s="3">
        <f t="shared" si="69"/>
        <v>0.69199999999999995</v>
      </c>
      <c r="F53" s="1">
        <v>6920</v>
      </c>
      <c r="G53" s="8">
        <f t="shared" si="70"/>
        <v>-0.79251619093307746</v>
      </c>
      <c r="H53" s="3">
        <f t="shared" si="71"/>
        <v>0.93520000000000003</v>
      </c>
      <c r="I53" s="1">
        <v>9352</v>
      </c>
      <c r="J53" s="8">
        <f t="shared" si="72"/>
        <v>-0.18337408312958436</v>
      </c>
      <c r="K53" s="5">
        <f t="shared" si="73"/>
        <v>0.73994867408041065</v>
      </c>
      <c r="L53" s="9">
        <f t="shared" si="74"/>
        <v>-0.74592551524439721</v>
      </c>
      <c r="M53" s="6">
        <f t="shared" si="75"/>
        <v>1.5196000000000001</v>
      </c>
      <c r="N53" s="4">
        <f t="shared" si="76"/>
        <v>15196</v>
      </c>
      <c r="O53" s="9">
        <f t="shared" si="77"/>
        <v>-0.64775150672229953</v>
      </c>
      <c r="P53" s="6">
        <f t="shared" si="78"/>
        <v>0.51280000000000003</v>
      </c>
      <c r="Q53" s="1">
        <v>5128</v>
      </c>
      <c r="R53" s="8">
        <f t="shared" si="79"/>
        <v>-0.83804951995957555</v>
      </c>
      <c r="S53" s="3">
        <f t="shared" si="80"/>
        <v>1.0067999999999999</v>
      </c>
      <c r="T53" s="1">
        <v>10068</v>
      </c>
      <c r="U53" s="8">
        <f t="shared" si="81"/>
        <v>-0.12269083304287208</v>
      </c>
      <c r="V53" s="2">
        <f t="shared" si="82"/>
        <v>0.50933651172030192</v>
      </c>
      <c r="W53" s="8">
        <f t="shared" si="83"/>
        <v>-0.81540090296544387</v>
      </c>
      <c r="X53" s="7">
        <f t="shared" si="84"/>
        <v>1.0933365484909974E-2</v>
      </c>
      <c r="Y53" s="7">
        <f t="shared" si="85"/>
        <v>4.5533329026498093E-2</v>
      </c>
      <c r="Z53" s="7">
        <f t="shared" si="86"/>
        <v>-6.0683250086712284E-2</v>
      </c>
      <c r="AA53" s="12">
        <f t="shared" si="87"/>
        <v>6.9475387721046666E-2</v>
      </c>
    </row>
    <row r="54" spans="1:27" x14ac:dyDescent="0.2">
      <c r="A54" s="11">
        <v>2070</v>
      </c>
      <c r="B54" s="3">
        <f t="shared" si="66"/>
        <v>1.6396000000000002</v>
      </c>
      <c r="C54" s="1">
        <f t="shared" si="67"/>
        <v>16396</v>
      </c>
      <c r="D54" s="8">
        <f t="shared" si="68"/>
        <v>-0.63405053120257115</v>
      </c>
      <c r="E54" s="3">
        <f t="shared" si="69"/>
        <v>0.80840000000000001</v>
      </c>
      <c r="F54" s="1">
        <v>8084</v>
      </c>
      <c r="G54" s="8">
        <f t="shared" si="70"/>
        <v>-0.7576157351882945</v>
      </c>
      <c r="H54" s="3">
        <f t="shared" si="71"/>
        <v>0.83120000000000005</v>
      </c>
      <c r="I54" s="1">
        <v>8312</v>
      </c>
      <c r="J54" s="8">
        <f t="shared" si="72"/>
        <v>-0.27418791477471183</v>
      </c>
      <c r="K54" s="5">
        <f t="shared" si="73"/>
        <v>0.9725697786333013</v>
      </c>
      <c r="L54" s="9">
        <f t="shared" si="74"/>
        <v>-0.66605093832727968</v>
      </c>
      <c r="M54" s="6">
        <f t="shared" si="75"/>
        <v>1.4956</v>
      </c>
      <c r="N54" s="4">
        <f t="shared" si="76"/>
        <v>14956</v>
      </c>
      <c r="O54" s="9">
        <f t="shared" si="77"/>
        <v>-0.65331478905887808</v>
      </c>
      <c r="P54" s="6">
        <f t="shared" si="78"/>
        <v>0.55759999999999998</v>
      </c>
      <c r="Q54" s="1">
        <v>5576</v>
      </c>
      <c r="R54" s="8">
        <f t="shared" si="79"/>
        <v>-0.8239009600808489</v>
      </c>
      <c r="S54" s="3">
        <f t="shared" si="80"/>
        <v>0.93799999999999994</v>
      </c>
      <c r="T54" s="1">
        <v>9380</v>
      </c>
      <c r="U54" s="8">
        <f t="shared" si="81"/>
        <v>-0.18264203555245731</v>
      </c>
      <c r="V54" s="2">
        <f t="shared" si="82"/>
        <v>0.59445628997867805</v>
      </c>
      <c r="W54" s="8">
        <f t="shared" si="83"/>
        <v>-0.78455089742940531</v>
      </c>
      <c r="X54" s="7">
        <f t="shared" si="84"/>
        <v>1.9264257856306921E-2</v>
      </c>
      <c r="Y54" s="7">
        <f t="shared" si="85"/>
        <v>6.6285224892554395E-2</v>
      </c>
      <c r="Z54" s="7">
        <f t="shared" si="86"/>
        <v>-9.1545879222254517E-2</v>
      </c>
      <c r="AA54" s="12">
        <f t="shared" si="87"/>
        <v>0.11849995910212563</v>
      </c>
    </row>
    <row r="55" spans="1:27" x14ac:dyDescent="0.2">
      <c r="A55" s="11">
        <v>2080</v>
      </c>
      <c r="B55" s="3">
        <f t="shared" si="66"/>
        <v>1.8011999999999999</v>
      </c>
      <c r="C55" s="1">
        <f t="shared" si="67"/>
        <v>18012</v>
      </c>
      <c r="D55" s="8">
        <f t="shared" si="68"/>
        <v>-0.59798232300687437</v>
      </c>
      <c r="E55" s="3">
        <f t="shared" si="69"/>
        <v>0.82</v>
      </c>
      <c r="F55" s="1">
        <v>8200</v>
      </c>
      <c r="G55" s="8">
        <f t="shared" si="70"/>
        <v>-0.75413768289757732</v>
      </c>
      <c r="H55" s="3">
        <f t="shared" si="71"/>
        <v>0.98119999999999996</v>
      </c>
      <c r="I55" s="1">
        <v>9812</v>
      </c>
      <c r="J55" s="8">
        <f t="shared" si="72"/>
        <v>-0.14320642682500873</v>
      </c>
      <c r="K55" s="5">
        <f t="shared" si="73"/>
        <v>0.83571137382796579</v>
      </c>
      <c r="L55" s="9">
        <f t="shared" si="74"/>
        <v>-0.71304369593793882</v>
      </c>
      <c r="M55" s="6">
        <f t="shared" si="75"/>
        <v>1.518</v>
      </c>
      <c r="N55" s="4">
        <f t="shared" si="76"/>
        <v>15180</v>
      </c>
      <c r="O55" s="9">
        <f t="shared" si="77"/>
        <v>-0.64812239221140477</v>
      </c>
      <c r="P55" s="6">
        <f t="shared" si="78"/>
        <v>0.55879999999999996</v>
      </c>
      <c r="Q55" s="1">
        <v>5588</v>
      </c>
      <c r="R55" s="8">
        <f t="shared" si="79"/>
        <v>-0.82352198079838301</v>
      </c>
      <c r="S55" s="3">
        <f t="shared" si="80"/>
        <v>0.95920000000000005</v>
      </c>
      <c r="T55" s="1">
        <v>9592</v>
      </c>
      <c r="U55" s="8">
        <f t="shared" si="81"/>
        <v>-0.16416869989543395</v>
      </c>
      <c r="V55" s="2">
        <f t="shared" si="82"/>
        <v>0.58256880733944949</v>
      </c>
      <c r="W55" s="8">
        <f t="shared" si="83"/>
        <v>-0.78885928394935823</v>
      </c>
      <c r="X55" s="7">
        <f t="shared" si="84"/>
        <v>5.0140069204530402E-2</v>
      </c>
      <c r="Y55" s="7">
        <f t="shared" si="85"/>
        <v>6.9384297900805691E-2</v>
      </c>
      <c r="Z55" s="7">
        <f t="shared" si="86"/>
        <v>2.0962273070425225E-2</v>
      </c>
      <c r="AA55" s="12">
        <f t="shared" si="87"/>
        <v>7.581558801141941E-2</v>
      </c>
    </row>
    <row r="56" spans="1:27" x14ac:dyDescent="0.2">
      <c r="A56" s="11">
        <v>2090</v>
      </c>
      <c r="B56" s="3">
        <f t="shared" si="66"/>
        <v>1.2556</v>
      </c>
      <c r="C56" s="1">
        <f t="shared" si="67"/>
        <v>12556</v>
      </c>
      <c r="D56" s="8">
        <f t="shared" si="68"/>
        <v>-0.7197571645388805</v>
      </c>
      <c r="E56" s="3">
        <f t="shared" si="69"/>
        <v>0.62160000000000004</v>
      </c>
      <c r="F56" s="1">
        <v>6216</v>
      </c>
      <c r="G56" s="8">
        <f t="shared" si="70"/>
        <v>-0.81362437035260249</v>
      </c>
      <c r="H56" s="3">
        <f t="shared" si="71"/>
        <v>0.63400000000000001</v>
      </c>
      <c r="I56" s="1">
        <v>6340</v>
      </c>
      <c r="J56" s="8">
        <f t="shared" si="72"/>
        <v>-0.4463849109325882</v>
      </c>
      <c r="K56" s="5">
        <f t="shared" si="73"/>
        <v>0.98044164037854886</v>
      </c>
      <c r="L56" s="9">
        <f t="shared" si="74"/>
        <v>-0.66334799515425935</v>
      </c>
      <c r="M56" s="6">
        <f t="shared" si="75"/>
        <v>1.054</v>
      </c>
      <c r="N56" s="4">
        <f t="shared" si="76"/>
        <v>10540</v>
      </c>
      <c r="O56" s="9">
        <f t="shared" si="77"/>
        <v>-0.75567918405192391</v>
      </c>
      <c r="P56" s="6">
        <f t="shared" si="78"/>
        <v>0.4476</v>
      </c>
      <c r="Q56" s="1">
        <v>4476</v>
      </c>
      <c r="R56" s="8">
        <f t="shared" si="79"/>
        <v>-0.85864072764022237</v>
      </c>
      <c r="S56" s="3">
        <f t="shared" si="80"/>
        <v>0.60640000000000005</v>
      </c>
      <c r="T56" s="1">
        <v>6064</v>
      </c>
      <c r="U56" s="8">
        <f t="shared" si="81"/>
        <v>-0.47159288950853956</v>
      </c>
      <c r="V56" s="2">
        <f t="shared" si="82"/>
        <v>0.73812664907651715</v>
      </c>
      <c r="W56" s="8">
        <f t="shared" si="83"/>
        <v>-0.73248037440619906</v>
      </c>
      <c r="X56" s="7">
        <f t="shared" si="84"/>
        <v>3.5922019513043413E-2</v>
      </c>
      <c r="Y56" s="7">
        <f t="shared" si="85"/>
        <v>4.5016357287619879E-2</v>
      </c>
      <c r="Z56" s="7">
        <f t="shared" si="86"/>
        <v>2.5207978575951362E-2</v>
      </c>
      <c r="AA56" s="12">
        <f t="shared" si="87"/>
        <v>6.9132379251939713E-2</v>
      </c>
    </row>
    <row r="57" spans="1:27" ht="17" thickBot="1" x14ac:dyDescent="0.25">
      <c r="A57" s="13">
        <v>2100</v>
      </c>
      <c r="B57" s="14">
        <f t="shared" si="66"/>
        <v>1.2427999999999999</v>
      </c>
      <c r="C57" s="15">
        <f t="shared" si="67"/>
        <v>12428</v>
      </c>
      <c r="D57" s="16">
        <f t="shared" si="68"/>
        <v>-0.72261405231675746</v>
      </c>
      <c r="E57" s="14">
        <f t="shared" si="69"/>
        <v>0.68159999999999998</v>
      </c>
      <c r="F57" s="15">
        <v>6816</v>
      </c>
      <c r="G57" s="16">
        <f t="shared" si="70"/>
        <v>-0.7956344447109619</v>
      </c>
      <c r="H57" s="14">
        <f t="shared" si="71"/>
        <v>0.56120000000000003</v>
      </c>
      <c r="I57" s="15">
        <v>5612</v>
      </c>
      <c r="J57" s="16">
        <f t="shared" si="72"/>
        <v>-0.50995459308417745</v>
      </c>
      <c r="K57" s="17">
        <f t="shared" si="73"/>
        <v>1.2145402708481825</v>
      </c>
      <c r="L57" s="18">
        <f t="shared" si="74"/>
        <v>-0.58296608354061563</v>
      </c>
      <c r="M57" s="19">
        <f t="shared" si="75"/>
        <v>1.0304</v>
      </c>
      <c r="N57" s="20">
        <f t="shared" si="76"/>
        <v>10304</v>
      </c>
      <c r="O57" s="18">
        <f t="shared" si="77"/>
        <v>-0.76114974501622623</v>
      </c>
      <c r="P57" s="19">
        <f t="shared" si="78"/>
        <v>0.46479999999999999</v>
      </c>
      <c r="Q57" s="15">
        <v>4648</v>
      </c>
      <c r="R57" s="16">
        <f t="shared" si="79"/>
        <v>-0.85320869125821119</v>
      </c>
      <c r="S57" s="14">
        <f t="shared" si="80"/>
        <v>0.56559999999999999</v>
      </c>
      <c r="T57" s="15">
        <v>5656</v>
      </c>
      <c r="U57" s="16">
        <f t="shared" si="81"/>
        <v>-0.50714534681073542</v>
      </c>
      <c r="V57" s="21">
        <f t="shared" si="82"/>
        <v>0.82178217821782173</v>
      </c>
      <c r="W57" s="16">
        <f t="shared" si="83"/>
        <v>-0.7021610574397511</v>
      </c>
      <c r="X57" s="7">
        <f t="shared" si="84"/>
        <v>3.8535692699468771E-2</v>
      </c>
      <c r="Y57" s="7">
        <f t="shared" si="85"/>
        <v>5.7574246547249297E-2</v>
      </c>
      <c r="Z57" s="7">
        <f t="shared" si="86"/>
        <v>-2.8092462734420343E-3</v>
      </c>
      <c r="AA57" s="12">
        <f t="shared" si="87"/>
        <v>0.11919497389913547</v>
      </c>
    </row>
  </sheetData>
  <mergeCells count="89">
    <mergeCell ref="S47:T47"/>
    <mergeCell ref="V47:V48"/>
    <mergeCell ref="X48:AA48"/>
    <mergeCell ref="B47:C47"/>
    <mergeCell ref="E47:F47"/>
    <mergeCell ref="H47:I47"/>
    <mergeCell ref="K47:K48"/>
    <mergeCell ref="M47:N47"/>
    <mergeCell ref="P47:Q47"/>
    <mergeCell ref="H46:J46"/>
    <mergeCell ref="K46:L46"/>
    <mergeCell ref="M46:O46"/>
    <mergeCell ref="P46:R46"/>
    <mergeCell ref="S46:U46"/>
    <mergeCell ref="V46:W46"/>
    <mergeCell ref="S33:T33"/>
    <mergeCell ref="V33:V34"/>
    <mergeCell ref="X34:AA34"/>
    <mergeCell ref="A44:AA44"/>
    <mergeCell ref="A45:A48"/>
    <mergeCell ref="B45:L45"/>
    <mergeCell ref="M45:W45"/>
    <mergeCell ref="X45:AA46"/>
    <mergeCell ref="B46:D46"/>
    <mergeCell ref="E46:G46"/>
    <mergeCell ref="B33:C33"/>
    <mergeCell ref="E33:F33"/>
    <mergeCell ref="H33:I33"/>
    <mergeCell ref="K33:K34"/>
    <mergeCell ref="M33:N33"/>
    <mergeCell ref="P33:Q33"/>
    <mergeCell ref="H32:J32"/>
    <mergeCell ref="K32:L32"/>
    <mergeCell ref="M32:O32"/>
    <mergeCell ref="P32:R32"/>
    <mergeCell ref="S32:U32"/>
    <mergeCell ref="V32:W32"/>
    <mergeCell ref="S19:T19"/>
    <mergeCell ref="V19:V20"/>
    <mergeCell ref="X20:AA20"/>
    <mergeCell ref="A30:AA30"/>
    <mergeCell ref="A31:A34"/>
    <mergeCell ref="B31:L31"/>
    <mergeCell ref="M31:W31"/>
    <mergeCell ref="X31:AA32"/>
    <mergeCell ref="B32:D32"/>
    <mergeCell ref="E32:G32"/>
    <mergeCell ref="B19:C19"/>
    <mergeCell ref="E19:F19"/>
    <mergeCell ref="H19:I19"/>
    <mergeCell ref="K19:K20"/>
    <mergeCell ref="V18:W18"/>
    <mergeCell ref="S5:T5"/>
    <mergeCell ref="V5:V6"/>
    <mergeCell ref="X6:AA6"/>
    <mergeCell ref="A16:AA16"/>
    <mergeCell ref="A17:A20"/>
    <mergeCell ref="B17:L17"/>
    <mergeCell ref="M17:W17"/>
    <mergeCell ref="X17:AA18"/>
    <mergeCell ref="B18:D18"/>
    <mergeCell ref="E18:G18"/>
    <mergeCell ref="M19:N19"/>
    <mergeCell ref="P19:Q19"/>
    <mergeCell ref="H18:J18"/>
    <mergeCell ref="K18:L18"/>
    <mergeCell ref="M18:O18"/>
    <mergeCell ref="H5:I5"/>
    <mergeCell ref="K5:K6"/>
    <mergeCell ref="M5:N5"/>
    <mergeCell ref="P5:Q5"/>
    <mergeCell ref="S18:U18"/>
    <mergeCell ref="P18:R18"/>
    <mergeCell ref="A1:AA1"/>
    <mergeCell ref="A2:AA2"/>
    <mergeCell ref="A3:A6"/>
    <mergeCell ref="B3:L3"/>
    <mergeCell ref="M3:W3"/>
    <mergeCell ref="X3:AA4"/>
    <mergeCell ref="B4:D4"/>
    <mergeCell ref="E4:G4"/>
    <mergeCell ref="H4:J4"/>
    <mergeCell ref="K4:L4"/>
    <mergeCell ref="M4:O4"/>
    <mergeCell ref="P4:R4"/>
    <mergeCell ref="S4:U4"/>
    <mergeCell ref="V4:W4"/>
    <mergeCell ref="B5:C5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0A98-36E6-C745-B7B6-40C654AC063E}">
  <dimension ref="A1:AA57"/>
  <sheetViews>
    <sheetView tabSelected="1" zoomScale="150" zoomScaleNormal="150" workbookViewId="0">
      <selection activeCell="AI57" sqref="AI57"/>
    </sheetView>
  </sheetViews>
  <sheetFormatPr baseColWidth="10" defaultColWidth="11" defaultRowHeight="16" x14ac:dyDescent="0.2"/>
  <sheetData>
    <row r="1" spans="1:27" x14ac:dyDescent="0.2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x14ac:dyDescent="0.2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x14ac:dyDescent="0.2">
      <c r="A3" s="30" t="s">
        <v>1</v>
      </c>
      <c r="B3" s="31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20</v>
      </c>
      <c r="Y3" s="31"/>
      <c r="Z3" s="31"/>
      <c r="AA3" s="32"/>
    </row>
    <row r="4" spans="1:27" x14ac:dyDescent="0.2">
      <c r="A4" s="30"/>
      <c r="B4" s="31" t="s">
        <v>5</v>
      </c>
      <c r="C4" s="31"/>
      <c r="D4" s="31"/>
      <c r="E4" s="31" t="s">
        <v>2</v>
      </c>
      <c r="F4" s="31"/>
      <c r="G4" s="31"/>
      <c r="H4" s="31" t="s">
        <v>3</v>
      </c>
      <c r="I4" s="31"/>
      <c r="J4" s="31"/>
      <c r="K4" s="31" t="s">
        <v>7</v>
      </c>
      <c r="L4" s="31"/>
      <c r="M4" s="31" t="s">
        <v>5</v>
      </c>
      <c r="N4" s="31"/>
      <c r="O4" s="31"/>
      <c r="P4" s="31" t="s">
        <v>2</v>
      </c>
      <c r="Q4" s="31"/>
      <c r="R4" s="31"/>
      <c r="S4" s="31" t="s">
        <v>3</v>
      </c>
      <c r="T4" s="31"/>
      <c r="U4" s="31"/>
      <c r="V4" s="31" t="s">
        <v>7</v>
      </c>
      <c r="W4" s="31"/>
      <c r="X4" s="31"/>
      <c r="Y4" s="31"/>
      <c r="Z4" s="31"/>
      <c r="AA4" s="32"/>
    </row>
    <row r="5" spans="1:27" x14ac:dyDescent="0.2">
      <c r="A5" s="30"/>
      <c r="B5" s="31" t="s">
        <v>11</v>
      </c>
      <c r="C5" s="31"/>
      <c r="D5" s="1" t="s">
        <v>12</v>
      </c>
      <c r="E5" s="31" t="s">
        <v>11</v>
      </c>
      <c r="F5" s="31"/>
      <c r="G5" s="1" t="s">
        <v>12</v>
      </c>
      <c r="H5" s="31" t="s">
        <v>11</v>
      </c>
      <c r="I5" s="31"/>
      <c r="J5" s="1" t="s">
        <v>12</v>
      </c>
      <c r="K5" s="31" t="s">
        <v>8</v>
      </c>
      <c r="L5" s="1" t="s">
        <v>12</v>
      </c>
      <c r="M5" s="31" t="s">
        <v>11</v>
      </c>
      <c r="N5" s="31"/>
      <c r="O5" s="1" t="s">
        <v>12</v>
      </c>
      <c r="P5" s="31" t="s">
        <v>11</v>
      </c>
      <c r="Q5" s="31"/>
      <c r="R5" s="1" t="s">
        <v>12</v>
      </c>
      <c r="S5" s="31" t="s">
        <v>11</v>
      </c>
      <c r="T5" s="31"/>
      <c r="U5" s="1" t="s">
        <v>12</v>
      </c>
      <c r="V5" s="31" t="s">
        <v>8</v>
      </c>
      <c r="W5" s="1" t="s">
        <v>12</v>
      </c>
      <c r="X5" s="1" t="s">
        <v>5</v>
      </c>
      <c r="Y5" s="1" t="s">
        <v>2</v>
      </c>
      <c r="Z5" s="1" t="s">
        <v>3</v>
      </c>
      <c r="AA5" s="10" t="s">
        <v>18</v>
      </c>
    </row>
    <row r="6" spans="1:27" x14ac:dyDescent="0.2">
      <c r="A6" s="30"/>
      <c r="B6" s="2" t="s">
        <v>10</v>
      </c>
      <c r="C6" s="1" t="s">
        <v>14</v>
      </c>
      <c r="D6" s="1" t="s">
        <v>13</v>
      </c>
      <c r="E6" s="2" t="s">
        <v>10</v>
      </c>
      <c r="F6" s="1" t="s">
        <v>14</v>
      </c>
      <c r="G6" s="1" t="s">
        <v>13</v>
      </c>
      <c r="H6" s="2" t="s">
        <v>10</v>
      </c>
      <c r="I6" s="1" t="s">
        <v>14</v>
      </c>
      <c r="J6" s="1" t="s">
        <v>13</v>
      </c>
      <c r="K6" s="31"/>
      <c r="L6" s="1" t="s">
        <v>13</v>
      </c>
      <c r="M6" s="2" t="s">
        <v>10</v>
      </c>
      <c r="N6" s="1" t="s">
        <v>14</v>
      </c>
      <c r="O6" s="1" t="s">
        <v>13</v>
      </c>
      <c r="P6" s="2" t="s">
        <v>10</v>
      </c>
      <c r="Q6" s="1" t="s">
        <v>14</v>
      </c>
      <c r="R6" s="1" t="s">
        <v>13</v>
      </c>
      <c r="S6" s="2" t="s">
        <v>10</v>
      </c>
      <c r="T6" s="1" t="s">
        <v>14</v>
      </c>
      <c r="U6" s="1" t="s">
        <v>13</v>
      </c>
      <c r="V6" s="31"/>
      <c r="W6" s="1" t="s">
        <v>13</v>
      </c>
      <c r="X6" s="31" t="s">
        <v>13</v>
      </c>
      <c r="Y6" s="31"/>
      <c r="Z6" s="31"/>
      <c r="AA6" s="32"/>
    </row>
    <row r="7" spans="1:27" x14ac:dyDescent="0.2">
      <c r="A7" s="11">
        <v>2020</v>
      </c>
      <c r="B7" s="3">
        <f>E7+H7</f>
        <v>10.2864</v>
      </c>
      <c r="C7" s="1">
        <f>F7+I7</f>
        <v>102864</v>
      </c>
      <c r="D7" s="4" t="s">
        <v>6</v>
      </c>
      <c r="E7" s="3">
        <f>F7/10000</f>
        <v>5.9820000000000002</v>
      </c>
      <c r="F7" s="1">
        <v>59820</v>
      </c>
      <c r="G7" s="4" t="s">
        <v>6</v>
      </c>
      <c r="H7" s="3">
        <f>I7/10000</f>
        <v>4.3044000000000002</v>
      </c>
      <c r="I7" s="1">
        <v>43044</v>
      </c>
      <c r="J7" s="4" t="s">
        <v>6</v>
      </c>
      <c r="K7" s="5">
        <f>F7/I7</f>
        <v>1.3897407304153888</v>
      </c>
      <c r="L7" s="4" t="s">
        <v>6</v>
      </c>
      <c r="M7" s="6">
        <f>N7/10000</f>
        <v>10.3088</v>
      </c>
      <c r="N7" s="4">
        <f>Q7+T7</f>
        <v>103088</v>
      </c>
      <c r="O7" s="4" t="s">
        <v>6</v>
      </c>
      <c r="P7" s="6">
        <f>Q7/10000</f>
        <v>5.9980000000000002</v>
      </c>
      <c r="Q7" s="1">
        <v>59980</v>
      </c>
      <c r="R7" s="4" t="s">
        <v>6</v>
      </c>
      <c r="S7" s="3">
        <f>T7/10000</f>
        <v>4.3108000000000004</v>
      </c>
      <c r="T7" s="1">
        <v>43108</v>
      </c>
      <c r="U7" s="4" t="s">
        <v>6</v>
      </c>
      <c r="V7" s="2">
        <f>Q7/T7</f>
        <v>1.3913890693142803</v>
      </c>
      <c r="W7" s="4" t="s">
        <v>6</v>
      </c>
      <c r="X7" s="22" t="s">
        <v>6</v>
      </c>
      <c r="Y7" s="22" t="s">
        <v>6</v>
      </c>
      <c r="Z7" s="22" t="s">
        <v>6</v>
      </c>
      <c r="AA7" s="23" t="s">
        <v>6</v>
      </c>
    </row>
    <row r="8" spans="1:27" x14ac:dyDescent="0.2">
      <c r="A8" s="11">
        <v>2030</v>
      </c>
      <c r="B8" s="3">
        <f t="shared" ref="B8:C15" si="0">E8+H8</f>
        <v>10.405999999999999</v>
      </c>
      <c r="C8" s="1">
        <f t="shared" si="0"/>
        <v>104060</v>
      </c>
      <c r="D8" s="8">
        <f t="shared" ref="D8:D15" si="1">(C8-$C$7)/$C$7</f>
        <v>1.1627002644268161E-2</v>
      </c>
      <c r="E8" s="3">
        <f t="shared" ref="E8:E15" si="2">F8/10000</f>
        <v>6.0331999999999999</v>
      </c>
      <c r="F8" s="1">
        <v>60332</v>
      </c>
      <c r="G8" s="8">
        <f t="shared" ref="G8:G15" si="3">(F8-$F$7)/$F$7</f>
        <v>8.5590103644266127E-3</v>
      </c>
      <c r="H8" s="3">
        <f t="shared" ref="H8:H15" si="4">I8/10000</f>
        <v>4.3727999999999998</v>
      </c>
      <c r="I8" s="1">
        <v>43728</v>
      </c>
      <c r="J8" s="8">
        <f t="shared" ref="J8:J15" si="5">(I8-$I$7)/$I$7</f>
        <v>1.5890716476163927E-2</v>
      </c>
      <c r="K8" s="5">
        <f t="shared" ref="K8:K15" si="6">F8/I8</f>
        <v>1.3797109403585803</v>
      </c>
      <c r="L8" s="9">
        <f t="shared" ref="L8:L15" si="7">(K8-$K$7)/$K$7</f>
        <v>-7.2170224541167581E-3</v>
      </c>
      <c r="M8" s="6">
        <f t="shared" ref="M8:M15" si="8">N8/10000</f>
        <v>10.260400000000001</v>
      </c>
      <c r="N8" s="4">
        <f t="shared" ref="N8:N15" si="9">Q8+T8</f>
        <v>102604</v>
      </c>
      <c r="O8" s="9">
        <f t="shared" ref="O8:O15" si="10">(N8-$N$7)/$N$7</f>
        <v>-4.6950178488281858E-3</v>
      </c>
      <c r="P8" s="6">
        <f t="shared" ref="P8:P15" si="11">Q8/10000</f>
        <v>5.8875999999999999</v>
      </c>
      <c r="Q8" s="1">
        <v>58876</v>
      </c>
      <c r="R8" s="8">
        <f t="shared" ref="R8:R15" si="12">(Q8-$Q$7)/$Q$7</f>
        <v>-1.8406135378459487E-2</v>
      </c>
      <c r="S8" s="3">
        <f t="shared" ref="S8:S15" si="13">T8/10000</f>
        <v>4.3727999999999998</v>
      </c>
      <c r="T8" s="1">
        <v>43728</v>
      </c>
      <c r="U8" s="8">
        <f t="shared" ref="U8:U15" si="14">(T8-$T$7)/$T$7</f>
        <v>1.4382481209984225E-2</v>
      </c>
      <c r="V8" s="2">
        <f t="shared" ref="V8:V15" si="15">Q8/T8</f>
        <v>1.3464141968532748</v>
      </c>
      <c r="W8" s="8">
        <f t="shared" ref="W8:W15" si="16">(V8-$V$7)/$V$7</f>
        <v>-3.2323721274575286E-2</v>
      </c>
      <c r="X8" s="7">
        <f t="shared" ref="X8:X15" si="17">D8-O8</f>
        <v>1.6322020493096348E-2</v>
      </c>
      <c r="Y8" s="7">
        <f t="shared" ref="Y8:Y15" si="18">(G8-R8)</f>
        <v>2.6965145742886099E-2</v>
      </c>
      <c r="Z8" s="7">
        <f t="shared" ref="Z8:Z15" si="19">J8-U8</f>
        <v>1.5082352661797017E-3</v>
      </c>
      <c r="AA8" s="12">
        <f t="shared" ref="AA8:AA15" si="20">L8-W8</f>
        <v>2.5106698820458528E-2</v>
      </c>
    </row>
    <row r="9" spans="1:27" x14ac:dyDescent="0.2">
      <c r="A9" s="11">
        <v>2040</v>
      </c>
      <c r="B9" s="3">
        <f t="shared" si="0"/>
        <v>10.307600000000001</v>
      </c>
      <c r="C9" s="1">
        <f t="shared" si="0"/>
        <v>103076</v>
      </c>
      <c r="D9" s="8">
        <f t="shared" si="1"/>
        <v>2.060973712863587E-3</v>
      </c>
      <c r="E9" s="3">
        <f t="shared" si="2"/>
        <v>5.8559999999999999</v>
      </c>
      <c r="F9" s="1">
        <v>58560</v>
      </c>
      <c r="G9" s="8">
        <f t="shared" si="3"/>
        <v>-2.106318956870612E-2</v>
      </c>
      <c r="H9" s="3">
        <f t="shared" si="4"/>
        <v>4.4516</v>
      </c>
      <c r="I9" s="1">
        <v>44516</v>
      </c>
      <c r="J9" s="8">
        <f t="shared" si="5"/>
        <v>3.4197565282036983E-2</v>
      </c>
      <c r="K9" s="5">
        <f t="shared" si="6"/>
        <v>1.3154820738610837</v>
      </c>
      <c r="L9" s="9">
        <f t="shared" si="7"/>
        <v>-5.3433460593839986E-2</v>
      </c>
      <c r="M9" s="6">
        <f t="shared" si="8"/>
        <v>10.132</v>
      </c>
      <c r="N9" s="4">
        <f t="shared" si="9"/>
        <v>101320</v>
      </c>
      <c r="O9" s="9">
        <f t="shared" si="10"/>
        <v>-1.7150395778364115E-2</v>
      </c>
      <c r="P9" s="6">
        <f t="shared" si="11"/>
        <v>5.6803999999999997</v>
      </c>
      <c r="Q9" s="1">
        <v>56804</v>
      </c>
      <c r="R9" s="8">
        <f t="shared" si="12"/>
        <v>-5.2950983661220405E-2</v>
      </c>
      <c r="S9" s="3">
        <f t="shared" si="13"/>
        <v>4.4516</v>
      </c>
      <c r="T9" s="1">
        <v>44516</v>
      </c>
      <c r="U9" s="8">
        <f t="shared" si="14"/>
        <v>3.2662150876867406E-2</v>
      </c>
      <c r="V9" s="2">
        <f t="shared" si="15"/>
        <v>1.2760355827118339</v>
      </c>
      <c r="W9" s="8">
        <f t="shared" si="16"/>
        <v>-8.2905270097670208E-2</v>
      </c>
      <c r="X9" s="7">
        <f t="shared" si="17"/>
        <v>1.9211369491227703E-2</v>
      </c>
      <c r="Y9" s="7">
        <f t="shared" si="18"/>
        <v>3.1887794092514285E-2</v>
      </c>
      <c r="Z9" s="7">
        <f t="shared" si="19"/>
        <v>1.5354144051695773E-3</v>
      </c>
      <c r="AA9" s="12">
        <f t="shared" si="20"/>
        <v>2.9471809503830222E-2</v>
      </c>
    </row>
    <row r="10" spans="1:27" x14ac:dyDescent="0.2">
      <c r="A10" s="11">
        <v>2050</v>
      </c>
      <c r="B10" s="3">
        <f t="shared" si="0"/>
        <v>10.117599999999999</v>
      </c>
      <c r="C10" s="1">
        <f t="shared" si="0"/>
        <v>101176</v>
      </c>
      <c r="D10" s="8">
        <f t="shared" si="1"/>
        <v>-1.6410017109970445E-2</v>
      </c>
      <c r="E10" s="3">
        <f t="shared" si="2"/>
        <v>5.5632000000000001</v>
      </c>
      <c r="F10" s="1">
        <v>55632</v>
      </c>
      <c r="G10" s="8">
        <f t="shared" si="3"/>
        <v>-7.0010030090270806E-2</v>
      </c>
      <c r="H10" s="3">
        <f t="shared" si="4"/>
        <v>4.5544000000000002</v>
      </c>
      <c r="I10" s="1">
        <v>45544</v>
      </c>
      <c r="J10" s="8">
        <f t="shared" si="5"/>
        <v>5.8080104079546509E-2</v>
      </c>
      <c r="K10" s="5">
        <f t="shared" si="6"/>
        <v>1.2215000878271562</v>
      </c>
      <c r="L10" s="9">
        <f t="shared" si="7"/>
        <v>-0.12105901403490277</v>
      </c>
      <c r="M10" s="6">
        <f t="shared" si="8"/>
        <v>9.9268000000000001</v>
      </c>
      <c r="N10" s="4">
        <f t="shared" si="9"/>
        <v>99268</v>
      </c>
      <c r="O10" s="9">
        <f t="shared" si="10"/>
        <v>-3.7055719385379479E-2</v>
      </c>
      <c r="P10" s="6">
        <f t="shared" si="11"/>
        <v>5.3723999999999998</v>
      </c>
      <c r="Q10" s="1">
        <v>53724</v>
      </c>
      <c r="R10" s="8">
        <f t="shared" si="12"/>
        <v>-0.10430143381127042</v>
      </c>
      <c r="S10" s="3">
        <f t="shared" si="13"/>
        <v>4.5544000000000002</v>
      </c>
      <c r="T10" s="1">
        <v>45544</v>
      </c>
      <c r="U10" s="8">
        <f t="shared" si="14"/>
        <v>5.6509232625034794E-2</v>
      </c>
      <c r="V10" s="2">
        <f t="shared" si="15"/>
        <v>1.1796065343404181</v>
      </c>
      <c r="W10" s="8">
        <f t="shared" si="16"/>
        <v>-0.15220942843703325</v>
      </c>
      <c r="X10" s="7">
        <f t="shared" si="17"/>
        <v>2.0645702275409034E-2</v>
      </c>
      <c r="Y10" s="7">
        <f t="shared" si="18"/>
        <v>3.4291403720999619E-2</v>
      </c>
      <c r="Z10" s="7">
        <f t="shared" si="19"/>
        <v>1.5708714545117144E-3</v>
      </c>
      <c r="AA10" s="12">
        <f t="shared" si="20"/>
        <v>3.1150414402130483E-2</v>
      </c>
    </row>
    <row r="11" spans="1:27" x14ac:dyDescent="0.2">
      <c r="A11" s="11">
        <v>2060</v>
      </c>
      <c r="B11" s="3">
        <f t="shared" si="0"/>
        <v>9.9784000000000006</v>
      </c>
      <c r="C11" s="1">
        <f t="shared" si="0"/>
        <v>99784</v>
      </c>
      <c r="D11" s="8">
        <f t="shared" si="1"/>
        <v>-2.9942448281225695E-2</v>
      </c>
      <c r="E11" s="3">
        <f t="shared" si="2"/>
        <v>5.4055999999999997</v>
      </c>
      <c r="F11" s="1">
        <v>54056</v>
      </c>
      <c r="G11" s="8">
        <f t="shared" si="3"/>
        <v>-9.6355733868271481E-2</v>
      </c>
      <c r="H11" s="3">
        <f t="shared" si="4"/>
        <v>4.5728</v>
      </c>
      <c r="I11" s="1">
        <v>45728</v>
      </c>
      <c r="J11" s="8">
        <f t="shared" si="5"/>
        <v>6.2354799739801132E-2</v>
      </c>
      <c r="K11" s="5">
        <f t="shared" si="6"/>
        <v>1.1821203638908329</v>
      </c>
      <c r="L11" s="9">
        <f t="shared" si="7"/>
        <v>-0.14939503605287507</v>
      </c>
      <c r="M11" s="6">
        <f t="shared" si="8"/>
        <v>9.7392000000000003</v>
      </c>
      <c r="N11" s="4">
        <f t="shared" si="9"/>
        <v>97392</v>
      </c>
      <c r="O11" s="9">
        <f t="shared" si="10"/>
        <v>-5.5253763774639142E-2</v>
      </c>
      <c r="P11" s="6">
        <f t="shared" si="11"/>
        <v>5.1664000000000003</v>
      </c>
      <c r="Q11" s="1">
        <v>51664</v>
      </c>
      <c r="R11" s="8">
        <f t="shared" si="12"/>
        <v>-0.13864621540513505</v>
      </c>
      <c r="S11" s="3">
        <f t="shared" si="13"/>
        <v>4.5728</v>
      </c>
      <c r="T11" s="1">
        <v>45728</v>
      </c>
      <c r="U11" s="8">
        <f t="shared" si="14"/>
        <v>6.0777581887352695E-2</v>
      </c>
      <c r="V11" s="2">
        <f t="shared" si="15"/>
        <v>1.1298110566829951</v>
      </c>
      <c r="W11" s="8">
        <f t="shared" si="16"/>
        <v>-0.18799774872473232</v>
      </c>
      <c r="X11" s="7">
        <f t="shared" si="17"/>
        <v>2.5311315493413446E-2</v>
      </c>
      <c r="Y11" s="7">
        <f t="shared" si="18"/>
        <v>4.2290481536863572E-2</v>
      </c>
      <c r="Z11" s="7">
        <f t="shared" si="19"/>
        <v>1.577217852448437E-3</v>
      </c>
      <c r="AA11" s="12">
        <f t="shared" si="20"/>
        <v>3.8602712671857248E-2</v>
      </c>
    </row>
    <row r="12" spans="1:27" x14ac:dyDescent="0.2">
      <c r="A12" s="11">
        <v>2070</v>
      </c>
      <c r="B12" s="3">
        <f t="shared" si="0"/>
        <v>9.7744</v>
      </c>
      <c r="C12" s="1">
        <f t="shared" si="0"/>
        <v>97744</v>
      </c>
      <c r="D12" s="8">
        <f t="shared" si="1"/>
        <v>-4.977445948047908E-2</v>
      </c>
      <c r="E12" s="3">
        <f t="shared" si="2"/>
        <v>5.1087999999999996</v>
      </c>
      <c r="F12" s="1">
        <v>51088</v>
      </c>
      <c r="G12" s="8">
        <f t="shared" si="3"/>
        <v>-0.145971247074557</v>
      </c>
      <c r="H12" s="3">
        <f t="shared" si="4"/>
        <v>4.6656000000000004</v>
      </c>
      <c r="I12" s="1">
        <v>46656</v>
      </c>
      <c r="J12" s="8">
        <f t="shared" si="5"/>
        <v>8.3914134374128799E-2</v>
      </c>
      <c r="K12" s="5">
        <f t="shared" si="6"/>
        <v>1.0949931412894376</v>
      </c>
      <c r="L12" s="9">
        <f t="shared" si="7"/>
        <v>-0.21208818499393925</v>
      </c>
      <c r="M12" s="6">
        <f t="shared" si="8"/>
        <v>9.4692000000000007</v>
      </c>
      <c r="N12" s="4">
        <f t="shared" si="9"/>
        <v>94692</v>
      </c>
      <c r="O12" s="9">
        <f t="shared" si="10"/>
        <v>-8.1444979047027785E-2</v>
      </c>
      <c r="P12" s="6">
        <f t="shared" si="11"/>
        <v>4.8036000000000003</v>
      </c>
      <c r="Q12" s="1">
        <v>48036</v>
      </c>
      <c r="R12" s="8">
        <f t="shared" si="12"/>
        <v>-0.19913304434811605</v>
      </c>
      <c r="S12" s="3">
        <f t="shared" si="13"/>
        <v>4.6656000000000004</v>
      </c>
      <c r="T12" s="1">
        <v>46656</v>
      </c>
      <c r="U12" s="8">
        <f t="shared" si="14"/>
        <v>8.2304908601651669E-2</v>
      </c>
      <c r="V12" s="2">
        <f t="shared" si="15"/>
        <v>1.0295781893004115</v>
      </c>
      <c r="W12" s="8">
        <f t="shared" si="16"/>
        <v>-0.26003573550579961</v>
      </c>
      <c r="X12" s="7">
        <f t="shared" si="17"/>
        <v>3.1670519566548705E-2</v>
      </c>
      <c r="Y12" s="7">
        <f t="shared" si="18"/>
        <v>5.3161797273559047E-2</v>
      </c>
      <c r="Z12" s="7">
        <f t="shared" si="19"/>
        <v>1.6092257724771297E-3</v>
      </c>
      <c r="AA12" s="12">
        <f t="shared" si="20"/>
        <v>4.7947550511860365E-2</v>
      </c>
    </row>
    <row r="13" spans="1:27" x14ac:dyDescent="0.2">
      <c r="A13" s="11">
        <v>2080</v>
      </c>
      <c r="B13" s="3">
        <f t="shared" si="0"/>
        <v>9.6048000000000009</v>
      </c>
      <c r="C13" s="1">
        <f t="shared" si="0"/>
        <v>96048</v>
      </c>
      <c r="D13" s="8">
        <f t="shared" si="1"/>
        <v>-6.6262249183387772E-2</v>
      </c>
      <c r="E13" s="3">
        <f t="shared" si="2"/>
        <v>4.7976000000000001</v>
      </c>
      <c r="F13" s="1">
        <v>47976</v>
      </c>
      <c r="G13" s="8">
        <f t="shared" si="3"/>
        <v>-0.1979939819458375</v>
      </c>
      <c r="H13" s="3">
        <f t="shared" si="4"/>
        <v>4.8071999999999999</v>
      </c>
      <c r="I13" s="1">
        <v>48072</v>
      </c>
      <c r="J13" s="8">
        <f t="shared" si="5"/>
        <v>0.11681070532478394</v>
      </c>
      <c r="K13" s="5">
        <f t="shared" si="6"/>
        <v>0.99800299550673988</v>
      </c>
      <c r="L13" s="9">
        <f t="shared" si="7"/>
        <v>-0.28187828588110808</v>
      </c>
      <c r="M13" s="6">
        <f t="shared" si="8"/>
        <v>9.2235999999999994</v>
      </c>
      <c r="N13" s="4">
        <f t="shared" si="9"/>
        <v>92236</v>
      </c>
      <c r="O13" s="9">
        <f t="shared" si="10"/>
        <v>-0.10526928449480055</v>
      </c>
      <c r="P13" s="6">
        <f t="shared" si="11"/>
        <v>4.4164000000000003</v>
      </c>
      <c r="Q13" s="1">
        <v>44164</v>
      </c>
      <c r="R13" s="8">
        <f t="shared" si="12"/>
        <v>-0.26368789596532177</v>
      </c>
      <c r="S13" s="3">
        <f t="shared" si="13"/>
        <v>4.8071999999999999</v>
      </c>
      <c r="T13" s="1">
        <v>48072</v>
      </c>
      <c r="U13" s="8">
        <f t="shared" si="14"/>
        <v>0.11515263988122854</v>
      </c>
      <c r="V13" s="2">
        <f t="shared" si="15"/>
        <v>0.91870527542020308</v>
      </c>
      <c r="W13" s="8">
        <f t="shared" si="16"/>
        <v>-0.33972079004978128</v>
      </c>
      <c r="X13" s="7">
        <f t="shared" si="17"/>
        <v>3.900703531141278E-2</v>
      </c>
      <c r="Y13" s="7">
        <f t="shared" si="18"/>
        <v>6.5693914019484267E-2</v>
      </c>
      <c r="Z13" s="7">
        <f t="shared" si="19"/>
        <v>1.658065443555401E-3</v>
      </c>
      <c r="AA13" s="12">
        <f t="shared" si="20"/>
        <v>5.7842504168673203E-2</v>
      </c>
    </row>
    <row r="14" spans="1:27" x14ac:dyDescent="0.2">
      <c r="A14" s="11">
        <v>2090</v>
      </c>
      <c r="B14" s="3">
        <f t="shared" si="0"/>
        <v>9.3620000000000001</v>
      </c>
      <c r="C14" s="1">
        <f t="shared" si="0"/>
        <v>93620</v>
      </c>
      <c r="D14" s="8">
        <f t="shared" si="1"/>
        <v>-8.9866231140146219E-2</v>
      </c>
      <c r="E14" s="3">
        <f t="shared" si="2"/>
        <v>4.4160000000000004</v>
      </c>
      <c r="F14" s="1">
        <v>44160</v>
      </c>
      <c r="G14" s="8">
        <f t="shared" si="3"/>
        <v>-0.26178535606820463</v>
      </c>
      <c r="H14" s="3">
        <f t="shared" si="4"/>
        <v>4.9459999999999997</v>
      </c>
      <c r="I14" s="1">
        <v>49460</v>
      </c>
      <c r="J14" s="8">
        <f t="shared" si="5"/>
        <v>0.14905677910974816</v>
      </c>
      <c r="K14" s="5">
        <f t="shared" si="6"/>
        <v>0.89284270117266473</v>
      </c>
      <c r="L14" s="9">
        <f t="shared" si="7"/>
        <v>-0.35754728804285885</v>
      </c>
      <c r="M14" s="6">
        <f t="shared" si="8"/>
        <v>8.9039999999999999</v>
      </c>
      <c r="N14" s="4">
        <f t="shared" si="9"/>
        <v>89040</v>
      </c>
      <c r="O14" s="9">
        <f t="shared" si="10"/>
        <v>-0.13627192301722799</v>
      </c>
      <c r="P14" s="6">
        <f t="shared" si="11"/>
        <v>3.9580000000000002</v>
      </c>
      <c r="Q14" s="1">
        <v>39580</v>
      </c>
      <c r="R14" s="8">
        <f t="shared" si="12"/>
        <v>-0.34011337112370787</v>
      </c>
      <c r="S14" s="3">
        <f t="shared" si="13"/>
        <v>4.9459999999999997</v>
      </c>
      <c r="T14" s="1">
        <v>49460</v>
      </c>
      <c r="U14" s="8">
        <f t="shared" si="14"/>
        <v>0.14735083975132227</v>
      </c>
      <c r="V14" s="2">
        <f t="shared" si="15"/>
        <v>0.80024262029923166</v>
      </c>
      <c r="W14" s="8">
        <f t="shared" si="16"/>
        <v>-0.42486063894866155</v>
      </c>
      <c r="X14" s="7">
        <f t="shared" si="17"/>
        <v>4.6405691877081767E-2</v>
      </c>
      <c r="Y14" s="7">
        <f t="shared" si="18"/>
        <v>7.8328015055503242E-2</v>
      </c>
      <c r="Z14" s="7">
        <f t="shared" si="19"/>
        <v>1.7059393584258897E-3</v>
      </c>
      <c r="AA14" s="12">
        <f t="shared" si="20"/>
        <v>6.7313350905802705E-2</v>
      </c>
    </row>
    <row r="15" spans="1:27" ht="17" thickBot="1" x14ac:dyDescent="0.25">
      <c r="A15" s="13">
        <v>2100</v>
      </c>
      <c r="B15" s="14">
        <f t="shared" si="0"/>
        <v>9.0983999999999998</v>
      </c>
      <c r="C15" s="15">
        <f t="shared" si="0"/>
        <v>90984</v>
      </c>
      <c r="D15" s="16">
        <f t="shared" si="1"/>
        <v>-0.11549230051329912</v>
      </c>
      <c r="E15" s="14">
        <f t="shared" si="2"/>
        <v>4.0064000000000002</v>
      </c>
      <c r="F15" s="15">
        <v>40064</v>
      </c>
      <c r="G15" s="16">
        <f t="shared" si="3"/>
        <v>-0.33025743898361754</v>
      </c>
      <c r="H15" s="14">
        <f t="shared" si="4"/>
        <v>5.0919999999999996</v>
      </c>
      <c r="I15" s="15">
        <v>50920</v>
      </c>
      <c r="J15" s="16">
        <f t="shared" si="5"/>
        <v>0.18297555989220332</v>
      </c>
      <c r="K15" s="17">
        <f t="shared" si="6"/>
        <v>0.78680282796543599</v>
      </c>
      <c r="L15" s="18">
        <f t="shared" si="7"/>
        <v>-0.43384919881403827</v>
      </c>
      <c r="M15" s="19">
        <f t="shared" si="8"/>
        <v>8.5975999999999999</v>
      </c>
      <c r="N15" s="20">
        <f t="shared" si="9"/>
        <v>85976</v>
      </c>
      <c r="O15" s="18">
        <f t="shared" si="10"/>
        <v>-0.16599410212633867</v>
      </c>
      <c r="P15" s="19">
        <f t="shared" si="11"/>
        <v>3.5055999999999998</v>
      </c>
      <c r="Q15" s="15">
        <v>35056</v>
      </c>
      <c r="R15" s="16">
        <f t="shared" si="12"/>
        <v>-0.41553851283761256</v>
      </c>
      <c r="S15" s="14">
        <f t="shared" si="13"/>
        <v>5.0919999999999996</v>
      </c>
      <c r="T15" s="15">
        <v>50920</v>
      </c>
      <c r="U15" s="16">
        <f t="shared" si="14"/>
        <v>0.18121926324580123</v>
      </c>
      <c r="V15" s="21">
        <f t="shared" si="15"/>
        <v>0.68845247446975644</v>
      </c>
      <c r="W15" s="16">
        <f t="shared" si="16"/>
        <v>-0.5052049138139002</v>
      </c>
      <c r="X15" s="7">
        <f t="shared" si="17"/>
        <v>5.0501801613039549E-2</v>
      </c>
      <c r="Y15" s="7">
        <f t="shared" si="18"/>
        <v>8.5281073853995026E-2</v>
      </c>
      <c r="Z15" s="7">
        <f t="shared" si="19"/>
        <v>1.756296646402089E-3</v>
      </c>
      <c r="AA15" s="12">
        <f t="shared" si="20"/>
        <v>7.135571499986193E-2</v>
      </c>
    </row>
    <row r="16" spans="1:27" x14ac:dyDescent="0.2">
      <c r="A16" s="27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</row>
    <row r="17" spans="1:27" x14ac:dyDescent="0.2">
      <c r="A17" s="30" t="s">
        <v>1</v>
      </c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 t="s">
        <v>4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 t="s">
        <v>20</v>
      </c>
      <c r="Y17" s="31"/>
      <c r="Z17" s="31"/>
      <c r="AA17" s="32"/>
    </row>
    <row r="18" spans="1:27" x14ac:dyDescent="0.2">
      <c r="A18" s="30"/>
      <c r="B18" s="31" t="s">
        <v>5</v>
      </c>
      <c r="C18" s="31"/>
      <c r="D18" s="31"/>
      <c r="E18" s="31" t="s">
        <v>2</v>
      </c>
      <c r="F18" s="31"/>
      <c r="G18" s="31"/>
      <c r="H18" s="31" t="s">
        <v>3</v>
      </c>
      <c r="I18" s="31"/>
      <c r="J18" s="31"/>
      <c r="K18" s="31" t="s">
        <v>7</v>
      </c>
      <c r="L18" s="31"/>
      <c r="M18" s="31" t="s">
        <v>5</v>
      </c>
      <c r="N18" s="31"/>
      <c r="O18" s="31"/>
      <c r="P18" s="31" t="s">
        <v>2</v>
      </c>
      <c r="Q18" s="31"/>
      <c r="R18" s="31"/>
      <c r="S18" s="31" t="s">
        <v>3</v>
      </c>
      <c r="T18" s="31"/>
      <c r="U18" s="31"/>
      <c r="V18" s="31" t="s">
        <v>7</v>
      </c>
      <c r="W18" s="31"/>
      <c r="X18" s="31"/>
      <c r="Y18" s="31"/>
      <c r="Z18" s="31"/>
      <c r="AA18" s="32"/>
    </row>
    <row r="19" spans="1:27" x14ac:dyDescent="0.2">
      <c r="A19" s="30"/>
      <c r="B19" s="31" t="s">
        <v>11</v>
      </c>
      <c r="C19" s="31"/>
      <c r="D19" s="1" t="s">
        <v>12</v>
      </c>
      <c r="E19" s="31" t="s">
        <v>11</v>
      </c>
      <c r="F19" s="31"/>
      <c r="G19" s="1" t="s">
        <v>12</v>
      </c>
      <c r="H19" s="31" t="s">
        <v>11</v>
      </c>
      <c r="I19" s="31"/>
      <c r="J19" s="1" t="s">
        <v>12</v>
      </c>
      <c r="K19" s="31" t="s">
        <v>8</v>
      </c>
      <c r="L19" s="1" t="s">
        <v>12</v>
      </c>
      <c r="M19" s="31" t="s">
        <v>11</v>
      </c>
      <c r="N19" s="31"/>
      <c r="O19" s="1" t="s">
        <v>12</v>
      </c>
      <c r="P19" s="31" t="s">
        <v>11</v>
      </c>
      <c r="Q19" s="31"/>
      <c r="R19" s="1" t="s">
        <v>12</v>
      </c>
      <c r="S19" s="31" t="s">
        <v>11</v>
      </c>
      <c r="T19" s="31"/>
      <c r="U19" s="1" t="s">
        <v>12</v>
      </c>
      <c r="V19" s="31" t="s">
        <v>8</v>
      </c>
      <c r="W19" s="1" t="s">
        <v>12</v>
      </c>
      <c r="X19" s="1" t="s">
        <v>5</v>
      </c>
      <c r="Y19" s="1" t="s">
        <v>2</v>
      </c>
      <c r="Z19" s="1" t="s">
        <v>3</v>
      </c>
      <c r="AA19" s="10" t="s">
        <v>18</v>
      </c>
    </row>
    <row r="20" spans="1:27" x14ac:dyDescent="0.2">
      <c r="A20" s="30"/>
      <c r="B20" s="2" t="s">
        <v>10</v>
      </c>
      <c r="C20" s="1" t="s">
        <v>14</v>
      </c>
      <c r="D20" s="1" t="s">
        <v>13</v>
      </c>
      <c r="E20" s="2" t="s">
        <v>10</v>
      </c>
      <c r="F20" s="1" t="s">
        <v>14</v>
      </c>
      <c r="G20" s="1" t="s">
        <v>13</v>
      </c>
      <c r="H20" s="2" t="s">
        <v>10</v>
      </c>
      <c r="I20" s="1" t="s">
        <v>14</v>
      </c>
      <c r="J20" s="1" t="s">
        <v>13</v>
      </c>
      <c r="K20" s="31"/>
      <c r="L20" s="1" t="s">
        <v>13</v>
      </c>
      <c r="M20" s="2" t="s">
        <v>10</v>
      </c>
      <c r="N20" s="1" t="s">
        <v>14</v>
      </c>
      <c r="O20" s="1" t="s">
        <v>13</v>
      </c>
      <c r="P20" s="2" t="s">
        <v>10</v>
      </c>
      <c r="Q20" s="1" t="s">
        <v>14</v>
      </c>
      <c r="R20" s="1" t="s">
        <v>13</v>
      </c>
      <c r="S20" s="2" t="s">
        <v>10</v>
      </c>
      <c r="T20" s="1" t="s">
        <v>14</v>
      </c>
      <c r="U20" s="1" t="s">
        <v>13</v>
      </c>
      <c r="V20" s="31"/>
      <c r="W20" s="1" t="s">
        <v>13</v>
      </c>
      <c r="X20" s="31" t="s">
        <v>13</v>
      </c>
      <c r="Y20" s="31"/>
      <c r="Z20" s="31"/>
      <c r="AA20" s="32"/>
    </row>
    <row r="21" spans="1:27" x14ac:dyDescent="0.2">
      <c r="A21" s="11">
        <v>2020</v>
      </c>
      <c r="B21" s="3">
        <f>E21+H21</f>
        <v>10.2864</v>
      </c>
      <c r="C21" s="1">
        <f>F21+I21</f>
        <v>102864</v>
      </c>
      <c r="D21" s="4" t="s">
        <v>6</v>
      </c>
      <c r="E21" s="3">
        <f>F21/10000</f>
        <v>5.9820000000000002</v>
      </c>
      <c r="F21" s="1">
        <v>59820</v>
      </c>
      <c r="G21" s="4" t="s">
        <v>6</v>
      </c>
      <c r="H21" s="3">
        <f>I21/10000</f>
        <v>4.3044000000000002</v>
      </c>
      <c r="I21" s="1">
        <v>43044</v>
      </c>
      <c r="J21" s="4" t="s">
        <v>6</v>
      </c>
      <c r="K21" s="5">
        <f>F21/I21</f>
        <v>1.3897407304153888</v>
      </c>
      <c r="L21" s="4" t="s">
        <v>6</v>
      </c>
      <c r="M21" s="6">
        <f>N21/10000</f>
        <v>10.3104</v>
      </c>
      <c r="N21" s="4">
        <f>Q21+T21</f>
        <v>103104</v>
      </c>
      <c r="O21" s="4" t="s">
        <v>6</v>
      </c>
      <c r="P21" s="6">
        <f>Q21/10000</f>
        <v>5.9992000000000001</v>
      </c>
      <c r="Q21" s="1">
        <v>59992</v>
      </c>
      <c r="R21" s="4" t="s">
        <v>6</v>
      </c>
      <c r="S21" s="3">
        <f>T21/10000</f>
        <v>4.3112000000000004</v>
      </c>
      <c r="T21" s="1">
        <v>43112</v>
      </c>
      <c r="U21" s="4" t="s">
        <v>6</v>
      </c>
      <c r="V21" s="2">
        <f>Q21/T21</f>
        <v>1.3915383187975505</v>
      </c>
      <c r="W21" s="4" t="s">
        <v>6</v>
      </c>
      <c r="X21" s="22" t="s">
        <v>6</v>
      </c>
      <c r="Y21" s="22" t="s">
        <v>6</v>
      </c>
      <c r="Z21" s="22" t="s">
        <v>6</v>
      </c>
      <c r="AA21" s="23" t="s">
        <v>6</v>
      </c>
    </row>
    <row r="22" spans="1:27" x14ac:dyDescent="0.2">
      <c r="A22" s="11">
        <v>2030</v>
      </c>
      <c r="B22" s="3">
        <f t="shared" ref="B22:C29" si="21">E22+H22</f>
        <v>10.3368</v>
      </c>
      <c r="C22" s="1">
        <f t="shared" si="21"/>
        <v>103368</v>
      </c>
      <c r="D22" s="8">
        <f t="shared" ref="D22:D29" si="22">(C22-$C$7)/$C$7</f>
        <v>4.8996733551096598E-3</v>
      </c>
      <c r="E22" s="3">
        <f t="shared" ref="E22:E29" si="23">F22/10000</f>
        <v>5.9387999999999996</v>
      </c>
      <c r="F22" s="1">
        <v>59388</v>
      </c>
      <c r="G22" s="8">
        <f t="shared" ref="G22:G29" si="24">(F22-$F$7)/$F$7</f>
        <v>-7.2216649949849547E-3</v>
      </c>
      <c r="H22" s="3">
        <f t="shared" ref="H22:H29" si="25">I22/10000</f>
        <v>4.3979999999999997</v>
      </c>
      <c r="I22" s="1">
        <v>43980</v>
      </c>
      <c r="J22" s="8">
        <f t="shared" ref="J22:J29" si="26">(I22-$I$7)/$I$7</f>
        <v>2.1745190967382214E-2</v>
      </c>
      <c r="K22" s="5">
        <f t="shared" ref="K22:K29" si="27">F22/I22</f>
        <v>1.3503410641200546</v>
      </c>
      <c r="L22" s="9">
        <f t="shared" ref="L22:L29" si="28">(K22-$K$7)/$K$7</f>
        <v>-2.8350371715419015E-2</v>
      </c>
      <c r="M22" s="6">
        <f t="shared" ref="M22:M29" si="29">N22/10000</f>
        <v>10.2004</v>
      </c>
      <c r="N22" s="4">
        <f t="shared" ref="N22:N29" si="30">Q22+T22</f>
        <v>102004</v>
      </c>
      <c r="O22" s="9">
        <f t="shared" ref="O22:O29" si="31">(N22-$N$7)/$N$7</f>
        <v>-1.0515287909358994E-2</v>
      </c>
      <c r="P22" s="6">
        <f t="shared" ref="P22:P29" si="32">Q22/10000</f>
        <v>5.8023999999999996</v>
      </c>
      <c r="Q22" s="1">
        <v>58024</v>
      </c>
      <c r="R22" s="8">
        <f t="shared" ref="R22:R29" si="33">(Q22-$Q$7)/$Q$7</f>
        <v>-3.2610870290096697E-2</v>
      </c>
      <c r="S22" s="3">
        <f t="shared" ref="S22:S29" si="34">T22/10000</f>
        <v>4.3979999999999997</v>
      </c>
      <c r="T22" s="1">
        <v>43980</v>
      </c>
      <c r="U22" s="8">
        <f t="shared" ref="U22:U29" si="35">(T22-$T$7)/$T$7</f>
        <v>2.0228263895332652E-2</v>
      </c>
      <c r="V22" s="2">
        <f t="shared" ref="V22:V29" si="36">Q22/T22</f>
        <v>1.3193269668030922</v>
      </c>
      <c r="W22" s="8">
        <f t="shared" ref="W22:W29" si="37">(V22-$V$7)/$V$7</f>
        <v>-5.1791482411675471E-2</v>
      </c>
      <c r="X22" s="7">
        <f t="shared" ref="X22:X29" si="38">D22-O22</f>
        <v>1.5414961264468653E-2</v>
      </c>
      <c r="Y22" s="7">
        <f t="shared" ref="Y22:Y29" si="39">G22-R22</f>
        <v>2.5389205295111742E-2</v>
      </c>
      <c r="Z22" s="7">
        <f t="shared" ref="Z22:Z29" si="40">J22-U22</f>
        <v>1.516927072049562E-3</v>
      </c>
      <c r="AA22" s="12">
        <f t="shared" ref="AA22:AA29" si="41">L22-W22</f>
        <v>2.3441110696256456E-2</v>
      </c>
    </row>
    <row r="23" spans="1:27" x14ac:dyDescent="0.2">
      <c r="A23" s="11">
        <v>2040</v>
      </c>
      <c r="B23" s="3">
        <f t="shared" si="21"/>
        <v>10.238399999999999</v>
      </c>
      <c r="C23" s="1">
        <f t="shared" si="21"/>
        <v>102384</v>
      </c>
      <c r="D23" s="8">
        <f t="shared" si="22"/>
        <v>-4.6663555762949133E-3</v>
      </c>
      <c r="E23" s="3">
        <f t="shared" si="23"/>
        <v>5.7671999999999999</v>
      </c>
      <c r="F23" s="1">
        <v>57672</v>
      </c>
      <c r="G23" s="8">
        <f t="shared" si="24"/>
        <v>-3.5907723169508528E-2</v>
      </c>
      <c r="H23" s="3">
        <f t="shared" si="25"/>
        <v>4.4711999999999996</v>
      </c>
      <c r="I23" s="1">
        <v>44712</v>
      </c>
      <c r="J23" s="8">
        <f t="shared" si="26"/>
        <v>3.8751045441873432E-2</v>
      </c>
      <c r="K23" s="5">
        <f t="shared" si="27"/>
        <v>1.2898550724637681</v>
      </c>
      <c r="L23" s="9">
        <f t="shared" si="28"/>
        <v>-7.1873591789862315E-2</v>
      </c>
      <c r="M23" s="6">
        <f t="shared" si="29"/>
        <v>10.066800000000001</v>
      </c>
      <c r="N23" s="4">
        <f t="shared" si="30"/>
        <v>100668</v>
      </c>
      <c r="O23" s="9">
        <f t="shared" si="31"/>
        <v>-2.3475089244140927E-2</v>
      </c>
      <c r="P23" s="6">
        <f t="shared" si="32"/>
        <v>5.5956000000000001</v>
      </c>
      <c r="Q23" s="1">
        <v>55956</v>
      </c>
      <c r="R23" s="8">
        <f t="shared" si="33"/>
        <v>-6.7089029676558859E-2</v>
      </c>
      <c r="S23" s="3">
        <f t="shared" si="34"/>
        <v>4.4711999999999996</v>
      </c>
      <c r="T23" s="1">
        <v>44712</v>
      </c>
      <c r="U23" s="8">
        <f t="shared" si="35"/>
        <v>3.7208870743249516E-2</v>
      </c>
      <c r="V23" s="2">
        <f t="shared" si="36"/>
        <v>1.2514761137949544</v>
      </c>
      <c r="W23" s="8">
        <f t="shared" si="37"/>
        <v>-0.10055631354663391</v>
      </c>
      <c r="X23" s="7">
        <f t="shared" si="38"/>
        <v>1.8808733667846016E-2</v>
      </c>
      <c r="Y23" s="7">
        <f t="shared" si="39"/>
        <v>3.1181306507050331E-2</v>
      </c>
      <c r="Z23" s="7">
        <f t="shared" si="40"/>
        <v>1.542174698623916E-3</v>
      </c>
      <c r="AA23" s="12">
        <f t="shared" si="41"/>
        <v>2.8682721756771598E-2</v>
      </c>
    </row>
    <row r="24" spans="1:27" x14ac:dyDescent="0.2">
      <c r="A24" s="11">
        <v>2050</v>
      </c>
      <c r="B24" s="3">
        <f t="shared" si="21"/>
        <v>9.9475999999999996</v>
      </c>
      <c r="C24" s="1">
        <f t="shared" si="21"/>
        <v>99476</v>
      </c>
      <c r="D24" s="8">
        <f t="shared" si="22"/>
        <v>-3.2936693109348263E-2</v>
      </c>
      <c r="E24" s="3">
        <f t="shared" si="23"/>
        <v>5.3747999999999996</v>
      </c>
      <c r="F24" s="1">
        <v>53748</v>
      </c>
      <c r="G24" s="8">
        <f t="shared" si="24"/>
        <v>-0.10150451354062187</v>
      </c>
      <c r="H24" s="3">
        <f t="shared" si="25"/>
        <v>4.5728</v>
      </c>
      <c r="I24" s="1">
        <v>45728</v>
      </c>
      <c r="J24" s="8">
        <f t="shared" si="26"/>
        <v>6.2354799739801132E-2</v>
      </c>
      <c r="K24" s="5">
        <f t="shared" si="27"/>
        <v>1.1753848845346395</v>
      </c>
      <c r="L24" s="9">
        <f t="shared" si="28"/>
        <v>-0.15424160866083206</v>
      </c>
      <c r="M24" s="6">
        <f t="shared" si="29"/>
        <v>9.7392000000000003</v>
      </c>
      <c r="N24" s="4">
        <f t="shared" si="30"/>
        <v>97392</v>
      </c>
      <c r="O24" s="9">
        <f t="shared" si="31"/>
        <v>-5.5253763774639142E-2</v>
      </c>
      <c r="P24" s="6">
        <f t="shared" si="32"/>
        <v>5.1664000000000003</v>
      </c>
      <c r="Q24" s="1">
        <v>51664</v>
      </c>
      <c r="R24" s="8">
        <f t="shared" si="33"/>
        <v>-0.13864621540513505</v>
      </c>
      <c r="S24" s="3">
        <f t="shared" si="34"/>
        <v>4.5728</v>
      </c>
      <c r="T24" s="1">
        <v>45728</v>
      </c>
      <c r="U24" s="8">
        <f t="shared" si="35"/>
        <v>6.0777581887352695E-2</v>
      </c>
      <c r="V24" s="2">
        <f t="shared" si="36"/>
        <v>1.1298110566829951</v>
      </c>
      <c r="W24" s="8">
        <f t="shared" si="37"/>
        <v>-0.18799774872473232</v>
      </c>
      <c r="X24" s="7">
        <f t="shared" si="38"/>
        <v>2.2317070665290879E-2</v>
      </c>
      <c r="Y24" s="7">
        <f t="shared" si="39"/>
        <v>3.7141701864513182E-2</v>
      </c>
      <c r="Z24" s="7">
        <f t="shared" si="40"/>
        <v>1.577217852448437E-3</v>
      </c>
      <c r="AA24" s="12">
        <f t="shared" si="41"/>
        <v>3.3756140063900264E-2</v>
      </c>
    </row>
    <row r="25" spans="1:27" x14ac:dyDescent="0.2">
      <c r="A25" s="11">
        <v>2060</v>
      </c>
      <c r="B25" s="3">
        <f t="shared" si="21"/>
        <v>9.5703999999999994</v>
      </c>
      <c r="C25" s="1">
        <f t="shared" si="21"/>
        <v>95704</v>
      </c>
      <c r="D25" s="8">
        <f t="shared" si="22"/>
        <v>-6.9606470679732468E-2</v>
      </c>
      <c r="E25" s="3">
        <f t="shared" si="23"/>
        <v>4.8179999999999996</v>
      </c>
      <c r="F25" s="1">
        <v>48180</v>
      </c>
      <c r="G25" s="8">
        <f t="shared" si="24"/>
        <v>-0.19458375125376129</v>
      </c>
      <c r="H25" s="3">
        <f t="shared" si="25"/>
        <v>4.7523999999999997</v>
      </c>
      <c r="I25" s="1">
        <v>47524</v>
      </c>
      <c r="J25" s="8">
        <f t="shared" si="26"/>
        <v>0.10407954651054735</v>
      </c>
      <c r="K25" s="5">
        <f t="shared" si="27"/>
        <v>1.0138035518895716</v>
      </c>
      <c r="L25" s="9">
        <f t="shared" si="28"/>
        <v>-0.27050885844977057</v>
      </c>
      <c r="M25" s="6">
        <f t="shared" si="29"/>
        <v>9.3003999999999998</v>
      </c>
      <c r="N25" s="4">
        <f t="shared" si="30"/>
        <v>93004</v>
      </c>
      <c r="O25" s="9">
        <f t="shared" si="31"/>
        <v>-9.7819338817321119E-2</v>
      </c>
      <c r="P25" s="6">
        <f t="shared" si="32"/>
        <v>4.548</v>
      </c>
      <c r="Q25" s="1">
        <v>45480</v>
      </c>
      <c r="R25" s="8">
        <f t="shared" si="33"/>
        <v>-0.24174724908302767</v>
      </c>
      <c r="S25" s="3">
        <f t="shared" si="34"/>
        <v>4.7523999999999997</v>
      </c>
      <c r="T25" s="1">
        <v>47524</v>
      </c>
      <c r="U25" s="8">
        <f t="shared" si="35"/>
        <v>0.10244038229562959</v>
      </c>
      <c r="V25" s="2">
        <f t="shared" si="36"/>
        <v>0.9569901523440788</v>
      </c>
      <c r="W25" s="8">
        <f t="shared" si="37"/>
        <v>-0.31220521028261833</v>
      </c>
      <c r="X25" s="7">
        <f t="shared" si="38"/>
        <v>2.8212868137588651E-2</v>
      </c>
      <c r="Y25" s="7">
        <f t="shared" si="39"/>
        <v>4.7163497829266376E-2</v>
      </c>
      <c r="Z25" s="7">
        <f t="shared" si="40"/>
        <v>1.6391642149177627E-3</v>
      </c>
      <c r="AA25" s="12">
        <f t="shared" si="41"/>
        <v>4.1696351832847756E-2</v>
      </c>
    </row>
    <row r="26" spans="1:27" x14ac:dyDescent="0.2">
      <c r="A26" s="11">
        <v>2070</v>
      </c>
      <c r="B26" s="3">
        <f t="shared" si="21"/>
        <v>9.0788000000000011</v>
      </c>
      <c r="C26" s="1">
        <f t="shared" si="21"/>
        <v>90788</v>
      </c>
      <c r="D26" s="8">
        <f t="shared" si="22"/>
        <v>-0.1173977290402862</v>
      </c>
      <c r="E26" s="3">
        <f t="shared" si="23"/>
        <v>4.0532000000000004</v>
      </c>
      <c r="F26" s="1">
        <v>40532</v>
      </c>
      <c r="G26" s="8">
        <f t="shared" si="24"/>
        <v>-0.32243396857238382</v>
      </c>
      <c r="H26" s="3">
        <f t="shared" si="25"/>
        <v>5.0255999999999998</v>
      </c>
      <c r="I26" s="1">
        <v>50256</v>
      </c>
      <c r="J26" s="8">
        <f t="shared" si="26"/>
        <v>0.16754948424867577</v>
      </c>
      <c r="K26" s="5">
        <f t="shared" si="27"/>
        <v>0.80651066539318683</v>
      </c>
      <c r="L26" s="9">
        <f t="shared" si="28"/>
        <v>-0.41966825340714919</v>
      </c>
      <c r="M26" s="6">
        <f t="shared" si="29"/>
        <v>8.7091999999999992</v>
      </c>
      <c r="N26" s="4">
        <f t="shared" si="30"/>
        <v>87092</v>
      </c>
      <c r="O26" s="9">
        <f t="shared" si="31"/>
        <v>-0.15516839981375136</v>
      </c>
      <c r="P26" s="6">
        <f t="shared" si="32"/>
        <v>3.6831999999999998</v>
      </c>
      <c r="Q26" s="1">
        <v>36832</v>
      </c>
      <c r="R26" s="8">
        <f t="shared" si="33"/>
        <v>-0.38592864288096029</v>
      </c>
      <c r="S26" s="3">
        <f t="shared" si="34"/>
        <v>5.0259999999999998</v>
      </c>
      <c r="T26" s="1">
        <v>50260</v>
      </c>
      <c r="U26" s="8">
        <f t="shared" si="35"/>
        <v>0.16590888002226964</v>
      </c>
      <c r="V26" s="2">
        <f t="shared" si="36"/>
        <v>0.73282928770393951</v>
      </c>
      <c r="W26" s="8">
        <f t="shared" si="37"/>
        <v>-0.47331102143478782</v>
      </c>
      <c r="X26" s="7">
        <f t="shared" si="38"/>
        <v>3.7770670773465159E-2</v>
      </c>
      <c r="Y26" s="7">
        <f t="shared" si="39"/>
        <v>6.3494674308576471E-2</v>
      </c>
      <c r="Z26" s="7">
        <f t="shared" si="40"/>
        <v>1.6406042264061338E-3</v>
      </c>
      <c r="AA26" s="12">
        <f t="shared" si="41"/>
        <v>5.3642768027638621E-2</v>
      </c>
    </row>
    <row r="27" spans="1:27" x14ac:dyDescent="0.2">
      <c r="A27" s="11">
        <v>2080</v>
      </c>
      <c r="B27" s="3">
        <f t="shared" si="21"/>
        <v>8.4464000000000006</v>
      </c>
      <c r="C27" s="1">
        <f t="shared" si="21"/>
        <v>84464</v>
      </c>
      <c r="D27" s="8">
        <f t="shared" si="22"/>
        <v>-0.17887696375797169</v>
      </c>
      <c r="E27" s="3">
        <f t="shared" si="23"/>
        <v>3.3744000000000001</v>
      </c>
      <c r="F27" s="1">
        <v>33744</v>
      </c>
      <c r="G27" s="8">
        <f t="shared" si="24"/>
        <v>-0.43590772316950854</v>
      </c>
      <c r="H27" s="3">
        <f t="shared" si="25"/>
        <v>5.0720000000000001</v>
      </c>
      <c r="I27" s="1">
        <v>50720</v>
      </c>
      <c r="J27" s="8">
        <f t="shared" si="26"/>
        <v>0.17832915156583962</v>
      </c>
      <c r="K27" s="5">
        <f t="shared" si="27"/>
        <v>0.6652996845425867</v>
      </c>
      <c r="L27" s="9">
        <f t="shared" si="28"/>
        <v>-0.52127783982863418</v>
      </c>
      <c r="M27" s="6">
        <f t="shared" si="29"/>
        <v>8.0231999999999992</v>
      </c>
      <c r="N27" s="4">
        <f t="shared" si="30"/>
        <v>80232</v>
      </c>
      <c r="O27" s="9">
        <f t="shared" si="31"/>
        <v>-0.22171348750582026</v>
      </c>
      <c r="P27" s="6">
        <f t="shared" si="32"/>
        <v>2.9504000000000001</v>
      </c>
      <c r="Q27" s="1">
        <v>29504</v>
      </c>
      <c r="R27" s="8">
        <f t="shared" si="33"/>
        <v>-0.50810270090030007</v>
      </c>
      <c r="S27" s="3">
        <f t="shared" si="34"/>
        <v>5.0728</v>
      </c>
      <c r="T27" s="1">
        <v>50728</v>
      </c>
      <c r="U27" s="8">
        <f t="shared" si="35"/>
        <v>0.17676533358077387</v>
      </c>
      <c r="V27" s="2">
        <f t="shared" si="36"/>
        <v>0.58161173316511594</v>
      </c>
      <c r="W27" s="8">
        <f t="shared" si="37"/>
        <v>-0.58199202078556489</v>
      </c>
      <c r="X27" s="7">
        <f t="shared" si="38"/>
        <v>4.2836523747848576E-2</v>
      </c>
      <c r="Y27" s="7">
        <f t="shared" si="39"/>
        <v>7.2194977730791532E-2</v>
      </c>
      <c r="Z27" s="7">
        <f t="shared" si="40"/>
        <v>1.5638179850657463E-3</v>
      </c>
      <c r="AA27" s="12">
        <f t="shared" si="41"/>
        <v>6.0714180956930708E-2</v>
      </c>
    </row>
    <row r="28" spans="1:27" x14ac:dyDescent="0.2">
      <c r="A28" s="11">
        <v>2090</v>
      </c>
      <c r="B28" s="3">
        <f t="shared" si="21"/>
        <v>7.4639999999999995</v>
      </c>
      <c r="C28" s="1">
        <f t="shared" si="21"/>
        <v>74640</v>
      </c>
      <c r="D28" s="8">
        <f t="shared" si="22"/>
        <v>-0.27438170788614091</v>
      </c>
      <c r="E28" s="3">
        <f t="shared" si="23"/>
        <v>2.5175999999999998</v>
      </c>
      <c r="F28" s="1">
        <v>25176</v>
      </c>
      <c r="G28" s="8">
        <f t="shared" si="24"/>
        <v>-0.57913741223671011</v>
      </c>
      <c r="H28" s="3">
        <f t="shared" si="25"/>
        <v>4.9463999999999997</v>
      </c>
      <c r="I28" s="1">
        <v>49464</v>
      </c>
      <c r="J28" s="8">
        <f t="shared" si="26"/>
        <v>0.14914970727627544</v>
      </c>
      <c r="K28" s="5">
        <f t="shared" si="27"/>
        <v>0.50897622513343033</v>
      </c>
      <c r="L28" s="9">
        <f t="shared" si="28"/>
        <v>-0.63376174131321672</v>
      </c>
      <c r="M28" s="6">
        <f t="shared" si="29"/>
        <v>7.0923999999999996</v>
      </c>
      <c r="N28" s="4">
        <f t="shared" si="30"/>
        <v>70924</v>
      </c>
      <c r="O28" s="9">
        <f t="shared" si="31"/>
        <v>-0.31200527704485487</v>
      </c>
      <c r="P28" s="6">
        <f t="shared" si="32"/>
        <v>2.1456</v>
      </c>
      <c r="Q28" s="1">
        <v>21456</v>
      </c>
      <c r="R28" s="8">
        <f t="shared" si="33"/>
        <v>-0.64228076025341785</v>
      </c>
      <c r="S28" s="3">
        <f t="shared" si="34"/>
        <v>4.9467999999999996</v>
      </c>
      <c r="T28" s="1">
        <v>49468</v>
      </c>
      <c r="U28" s="8">
        <f t="shared" si="35"/>
        <v>0.14753642015403173</v>
      </c>
      <c r="V28" s="2">
        <f t="shared" si="36"/>
        <v>0.43373493975903615</v>
      </c>
      <c r="W28" s="8">
        <f t="shared" si="37"/>
        <v>-0.68827199427921748</v>
      </c>
      <c r="X28" s="7">
        <f t="shared" si="38"/>
        <v>3.7623569158713954E-2</v>
      </c>
      <c r="Y28" s="7">
        <f t="shared" si="39"/>
        <v>6.3143348016707734E-2</v>
      </c>
      <c r="Z28" s="7">
        <f t="shared" si="40"/>
        <v>1.6132871222437062E-3</v>
      </c>
      <c r="AA28" s="12">
        <f t="shared" si="41"/>
        <v>5.4510252966000761E-2</v>
      </c>
    </row>
    <row r="29" spans="1:27" ht="17" thickBot="1" x14ac:dyDescent="0.25">
      <c r="A29" s="13">
        <v>2100</v>
      </c>
      <c r="B29" s="14">
        <f t="shared" si="21"/>
        <v>6.6491999999999996</v>
      </c>
      <c r="C29" s="15">
        <f t="shared" si="21"/>
        <v>66492</v>
      </c>
      <c r="D29" s="16">
        <f t="shared" si="22"/>
        <v>-0.35359309379374709</v>
      </c>
      <c r="E29" s="14">
        <f t="shared" si="23"/>
        <v>1.9947999999999999</v>
      </c>
      <c r="F29" s="15">
        <v>19948</v>
      </c>
      <c r="G29" s="16">
        <f t="shared" si="24"/>
        <v>-0.66653293212972253</v>
      </c>
      <c r="H29" s="14">
        <f t="shared" si="25"/>
        <v>4.6543999999999999</v>
      </c>
      <c r="I29" s="15">
        <v>46544</v>
      </c>
      <c r="J29" s="16">
        <f t="shared" si="26"/>
        <v>8.1312145711365108E-2</v>
      </c>
      <c r="K29" s="17">
        <f t="shared" si="27"/>
        <v>0.4285837057408044</v>
      </c>
      <c r="L29" s="18">
        <f t="shared" si="28"/>
        <v>-0.69160887612993671</v>
      </c>
      <c r="M29" s="19">
        <f t="shared" si="29"/>
        <v>6.3680000000000003</v>
      </c>
      <c r="N29" s="20">
        <f t="shared" si="30"/>
        <v>63680</v>
      </c>
      <c r="O29" s="18">
        <f t="shared" si="31"/>
        <v>-0.38227533757566351</v>
      </c>
      <c r="P29" s="19">
        <f t="shared" si="32"/>
        <v>1.7132000000000001</v>
      </c>
      <c r="Q29" s="15">
        <v>17132</v>
      </c>
      <c r="R29" s="16">
        <f t="shared" si="33"/>
        <v>-0.71437145715238415</v>
      </c>
      <c r="S29" s="14">
        <f t="shared" si="34"/>
        <v>4.6547999999999998</v>
      </c>
      <c r="T29" s="15">
        <v>46548</v>
      </c>
      <c r="U29" s="16">
        <f t="shared" si="35"/>
        <v>7.9799573165073773E-2</v>
      </c>
      <c r="V29" s="21">
        <f t="shared" si="36"/>
        <v>0.3680501847555212</v>
      </c>
      <c r="W29" s="16">
        <f t="shared" si="37"/>
        <v>-0.73548003727174038</v>
      </c>
      <c r="X29" s="7">
        <f t="shared" si="38"/>
        <v>2.8682243781916417E-2</v>
      </c>
      <c r="Y29" s="7">
        <f t="shared" si="39"/>
        <v>4.7838525022661615E-2</v>
      </c>
      <c r="Z29" s="7">
        <f t="shared" si="40"/>
        <v>1.5125725462913353E-3</v>
      </c>
      <c r="AA29" s="12">
        <f t="shared" si="41"/>
        <v>4.3871161141803672E-2</v>
      </c>
    </row>
    <row r="30" spans="1:27" x14ac:dyDescent="0.2">
      <c r="A30" s="27" t="s">
        <v>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</row>
    <row r="31" spans="1:27" x14ac:dyDescent="0.2">
      <c r="A31" s="30" t="s">
        <v>1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 t="s">
        <v>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 t="s">
        <v>20</v>
      </c>
      <c r="Y31" s="31"/>
      <c r="Z31" s="31"/>
      <c r="AA31" s="32"/>
    </row>
    <row r="32" spans="1:27" x14ac:dyDescent="0.2">
      <c r="A32" s="30"/>
      <c r="B32" s="31" t="s">
        <v>5</v>
      </c>
      <c r="C32" s="31"/>
      <c r="D32" s="31"/>
      <c r="E32" s="31" t="s">
        <v>2</v>
      </c>
      <c r="F32" s="31"/>
      <c r="G32" s="31"/>
      <c r="H32" s="31" t="s">
        <v>3</v>
      </c>
      <c r="I32" s="31"/>
      <c r="J32" s="31"/>
      <c r="K32" s="31" t="s">
        <v>7</v>
      </c>
      <c r="L32" s="31"/>
      <c r="M32" s="31" t="s">
        <v>5</v>
      </c>
      <c r="N32" s="31"/>
      <c r="O32" s="31"/>
      <c r="P32" s="31" t="s">
        <v>2</v>
      </c>
      <c r="Q32" s="31"/>
      <c r="R32" s="31"/>
      <c r="S32" s="31" t="s">
        <v>3</v>
      </c>
      <c r="T32" s="31"/>
      <c r="U32" s="31"/>
      <c r="V32" s="31" t="s">
        <v>7</v>
      </c>
      <c r="W32" s="31"/>
      <c r="X32" s="31"/>
      <c r="Y32" s="31"/>
      <c r="Z32" s="31"/>
      <c r="AA32" s="32"/>
    </row>
    <row r="33" spans="1:27" x14ac:dyDescent="0.2">
      <c r="A33" s="30"/>
      <c r="B33" s="31" t="s">
        <v>11</v>
      </c>
      <c r="C33" s="31"/>
      <c r="D33" s="1" t="s">
        <v>12</v>
      </c>
      <c r="E33" s="31" t="s">
        <v>11</v>
      </c>
      <c r="F33" s="31"/>
      <c r="G33" s="1" t="s">
        <v>12</v>
      </c>
      <c r="H33" s="31" t="s">
        <v>11</v>
      </c>
      <c r="I33" s="31"/>
      <c r="J33" s="1" t="s">
        <v>12</v>
      </c>
      <c r="K33" s="31" t="s">
        <v>8</v>
      </c>
      <c r="L33" s="1" t="s">
        <v>12</v>
      </c>
      <c r="M33" s="31" t="s">
        <v>11</v>
      </c>
      <c r="N33" s="31"/>
      <c r="O33" s="1" t="s">
        <v>12</v>
      </c>
      <c r="P33" s="31" t="s">
        <v>11</v>
      </c>
      <c r="Q33" s="31"/>
      <c r="R33" s="1" t="s">
        <v>12</v>
      </c>
      <c r="S33" s="31" t="s">
        <v>11</v>
      </c>
      <c r="T33" s="31"/>
      <c r="U33" s="1" t="s">
        <v>12</v>
      </c>
      <c r="V33" s="31" t="s">
        <v>8</v>
      </c>
      <c r="W33" s="1" t="s">
        <v>12</v>
      </c>
      <c r="X33" s="1" t="s">
        <v>5</v>
      </c>
      <c r="Y33" s="1" t="s">
        <v>2</v>
      </c>
      <c r="Z33" s="1" t="s">
        <v>3</v>
      </c>
      <c r="AA33" s="10" t="s">
        <v>18</v>
      </c>
    </row>
    <row r="34" spans="1:27" x14ac:dyDescent="0.2">
      <c r="A34" s="30"/>
      <c r="B34" s="2" t="s">
        <v>10</v>
      </c>
      <c r="C34" s="1" t="s">
        <v>14</v>
      </c>
      <c r="D34" s="1" t="s">
        <v>13</v>
      </c>
      <c r="E34" s="2" t="s">
        <v>10</v>
      </c>
      <c r="F34" s="1" t="s">
        <v>14</v>
      </c>
      <c r="G34" s="1" t="s">
        <v>13</v>
      </c>
      <c r="H34" s="2" t="s">
        <v>10</v>
      </c>
      <c r="I34" s="1" t="s">
        <v>14</v>
      </c>
      <c r="J34" s="1" t="s">
        <v>13</v>
      </c>
      <c r="K34" s="31"/>
      <c r="L34" s="1" t="s">
        <v>13</v>
      </c>
      <c r="M34" s="2" t="s">
        <v>10</v>
      </c>
      <c r="N34" s="1" t="s">
        <v>14</v>
      </c>
      <c r="O34" s="1" t="s">
        <v>13</v>
      </c>
      <c r="P34" s="2" t="s">
        <v>10</v>
      </c>
      <c r="Q34" s="1" t="s">
        <v>14</v>
      </c>
      <c r="R34" s="1" t="s">
        <v>13</v>
      </c>
      <c r="S34" s="2" t="s">
        <v>10</v>
      </c>
      <c r="T34" s="1" t="s">
        <v>14</v>
      </c>
      <c r="U34" s="1" t="s">
        <v>13</v>
      </c>
      <c r="V34" s="31"/>
      <c r="W34" s="1" t="s">
        <v>13</v>
      </c>
      <c r="X34" s="31" t="s">
        <v>13</v>
      </c>
      <c r="Y34" s="31"/>
      <c r="Z34" s="31"/>
      <c r="AA34" s="32"/>
    </row>
    <row r="35" spans="1:27" x14ac:dyDescent="0.2">
      <c r="A35" s="11">
        <v>2020</v>
      </c>
      <c r="B35" s="3">
        <f>E35+H35</f>
        <v>10.2864</v>
      </c>
      <c r="C35" s="1">
        <f>F35+I35</f>
        <v>102864</v>
      </c>
      <c r="D35" s="4" t="s">
        <v>6</v>
      </c>
      <c r="E35" s="3">
        <f>F35/10000</f>
        <v>5.9820000000000002</v>
      </c>
      <c r="F35" s="1">
        <v>59820</v>
      </c>
      <c r="G35" s="4" t="s">
        <v>6</v>
      </c>
      <c r="H35" s="3">
        <f>I35/10000</f>
        <v>4.3044000000000002</v>
      </c>
      <c r="I35" s="1">
        <v>43044</v>
      </c>
      <c r="J35" s="4" t="s">
        <v>6</v>
      </c>
      <c r="K35" s="5">
        <f>F35/I35</f>
        <v>1.3897407304153888</v>
      </c>
      <c r="L35" s="4" t="s">
        <v>6</v>
      </c>
      <c r="M35" s="6">
        <f>N35/10000</f>
        <v>10.3116</v>
      </c>
      <c r="N35" s="4">
        <f>Q35+T35</f>
        <v>103116</v>
      </c>
      <c r="O35" s="4" t="s">
        <v>6</v>
      </c>
      <c r="P35" s="6">
        <f>Q35/10000</f>
        <v>6.0004</v>
      </c>
      <c r="Q35" s="1">
        <v>60004</v>
      </c>
      <c r="R35" s="4" t="s">
        <v>6</v>
      </c>
      <c r="S35" s="3">
        <f>T35/10000</f>
        <v>4.3112000000000004</v>
      </c>
      <c r="T35" s="1">
        <v>43112</v>
      </c>
      <c r="U35" s="4" t="s">
        <v>6</v>
      </c>
      <c r="V35" s="2">
        <f>Q35/T35</f>
        <v>1.3918166635739468</v>
      </c>
      <c r="W35" s="4" t="s">
        <v>6</v>
      </c>
      <c r="X35" s="22" t="s">
        <v>6</v>
      </c>
      <c r="Y35" s="22" t="s">
        <v>6</v>
      </c>
      <c r="Z35" s="22" t="s">
        <v>6</v>
      </c>
      <c r="AA35" s="23" t="s">
        <v>6</v>
      </c>
    </row>
    <row r="36" spans="1:27" x14ac:dyDescent="0.2">
      <c r="A36" s="11">
        <v>2030</v>
      </c>
      <c r="B36" s="3">
        <f t="shared" ref="B36:C43" si="42">E36+H36</f>
        <v>10.2736</v>
      </c>
      <c r="C36" s="1">
        <f t="shared" si="42"/>
        <v>102736</v>
      </c>
      <c r="D36" s="8">
        <f t="shared" ref="D36:D43" si="43">(C36-$C$7)/$C$7</f>
        <v>-1.244361487011977E-3</v>
      </c>
      <c r="E36" s="3">
        <f t="shared" ref="E36:E43" si="44">F36/10000</f>
        <v>5.8220000000000001</v>
      </c>
      <c r="F36" s="1">
        <v>58220</v>
      </c>
      <c r="G36" s="8">
        <f t="shared" ref="G36:G43" si="45">(F36-$F$7)/$F$7</f>
        <v>-2.6746907388833167E-2</v>
      </c>
      <c r="H36" s="3">
        <f t="shared" ref="H36:H43" si="46">I36/10000</f>
        <v>4.4516</v>
      </c>
      <c r="I36" s="1">
        <v>44516</v>
      </c>
      <c r="J36" s="8">
        <f t="shared" ref="J36:J43" si="47">(I36-$I$7)/$I$7</f>
        <v>3.4197565282036983E-2</v>
      </c>
      <c r="K36" s="5">
        <f t="shared" ref="K36:K43" si="48">F36/I36</f>
        <v>1.3078443705633929</v>
      </c>
      <c r="L36" s="9">
        <f t="shared" ref="L36:L43" si="49">(K36-$K$7)/$K$7</f>
        <v>-5.8929236266621762E-2</v>
      </c>
      <c r="M36" s="6">
        <f t="shared" ref="M36:M43" si="50">N36/10000</f>
        <v>10.130800000000001</v>
      </c>
      <c r="N36" s="4">
        <f t="shared" ref="N36:N43" si="51">Q36+T36</f>
        <v>101308</v>
      </c>
      <c r="O36" s="9">
        <f t="shared" ref="O36:O43" si="52">(N36-$N$7)/$N$7</f>
        <v>-1.7266801179574732E-2</v>
      </c>
      <c r="P36" s="6">
        <f t="shared" ref="P36:P43" si="53">Q36/10000</f>
        <v>5.6795999999999998</v>
      </c>
      <c r="Q36" s="1">
        <v>56796</v>
      </c>
      <c r="R36" s="8">
        <f t="shared" ref="R36:R43" si="54">(Q36-$Q$7)/$Q$7</f>
        <v>-5.3084361453817938E-2</v>
      </c>
      <c r="S36" s="3">
        <f t="shared" ref="S36:S43" si="55">T36/10000</f>
        <v>4.4512</v>
      </c>
      <c r="T36" s="1">
        <v>44512</v>
      </c>
      <c r="U36" s="8">
        <f t="shared" ref="U36:U43" si="56">(T36-$T$7)/$T$7</f>
        <v>3.2569360675512665E-2</v>
      </c>
      <c r="V36" s="2">
        <f t="shared" ref="V36:V43" si="57">Q36/T36</f>
        <v>1.2759705248023006</v>
      </c>
      <c r="W36" s="8">
        <f t="shared" ref="W36:W43" si="58">(V36-$V$7)/$V$7</f>
        <v>-8.295202762291469E-2</v>
      </c>
      <c r="X36" s="7">
        <f t="shared" ref="X36:X43" si="59">D36-O36</f>
        <v>1.6022439692562757E-2</v>
      </c>
      <c r="Y36" s="7">
        <f t="shared" ref="Y36:Y43" si="60">G36-R36</f>
        <v>2.6337454064984771E-2</v>
      </c>
      <c r="Z36" s="7">
        <f t="shared" ref="Z36:Z43" si="61">J36-U36</f>
        <v>1.628204606524318E-3</v>
      </c>
      <c r="AA36" s="12">
        <f t="shared" ref="AA36:AA43" si="62">L36-W36</f>
        <v>2.4022791356292927E-2</v>
      </c>
    </row>
    <row r="37" spans="1:27" x14ac:dyDescent="0.2">
      <c r="A37" s="11">
        <v>2040</v>
      </c>
      <c r="B37" s="3">
        <f t="shared" si="42"/>
        <v>9.9036000000000008</v>
      </c>
      <c r="C37" s="1">
        <f t="shared" si="42"/>
        <v>99036</v>
      </c>
      <c r="D37" s="8">
        <f t="shared" si="43"/>
        <v>-3.7214185720951934E-2</v>
      </c>
      <c r="E37" s="3">
        <f t="shared" si="44"/>
        <v>5.3308</v>
      </c>
      <c r="F37" s="1">
        <v>53308</v>
      </c>
      <c r="G37" s="8">
        <f t="shared" si="45"/>
        <v>-0.10885991307255098</v>
      </c>
      <c r="H37" s="3">
        <f t="shared" si="46"/>
        <v>4.5728</v>
      </c>
      <c r="I37" s="1">
        <v>45728</v>
      </c>
      <c r="J37" s="8">
        <f t="shared" si="47"/>
        <v>6.2354799739801132E-2</v>
      </c>
      <c r="K37" s="5">
        <f t="shared" si="48"/>
        <v>1.1657627711686493</v>
      </c>
      <c r="L37" s="9">
        <f t="shared" si="49"/>
        <v>-0.16116528381505607</v>
      </c>
      <c r="M37" s="6">
        <f t="shared" si="50"/>
        <v>9.7379999999999995</v>
      </c>
      <c r="N37" s="4">
        <f t="shared" si="51"/>
        <v>97380</v>
      </c>
      <c r="O37" s="9">
        <f t="shared" si="52"/>
        <v>-5.5370169175849762E-2</v>
      </c>
      <c r="P37" s="6">
        <f t="shared" si="53"/>
        <v>5.1656000000000004</v>
      </c>
      <c r="Q37" s="1">
        <v>51656</v>
      </c>
      <c r="R37" s="8">
        <f t="shared" si="54"/>
        <v>-0.13877959319773259</v>
      </c>
      <c r="S37" s="3">
        <f t="shared" si="55"/>
        <v>4.5724</v>
      </c>
      <c r="T37" s="1">
        <v>45724</v>
      </c>
      <c r="U37" s="8">
        <f t="shared" si="56"/>
        <v>6.0684791685997962E-2</v>
      </c>
      <c r="V37" s="2">
        <f t="shared" si="57"/>
        <v>1.129734931327093</v>
      </c>
      <c r="W37" s="8">
        <f t="shared" si="58"/>
        <v>-0.18805246049269206</v>
      </c>
      <c r="X37" s="7">
        <f t="shared" si="59"/>
        <v>1.8155983454897828E-2</v>
      </c>
      <c r="Y37" s="7">
        <f t="shared" si="60"/>
        <v>2.9919680125181605E-2</v>
      </c>
      <c r="Z37" s="7">
        <f t="shared" si="61"/>
        <v>1.6700080538031709E-3</v>
      </c>
      <c r="AA37" s="12">
        <f t="shared" si="62"/>
        <v>2.6887176677635988E-2</v>
      </c>
    </row>
    <row r="38" spans="1:27" x14ac:dyDescent="0.2">
      <c r="A38" s="11">
        <v>2050</v>
      </c>
      <c r="B38" s="3">
        <f t="shared" si="42"/>
        <v>9.4443999999999999</v>
      </c>
      <c r="C38" s="1">
        <f t="shared" si="42"/>
        <v>94444</v>
      </c>
      <c r="D38" s="8">
        <f t="shared" si="43"/>
        <v>-8.1855654067506611E-2</v>
      </c>
      <c r="E38" s="3">
        <f t="shared" si="44"/>
        <v>4.6372</v>
      </c>
      <c r="F38" s="1">
        <v>46372</v>
      </c>
      <c r="G38" s="8">
        <f t="shared" si="45"/>
        <v>-0.22480775660314276</v>
      </c>
      <c r="H38" s="3">
        <f t="shared" si="46"/>
        <v>4.8071999999999999</v>
      </c>
      <c r="I38" s="1">
        <v>48072</v>
      </c>
      <c r="J38" s="8">
        <f t="shared" si="47"/>
        <v>0.11681070532478394</v>
      </c>
      <c r="K38" s="5">
        <f t="shared" si="48"/>
        <v>0.9646363787651856</v>
      </c>
      <c r="L38" s="9">
        <f t="shared" si="49"/>
        <v>-0.30588752444719741</v>
      </c>
      <c r="M38" s="6">
        <f t="shared" si="50"/>
        <v>9.2216000000000005</v>
      </c>
      <c r="N38" s="4">
        <f t="shared" si="51"/>
        <v>92216</v>
      </c>
      <c r="O38" s="9">
        <f t="shared" si="52"/>
        <v>-0.10546329349681825</v>
      </c>
      <c r="P38" s="6">
        <f t="shared" si="53"/>
        <v>4.4143999999999997</v>
      </c>
      <c r="Q38" s="1">
        <v>44144</v>
      </c>
      <c r="R38" s="8">
        <f t="shared" si="54"/>
        <v>-0.26402134044681558</v>
      </c>
      <c r="S38" s="3">
        <f t="shared" si="55"/>
        <v>4.8071999999999999</v>
      </c>
      <c r="T38" s="1">
        <v>48072</v>
      </c>
      <c r="U38" s="8">
        <f t="shared" si="56"/>
        <v>0.11515263988122854</v>
      </c>
      <c r="V38" s="2">
        <f t="shared" si="57"/>
        <v>0.91828923281744046</v>
      </c>
      <c r="W38" s="8">
        <f t="shared" si="58"/>
        <v>-0.34001980246258373</v>
      </c>
      <c r="X38" s="7">
        <f t="shared" si="59"/>
        <v>2.3607639429311641E-2</v>
      </c>
      <c r="Y38" s="7">
        <f t="shared" si="60"/>
        <v>3.9213583843672822E-2</v>
      </c>
      <c r="Z38" s="7">
        <f t="shared" si="61"/>
        <v>1.658065443555401E-3</v>
      </c>
      <c r="AA38" s="12">
        <f t="shared" si="62"/>
        <v>3.4132278015386319E-2</v>
      </c>
    </row>
    <row r="39" spans="1:27" x14ac:dyDescent="0.2">
      <c r="A39" s="11">
        <v>2060</v>
      </c>
      <c r="B39" s="3">
        <f t="shared" si="42"/>
        <v>8.75</v>
      </c>
      <c r="C39" s="1">
        <f t="shared" si="42"/>
        <v>87500</v>
      </c>
      <c r="D39" s="8">
        <f t="shared" si="43"/>
        <v>-0.14936226473790637</v>
      </c>
      <c r="E39" s="3">
        <f t="shared" si="44"/>
        <v>3.6448</v>
      </c>
      <c r="F39" s="1">
        <v>36448</v>
      </c>
      <c r="G39" s="8">
        <f t="shared" si="45"/>
        <v>-0.39070544968238047</v>
      </c>
      <c r="H39" s="3">
        <f t="shared" si="46"/>
        <v>5.1052</v>
      </c>
      <c r="I39" s="1">
        <v>51052</v>
      </c>
      <c r="J39" s="8">
        <f t="shared" si="47"/>
        <v>0.18604218938760339</v>
      </c>
      <c r="K39" s="5">
        <f t="shared" si="48"/>
        <v>0.71393872913891721</v>
      </c>
      <c r="L39" s="9">
        <f t="shared" si="49"/>
        <v>-0.48627919329562763</v>
      </c>
      <c r="M39" s="6">
        <f t="shared" si="50"/>
        <v>8.4276</v>
      </c>
      <c r="N39" s="4">
        <f t="shared" si="51"/>
        <v>84276</v>
      </c>
      <c r="O39" s="9">
        <f t="shared" si="52"/>
        <v>-0.18248486729784261</v>
      </c>
      <c r="P39" s="6">
        <f t="shared" si="53"/>
        <v>3.3224</v>
      </c>
      <c r="Q39" s="1">
        <v>33224</v>
      </c>
      <c r="R39" s="8">
        <f t="shared" si="54"/>
        <v>-0.44608202734244751</v>
      </c>
      <c r="S39" s="3">
        <f t="shared" si="55"/>
        <v>5.1052</v>
      </c>
      <c r="T39" s="1">
        <v>51052</v>
      </c>
      <c r="U39" s="8">
        <f t="shared" si="56"/>
        <v>0.18428133989050757</v>
      </c>
      <c r="V39" s="2">
        <f t="shared" si="57"/>
        <v>0.65078743242184445</v>
      </c>
      <c r="W39" s="8">
        <f t="shared" si="58"/>
        <v>-0.5322750143907824</v>
      </c>
      <c r="X39" s="7">
        <f t="shared" si="59"/>
        <v>3.3122602559936237E-2</v>
      </c>
      <c r="Y39" s="7">
        <f t="shared" si="60"/>
        <v>5.5376577660067039E-2</v>
      </c>
      <c r="Z39" s="7">
        <f t="shared" si="61"/>
        <v>1.7608494970958177E-3</v>
      </c>
      <c r="AA39" s="12">
        <f t="shared" si="62"/>
        <v>4.5995821095154765E-2</v>
      </c>
    </row>
    <row r="40" spans="1:27" x14ac:dyDescent="0.2">
      <c r="A40" s="11">
        <v>2070</v>
      </c>
      <c r="B40" s="3">
        <f t="shared" si="42"/>
        <v>7.5107999999999997</v>
      </c>
      <c r="C40" s="1">
        <f t="shared" si="42"/>
        <v>75108</v>
      </c>
      <c r="D40" s="8">
        <f t="shared" si="43"/>
        <v>-0.26983201119925337</v>
      </c>
      <c r="E40" s="3">
        <f t="shared" si="44"/>
        <v>2.5571999999999999</v>
      </c>
      <c r="F40" s="1">
        <v>25572</v>
      </c>
      <c r="G40" s="8">
        <f t="shared" si="45"/>
        <v>-0.57251755265797388</v>
      </c>
      <c r="H40" s="3">
        <f t="shared" si="46"/>
        <v>4.9535999999999998</v>
      </c>
      <c r="I40" s="1">
        <v>49536</v>
      </c>
      <c r="J40" s="8">
        <f t="shared" si="47"/>
        <v>0.15082241427376639</v>
      </c>
      <c r="K40" s="5">
        <f t="shared" si="48"/>
        <v>0.51623062015503873</v>
      </c>
      <c r="L40" s="9">
        <f t="shared" si="49"/>
        <v>-0.62854177843608339</v>
      </c>
      <c r="M40" s="6">
        <f t="shared" si="50"/>
        <v>7.1727999999999996</v>
      </c>
      <c r="N40" s="4">
        <f t="shared" si="51"/>
        <v>71728</v>
      </c>
      <c r="O40" s="9">
        <f t="shared" si="52"/>
        <v>-0.30420611516374357</v>
      </c>
      <c r="P40" s="6">
        <f t="shared" si="53"/>
        <v>2.2172000000000001</v>
      </c>
      <c r="Q40" s="1">
        <v>22172</v>
      </c>
      <c r="R40" s="8">
        <f t="shared" si="54"/>
        <v>-0.63034344781593865</v>
      </c>
      <c r="S40" s="3">
        <f t="shared" si="55"/>
        <v>4.9555999999999996</v>
      </c>
      <c r="T40" s="1">
        <v>49556</v>
      </c>
      <c r="U40" s="8">
        <f t="shared" si="56"/>
        <v>0.14957780458383596</v>
      </c>
      <c r="V40" s="2">
        <f t="shared" si="57"/>
        <v>0.44741302768585034</v>
      </c>
      <c r="W40" s="8">
        <f t="shared" si="58"/>
        <v>-0.67844146719770526</v>
      </c>
      <c r="X40" s="7">
        <f t="shared" si="59"/>
        <v>3.4374103964490199E-2</v>
      </c>
      <c r="Y40" s="7">
        <f t="shared" si="60"/>
        <v>5.7825895157964768E-2</v>
      </c>
      <c r="Z40" s="7">
        <f t="shared" si="61"/>
        <v>1.244609689930426E-3</v>
      </c>
      <c r="AA40" s="12">
        <f t="shared" si="62"/>
        <v>4.9899688761621874E-2</v>
      </c>
    </row>
    <row r="41" spans="1:27" x14ac:dyDescent="0.2">
      <c r="A41" s="11">
        <v>2080</v>
      </c>
      <c r="B41" s="3">
        <f t="shared" si="42"/>
        <v>6.4943999999999997</v>
      </c>
      <c r="C41" s="1">
        <f t="shared" si="42"/>
        <v>64944</v>
      </c>
      <c r="D41" s="8">
        <f t="shared" si="43"/>
        <v>-0.36864209052729818</v>
      </c>
      <c r="E41" s="3">
        <f t="shared" si="44"/>
        <v>1.84</v>
      </c>
      <c r="F41" s="1">
        <v>18400</v>
      </c>
      <c r="G41" s="8">
        <f t="shared" si="45"/>
        <v>-0.69241056502841858</v>
      </c>
      <c r="H41" s="3">
        <f t="shared" si="46"/>
        <v>4.6543999999999999</v>
      </c>
      <c r="I41" s="1">
        <v>46544</v>
      </c>
      <c r="J41" s="8">
        <f t="shared" si="47"/>
        <v>8.1312145711365108E-2</v>
      </c>
      <c r="K41" s="5">
        <f t="shared" si="48"/>
        <v>0.39532485390168443</v>
      </c>
      <c r="L41" s="9">
        <f t="shared" si="49"/>
        <v>-0.7155405715255081</v>
      </c>
      <c r="M41" s="6">
        <f t="shared" si="50"/>
        <v>6.2455999999999996</v>
      </c>
      <c r="N41" s="4">
        <f t="shared" si="51"/>
        <v>62456</v>
      </c>
      <c r="O41" s="9">
        <f t="shared" si="52"/>
        <v>-0.39414868849914636</v>
      </c>
      <c r="P41" s="6">
        <f t="shared" si="53"/>
        <v>1.5904</v>
      </c>
      <c r="Q41" s="1">
        <v>15904</v>
      </c>
      <c r="R41" s="8">
        <f t="shared" si="54"/>
        <v>-0.73484494831610536</v>
      </c>
      <c r="S41" s="3">
        <f t="shared" si="55"/>
        <v>4.6551999999999998</v>
      </c>
      <c r="T41" s="1">
        <v>46552</v>
      </c>
      <c r="U41" s="8">
        <f t="shared" si="56"/>
        <v>7.9892363366428507E-2</v>
      </c>
      <c r="V41" s="2">
        <f t="shared" si="57"/>
        <v>0.34163945695136622</v>
      </c>
      <c r="W41" s="8">
        <f t="shared" si="58"/>
        <v>-0.75446159202635044</v>
      </c>
      <c r="X41" s="7">
        <f t="shared" si="59"/>
        <v>2.5506597971848177E-2</v>
      </c>
      <c r="Y41" s="7">
        <f t="shared" si="60"/>
        <v>4.2434383287686783E-2</v>
      </c>
      <c r="Z41" s="7">
        <f t="shared" si="61"/>
        <v>1.4197823449366015E-3</v>
      </c>
      <c r="AA41" s="12">
        <f t="shared" si="62"/>
        <v>3.892102050084234E-2</v>
      </c>
    </row>
    <row r="42" spans="1:27" x14ac:dyDescent="0.2">
      <c r="A42" s="11">
        <v>2090</v>
      </c>
      <c r="B42" s="3">
        <f t="shared" si="42"/>
        <v>5.0427999999999997</v>
      </c>
      <c r="C42" s="1">
        <f t="shared" si="42"/>
        <v>50428</v>
      </c>
      <c r="D42" s="8">
        <f t="shared" si="43"/>
        <v>-0.50976046041375023</v>
      </c>
      <c r="E42" s="3">
        <f t="shared" si="44"/>
        <v>1.4259999999999999</v>
      </c>
      <c r="F42" s="1">
        <v>14260</v>
      </c>
      <c r="G42" s="8">
        <f t="shared" si="45"/>
        <v>-0.7616181878970244</v>
      </c>
      <c r="H42" s="3">
        <f t="shared" si="46"/>
        <v>3.6168</v>
      </c>
      <c r="I42" s="1">
        <v>36168</v>
      </c>
      <c r="J42" s="8">
        <f t="shared" si="47"/>
        <v>-0.15974351826038471</v>
      </c>
      <c r="K42" s="5">
        <f t="shared" si="48"/>
        <v>0.3942711789427118</v>
      </c>
      <c r="L42" s="9">
        <f t="shared" si="49"/>
        <v>-0.71629875248395036</v>
      </c>
      <c r="M42" s="6">
        <f t="shared" si="50"/>
        <v>4.8243999999999998</v>
      </c>
      <c r="N42" s="4">
        <f t="shared" si="51"/>
        <v>48244</v>
      </c>
      <c r="O42" s="9">
        <f t="shared" si="52"/>
        <v>-0.53201148533291942</v>
      </c>
      <c r="P42" s="6">
        <f t="shared" si="53"/>
        <v>1.3595999999999999</v>
      </c>
      <c r="Q42" s="1">
        <v>13596</v>
      </c>
      <c r="R42" s="8">
        <f t="shared" si="54"/>
        <v>-0.77332444148049351</v>
      </c>
      <c r="S42" s="3">
        <f t="shared" si="55"/>
        <v>3.4647999999999999</v>
      </c>
      <c r="T42" s="1">
        <v>34648</v>
      </c>
      <c r="U42" s="8">
        <f t="shared" si="56"/>
        <v>-0.19625127586526864</v>
      </c>
      <c r="V42" s="2">
        <f t="shared" si="57"/>
        <v>0.39240360193950591</v>
      </c>
      <c r="W42" s="8">
        <f t="shared" si="58"/>
        <v>-0.71797708448802566</v>
      </c>
      <c r="X42" s="7">
        <f t="shared" si="59"/>
        <v>2.2251024919169193E-2</v>
      </c>
      <c r="Y42" s="7">
        <f t="shared" si="60"/>
        <v>1.1706253583469106E-2</v>
      </c>
      <c r="Z42" s="7">
        <f t="shared" si="61"/>
        <v>3.6507757604883923E-2</v>
      </c>
      <c r="AA42" s="12">
        <f t="shared" si="62"/>
        <v>1.6783320040753003E-3</v>
      </c>
    </row>
    <row r="43" spans="1:27" ht="17" thickBot="1" x14ac:dyDescent="0.25">
      <c r="A43" s="13">
        <v>2100</v>
      </c>
      <c r="B43" s="14">
        <f t="shared" si="42"/>
        <v>4.3891999999999998</v>
      </c>
      <c r="C43" s="15">
        <f t="shared" si="42"/>
        <v>43892</v>
      </c>
      <c r="D43" s="16">
        <f t="shared" si="43"/>
        <v>-0.57330066884429931</v>
      </c>
      <c r="E43" s="14">
        <f t="shared" si="44"/>
        <v>2.2599999999999998</v>
      </c>
      <c r="F43" s="15">
        <v>22600</v>
      </c>
      <c r="G43" s="16">
        <f t="shared" si="45"/>
        <v>-0.62219993313273148</v>
      </c>
      <c r="H43" s="14">
        <f t="shared" si="46"/>
        <v>2.1292</v>
      </c>
      <c r="I43" s="15">
        <v>21292</v>
      </c>
      <c r="J43" s="16">
        <f t="shared" si="47"/>
        <v>-0.50534336957531822</v>
      </c>
      <c r="K43" s="17">
        <f t="shared" si="48"/>
        <v>1.0614315235769303</v>
      </c>
      <c r="L43" s="18">
        <f t="shared" si="49"/>
        <v>-0.23623773820051172</v>
      </c>
      <c r="M43" s="19">
        <f t="shared" si="50"/>
        <v>4.0103999999999997</v>
      </c>
      <c r="N43" s="20">
        <f t="shared" si="51"/>
        <v>40104</v>
      </c>
      <c r="O43" s="18">
        <f t="shared" si="52"/>
        <v>-0.61097314915412071</v>
      </c>
      <c r="P43" s="19">
        <f t="shared" si="53"/>
        <v>1.7536</v>
      </c>
      <c r="Q43" s="15">
        <v>17536</v>
      </c>
      <c r="R43" s="16">
        <f t="shared" si="54"/>
        <v>-0.70763587862620869</v>
      </c>
      <c r="S43" s="14">
        <f t="shared" si="55"/>
        <v>2.2568000000000001</v>
      </c>
      <c r="T43" s="15">
        <v>22568</v>
      </c>
      <c r="U43" s="16">
        <f t="shared" si="56"/>
        <v>-0.47647768395657419</v>
      </c>
      <c r="V43" s="21">
        <f t="shared" si="57"/>
        <v>0.77702942219071247</v>
      </c>
      <c r="W43" s="16">
        <f t="shared" si="58"/>
        <v>-0.44154410917310377</v>
      </c>
      <c r="X43" s="7">
        <f t="shared" si="59"/>
        <v>3.7672480309821399E-2</v>
      </c>
      <c r="Y43" s="7">
        <f t="shared" si="60"/>
        <v>8.5435945493477217E-2</v>
      </c>
      <c r="Z43" s="7">
        <f t="shared" si="61"/>
        <v>-2.886568561874403E-2</v>
      </c>
      <c r="AA43" s="12">
        <f t="shared" si="62"/>
        <v>0.20530637097259205</v>
      </c>
    </row>
    <row r="44" spans="1:27" x14ac:dyDescent="0.2">
      <c r="A44" s="27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</row>
    <row r="45" spans="1:27" x14ac:dyDescent="0.2">
      <c r="A45" s="30" t="s">
        <v>1</v>
      </c>
      <c r="B45" s="31" t="s">
        <v>19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 t="s">
        <v>4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 t="s">
        <v>20</v>
      </c>
      <c r="Y45" s="31"/>
      <c r="Z45" s="31"/>
      <c r="AA45" s="32"/>
    </row>
    <row r="46" spans="1:27" x14ac:dyDescent="0.2">
      <c r="A46" s="30"/>
      <c r="B46" s="31" t="s">
        <v>5</v>
      </c>
      <c r="C46" s="31"/>
      <c r="D46" s="31"/>
      <c r="E46" s="31" t="s">
        <v>2</v>
      </c>
      <c r="F46" s="31"/>
      <c r="G46" s="31"/>
      <c r="H46" s="31" t="s">
        <v>3</v>
      </c>
      <c r="I46" s="31"/>
      <c r="J46" s="31"/>
      <c r="K46" s="31" t="s">
        <v>7</v>
      </c>
      <c r="L46" s="31"/>
      <c r="M46" s="31" t="s">
        <v>5</v>
      </c>
      <c r="N46" s="31"/>
      <c r="O46" s="31"/>
      <c r="P46" s="31" t="s">
        <v>2</v>
      </c>
      <c r="Q46" s="31"/>
      <c r="R46" s="31"/>
      <c r="S46" s="31" t="s">
        <v>3</v>
      </c>
      <c r="T46" s="31"/>
      <c r="U46" s="31"/>
      <c r="V46" s="31" t="s">
        <v>7</v>
      </c>
      <c r="W46" s="31"/>
      <c r="X46" s="31"/>
      <c r="Y46" s="31"/>
      <c r="Z46" s="31"/>
      <c r="AA46" s="32"/>
    </row>
    <row r="47" spans="1:27" x14ac:dyDescent="0.2">
      <c r="A47" s="30"/>
      <c r="B47" s="31" t="s">
        <v>11</v>
      </c>
      <c r="C47" s="31"/>
      <c r="D47" s="1" t="s">
        <v>12</v>
      </c>
      <c r="E47" s="31" t="s">
        <v>11</v>
      </c>
      <c r="F47" s="31"/>
      <c r="G47" s="1" t="s">
        <v>12</v>
      </c>
      <c r="H47" s="31" t="s">
        <v>11</v>
      </c>
      <c r="I47" s="31"/>
      <c r="J47" s="1" t="s">
        <v>12</v>
      </c>
      <c r="K47" s="31" t="s">
        <v>8</v>
      </c>
      <c r="L47" s="1" t="s">
        <v>12</v>
      </c>
      <c r="M47" s="31" t="s">
        <v>11</v>
      </c>
      <c r="N47" s="31"/>
      <c r="O47" s="1" t="s">
        <v>12</v>
      </c>
      <c r="P47" s="31" t="s">
        <v>11</v>
      </c>
      <c r="Q47" s="31"/>
      <c r="R47" s="1" t="s">
        <v>12</v>
      </c>
      <c r="S47" s="31" t="s">
        <v>11</v>
      </c>
      <c r="T47" s="31"/>
      <c r="U47" s="1" t="s">
        <v>12</v>
      </c>
      <c r="V47" s="31" t="s">
        <v>8</v>
      </c>
      <c r="W47" s="1" t="s">
        <v>12</v>
      </c>
      <c r="X47" s="1" t="s">
        <v>5</v>
      </c>
      <c r="Y47" s="1" t="s">
        <v>2</v>
      </c>
      <c r="Z47" s="1" t="s">
        <v>3</v>
      </c>
      <c r="AA47" s="10" t="s">
        <v>18</v>
      </c>
    </row>
    <row r="48" spans="1:27" x14ac:dyDescent="0.2">
      <c r="A48" s="30"/>
      <c r="B48" s="2" t="s">
        <v>10</v>
      </c>
      <c r="C48" s="1" t="s">
        <v>14</v>
      </c>
      <c r="D48" s="1" t="s">
        <v>13</v>
      </c>
      <c r="E48" s="2" t="s">
        <v>10</v>
      </c>
      <c r="F48" s="1" t="s">
        <v>14</v>
      </c>
      <c r="G48" s="1" t="s">
        <v>13</v>
      </c>
      <c r="H48" s="2" t="s">
        <v>10</v>
      </c>
      <c r="I48" s="1" t="s">
        <v>14</v>
      </c>
      <c r="J48" s="1" t="s">
        <v>13</v>
      </c>
      <c r="K48" s="31"/>
      <c r="L48" s="1" t="s">
        <v>13</v>
      </c>
      <c r="M48" s="2" t="s">
        <v>10</v>
      </c>
      <c r="N48" s="1" t="s">
        <v>14</v>
      </c>
      <c r="O48" s="1" t="s">
        <v>13</v>
      </c>
      <c r="P48" s="2" t="s">
        <v>10</v>
      </c>
      <c r="Q48" s="1" t="s">
        <v>14</v>
      </c>
      <c r="R48" s="1" t="s">
        <v>13</v>
      </c>
      <c r="S48" s="2" t="s">
        <v>10</v>
      </c>
      <c r="T48" s="1" t="s">
        <v>14</v>
      </c>
      <c r="U48" s="1" t="s">
        <v>13</v>
      </c>
      <c r="V48" s="31"/>
      <c r="W48" s="1" t="s">
        <v>13</v>
      </c>
      <c r="X48" s="31" t="s">
        <v>13</v>
      </c>
      <c r="Y48" s="31"/>
      <c r="Z48" s="31"/>
      <c r="AA48" s="32"/>
    </row>
    <row r="49" spans="1:27" x14ac:dyDescent="0.2">
      <c r="A49" s="11">
        <v>2020</v>
      </c>
      <c r="B49" s="3">
        <f>E49+H49</f>
        <v>10.2864</v>
      </c>
      <c r="C49" s="1">
        <f>F49+I49</f>
        <v>102864</v>
      </c>
      <c r="D49" s="4" t="s">
        <v>6</v>
      </c>
      <c r="E49" s="3">
        <f>F49/10000</f>
        <v>5.9820000000000002</v>
      </c>
      <c r="F49" s="1">
        <v>59820</v>
      </c>
      <c r="G49" s="4" t="s">
        <v>6</v>
      </c>
      <c r="H49" s="3">
        <f>I49/10000</f>
        <v>4.3044000000000002</v>
      </c>
      <c r="I49" s="1">
        <v>43044</v>
      </c>
      <c r="J49" s="4" t="s">
        <v>6</v>
      </c>
      <c r="K49" s="5">
        <f>F49/I49</f>
        <v>1.3897407304153888</v>
      </c>
      <c r="L49" s="4" t="s">
        <v>6</v>
      </c>
      <c r="M49" s="6">
        <f>N49/10000</f>
        <v>10.3088</v>
      </c>
      <c r="N49" s="4">
        <f>Q49+T49</f>
        <v>103088</v>
      </c>
      <c r="O49" s="4" t="s">
        <v>6</v>
      </c>
      <c r="P49" s="6">
        <f>Q49/10000</f>
        <v>5.9980000000000002</v>
      </c>
      <c r="Q49" s="1">
        <v>59980</v>
      </c>
      <c r="R49" s="4" t="s">
        <v>6</v>
      </c>
      <c r="S49" s="3">
        <f>T49/10000</f>
        <v>4.3108000000000004</v>
      </c>
      <c r="T49" s="1">
        <v>43108</v>
      </c>
      <c r="U49" s="4" t="s">
        <v>6</v>
      </c>
      <c r="V49" s="2">
        <f>Q49/T49</f>
        <v>1.3913890693142803</v>
      </c>
      <c r="W49" s="4" t="s">
        <v>6</v>
      </c>
      <c r="X49" s="22" t="s">
        <v>6</v>
      </c>
      <c r="Y49" s="22" t="s">
        <v>6</v>
      </c>
      <c r="Z49" s="22" t="s">
        <v>6</v>
      </c>
      <c r="AA49" s="23" t="s">
        <v>6</v>
      </c>
    </row>
    <row r="50" spans="1:27" x14ac:dyDescent="0.2">
      <c r="A50" s="11">
        <v>2030</v>
      </c>
      <c r="B50" s="3">
        <f t="shared" ref="B50:C57" si="63">E50+H50</f>
        <v>9.6012000000000004</v>
      </c>
      <c r="C50" s="1">
        <f t="shared" si="63"/>
        <v>96012</v>
      </c>
      <c r="D50" s="8">
        <f t="shared" ref="D50:D57" si="64">(C50-$C$7)/$C$7</f>
        <v>-6.6612225851609891E-2</v>
      </c>
      <c r="E50" s="3">
        <f t="shared" ref="E50:E57" si="65">F50/10000</f>
        <v>4.9356</v>
      </c>
      <c r="F50" s="1">
        <v>49356</v>
      </c>
      <c r="G50" s="8">
        <f t="shared" ref="G50:G57" si="66">(F50-$F$7)/$F$7</f>
        <v>-0.17492477432296891</v>
      </c>
      <c r="H50" s="3">
        <f t="shared" ref="H50:H57" si="67">I50/10000</f>
        <v>4.6656000000000004</v>
      </c>
      <c r="I50" s="1">
        <v>46656</v>
      </c>
      <c r="J50" s="8">
        <f t="shared" ref="J50:J57" si="68">(I50-$I$7)/$I$7</f>
        <v>8.3914134374128799E-2</v>
      </c>
      <c r="K50" s="5">
        <f t="shared" ref="K50:K57" si="69">F50/I50</f>
        <v>1.0578703703703705</v>
      </c>
      <c r="L50" s="9">
        <f t="shared" ref="L50:L57" si="70">(K50-$K$7)/$K$7</f>
        <v>-0.23880019688695706</v>
      </c>
      <c r="M50" s="6">
        <f t="shared" ref="M50:M57" si="71">N50/10000</f>
        <v>9.4695999999999998</v>
      </c>
      <c r="N50" s="4">
        <f t="shared" ref="N50:N57" si="72">Q50+T50</f>
        <v>94696</v>
      </c>
      <c r="O50" s="9">
        <f t="shared" ref="O50:O57" si="73">(N50-$N$7)/$N$7</f>
        <v>-8.1406177246624245E-2</v>
      </c>
      <c r="P50" s="6">
        <f t="shared" ref="P50:P57" si="74">Q50/10000</f>
        <v>4.8040000000000003</v>
      </c>
      <c r="Q50" s="1">
        <v>48040</v>
      </c>
      <c r="R50" s="8">
        <f t="shared" ref="R50:R57" si="75">(Q50-$Q$7)/$Q$7</f>
        <v>-0.19906635545181728</v>
      </c>
      <c r="S50" s="3">
        <f t="shared" ref="S50:S57" si="76">T50/10000</f>
        <v>4.6656000000000004</v>
      </c>
      <c r="T50" s="1">
        <v>46656</v>
      </c>
      <c r="U50" s="8">
        <f t="shared" ref="U50:U57" si="77">(T50-$T$7)/$T$7</f>
        <v>8.2304908601651669E-2</v>
      </c>
      <c r="V50" s="2">
        <f t="shared" ref="V50:V57" si="78">Q50/T50</f>
        <v>1.0296639231824416</v>
      </c>
      <c r="W50" s="8">
        <f t="shared" ref="W50:W57" si="79">(V50-$V$7)/$V$7</f>
        <v>-0.25997411803019849</v>
      </c>
      <c r="X50" s="7">
        <f t="shared" ref="X50:X57" si="80">D50-O50</f>
        <v>1.4793951395014354E-2</v>
      </c>
      <c r="Y50" s="7">
        <f t="shared" ref="Y50:Y57" si="81">G50-R50</f>
        <v>2.4141581128848372E-2</v>
      </c>
      <c r="Z50" s="7">
        <f t="shared" ref="Z50:Z57" si="82">J50-U50</f>
        <v>1.6092257724771297E-3</v>
      </c>
      <c r="AA50" s="12">
        <f t="shared" ref="AA50:AA57" si="83">L50-W50</f>
        <v>2.1173921143241431E-2</v>
      </c>
    </row>
    <row r="51" spans="1:27" x14ac:dyDescent="0.2">
      <c r="A51" s="11">
        <v>2040</v>
      </c>
      <c r="B51" s="3">
        <f t="shared" si="63"/>
        <v>8.1856000000000009</v>
      </c>
      <c r="C51" s="1">
        <f t="shared" si="63"/>
        <v>81856</v>
      </c>
      <c r="D51" s="8">
        <f t="shared" si="64"/>
        <v>-0.20423082905584072</v>
      </c>
      <c r="E51" s="3">
        <f t="shared" si="65"/>
        <v>3.1135999999999999</v>
      </c>
      <c r="F51" s="1">
        <v>31136</v>
      </c>
      <c r="G51" s="8">
        <f t="shared" si="66"/>
        <v>-0.47950518221330657</v>
      </c>
      <c r="H51" s="3">
        <f t="shared" si="67"/>
        <v>5.0720000000000001</v>
      </c>
      <c r="I51" s="1">
        <v>50720</v>
      </c>
      <c r="J51" s="8">
        <f t="shared" si="68"/>
        <v>0.17832915156583962</v>
      </c>
      <c r="K51" s="5">
        <f t="shared" si="69"/>
        <v>0.61388012618296528</v>
      </c>
      <c r="L51" s="9">
        <f t="shared" si="70"/>
        <v>-0.55827722916383216</v>
      </c>
      <c r="M51" s="6">
        <f t="shared" si="71"/>
        <v>7.9664000000000001</v>
      </c>
      <c r="N51" s="4">
        <f t="shared" si="72"/>
        <v>79664</v>
      </c>
      <c r="O51" s="9">
        <f t="shared" si="73"/>
        <v>-0.22722334316312276</v>
      </c>
      <c r="P51" s="6">
        <f t="shared" si="74"/>
        <v>2.8932000000000002</v>
      </c>
      <c r="Q51" s="1">
        <v>28932</v>
      </c>
      <c r="R51" s="8">
        <f t="shared" si="75"/>
        <v>-0.51763921307102367</v>
      </c>
      <c r="S51" s="3">
        <f t="shared" si="76"/>
        <v>5.0731999999999999</v>
      </c>
      <c r="T51" s="1">
        <v>50732</v>
      </c>
      <c r="U51" s="8">
        <f t="shared" si="77"/>
        <v>0.17685812378212862</v>
      </c>
      <c r="V51" s="2">
        <f t="shared" si="78"/>
        <v>0.57029094062918873</v>
      </c>
      <c r="W51" s="8">
        <f t="shared" si="79"/>
        <v>-0.59012834497093913</v>
      </c>
      <c r="X51" s="7">
        <f t="shared" si="80"/>
        <v>2.2992514107282036E-2</v>
      </c>
      <c r="Y51" s="7">
        <f t="shared" si="81"/>
        <v>3.8134030857717105E-2</v>
      </c>
      <c r="Z51" s="7">
        <f t="shared" si="82"/>
        <v>1.4710277837109986E-3</v>
      </c>
      <c r="AA51" s="12">
        <f t="shared" si="83"/>
        <v>3.1851115807106978E-2</v>
      </c>
    </row>
    <row r="52" spans="1:27" x14ac:dyDescent="0.2">
      <c r="A52" s="11">
        <v>2050</v>
      </c>
      <c r="B52" s="3">
        <f t="shared" si="63"/>
        <v>5.9824000000000002</v>
      </c>
      <c r="C52" s="1">
        <f t="shared" si="63"/>
        <v>59824</v>
      </c>
      <c r="D52" s="8">
        <f t="shared" si="64"/>
        <v>-0.41841655000777728</v>
      </c>
      <c r="E52" s="3">
        <f t="shared" si="65"/>
        <v>1.5007999999999999</v>
      </c>
      <c r="F52" s="1">
        <v>15008</v>
      </c>
      <c r="G52" s="8">
        <f t="shared" si="66"/>
        <v>-0.74911400869274491</v>
      </c>
      <c r="H52" s="3">
        <f t="shared" si="67"/>
        <v>4.4816000000000003</v>
      </c>
      <c r="I52" s="1">
        <v>44816</v>
      </c>
      <c r="J52" s="8">
        <f t="shared" si="68"/>
        <v>4.1167177771582568E-2</v>
      </c>
      <c r="K52" s="5">
        <f t="shared" si="69"/>
        <v>0.33488039985719387</v>
      </c>
      <c r="L52" s="9">
        <f t="shared" si="70"/>
        <v>-0.75903390285100214</v>
      </c>
      <c r="M52" s="6">
        <f t="shared" si="71"/>
        <v>5.7131999999999996</v>
      </c>
      <c r="N52" s="4">
        <f t="shared" si="72"/>
        <v>57132</v>
      </c>
      <c r="O52" s="9">
        <f t="shared" si="73"/>
        <v>-0.44579388483625643</v>
      </c>
      <c r="P52" s="6">
        <f t="shared" si="74"/>
        <v>1.2323999999999999</v>
      </c>
      <c r="Q52" s="1">
        <v>12324</v>
      </c>
      <c r="R52" s="8">
        <f t="shared" si="75"/>
        <v>-0.79453151050350113</v>
      </c>
      <c r="S52" s="3">
        <f t="shared" si="76"/>
        <v>4.4808000000000003</v>
      </c>
      <c r="T52" s="1">
        <v>44808</v>
      </c>
      <c r="U52" s="8">
        <f t="shared" si="77"/>
        <v>3.9435835575763196E-2</v>
      </c>
      <c r="V52" s="2">
        <f t="shared" si="78"/>
        <v>0.27504017139796466</v>
      </c>
      <c r="W52" s="8">
        <f t="shared" si="79"/>
        <v>-0.8023269138275515</v>
      </c>
      <c r="X52" s="7">
        <f t="shared" si="80"/>
        <v>2.737733482847915E-2</v>
      </c>
      <c r="Y52" s="7">
        <f t="shared" si="81"/>
        <v>4.5417501810756211E-2</v>
      </c>
      <c r="Z52" s="7">
        <f t="shared" si="82"/>
        <v>1.7313421958193714E-3</v>
      </c>
      <c r="AA52" s="12">
        <f t="shared" si="83"/>
        <v>4.3293010976549362E-2</v>
      </c>
    </row>
    <row r="53" spans="1:27" x14ac:dyDescent="0.2">
      <c r="A53" s="11">
        <v>2060</v>
      </c>
      <c r="B53" s="3">
        <f t="shared" si="63"/>
        <v>3.1955999999999998</v>
      </c>
      <c r="C53" s="1">
        <f t="shared" si="63"/>
        <v>31956</v>
      </c>
      <c r="D53" s="8">
        <f t="shared" si="64"/>
        <v>-0.68933737750816615</v>
      </c>
      <c r="E53" s="3">
        <f t="shared" si="65"/>
        <v>1.2372000000000001</v>
      </c>
      <c r="F53" s="1">
        <v>12372</v>
      </c>
      <c r="G53" s="8">
        <f t="shared" si="66"/>
        <v>-0.79317953861584756</v>
      </c>
      <c r="H53" s="3">
        <f t="shared" si="67"/>
        <v>1.9583999999999999</v>
      </c>
      <c r="I53" s="1">
        <v>19584</v>
      </c>
      <c r="J53" s="8">
        <f t="shared" si="68"/>
        <v>-0.54502369668246442</v>
      </c>
      <c r="K53" s="5">
        <f t="shared" si="69"/>
        <v>0.63174019607843135</v>
      </c>
      <c r="L53" s="9">
        <f t="shared" si="70"/>
        <v>-0.54542586091608158</v>
      </c>
      <c r="M53" s="6">
        <f t="shared" si="71"/>
        <v>2.9304000000000001</v>
      </c>
      <c r="N53" s="4">
        <f t="shared" si="72"/>
        <v>29304</v>
      </c>
      <c r="O53" s="9">
        <f t="shared" si="73"/>
        <v>-0.71573801024367534</v>
      </c>
      <c r="P53" s="6">
        <f t="shared" si="74"/>
        <v>0.90959999999999996</v>
      </c>
      <c r="Q53" s="1">
        <v>9096</v>
      </c>
      <c r="R53" s="8">
        <f t="shared" si="75"/>
        <v>-0.84834944981660554</v>
      </c>
      <c r="S53" s="3">
        <f t="shared" si="76"/>
        <v>2.0207999999999999</v>
      </c>
      <c r="T53" s="1">
        <v>20208</v>
      </c>
      <c r="U53" s="8">
        <f t="shared" si="77"/>
        <v>-0.53122390275586895</v>
      </c>
      <c r="V53" s="2">
        <f t="shared" si="78"/>
        <v>0.4501187648456057</v>
      </c>
      <c r="W53" s="8">
        <f t="shared" si="79"/>
        <v>-0.67649683702960361</v>
      </c>
      <c r="X53" s="7">
        <f t="shared" si="80"/>
        <v>2.6400632735509189E-2</v>
      </c>
      <c r="Y53" s="7">
        <f t="shared" si="81"/>
        <v>5.5169911200757982E-2</v>
      </c>
      <c r="Z53" s="7">
        <f t="shared" si="82"/>
        <v>-1.3799793926595472E-2</v>
      </c>
      <c r="AA53" s="12">
        <f t="shared" si="83"/>
        <v>0.13107097611352203</v>
      </c>
    </row>
    <row r="54" spans="1:27" x14ac:dyDescent="0.2">
      <c r="A54" s="11">
        <v>2070</v>
      </c>
      <c r="B54" s="3">
        <f t="shared" si="63"/>
        <v>3.6636000000000002</v>
      </c>
      <c r="C54" s="1">
        <f t="shared" si="63"/>
        <v>36636</v>
      </c>
      <c r="D54" s="8">
        <f t="shared" si="64"/>
        <v>-0.64384041063929076</v>
      </c>
      <c r="E54" s="3">
        <f t="shared" si="65"/>
        <v>2.6316000000000002</v>
      </c>
      <c r="F54" s="1">
        <v>26316</v>
      </c>
      <c r="G54" s="8">
        <f t="shared" si="66"/>
        <v>-0.56008024072216644</v>
      </c>
      <c r="H54" s="3">
        <f t="shared" si="67"/>
        <v>1.032</v>
      </c>
      <c r="I54" s="1">
        <v>10320</v>
      </c>
      <c r="J54" s="8">
        <f t="shared" si="68"/>
        <v>-0.76024533035963204</v>
      </c>
      <c r="K54" s="5">
        <f t="shared" si="69"/>
        <v>2.5499999999999998</v>
      </c>
      <c r="L54" s="9">
        <f t="shared" si="70"/>
        <v>0.83487462387161482</v>
      </c>
      <c r="M54" s="6">
        <f t="shared" si="71"/>
        <v>3.3647999999999998</v>
      </c>
      <c r="N54" s="4">
        <f t="shared" si="72"/>
        <v>33648</v>
      </c>
      <c r="O54" s="9">
        <f t="shared" si="73"/>
        <v>-0.67359925500543227</v>
      </c>
      <c r="P54" s="6">
        <f t="shared" si="74"/>
        <v>2.1528</v>
      </c>
      <c r="Q54" s="1">
        <v>21528</v>
      </c>
      <c r="R54" s="8">
        <f t="shared" si="75"/>
        <v>-0.64108036012003999</v>
      </c>
      <c r="S54" s="3">
        <f t="shared" si="76"/>
        <v>1.212</v>
      </c>
      <c r="T54" s="1">
        <v>12120</v>
      </c>
      <c r="U54" s="8">
        <f t="shared" si="77"/>
        <v>-0.71884568989514708</v>
      </c>
      <c r="V54" s="2">
        <f t="shared" si="78"/>
        <v>1.7762376237623763</v>
      </c>
      <c r="W54" s="8">
        <f t="shared" si="79"/>
        <v>0.27659305577106574</v>
      </c>
      <c r="X54" s="7">
        <f t="shared" si="80"/>
        <v>2.9758844366141513E-2</v>
      </c>
      <c r="Y54" s="7">
        <f t="shared" si="81"/>
        <v>8.1000119397873549E-2</v>
      </c>
      <c r="Z54" s="7">
        <f t="shared" si="82"/>
        <v>-4.1399640464484966E-2</v>
      </c>
      <c r="AA54" s="12">
        <f t="shared" si="83"/>
        <v>0.55828156810054907</v>
      </c>
    </row>
    <row r="55" spans="1:27" x14ac:dyDescent="0.2">
      <c r="A55" s="11">
        <v>2080</v>
      </c>
      <c r="B55" s="3">
        <f t="shared" si="63"/>
        <v>3.9884000000000004</v>
      </c>
      <c r="C55" s="1">
        <f t="shared" si="63"/>
        <v>39884</v>
      </c>
      <c r="D55" s="8">
        <f t="shared" si="64"/>
        <v>-0.61226473790636182</v>
      </c>
      <c r="E55" s="3">
        <f t="shared" si="65"/>
        <v>1.7552000000000001</v>
      </c>
      <c r="F55" s="1">
        <v>17552</v>
      </c>
      <c r="G55" s="8">
        <f t="shared" si="66"/>
        <v>-0.70658642594450016</v>
      </c>
      <c r="H55" s="3">
        <f t="shared" si="67"/>
        <v>2.2332000000000001</v>
      </c>
      <c r="I55" s="1">
        <v>22332</v>
      </c>
      <c r="J55" s="8">
        <f t="shared" si="68"/>
        <v>-0.48118204627822692</v>
      </c>
      <c r="K55" s="5">
        <f t="shared" si="69"/>
        <v>0.78595737058928894</v>
      </c>
      <c r="L55" s="9">
        <f t="shared" si="70"/>
        <v>-0.43445755500425687</v>
      </c>
      <c r="M55" s="6">
        <f t="shared" si="71"/>
        <v>3.5756000000000001</v>
      </c>
      <c r="N55" s="4">
        <f t="shared" si="72"/>
        <v>35756</v>
      </c>
      <c r="O55" s="9">
        <f t="shared" si="73"/>
        <v>-0.65315070619276738</v>
      </c>
      <c r="P55" s="6">
        <f t="shared" si="74"/>
        <v>1.2907999999999999</v>
      </c>
      <c r="Q55" s="1">
        <v>12908</v>
      </c>
      <c r="R55" s="8">
        <f t="shared" si="75"/>
        <v>-0.78479493164388126</v>
      </c>
      <c r="S55" s="3">
        <f t="shared" si="76"/>
        <v>2.2848000000000002</v>
      </c>
      <c r="T55" s="1">
        <v>22848</v>
      </c>
      <c r="U55" s="8">
        <f t="shared" si="77"/>
        <v>-0.46998236986174258</v>
      </c>
      <c r="V55" s="2">
        <f t="shared" si="78"/>
        <v>0.56495098039215685</v>
      </c>
      <c r="W55" s="8">
        <f t="shared" si="79"/>
        <v>-0.59396620769014508</v>
      </c>
      <c r="X55" s="7">
        <f t="shared" si="80"/>
        <v>4.0885968286405561E-2</v>
      </c>
      <c r="Y55" s="7">
        <f t="shared" si="81"/>
        <v>7.8208505699381092E-2</v>
      </c>
      <c r="Z55" s="7">
        <f t="shared" si="82"/>
        <v>-1.1199676416484339E-2</v>
      </c>
      <c r="AA55" s="12">
        <f t="shared" si="83"/>
        <v>0.15950865268588821</v>
      </c>
    </row>
    <row r="56" spans="1:27" x14ac:dyDescent="0.2">
      <c r="A56" s="11">
        <v>2090</v>
      </c>
      <c r="B56" s="3">
        <f t="shared" si="63"/>
        <v>3.056</v>
      </c>
      <c r="C56" s="1">
        <f t="shared" si="63"/>
        <v>30560</v>
      </c>
      <c r="D56" s="8">
        <f t="shared" si="64"/>
        <v>-0.70290869497589048</v>
      </c>
      <c r="E56" s="3">
        <f t="shared" si="65"/>
        <v>1.6048</v>
      </c>
      <c r="F56" s="1">
        <v>16048</v>
      </c>
      <c r="G56" s="8">
        <f t="shared" si="66"/>
        <v>-0.73172851889000334</v>
      </c>
      <c r="H56" s="3">
        <f t="shared" si="67"/>
        <v>1.4512</v>
      </c>
      <c r="I56" s="1">
        <v>14512</v>
      </c>
      <c r="J56" s="8">
        <f t="shared" si="68"/>
        <v>-0.66285661183904843</v>
      </c>
      <c r="K56" s="5">
        <f t="shared" si="69"/>
        <v>1.1058434399117971</v>
      </c>
      <c r="L56" s="9">
        <f t="shared" si="70"/>
        <v>-0.20428075848272487</v>
      </c>
      <c r="M56" s="6">
        <f t="shared" si="71"/>
        <v>2.5367999999999999</v>
      </c>
      <c r="N56" s="4">
        <f t="shared" si="72"/>
        <v>25368</v>
      </c>
      <c r="O56" s="9">
        <f t="shared" si="73"/>
        <v>-0.75391898184075745</v>
      </c>
      <c r="P56" s="6">
        <f t="shared" si="74"/>
        <v>1.1632</v>
      </c>
      <c r="Q56" s="1">
        <v>11632</v>
      </c>
      <c r="R56" s="8">
        <f t="shared" si="75"/>
        <v>-0.80606868956318778</v>
      </c>
      <c r="S56" s="3">
        <f t="shared" si="76"/>
        <v>1.3735999999999999</v>
      </c>
      <c r="T56" s="1">
        <v>13736</v>
      </c>
      <c r="U56" s="8">
        <f t="shared" si="77"/>
        <v>-0.68135844854783334</v>
      </c>
      <c r="V56" s="2">
        <f t="shared" si="78"/>
        <v>0.84682585905649388</v>
      </c>
      <c r="W56" s="8">
        <f t="shared" si="79"/>
        <v>-0.39138097478814038</v>
      </c>
      <c r="X56" s="7">
        <f t="shared" si="80"/>
        <v>5.1010286864866972E-2</v>
      </c>
      <c r="Y56" s="7">
        <f t="shared" si="81"/>
        <v>7.4340170673184436E-2</v>
      </c>
      <c r="Z56" s="7">
        <f t="shared" si="82"/>
        <v>1.8501836708784913E-2</v>
      </c>
      <c r="AA56" s="12">
        <f t="shared" si="83"/>
        <v>0.18710021630541551</v>
      </c>
    </row>
    <row r="57" spans="1:27" ht="17" thickBot="1" x14ac:dyDescent="0.25">
      <c r="A57" s="13">
        <v>2100</v>
      </c>
      <c r="B57" s="14">
        <f t="shared" si="63"/>
        <v>5.3976000000000006</v>
      </c>
      <c r="C57" s="15">
        <f t="shared" si="63"/>
        <v>53976</v>
      </c>
      <c r="D57" s="16">
        <f t="shared" si="64"/>
        <v>-0.47526831544563697</v>
      </c>
      <c r="E57" s="14">
        <f t="shared" si="65"/>
        <v>3.242</v>
      </c>
      <c r="F57" s="15">
        <v>32420</v>
      </c>
      <c r="G57" s="16">
        <f t="shared" si="66"/>
        <v>-0.45804078903376799</v>
      </c>
      <c r="H57" s="14">
        <f t="shared" si="67"/>
        <v>2.1556000000000002</v>
      </c>
      <c r="I57" s="15">
        <v>21556</v>
      </c>
      <c r="J57" s="16">
        <f t="shared" si="68"/>
        <v>-0.49921011058451814</v>
      </c>
      <c r="K57" s="17">
        <f t="shared" si="69"/>
        <v>1.5039896084616813</v>
      </c>
      <c r="L57" s="18">
        <f t="shared" si="70"/>
        <v>8.2208771424684274E-2</v>
      </c>
      <c r="M57" s="19">
        <f t="shared" si="71"/>
        <v>3.8083999999999998</v>
      </c>
      <c r="N57" s="20">
        <f t="shared" si="72"/>
        <v>38084</v>
      </c>
      <c r="O57" s="18">
        <f t="shared" si="73"/>
        <v>-0.63056805835790786</v>
      </c>
      <c r="P57" s="19">
        <f t="shared" si="74"/>
        <v>1.8939999999999999</v>
      </c>
      <c r="Q57" s="15">
        <v>18940</v>
      </c>
      <c r="R57" s="16">
        <f t="shared" si="75"/>
        <v>-0.68422807602534175</v>
      </c>
      <c r="S57" s="14">
        <f t="shared" si="76"/>
        <v>1.9144000000000001</v>
      </c>
      <c r="T57" s="15">
        <v>19144</v>
      </c>
      <c r="U57" s="16">
        <f t="shared" si="77"/>
        <v>-0.555906096316229</v>
      </c>
      <c r="V57" s="21">
        <f t="shared" si="78"/>
        <v>0.98934391976598413</v>
      </c>
      <c r="W57" s="16">
        <f t="shared" si="79"/>
        <v>-0.28895235589743168</v>
      </c>
      <c r="X57" s="7">
        <f t="shared" si="80"/>
        <v>0.15529974291227089</v>
      </c>
      <c r="Y57" s="7">
        <f t="shared" si="81"/>
        <v>0.22618728699157375</v>
      </c>
      <c r="Z57" s="7">
        <f t="shared" si="82"/>
        <v>5.6695985731710863E-2</v>
      </c>
      <c r="AA57" s="12">
        <f t="shared" si="83"/>
        <v>0.37116112732211592</v>
      </c>
    </row>
  </sheetData>
  <mergeCells count="89">
    <mergeCell ref="A1:AA1"/>
    <mergeCell ref="A2:AA2"/>
    <mergeCell ref="A3:A6"/>
    <mergeCell ref="B3:L3"/>
    <mergeCell ref="M3:W3"/>
    <mergeCell ref="X3:AA4"/>
    <mergeCell ref="B4:D4"/>
    <mergeCell ref="E4:G4"/>
    <mergeCell ref="H4:J4"/>
    <mergeCell ref="K4:L4"/>
    <mergeCell ref="M4:O4"/>
    <mergeCell ref="P4:R4"/>
    <mergeCell ref="S4:U4"/>
    <mergeCell ref="V4:W4"/>
    <mergeCell ref="B5:C5"/>
    <mergeCell ref="E5:F5"/>
    <mergeCell ref="H5:I5"/>
    <mergeCell ref="K5:K6"/>
    <mergeCell ref="M5:N5"/>
    <mergeCell ref="P5:Q5"/>
    <mergeCell ref="S18:U18"/>
    <mergeCell ref="P18:R18"/>
    <mergeCell ref="V18:W18"/>
    <mergeCell ref="S5:T5"/>
    <mergeCell ref="V5:V6"/>
    <mergeCell ref="X6:AA6"/>
    <mergeCell ref="A16:AA16"/>
    <mergeCell ref="A17:A20"/>
    <mergeCell ref="B17:L17"/>
    <mergeCell ref="M17:W17"/>
    <mergeCell ref="X17:AA18"/>
    <mergeCell ref="B18:D18"/>
    <mergeCell ref="E18:G18"/>
    <mergeCell ref="M19:N19"/>
    <mergeCell ref="P19:Q19"/>
    <mergeCell ref="H18:J18"/>
    <mergeCell ref="K18:L18"/>
    <mergeCell ref="M18:O18"/>
    <mergeCell ref="S32:U32"/>
    <mergeCell ref="V32:W32"/>
    <mergeCell ref="S19:T19"/>
    <mergeCell ref="V19:V20"/>
    <mergeCell ref="X20:AA20"/>
    <mergeCell ref="A30:AA30"/>
    <mergeCell ref="A31:A34"/>
    <mergeCell ref="B31:L31"/>
    <mergeCell ref="M31:W31"/>
    <mergeCell ref="X31:AA32"/>
    <mergeCell ref="B32:D32"/>
    <mergeCell ref="E32:G32"/>
    <mergeCell ref="B19:C19"/>
    <mergeCell ref="E19:F19"/>
    <mergeCell ref="H19:I19"/>
    <mergeCell ref="K19:K20"/>
    <mergeCell ref="P33:Q33"/>
    <mergeCell ref="H32:J32"/>
    <mergeCell ref="K32:L32"/>
    <mergeCell ref="M32:O32"/>
    <mergeCell ref="P32:R32"/>
    <mergeCell ref="V46:W46"/>
    <mergeCell ref="S33:T33"/>
    <mergeCell ref="V33:V34"/>
    <mergeCell ref="X34:AA34"/>
    <mergeCell ref="A44:AA44"/>
    <mergeCell ref="A45:A48"/>
    <mergeCell ref="B45:L45"/>
    <mergeCell ref="M45:W45"/>
    <mergeCell ref="X45:AA46"/>
    <mergeCell ref="B46:D46"/>
    <mergeCell ref="E46:G46"/>
    <mergeCell ref="B33:C33"/>
    <mergeCell ref="E33:F33"/>
    <mergeCell ref="H33:I33"/>
    <mergeCell ref="K33:K34"/>
    <mergeCell ref="M33:N33"/>
    <mergeCell ref="H46:J46"/>
    <mergeCell ref="K46:L46"/>
    <mergeCell ref="M46:O46"/>
    <mergeCell ref="P46:R46"/>
    <mergeCell ref="S46:U46"/>
    <mergeCell ref="S47:T47"/>
    <mergeCell ref="V47:V48"/>
    <mergeCell ref="X48:AA48"/>
    <mergeCell ref="B47:C47"/>
    <mergeCell ref="E47:F47"/>
    <mergeCell ref="H47:I47"/>
    <mergeCell ref="K47:K48"/>
    <mergeCell ref="M47:N47"/>
    <mergeCell ref="P47:Q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CTN</vt:lpstr>
      <vt:lpstr>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Inácio</dc:creator>
  <cp:lastModifiedBy>Miguel Filipe Pinto de Oliveira Inácio</cp:lastModifiedBy>
  <dcterms:created xsi:type="dcterms:W3CDTF">2021-02-10T15:38:53Z</dcterms:created>
  <dcterms:modified xsi:type="dcterms:W3CDTF">2022-07-07T09:51:12Z</dcterms:modified>
</cp:coreProperties>
</file>