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tore.soton.ac.uk\users\mbnm1f13\mydocuments\UoS NOC GH\Diamond CT\"/>
    </mc:Choice>
  </mc:AlternateContent>
  <xr:revisionPtr revIDLastSave="0" documentId="13_ncr:1_{993FD358-F8FE-4A48-9CE5-3D8EB2DE8060}" xr6:coauthVersionLast="47" xr6:coauthVersionMax="47" xr10:uidLastSave="{00000000-0000-0000-0000-000000000000}"/>
  <bookViews>
    <workbookView xWindow="-120" yWindow="-120" windowWidth="20730" windowHeight="11160" activeTab="5" xr2:uid="{21E98A09-4DBA-48E5-BD7D-2BBE89C3CA00}"/>
  </bookViews>
  <sheets>
    <sheet name="0h" sheetId="1" r:id="rId1"/>
    <sheet name="10.72h" sheetId="2" r:id="rId2"/>
    <sheet name="20.77h" sheetId="3" r:id="rId3"/>
    <sheet name="30.02h" sheetId="4" r:id="rId4"/>
    <sheet name="36.52h" sheetId="7" r:id="rId5"/>
    <sheet name="plots" sheetId="6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6" l="1"/>
  <c r="G6" i="6"/>
  <c r="G5" i="6"/>
  <c r="G4" i="6"/>
  <c r="G3" i="6"/>
  <c r="E7" i="6"/>
  <c r="D7" i="6"/>
  <c r="C7" i="6"/>
  <c r="B7" i="6"/>
  <c r="B19" i="7"/>
  <c r="B13" i="7"/>
  <c r="B14" i="7"/>
  <c r="B15" i="7"/>
  <c r="B5" i="7"/>
  <c r="B9" i="7"/>
  <c r="B7" i="7"/>
  <c r="E6" i="6"/>
  <c r="E5" i="6"/>
  <c r="E4" i="6"/>
  <c r="E3" i="6"/>
  <c r="D6" i="6"/>
  <c r="D5" i="6"/>
  <c r="D4" i="6"/>
  <c r="D3" i="6"/>
  <c r="B7" i="4"/>
  <c r="C6" i="6"/>
  <c r="C5" i="6"/>
  <c r="C4" i="6"/>
  <c r="C3" i="6"/>
  <c r="B6" i="6"/>
  <c r="B5" i="6"/>
  <c r="B4" i="6"/>
  <c r="B3" i="6"/>
  <c r="B19" i="4"/>
  <c r="B14" i="4"/>
  <c r="B15" i="4"/>
  <c r="B9" i="4"/>
  <c r="B19" i="3"/>
  <c r="B14" i="3"/>
  <c r="B15" i="3"/>
  <c r="B9" i="3"/>
  <c r="B7" i="3"/>
  <c r="B19" i="2"/>
  <c r="B14" i="2"/>
  <c r="B15" i="2"/>
  <c r="B9" i="2"/>
  <c r="B7" i="2"/>
  <c r="B19" i="1"/>
  <c r="B14" i="1"/>
  <c r="B15" i="1"/>
  <c r="B9" i="1"/>
  <c r="B7" i="1"/>
</calcChain>
</file>

<file path=xl/sharedStrings.xml><?xml version="1.0" encoding="utf-8"?>
<sst xmlns="http://schemas.openxmlformats.org/spreadsheetml/2006/main" count="195" uniqueCount="34">
  <si>
    <t>TIME</t>
  </si>
  <si>
    <t>Scan No.</t>
  </si>
  <si>
    <t>Hydrate saturation</t>
  </si>
  <si>
    <t>Porosity</t>
  </si>
  <si>
    <t>Temp. (nominal)</t>
  </si>
  <si>
    <t>°C</t>
  </si>
  <si>
    <t>Confining pressure</t>
  </si>
  <si>
    <t>Avg. bubble vol</t>
  </si>
  <si>
    <t>Avg. spherical radius</t>
  </si>
  <si>
    <t>No. bubbles</t>
  </si>
  <si>
    <r>
      <t>Radius bins (</t>
    </r>
    <r>
      <rPr>
        <sz val="11"/>
        <color theme="1"/>
        <rFont val="Calibri"/>
        <family val="2"/>
      </rPr>
      <t>μm</t>
    </r>
    <r>
      <rPr>
        <sz val="11"/>
        <color theme="1"/>
        <rFont val="Calibri"/>
        <family val="2"/>
        <scheme val="minor"/>
      </rPr>
      <t>)</t>
    </r>
  </si>
  <si>
    <t>From</t>
  </si>
  <si>
    <t>to</t>
  </si>
  <si>
    <r>
      <t>Measured vol. of size range (μm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</si>
  <si>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h</t>
  </si>
  <si>
    <t>Total pore vol.</t>
  </si>
  <si>
    <r>
      <t>Total free 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gas</t>
    </r>
  </si>
  <si>
    <t>Total grain vol.</t>
  </si>
  <si>
    <t>MPa</t>
  </si>
  <si>
    <t>Pore pressure (nominal)</t>
  </si>
  <si>
    <t>Number of bubbles</t>
  </si>
  <si>
    <r>
      <t>μm</t>
    </r>
    <r>
      <rPr>
        <vertAlign val="superscript"/>
        <sz val="11"/>
        <color theme="1"/>
        <rFont val="Calibri"/>
        <family val="2"/>
        <scheme val="minor"/>
      </rPr>
      <t>3</t>
    </r>
  </si>
  <si>
    <t>μm</t>
  </si>
  <si>
    <t>Uniformity coeff.</t>
  </si>
  <si>
    <r>
      <t>Free 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gas saturation</t>
    </r>
  </si>
  <si>
    <t>Comments</t>
  </si>
  <si>
    <t>Could be used instead of size ranges</t>
  </si>
  <si>
    <t>CH4 sat</t>
  </si>
  <si>
    <t>time (h)</t>
  </si>
  <si>
    <r>
      <t>D50 (</t>
    </r>
    <r>
      <rPr>
        <sz val="11"/>
        <color theme="1"/>
        <rFont val="Calibri"/>
        <family val="2"/>
      </rPr>
      <t>μm</t>
    </r>
    <r>
      <rPr>
        <sz val="11"/>
        <color theme="1"/>
        <rFont val="Calibri"/>
        <family val="2"/>
        <scheme val="minor"/>
      </rPr>
      <t>)</t>
    </r>
  </si>
  <si>
    <t>D10 diameter</t>
  </si>
  <si>
    <t>D50 diameter</t>
  </si>
  <si>
    <t>D60 diameter</t>
  </si>
  <si>
    <t>hydrate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</si>
</sst>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0" fontId="2" fillId="0" borderId="0" xfId="1" applyNumberFormat="1" applyFon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2" fillId="2" borderId="0" xfId="0" applyFont="1" applyFill="1"/>
    <xf numFmtId="0" fontId="7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3937007874016"/>
          <c:y val="3.7037037037037035E-2"/>
          <c:w val="0.81962729658792655"/>
          <c:h val="0.72348024205307659"/>
        </c:manualLayout>
      </c:layout>
      <c:scatterChart>
        <c:scatterStyle val="lineMarker"/>
        <c:varyColors val="0"/>
        <c:ser>
          <c:idx val="0"/>
          <c:order val="0"/>
          <c:tx>
            <c:v>hydrate formation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plots!$B$3:$B$7</c:f>
              <c:numCache>
                <c:formatCode>General</c:formatCode>
                <c:ptCount val="5"/>
                <c:pt idx="0">
                  <c:v>0</c:v>
                </c:pt>
                <c:pt idx="1">
                  <c:v>10.72</c:v>
                </c:pt>
                <c:pt idx="2">
                  <c:v>20.77</c:v>
                </c:pt>
                <c:pt idx="3">
                  <c:v>30.02</c:v>
                </c:pt>
                <c:pt idx="4">
                  <c:v>36.520000000000003</c:v>
                </c:pt>
              </c:numCache>
            </c:numRef>
          </c:xVal>
          <c:yVal>
            <c:numRef>
              <c:f>plots!$C$3:$C$7</c:f>
              <c:numCache>
                <c:formatCode>0.00%</c:formatCode>
                <c:ptCount val="5"/>
                <c:pt idx="0">
                  <c:v>6.2153284002765589E-2</c:v>
                </c:pt>
                <c:pt idx="1">
                  <c:v>1.9588667645420728E-2</c:v>
                </c:pt>
                <c:pt idx="2">
                  <c:v>1.9198889813149475E-2</c:v>
                </c:pt>
                <c:pt idx="3">
                  <c:v>1.1794096149502132E-2</c:v>
                </c:pt>
                <c:pt idx="4">
                  <c:v>8.6316371227171621E-3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A1-4DCE-8D64-30A5116487E9}"/>
            </c:ext>
          </c:extLst>
        </c:ser>
        <c:ser>
          <c:idx val="1"/>
          <c:order val="1"/>
          <c:tx>
            <c:v>hydrate dissociation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[1]plots!$B$3:$B$7</c:f>
              <c:numCache>
                <c:formatCode>General</c:formatCode>
                <c:ptCount val="5"/>
                <c:pt idx="0">
                  <c:v>0</c:v>
                </c:pt>
                <c:pt idx="1">
                  <c:v>0.72</c:v>
                </c:pt>
                <c:pt idx="2">
                  <c:v>1.93</c:v>
                </c:pt>
                <c:pt idx="3">
                  <c:v>2.83</c:v>
                </c:pt>
                <c:pt idx="4">
                  <c:v>3.7133333333333334</c:v>
                </c:pt>
              </c:numCache>
            </c:numRef>
          </c:xVal>
          <c:yVal>
            <c:numRef>
              <c:f>[1]plots!$C$3:$C$7</c:f>
              <c:numCache>
                <c:formatCode>General</c:formatCode>
                <c:ptCount val="5"/>
                <c:pt idx="0">
                  <c:v>8.6316371227171621E-3</c:v>
                </c:pt>
                <c:pt idx="1">
                  <c:v>1.087434606542307E-2</c:v>
                </c:pt>
                <c:pt idx="2">
                  <c:v>2.2101181074684714E-2</c:v>
                </c:pt>
                <c:pt idx="3">
                  <c:v>2.8890691626049139E-2</c:v>
                </c:pt>
                <c:pt idx="4">
                  <c:v>6.6011923340009993E-2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2C-42A6-B797-55F77C9E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32952"/>
        <c:axId val="899333608"/>
      </c:scatterChart>
      <c:valAx>
        <c:axId val="899332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Time</a:t>
                </a:r>
                <a:r>
                  <a:rPr lang="en-GB" sz="1600" baseline="0">
                    <a:solidFill>
                      <a:sysClr val="windowText" lastClr="000000"/>
                    </a:solidFill>
                  </a:rPr>
                  <a:t> (h)</a:t>
                </a:r>
                <a:endParaRPr lang="en-GB" sz="16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3608"/>
        <c:crosses val="autoZero"/>
        <c:crossBetween val="midCat"/>
      </c:valAx>
      <c:valAx>
        <c:axId val="899333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CH</a:t>
                </a:r>
                <a:r>
                  <a:rPr lang="en-GB" sz="1600" baseline="-25000">
                    <a:solidFill>
                      <a:sysClr val="windowText" lastClr="000000"/>
                    </a:solidFill>
                  </a:rPr>
                  <a:t>4</a:t>
                </a:r>
                <a:r>
                  <a:rPr lang="en-GB" sz="1600" baseline="0">
                    <a:solidFill>
                      <a:sysClr val="windowText" lastClr="000000"/>
                    </a:solidFill>
                  </a:rPr>
                  <a:t> saturation</a:t>
                </a:r>
                <a:endParaRPr lang="en-GB" sz="16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2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00853018372688"/>
          <c:y val="7.0022601341499E-2"/>
          <c:w val="0.28792629046369206"/>
          <c:h val="0.17307159521726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plots!$B$3:$B$7</c:f>
              <c:numCache>
                <c:formatCode>General</c:formatCode>
                <c:ptCount val="5"/>
                <c:pt idx="0">
                  <c:v>0</c:v>
                </c:pt>
                <c:pt idx="1">
                  <c:v>10.72</c:v>
                </c:pt>
                <c:pt idx="2">
                  <c:v>20.77</c:v>
                </c:pt>
                <c:pt idx="3">
                  <c:v>30.02</c:v>
                </c:pt>
                <c:pt idx="4">
                  <c:v>36.520000000000003</c:v>
                </c:pt>
              </c:numCache>
            </c:numRef>
          </c:xVal>
          <c:yVal>
            <c:numRef>
              <c:f>plots!$D$3:$D$7</c:f>
              <c:numCache>
                <c:formatCode>0.00%</c:formatCode>
                <c:ptCount val="5"/>
                <c:pt idx="0">
                  <c:v>0.35852672871767866</c:v>
                </c:pt>
                <c:pt idx="1">
                  <c:v>0.3509897946760881</c:v>
                </c:pt>
                <c:pt idx="2">
                  <c:v>0.3490818285190872</c:v>
                </c:pt>
                <c:pt idx="3">
                  <c:v>0.34357284207815098</c:v>
                </c:pt>
                <c:pt idx="4">
                  <c:v>0.34498202918859289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1F-4C2B-8542-63239276E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32952"/>
        <c:axId val="899333608"/>
      </c:scatterChart>
      <c:valAx>
        <c:axId val="89933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3608"/>
        <c:crosses val="autoZero"/>
        <c:crossBetween val="midCat"/>
      </c:valAx>
      <c:valAx>
        <c:axId val="89933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Porosity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2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plots!$B$3:$B$7</c:f>
              <c:numCache>
                <c:formatCode>General</c:formatCode>
                <c:ptCount val="5"/>
                <c:pt idx="0">
                  <c:v>0</c:v>
                </c:pt>
                <c:pt idx="1">
                  <c:v>10.72</c:v>
                </c:pt>
                <c:pt idx="2">
                  <c:v>20.77</c:v>
                </c:pt>
                <c:pt idx="3">
                  <c:v>30.02</c:v>
                </c:pt>
                <c:pt idx="4">
                  <c:v>36.520000000000003</c:v>
                </c:pt>
              </c:numCache>
            </c:numRef>
          </c:xVal>
          <c:yVal>
            <c:numRef>
              <c:f>plots!$E$3:$E$7</c:f>
              <c:numCache>
                <c:formatCode>General</c:formatCode>
                <c:ptCount val="5"/>
                <c:pt idx="0">
                  <c:v>373.56007737505314</c:v>
                </c:pt>
                <c:pt idx="1">
                  <c:v>104.41884003070756</c:v>
                </c:pt>
                <c:pt idx="2">
                  <c:v>105.86861677706551</c:v>
                </c:pt>
                <c:pt idx="3">
                  <c:v>79.066512312896123</c:v>
                </c:pt>
                <c:pt idx="4">
                  <c:v>66.276014818212857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BB-433A-987A-428161E5E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32952"/>
        <c:axId val="899333608"/>
      </c:scatterChart>
      <c:valAx>
        <c:axId val="89933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3608"/>
        <c:crosses val="autoZero"/>
        <c:crossBetween val="midCat"/>
      </c:valAx>
      <c:valAx>
        <c:axId val="89933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Bubble D50 (microns)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2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plots!$C$3:$C$7</c:f>
              <c:numCache>
                <c:formatCode>0.00%</c:formatCode>
                <c:ptCount val="5"/>
                <c:pt idx="0">
                  <c:v>6.2153284002765589E-2</c:v>
                </c:pt>
                <c:pt idx="1">
                  <c:v>1.9588667645420728E-2</c:v>
                </c:pt>
                <c:pt idx="2">
                  <c:v>1.9198889813149475E-2</c:v>
                </c:pt>
                <c:pt idx="3">
                  <c:v>1.1794096149502132E-2</c:v>
                </c:pt>
                <c:pt idx="4">
                  <c:v>8.6316371227171621E-3</c:v>
                </c:pt>
              </c:numCache>
            </c:numRef>
          </c:xVal>
          <c:yVal>
            <c:numRef>
              <c:f>plots!$D$3:$D$7</c:f>
              <c:numCache>
                <c:formatCode>0.00%</c:formatCode>
                <c:ptCount val="5"/>
                <c:pt idx="0">
                  <c:v>0.35852672871767866</c:v>
                </c:pt>
                <c:pt idx="1">
                  <c:v>0.3509897946760881</c:v>
                </c:pt>
                <c:pt idx="2">
                  <c:v>0.3490818285190872</c:v>
                </c:pt>
                <c:pt idx="3">
                  <c:v>0.34357284207815098</c:v>
                </c:pt>
                <c:pt idx="4">
                  <c:v>0.34498202918859289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9B-41CA-A272-B64A21A3F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32952"/>
        <c:axId val="899333608"/>
      </c:scatterChart>
      <c:valAx>
        <c:axId val="89933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CH4</a:t>
                </a:r>
                <a:r>
                  <a:rPr lang="en-GB" baseline="0"/>
                  <a:t> saturation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3608"/>
        <c:crosses val="autoZero"/>
        <c:crossBetween val="midCat"/>
      </c:valAx>
      <c:valAx>
        <c:axId val="89933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Porosity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2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plots!$C$3:$C$7</c:f>
              <c:numCache>
                <c:formatCode>0.00%</c:formatCode>
                <c:ptCount val="5"/>
                <c:pt idx="0">
                  <c:v>6.2153284002765589E-2</c:v>
                </c:pt>
                <c:pt idx="1">
                  <c:v>1.9588667645420728E-2</c:v>
                </c:pt>
                <c:pt idx="2">
                  <c:v>1.9198889813149475E-2</c:v>
                </c:pt>
                <c:pt idx="3">
                  <c:v>1.1794096149502132E-2</c:v>
                </c:pt>
                <c:pt idx="4">
                  <c:v>8.6316371227171621E-3</c:v>
                </c:pt>
              </c:numCache>
            </c:numRef>
          </c:xVal>
          <c:yVal>
            <c:numRef>
              <c:f>plots!$E$3:$E$7</c:f>
              <c:numCache>
                <c:formatCode>General</c:formatCode>
                <c:ptCount val="5"/>
                <c:pt idx="0">
                  <c:v>373.56007737505314</c:v>
                </c:pt>
                <c:pt idx="1">
                  <c:v>104.41884003070756</c:v>
                </c:pt>
                <c:pt idx="2">
                  <c:v>105.86861677706551</c:v>
                </c:pt>
                <c:pt idx="3">
                  <c:v>79.066512312896123</c:v>
                </c:pt>
                <c:pt idx="4">
                  <c:v>66.276014818212857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AD-43DE-99FC-B682F8433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32952"/>
        <c:axId val="899333608"/>
      </c:scatterChart>
      <c:valAx>
        <c:axId val="89933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CH4</a:t>
                </a:r>
                <a:r>
                  <a:rPr lang="en-GB" baseline="0"/>
                  <a:t> saturation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3608"/>
        <c:crosses val="autoZero"/>
        <c:crossBetween val="midCat"/>
      </c:valAx>
      <c:valAx>
        <c:axId val="89933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Bubble</a:t>
                </a:r>
                <a:r>
                  <a:rPr lang="en-GB" baseline="0"/>
                  <a:t> D50 (microns)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2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3937007874016"/>
          <c:y val="3.7037037037037035E-2"/>
          <c:w val="0.81962729658792655"/>
          <c:h val="0.72348024205307659"/>
        </c:manualLayout>
      </c:layout>
      <c:scatterChart>
        <c:scatterStyle val="lineMarker"/>
        <c:varyColors val="0"/>
        <c:ser>
          <c:idx val="0"/>
          <c:order val="0"/>
          <c:tx>
            <c:v>hydrate formation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plots!$B$3:$B$7</c:f>
              <c:numCache>
                <c:formatCode>General</c:formatCode>
                <c:ptCount val="5"/>
                <c:pt idx="0">
                  <c:v>0</c:v>
                </c:pt>
                <c:pt idx="1">
                  <c:v>10.72</c:v>
                </c:pt>
                <c:pt idx="2">
                  <c:v>20.77</c:v>
                </c:pt>
                <c:pt idx="3">
                  <c:v>30.02</c:v>
                </c:pt>
                <c:pt idx="4">
                  <c:v>36.520000000000003</c:v>
                </c:pt>
              </c:numCache>
            </c:numRef>
          </c:xVal>
          <c:yVal>
            <c:numRef>
              <c:f>plots!$D$3:$D$7</c:f>
              <c:numCache>
                <c:formatCode>0.00%</c:formatCode>
                <c:ptCount val="5"/>
                <c:pt idx="0">
                  <c:v>0.35852672871767866</c:v>
                </c:pt>
                <c:pt idx="1">
                  <c:v>0.3509897946760881</c:v>
                </c:pt>
                <c:pt idx="2">
                  <c:v>0.3490818285190872</c:v>
                </c:pt>
                <c:pt idx="3">
                  <c:v>0.34357284207815098</c:v>
                </c:pt>
                <c:pt idx="4">
                  <c:v>0.34498202918859289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40-46A4-AD29-B504A18BE491}"/>
            </c:ext>
          </c:extLst>
        </c:ser>
        <c:ser>
          <c:idx val="1"/>
          <c:order val="1"/>
          <c:tx>
            <c:v>hydrate dissociation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[1]plots!$B$3:$B$7</c:f>
              <c:numCache>
                <c:formatCode>General</c:formatCode>
                <c:ptCount val="5"/>
                <c:pt idx="0">
                  <c:v>0</c:v>
                </c:pt>
                <c:pt idx="1">
                  <c:v>0.72</c:v>
                </c:pt>
                <c:pt idx="2">
                  <c:v>1.93</c:v>
                </c:pt>
                <c:pt idx="3">
                  <c:v>2.83</c:v>
                </c:pt>
                <c:pt idx="4">
                  <c:v>3.7133333333333334</c:v>
                </c:pt>
              </c:numCache>
            </c:numRef>
          </c:xVal>
          <c:yVal>
            <c:numRef>
              <c:f>[1]plots!$D$3:$D$7</c:f>
              <c:numCache>
                <c:formatCode>General</c:formatCode>
                <c:ptCount val="5"/>
                <c:pt idx="0">
                  <c:v>0.34498202918859289</c:v>
                </c:pt>
                <c:pt idx="1">
                  <c:v>0.34453405894863426</c:v>
                </c:pt>
                <c:pt idx="2">
                  <c:v>0.34593438777994762</c:v>
                </c:pt>
                <c:pt idx="3">
                  <c:v>0.34203865393247634</c:v>
                </c:pt>
                <c:pt idx="4">
                  <c:v>0.34214048977272915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40-46A4-AD29-B504A18BE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32952"/>
        <c:axId val="899333608"/>
      </c:scatterChart>
      <c:valAx>
        <c:axId val="899332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Time</a:t>
                </a:r>
                <a:r>
                  <a:rPr lang="en-GB" sz="1600" baseline="0">
                    <a:solidFill>
                      <a:sysClr val="windowText" lastClr="000000"/>
                    </a:solidFill>
                  </a:rPr>
                  <a:t> (h)</a:t>
                </a:r>
                <a:endParaRPr lang="en-GB" sz="16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3608"/>
        <c:crosses val="autoZero"/>
        <c:crossBetween val="midCat"/>
      </c:valAx>
      <c:valAx>
        <c:axId val="899333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Porosity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2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00853018372688"/>
          <c:y val="7.0022601341499E-2"/>
          <c:w val="0.28792629046369206"/>
          <c:h val="0.17307159521726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40048118985127"/>
          <c:y val="3.7037037037037035E-2"/>
          <c:w val="0.79184951881014864"/>
          <c:h val="0.8021839457567802"/>
        </c:manualLayout>
      </c:layout>
      <c:scatterChart>
        <c:scatterStyle val="lineMarker"/>
        <c:varyColors val="0"/>
        <c:ser>
          <c:idx val="0"/>
          <c:order val="0"/>
          <c:tx>
            <c:v>hydrate formation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plots!$B$3:$B$7</c:f>
              <c:numCache>
                <c:formatCode>General</c:formatCode>
                <c:ptCount val="5"/>
                <c:pt idx="0">
                  <c:v>0</c:v>
                </c:pt>
                <c:pt idx="1">
                  <c:v>10.72</c:v>
                </c:pt>
                <c:pt idx="2">
                  <c:v>20.77</c:v>
                </c:pt>
                <c:pt idx="3">
                  <c:v>30.02</c:v>
                </c:pt>
                <c:pt idx="4">
                  <c:v>36.520000000000003</c:v>
                </c:pt>
              </c:numCache>
            </c:numRef>
          </c:xVal>
          <c:yVal>
            <c:numRef>
              <c:f>plots!$E$3:$E$7</c:f>
              <c:numCache>
                <c:formatCode>General</c:formatCode>
                <c:ptCount val="5"/>
                <c:pt idx="0">
                  <c:v>373.56007737505314</c:v>
                </c:pt>
                <c:pt idx="1">
                  <c:v>104.41884003070756</c:v>
                </c:pt>
                <c:pt idx="2">
                  <c:v>105.86861677706551</c:v>
                </c:pt>
                <c:pt idx="3">
                  <c:v>79.066512312896123</c:v>
                </c:pt>
                <c:pt idx="4">
                  <c:v>66.276014818212857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B1-4A22-9F59-CC21E066456E}"/>
            </c:ext>
          </c:extLst>
        </c:ser>
        <c:ser>
          <c:idx val="1"/>
          <c:order val="1"/>
          <c:tx>
            <c:v>hydrate dissociation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[1]plots!$B$3:$B$7</c:f>
              <c:numCache>
                <c:formatCode>General</c:formatCode>
                <c:ptCount val="5"/>
                <c:pt idx="0">
                  <c:v>0</c:v>
                </c:pt>
                <c:pt idx="1">
                  <c:v>0.72</c:v>
                </c:pt>
                <c:pt idx="2">
                  <c:v>1.93</c:v>
                </c:pt>
                <c:pt idx="3">
                  <c:v>2.83</c:v>
                </c:pt>
                <c:pt idx="4">
                  <c:v>3.7133333333333334</c:v>
                </c:pt>
              </c:numCache>
            </c:numRef>
          </c:xVal>
          <c:yVal>
            <c:numRef>
              <c:f>[1]plots!$E$3:$E$7</c:f>
              <c:numCache>
                <c:formatCode>General</c:formatCode>
                <c:ptCount val="5"/>
                <c:pt idx="0">
                  <c:v>66.276014818212857</c:v>
                </c:pt>
                <c:pt idx="1">
                  <c:v>71.158103160343956</c:v>
                </c:pt>
                <c:pt idx="2">
                  <c:v>73.312794394778791</c:v>
                </c:pt>
                <c:pt idx="3">
                  <c:v>77.378856499395354</c:v>
                </c:pt>
                <c:pt idx="4">
                  <c:v>111.78444100363781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B1-4A22-9F59-CC21E0664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32952"/>
        <c:axId val="899333608"/>
      </c:scatterChart>
      <c:valAx>
        <c:axId val="899332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Time</a:t>
                </a:r>
                <a:r>
                  <a:rPr lang="en-GB" sz="1600" baseline="0">
                    <a:solidFill>
                      <a:sysClr val="windowText" lastClr="000000"/>
                    </a:solidFill>
                  </a:rPr>
                  <a:t> (h)</a:t>
                </a:r>
                <a:endParaRPr lang="en-GB" sz="16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3608"/>
        <c:crosses val="autoZero"/>
        <c:crossBetween val="midCat"/>
        <c:majorUnit val="5"/>
      </c:valAx>
      <c:valAx>
        <c:axId val="899333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aseline="0">
                    <a:solidFill>
                      <a:sysClr val="windowText" lastClr="000000"/>
                    </a:solidFill>
                  </a:rPr>
                  <a:t>average bubble size (</a:t>
                </a:r>
                <a:r>
                  <a:rPr lang="en-GB" sz="1600" baseline="0">
                    <a:solidFill>
                      <a:sysClr val="windowText" lastClr="000000"/>
                    </a:solidFill>
                    <a:latin typeface="Symbol" panose="05050102010706020507" pitchFamily="18" charset="2"/>
                  </a:rPr>
                  <a:t>m</a:t>
                </a:r>
                <a:r>
                  <a:rPr lang="en-GB" sz="1600" baseline="0">
                    <a:solidFill>
                      <a:sysClr val="windowText" lastClr="000000"/>
                    </a:solidFill>
                  </a:rPr>
                  <a:t>m)</a:t>
                </a:r>
                <a:endParaRPr lang="en-GB" sz="16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1523184601924763E-2"/>
              <c:y val="1.32327209098864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32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00853018372688"/>
          <c:y val="7.0022601341499E-2"/>
          <c:w val="0.28792629046369206"/>
          <c:h val="0.17307159521726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166687</xdr:rowOff>
    </xdr:from>
    <xdr:to>
      <xdr:col>7</xdr:col>
      <xdr:colOff>447675</xdr:colOff>
      <xdr:row>23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0F6B70-9AFA-461B-B584-506133A11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8</xdr:row>
      <xdr:rowOff>180975</xdr:rowOff>
    </xdr:from>
    <xdr:to>
      <xdr:col>15</xdr:col>
      <xdr:colOff>228600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F35FFA-7FE4-436E-BE89-9DC368AA4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323850</xdr:colOff>
      <xdr:row>8</xdr:row>
      <xdr:rowOff>161925</xdr:rowOff>
    </xdr:from>
    <xdr:to>
      <xdr:col>23</xdr:col>
      <xdr:colOff>19050</xdr:colOff>
      <xdr:row>23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7A909A-A6F7-43FA-92CA-C2DB2BAE8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24</xdr:row>
      <xdr:rowOff>47625</xdr:rowOff>
    </xdr:from>
    <xdr:to>
      <xdr:col>7</xdr:col>
      <xdr:colOff>438150</xdr:colOff>
      <xdr:row>38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25D6B9-A1E8-4BC4-9FB5-C3CF04A67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542925</xdr:colOff>
      <xdr:row>24</xdr:row>
      <xdr:rowOff>57150</xdr:rowOff>
    </xdr:from>
    <xdr:to>
      <xdr:col>15</xdr:col>
      <xdr:colOff>238125</xdr:colOff>
      <xdr:row>38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2498F18-B82E-46DE-892D-1B5BDA8B0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7</xdr:col>
      <xdr:colOff>304800</xdr:colOff>
      <xdr:row>53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8EEA79F-7F71-4C7F-BDBB-01E6A9681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15</xdr:col>
      <xdr:colOff>304800</xdr:colOff>
      <xdr:row>54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F3D521B-C1FB-4C69-A6C4-A241DF20B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bble_data_dissociation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h"/>
      <sheetName val="0.72h"/>
      <sheetName val="1.93h"/>
      <sheetName val="2.83h"/>
      <sheetName val="3.71h"/>
      <sheetName val="plots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0</v>
          </cell>
          <cell r="C3">
            <v>8.6316371227171621E-3</v>
          </cell>
          <cell r="D3">
            <v>0.34498202918859289</v>
          </cell>
          <cell r="E3">
            <v>66.276014818212857</v>
          </cell>
        </row>
        <row r="4">
          <cell r="B4">
            <v>0.72</v>
          </cell>
          <cell r="C4">
            <v>1.087434606542307E-2</v>
          </cell>
          <cell r="D4">
            <v>0.34453405894863426</v>
          </cell>
          <cell r="E4">
            <v>71.158103160343956</v>
          </cell>
        </row>
        <row r="5">
          <cell r="B5">
            <v>1.93</v>
          </cell>
          <cell r="C5">
            <v>2.2101181074684714E-2</v>
          </cell>
          <cell r="D5">
            <v>0.34593438777994762</v>
          </cell>
          <cell r="E5">
            <v>73.312794394778791</v>
          </cell>
        </row>
        <row r="6">
          <cell r="B6">
            <v>2.83</v>
          </cell>
          <cell r="C6">
            <v>2.8890691626049139E-2</v>
          </cell>
          <cell r="D6">
            <v>0.34203865393247634</v>
          </cell>
          <cell r="E6">
            <v>77.378856499395354</v>
          </cell>
        </row>
        <row r="7">
          <cell r="B7">
            <v>3.7133333333333334</v>
          </cell>
          <cell r="C7">
            <v>6.6011923340009993E-2</v>
          </cell>
          <cell r="D7">
            <v>0.34214048977272915</v>
          </cell>
          <cell r="E7">
            <v>111.78444100363781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285E-CD48-4683-B8F3-799FDE1D35B8}">
  <dimension ref="A1:D62"/>
  <sheetViews>
    <sheetView workbookViewId="0">
      <selection activeCell="A16" sqref="A16:A18"/>
    </sheetView>
  </sheetViews>
  <sheetFormatPr defaultRowHeight="15" x14ac:dyDescent="0.25"/>
  <cols>
    <col min="1" max="1" width="22.85546875" bestFit="1" customWidth="1"/>
    <col min="2" max="2" width="20.85546875" customWidth="1"/>
    <col min="3" max="3" width="11.7109375" bestFit="1" customWidth="1"/>
    <col min="4" max="4" width="31.28515625" bestFit="1" customWidth="1"/>
  </cols>
  <sheetData>
    <row r="1" spans="1:4" x14ac:dyDescent="0.25">
      <c r="D1" t="s">
        <v>25</v>
      </c>
    </row>
    <row r="2" spans="1:4" x14ac:dyDescent="0.25">
      <c r="A2" s="1" t="s">
        <v>0</v>
      </c>
      <c r="B2" s="1">
        <v>0</v>
      </c>
      <c r="C2" s="1" t="s">
        <v>14</v>
      </c>
    </row>
    <row r="3" spans="1:4" x14ac:dyDescent="0.25">
      <c r="A3" t="s">
        <v>1</v>
      </c>
      <c r="B3">
        <v>89062</v>
      </c>
    </row>
    <row r="4" spans="1:4" ht="17.25" x14ac:dyDescent="0.25">
      <c r="A4" t="s">
        <v>17</v>
      </c>
      <c r="B4">
        <v>1661807438.409797</v>
      </c>
      <c r="C4" t="s">
        <v>21</v>
      </c>
    </row>
    <row r="5" spans="1:4" ht="17.25" x14ac:dyDescent="0.25">
      <c r="A5" t="s">
        <v>15</v>
      </c>
      <c r="B5" s="3">
        <v>928803133.85582805</v>
      </c>
      <c r="C5" t="s">
        <v>21</v>
      </c>
    </row>
    <row r="6" spans="1:4" ht="18.75" x14ac:dyDescent="0.35">
      <c r="A6" t="s">
        <v>16</v>
      </c>
      <c r="B6" s="3">
        <v>57728164.961199984</v>
      </c>
      <c r="C6" t="s">
        <v>21</v>
      </c>
    </row>
    <row r="7" spans="1:4" ht="18" x14ac:dyDescent="0.35">
      <c r="A7" s="1" t="s">
        <v>24</v>
      </c>
      <c r="B7" s="2">
        <f>B6/B5</f>
        <v>6.2153284002765589E-2</v>
      </c>
    </row>
    <row r="8" spans="1:4" x14ac:dyDescent="0.25">
      <c r="A8" s="1" t="s">
        <v>2</v>
      </c>
      <c r="B8" s="6"/>
    </row>
    <row r="9" spans="1:4" x14ac:dyDescent="0.25">
      <c r="A9" s="1" t="s">
        <v>3</v>
      </c>
      <c r="B9" s="2">
        <f>B5/(B4+B5)</f>
        <v>0.35852672871767866</v>
      </c>
    </row>
    <row r="10" spans="1:4" x14ac:dyDescent="0.25">
      <c r="A10" s="1" t="s">
        <v>4</v>
      </c>
      <c r="B10" s="1">
        <v>-2</v>
      </c>
      <c r="C10" s="7" t="s">
        <v>5</v>
      </c>
    </row>
    <row r="11" spans="1:4" x14ac:dyDescent="0.25">
      <c r="A11" s="1" t="s">
        <v>6</v>
      </c>
      <c r="B11" s="1">
        <v>0</v>
      </c>
      <c r="C11" s="1" t="s">
        <v>18</v>
      </c>
    </row>
    <row r="12" spans="1:4" x14ac:dyDescent="0.25">
      <c r="A12" s="1" t="s">
        <v>19</v>
      </c>
      <c r="B12" s="1">
        <v>10</v>
      </c>
      <c r="C12" s="1" t="s">
        <v>18</v>
      </c>
    </row>
    <row r="13" spans="1:4" x14ac:dyDescent="0.25">
      <c r="A13" t="s">
        <v>20</v>
      </c>
      <c r="B13">
        <v>247</v>
      </c>
    </row>
    <row r="14" spans="1:4" ht="17.25" x14ac:dyDescent="0.25">
      <c r="A14" t="s">
        <v>7</v>
      </c>
      <c r="B14" s="3">
        <f>B6/B13</f>
        <v>233717.26704939266</v>
      </c>
      <c r="C14" t="s">
        <v>21</v>
      </c>
    </row>
    <row r="15" spans="1:4" x14ac:dyDescent="0.25">
      <c r="A15" s="1" t="s">
        <v>8</v>
      </c>
      <c r="B15" s="8">
        <f>(B14*(3/4)*(1/PI()))^(1/3)</f>
        <v>38.212084548060197</v>
      </c>
      <c r="C15" s="1" t="s">
        <v>22</v>
      </c>
      <c r="D15" s="1" t="s">
        <v>26</v>
      </c>
    </row>
    <row r="16" spans="1:4" x14ac:dyDescent="0.25">
      <c r="A16" t="s">
        <v>30</v>
      </c>
      <c r="B16" s="4">
        <v>94.240717076596866</v>
      </c>
      <c r="C16" t="s">
        <v>22</v>
      </c>
    </row>
    <row r="17" spans="1:4" x14ac:dyDescent="0.25">
      <c r="A17" s="1" t="s">
        <v>31</v>
      </c>
      <c r="B17" s="8">
        <v>373.56007737505314</v>
      </c>
      <c r="C17" s="1" t="s">
        <v>22</v>
      </c>
      <c r="D17" s="1" t="s">
        <v>26</v>
      </c>
    </row>
    <row r="18" spans="1:4" x14ac:dyDescent="0.25">
      <c r="A18" t="s">
        <v>32</v>
      </c>
      <c r="B18" s="4">
        <v>498.84806190004247</v>
      </c>
      <c r="C18" t="s">
        <v>22</v>
      </c>
    </row>
    <row r="19" spans="1:4" x14ac:dyDescent="0.25">
      <c r="A19" t="s">
        <v>23</v>
      </c>
      <c r="B19" s="5">
        <f>B18/B16</f>
        <v>5.2933389873783465</v>
      </c>
    </row>
    <row r="20" spans="1:4" x14ac:dyDescent="0.25">
      <c r="B20" s="5"/>
    </row>
    <row r="21" spans="1:4" x14ac:dyDescent="0.25">
      <c r="A21" s="14" t="s">
        <v>10</v>
      </c>
      <c r="B21" s="14"/>
    </row>
    <row r="22" spans="1:4" ht="17.25" x14ac:dyDescent="0.25">
      <c r="A22" s="11" t="s">
        <v>11</v>
      </c>
      <c r="B22" s="11" t="s">
        <v>12</v>
      </c>
      <c r="C22" s="10" t="s">
        <v>9</v>
      </c>
      <c r="D22" s="10" t="s">
        <v>13</v>
      </c>
    </row>
    <row r="23" spans="1:4" x14ac:dyDescent="0.25">
      <c r="A23">
        <v>0</v>
      </c>
      <c r="B23">
        <v>4.9989999999999997</v>
      </c>
      <c r="C23">
        <v>151</v>
      </c>
      <c r="D23">
        <v>23974</v>
      </c>
    </row>
    <row r="24" spans="1:4" x14ac:dyDescent="0.25">
      <c r="A24">
        <v>5</v>
      </c>
      <c r="B24">
        <v>9.9990000000000006</v>
      </c>
      <c r="C24">
        <v>25</v>
      </c>
      <c r="D24">
        <v>30226</v>
      </c>
    </row>
    <row r="25" spans="1:4" x14ac:dyDescent="0.25">
      <c r="A25">
        <v>10</v>
      </c>
      <c r="B25">
        <v>14.999000000000001</v>
      </c>
      <c r="C25">
        <v>8</v>
      </c>
      <c r="D25">
        <v>65983</v>
      </c>
    </row>
    <row r="26" spans="1:4" x14ac:dyDescent="0.25">
      <c r="A26">
        <v>15</v>
      </c>
      <c r="B26">
        <v>19.998999999999999</v>
      </c>
      <c r="C26">
        <v>9</v>
      </c>
      <c r="D26">
        <v>239616</v>
      </c>
    </row>
    <row r="27" spans="1:4" x14ac:dyDescent="0.25">
      <c r="A27">
        <v>20</v>
      </c>
      <c r="B27">
        <v>24.998999999999999</v>
      </c>
      <c r="C27">
        <v>16</v>
      </c>
      <c r="D27">
        <v>700270</v>
      </c>
    </row>
    <row r="28" spans="1:4" x14ac:dyDescent="0.25">
      <c r="A28">
        <v>25</v>
      </c>
      <c r="B28">
        <v>29.998999999999999</v>
      </c>
      <c r="C28">
        <v>7</v>
      </c>
      <c r="D28">
        <v>593516</v>
      </c>
    </row>
    <row r="29" spans="1:4" x14ac:dyDescent="0.25">
      <c r="A29">
        <v>30</v>
      </c>
      <c r="B29">
        <v>34.999000000000002</v>
      </c>
      <c r="C29">
        <v>7</v>
      </c>
      <c r="D29">
        <v>1042585</v>
      </c>
    </row>
    <row r="30" spans="1:4" x14ac:dyDescent="0.25">
      <c r="A30">
        <v>35</v>
      </c>
      <c r="B30">
        <v>39.999000000000002</v>
      </c>
      <c r="C30">
        <v>6</v>
      </c>
      <c r="D30">
        <v>1340240</v>
      </c>
    </row>
    <row r="31" spans="1:4" x14ac:dyDescent="0.25">
      <c r="A31">
        <v>40</v>
      </c>
      <c r="B31">
        <v>44.999000000000002</v>
      </c>
      <c r="C31">
        <v>3</v>
      </c>
      <c r="D31">
        <v>921211</v>
      </c>
    </row>
    <row r="32" spans="1:4" x14ac:dyDescent="0.25">
      <c r="A32">
        <v>45</v>
      </c>
      <c r="B32">
        <v>49.999000000000002</v>
      </c>
      <c r="C32">
        <v>4</v>
      </c>
      <c r="D32">
        <v>1715950</v>
      </c>
    </row>
    <row r="33" spans="1:4" x14ac:dyDescent="0.25">
      <c r="A33">
        <v>50</v>
      </c>
      <c r="B33">
        <v>54.999000000000002</v>
      </c>
      <c r="C33">
        <v>0</v>
      </c>
      <c r="D33">
        <v>0</v>
      </c>
    </row>
    <row r="34" spans="1:4" x14ac:dyDescent="0.25">
      <c r="A34">
        <v>55</v>
      </c>
      <c r="B34">
        <v>59.999000000000002</v>
      </c>
      <c r="C34">
        <v>1</v>
      </c>
      <c r="D34">
        <v>757851</v>
      </c>
    </row>
    <row r="35" spans="1:4" x14ac:dyDescent="0.25">
      <c r="A35">
        <v>60</v>
      </c>
      <c r="B35">
        <v>64.998999999999995</v>
      </c>
      <c r="C35">
        <v>3</v>
      </c>
      <c r="D35">
        <v>2891331</v>
      </c>
    </row>
    <row r="36" spans="1:4" x14ac:dyDescent="0.25">
      <c r="A36">
        <v>65</v>
      </c>
      <c r="B36">
        <v>69.998999999999995</v>
      </c>
      <c r="C36">
        <v>2</v>
      </c>
      <c r="D36">
        <v>2419200</v>
      </c>
    </row>
    <row r="37" spans="1:4" x14ac:dyDescent="0.25">
      <c r="A37">
        <v>70</v>
      </c>
      <c r="B37">
        <v>74.998999999999995</v>
      </c>
      <c r="C37">
        <v>0</v>
      </c>
      <c r="D37">
        <v>0</v>
      </c>
    </row>
    <row r="38" spans="1:4" x14ac:dyDescent="0.25">
      <c r="A38">
        <v>75</v>
      </c>
      <c r="B38">
        <v>79.998999999999995</v>
      </c>
      <c r="C38">
        <v>0</v>
      </c>
      <c r="D38">
        <v>0</v>
      </c>
    </row>
    <row r="39" spans="1:4" x14ac:dyDescent="0.25">
      <c r="A39">
        <v>80</v>
      </c>
      <c r="B39">
        <v>84.998999999999995</v>
      </c>
      <c r="C39">
        <v>1</v>
      </c>
      <c r="D39">
        <v>2548800</v>
      </c>
    </row>
    <row r="40" spans="1:4" x14ac:dyDescent="0.25">
      <c r="A40">
        <v>85</v>
      </c>
      <c r="B40">
        <v>89.998999999999995</v>
      </c>
      <c r="C40">
        <v>1</v>
      </c>
      <c r="D40">
        <v>2864140</v>
      </c>
    </row>
    <row r="41" spans="1:4" x14ac:dyDescent="0.25">
      <c r="A41">
        <v>90</v>
      </c>
      <c r="B41">
        <v>94.998999999999995</v>
      </c>
      <c r="C41">
        <v>0</v>
      </c>
      <c r="D41">
        <v>0</v>
      </c>
    </row>
    <row r="42" spans="1:4" x14ac:dyDescent="0.25">
      <c r="A42">
        <v>95</v>
      </c>
      <c r="B42">
        <v>99.998999999999995</v>
      </c>
      <c r="C42">
        <v>0</v>
      </c>
      <c r="D42">
        <v>0</v>
      </c>
    </row>
    <row r="43" spans="1:4" x14ac:dyDescent="0.25">
      <c r="A43">
        <v>100</v>
      </c>
      <c r="B43">
        <v>104.999</v>
      </c>
      <c r="C43">
        <v>0</v>
      </c>
      <c r="D43">
        <v>0</v>
      </c>
    </row>
    <row r="44" spans="1:4" x14ac:dyDescent="0.25">
      <c r="A44">
        <v>105</v>
      </c>
      <c r="B44">
        <v>109.999</v>
      </c>
      <c r="C44">
        <v>1</v>
      </c>
      <c r="D44">
        <v>4875310</v>
      </c>
    </row>
    <row r="45" spans="1:4" x14ac:dyDescent="0.25">
      <c r="A45">
        <v>110</v>
      </c>
      <c r="B45">
        <v>114.999</v>
      </c>
      <c r="C45">
        <v>1</v>
      </c>
      <c r="D45">
        <v>6102970</v>
      </c>
    </row>
    <row r="46" spans="1:4" x14ac:dyDescent="0.25">
      <c r="A46">
        <v>115</v>
      </c>
      <c r="B46">
        <v>119.999</v>
      </c>
      <c r="C46">
        <v>0</v>
      </c>
      <c r="D46">
        <v>0</v>
      </c>
    </row>
    <row r="47" spans="1:4" x14ac:dyDescent="0.25">
      <c r="A47">
        <v>120</v>
      </c>
      <c r="B47">
        <v>124.999</v>
      </c>
      <c r="C47">
        <v>0</v>
      </c>
      <c r="D47">
        <v>0</v>
      </c>
    </row>
    <row r="48" spans="1:4" x14ac:dyDescent="0.25">
      <c r="A48">
        <v>125</v>
      </c>
      <c r="B48">
        <v>129.999</v>
      </c>
      <c r="C48">
        <v>0</v>
      </c>
      <c r="D48">
        <v>0</v>
      </c>
    </row>
    <row r="49" spans="1:4" x14ac:dyDescent="0.25">
      <c r="A49">
        <v>130</v>
      </c>
      <c r="B49">
        <v>134.999</v>
      </c>
      <c r="C49">
        <v>0</v>
      </c>
      <c r="D49">
        <v>0</v>
      </c>
    </row>
    <row r="50" spans="1:4" x14ac:dyDescent="0.25">
      <c r="A50">
        <v>135</v>
      </c>
      <c r="B50">
        <v>139.999</v>
      </c>
      <c r="C50">
        <v>0</v>
      </c>
      <c r="D50">
        <v>0</v>
      </c>
    </row>
    <row r="51" spans="1:4" x14ac:dyDescent="0.25">
      <c r="A51">
        <v>140</v>
      </c>
      <c r="B51">
        <v>144.999</v>
      </c>
      <c r="C51">
        <v>0</v>
      </c>
      <c r="D51">
        <v>0</v>
      </c>
    </row>
    <row r="52" spans="1:4" x14ac:dyDescent="0.25">
      <c r="A52">
        <v>145</v>
      </c>
      <c r="B52">
        <v>149.999</v>
      </c>
      <c r="C52">
        <v>0</v>
      </c>
      <c r="D52">
        <v>0</v>
      </c>
    </row>
    <row r="53" spans="1:4" x14ac:dyDescent="0.25">
      <c r="A53">
        <v>150</v>
      </c>
      <c r="B53">
        <v>154.999</v>
      </c>
      <c r="C53">
        <v>0</v>
      </c>
      <c r="D53">
        <v>0</v>
      </c>
    </row>
    <row r="54" spans="1:4" x14ac:dyDescent="0.25">
      <c r="A54">
        <v>155</v>
      </c>
      <c r="B54">
        <v>159.999</v>
      </c>
      <c r="C54">
        <v>0</v>
      </c>
      <c r="D54">
        <v>0</v>
      </c>
    </row>
    <row r="55" spans="1:4" x14ac:dyDescent="0.25">
      <c r="A55">
        <v>160</v>
      </c>
      <c r="B55">
        <v>164.999</v>
      </c>
      <c r="C55">
        <v>0</v>
      </c>
      <c r="D55">
        <v>0</v>
      </c>
    </row>
    <row r="56" spans="1:4" x14ac:dyDescent="0.25">
      <c r="A56">
        <v>165</v>
      </c>
      <c r="B56">
        <v>169.999</v>
      </c>
      <c r="C56">
        <v>0</v>
      </c>
      <c r="D56">
        <v>0</v>
      </c>
    </row>
    <row r="57" spans="1:4" x14ac:dyDescent="0.25">
      <c r="A57">
        <v>170</v>
      </c>
      <c r="B57">
        <v>174.999</v>
      </c>
      <c r="C57">
        <v>0</v>
      </c>
      <c r="D57">
        <v>0</v>
      </c>
    </row>
    <row r="58" spans="1:4" x14ac:dyDescent="0.25">
      <c r="A58">
        <v>175</v>
      </c>
      <c r="B58">
        <v>179.999</v>
      </c>
      <c r="C58">
        <v>0</v>
      </c>
      <c r="D58">
        <v>0</v>
      </c>
    </row>
    <row r="59" spans="1:4" x14ac:dyDescent="0.25">
      <c r="A59">
        <v>180</v>
      </c>
      <c r="B59">
        <v>184.999</v>
      </c>
      <c r="C59">
        <v>0</v>
      </c>
      <c r="D59">
        <v>0</v>
      </c>
    </row>
    <row r="60" spans="1:4" x14ac:dyDescent="0.25">
      <c r="A60">
        <v>185</v>
      </c>
      <c r="B60">
        <v>189.999</v>
      </c>
      <c r="C60">
        <v>1</v>
      </c>
      <c r="D60">
        <v>28595000</v>
      </c>
    </row>
    <row r="61" spans="1:4" x14ac:dyDescent="0.25">
      <c r="A61">
        <v>190</v>
      </c>
      <c r="B61">
        <v>194.999</v>
      </c>
      <c r="C61">
        <v>0</v>
      </c>
      <c r="D61">
        <v>0</v>
      </c>
    </row>
    <row r="62" spans="1:4" x14ac:dyDescent="0.25">
      <c r="A62">
        <v>195</v>
      </c>
      <c r="B62">
        <v>199.999</v>
      </c>
      <c r="C62">
        <v>0</v>
      </c>
      <c r="D62">
        <v>0</v>
      </c>
    </row>
  </sheetData>
  <mergeCells count="1">
    <mergeCell ref="A21:B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66351-0D9B-48FA-B5AC-EA66A5E60515}">
  <dimension ref="A1:D63"/>
  <sheetViews>
    <sheetView workbookViewId="0">
      <selection activeCell="A16" sqref="A16:A18"/>
    </sheetView>
  </sheetViews>
  <sheetFormatPr defaultRowHeight="15" x14ac:dyDescent="0.25"/>
  <cols>
    <col min="1" max="1" width="22.85546875" bestFit="1" customWidth="1"/>
    <col min="2" max="2" width="20.85546875" customWidth="1"/>
    <col min="3" max="3" width="11.7109375" bestFit="1" customWidth="1"/>
    <col min="4" max="4" width="31.28515625" bestFit="1" customWidth="1"/>
  </cols>
  <sheetData>
    <row r="1" spans="1:4" x14ac:dyDescent="0.25">
      <c r="D1" t="s">
        <v>25</v>
      </c>
    </row>
    <row r="2" spans="1:4" x14ac:dyDescent="0.25">
      <c r="A2" s="1" t="s">
        <v>0</v>
      </c>
      <c r="B2" s="1">
        <v>10.72</v>
      </c>
      <c r="C2" s="1" t="s">
        <v>14</v>
      </c>
    </row>
    <row r="3" spans="1:4" x14ac:dyDescent="0.25">
      <c r="A3" t="s">
        <v>1</v>
      </c>
      <c r="B3">
        <v>89075</v>
      </c>
    </row>
    <row r="4" spans="1:4" ht="17.25" x14ac:dyDescent="0.25">
      <c r="A4" t="s">
        <v>17</v>
      </c>
      <c r="B4">
        <v>1681332699.4204102</v>
      </c>
      <c r="C4" t="s">
        <v>21</v>
      </c>
    </row>
    <row r="5" spans="1:4" ht="17.25" x14ac:dyDescent="0.25">
      <c r="A5" t="s">
        <v>15</v>
      </c>
      <c r="B5" s="3">
        <v>909277872.84521484</v>
      </c>
      <c r="C5" t="s">
        <v>21</v>
      </c>
    </row>
    <row r="6" spans="1:4" ht="18.75" x14ac:dyDescent="0.35">
      <c r="A6" t="s">
        <v>16</v>
      </c>
      <c r="B6" s="3">
        <v>17811542.048500042</v>
      </c>
      <c r="C6" t="s">
        <v>21</v>
      </c>
    </row>
    <row r="7" spans="1:4" ht="18" x14ac:dyDescent="0.35">
      <c r="A7" s="1" t="s">
        <v>24</v>
      </c>
      <c r="B7" s="2">
        <f>B6/B5</f>
        <v>1.9588667645420728E-2</v>
      </c>
    </row>
    <row r="8" spans="1:4" x14ac:dyDescent="0.25">
      <c r="A8" s="1" t="s">
        <v>2</v>
      </c>
      <c r="B8" s="6"/>
    </row>
    <row r="9" spans="1:4" x14ac:dyDescent="0.25">
      <c r="A9" s="1" t="s">
        <v>3</v>
      </c>
      <c r="B9" s="2">
        <f>B5/(B4+B5)</f>
        <v>0.3509897946760881</v>
      </c>
    </row>
    <row r="10" spans="1:4" x14ac:dyDescent="0.25">
      <c r="A10" s="1" t="s">
        <v>4</v>
      </c>
      <c r="B10" s="1">
        <v>-2</v>
      </c>
      <c r="C10" s="7" t="s">
        <v>5</v>
      </c>
    </row>
    <row r="11" spans="1:4" x14ac:dyDescent="0.25">
      <c r="A11" s="1" t="s">
        <v>6</v>
      </c>
      <c r="B11" s="1">
        <v>0</v>
      </c>
      <c r="C11" s="1" t="s">
        <v>18</v>
      </c>
    </row>
    <row r="12" spans="1:4" x14ac:dyDescent="0.25">
      <c r="A12" s="1" t="s">
        <v>19</v>
      </c>
      <c r="B12" s="1">
        <v>10</v>
      </c>
      <c r="C12" s="1" t="s">
        <v>18</v>
      </c>
    </row>
    <row r="13" spans="1:4" x14ac:dyDescent="0.25">
      <c r="A13" t="s">
        <v>20</v>
      </c>
      <c r="B13">
        <v>2093</v>
      </c>
    </row>
    <row r="14" spans="1:4" ht="17.25" x14ac:dyDescent="0.25">
      <c r="A14" t="s">
        <v>7</v>
      </c>
      <c r="B14" s="3">
        <f>B6/B13</f>
        <v>8510.053534878185</v>
      </c>
      <c r="C14" t="s">
        <v>21</v>
      </c>
    </row>
    <row r="15" spans="1:4" x14ac:dyDescent="0.25">
      <c r="A15" s="1" t="s">
        <v>8</v>
      </c>
      <c r="B15" s="8">
        <f>(B14*(3/4)*(1/PI()))^(1/3)</f>
        <v>12.665273160422599</v>
      </c>
      <c r="C15" s="1" t="s">
        <v>22</v>
      </c>
      <c r="D15" s="1" t="s">
        <v>26</v>
      </c>
    </row>
    <row r="16" spans="1:4" x14ac:dyDescent="0.25">
      <c r="A16" t="s">
        <v>30</v>
      </c>
      <c r="B16" s="4">
        <v>42.031700000000001</v>
      </c>
      <c r="C16" t="s">
        <v>22</v>
      </c>
    </row>
    <row r="17" spans="1:4" x14ac:dyDescent="0.25">
      <c r="A17" s="1" t="s">
        <v>31</v>
      </c>
      <c r="B17" s="8">
        <v>104.41884003070756</v>
      </c>
      <c r="C17" s="1" t="s">
        <v>22</v>
      </c>
      <c r="D17" s="1" t="s">
        <v>26</v>
      </c>
    </row>
    <row r="18" spans="1:4" x14ac:dyDescent="0.25">
      <c r="A18" t="s">
        <v>32</v>
      </c>
      <c r="B18" s="4">
        <v>116.55459842226472</v>
      </c>
      <c r="C18" t="s">
        <v>22</v>
      </c>
    </row>
    <row r="19" spans="1:4" x14ac:dyDescent="0.25">
      <c r="A19" t="s">
        <v>23</v>
      </c>
      <c r="B19" s="5">
        <f>B18/B16</f>
        <v>2.7730165190145701</v>
      </c>
    </row>
    <row r="20" spans="1:4" x14ac:dyDescent="0.25">
      <c r="B20" s="5"/>
    </row>
    <row r="21" spans="1:4" x14ac:dyDescent="0.25">
      <c r="A21" s="14" t="s">
        <v>10</v>
      </c>
      <c r="B21" s="14"/>
    </row>
    <row r="22" spans="1:4" ht="17.25" x14ac:dyDescent="0.25">
      <c r="A22" s="11" t="s">
        <v>11</v>
      </c>
      <c r="B22" s="11" t="s">
        <v>12</v>
      </c>
      <c r="C22" s="10" t="s">
        <v>9</v>
      </c>
      <c r="D22" s="10" t="s">
        <v>13</v>
      </c>
    </row>
    <row r="23" spans="1:4" x14ac:dyDescent="0.25">
      <c r="A23">
        <v>0</v>
      </c>
      <c r="B23">
        <v>4.9989999999999997</v>
      </c>
      <c r="C23">
        <v>1446</v>
      </c>
      <c r="D23">
        <v>280203.95</v>
      </c>
    </row>
    <row r="24" spans="1:4" x14ac:dyDescent="0.25">
      <c r="A24">
        <v>5</v>
      </c>
      <c r="B24">
        <v>9.9990000000000006</v>
      </c>
      <c r="C24">
        <v>508</v>
      </c>
      <c r="D24">
        <v>668996.79000000097</v>
      </c>
    </row>
    <row r="25" spans="1:4" x14ac:dyDescent="0.25">
      <c r="A25">
        <v>10</v>
      </c>
      <c r="B25">
        <v>14.999000000000001</v>
      </c>
      <c r="C25">
        <v>66</v>
      </c>
      <c r="D25">
        <v>467019.85</v>
      </c>
    </row>
    <row r="26" spans="1:4" x14ac:dyDescent="0.25">
      <c r="A26">
        <v>15</v>
      </c>
      <c r="B26">
        <v>19.998999999999999</v>
      </c>
      <c r="C26">
        <v>18</v>
      </c>
      <c r="D26">
        <v>329219.09999999998</v>
      </c>
    </row>
    <row r="27" spans="1:4" x14ac:dyDescent="0.25">
      <c r="A27">
        <v>20</v>
      </c>
      <c r="B27">
        <v>24.998999999999999</v>
      </c>
      <c r="C27">
        <v>10</v>
      </c>
      <c r="D27">
        <v>466134.7</v>
      </c>
    </row>
    <row r="28" spans="1:4" x14ac:dyDescent="0.25">
      <c r="A28">
        <v>25</v>
      </c>
      <c r="B28">
        <v>29.998999999999999</v>
      </c>
      <c r="C28">
        <v>17</v>
      </c>
      <c r="D28">
        <v>1479019.3</v>
      </c>
    </row>
    <row r="29" spans="1:4" x14ac:dyDescent="0.25">
      <c r="A29">
        <v>30</v>
      </c>
      <c r="B29">
        <v>34.999000000000002</v>
      </c>
      <c r="C29">
        <v>6</v>
      </c>
      <c r="D29">
        <v>880781.2</v>
      </c>
    </row>
    <row r="30" spans="1:4" x14ac:dyDescent="0.25">
      <c r="A30">
        <v>35</v>
      </c>
      <c r="B30">
        <v>39.999000000000002</v>
      </c>
      <c r="C30">
        <v>5</v>
      </c>
      <c r="D30">
        <v>1058466.8999999999</v>
      </c>
    </row>
    <row r="31" spans="1:4" x14ac:dyDescent="0.25">
      <c r="A31">
        <v>40</v>
      </c>
      <c r="B31">
        <v>44.999000000000002</v>
      </c>
      <c r="C31">
        <v>4</v>
      </c>
      <c r="D31">
        <v>1300252.8</v>
      </c>
    </row>
    <row r="32" spans="1:4" x14ac:dyDescent="0.25">
      <c r="A32">
        <v>45</v>
      </c>
      <c r="B32">
        <v>49.999000000000002</v>
      </c>
      <c r="C32">
        <v>4</v>
      </c>
      <c r="D32">
        <v>1955524.7</v>
      </c>
    </row>
    <row r="33" spans="1:4" x14ac:dyDescent="0.25">
      <c r="A33">
        <v>50</v>
      </c>
      <c r="B33">
        <v>54.999000000000002</v>
      </c>
      <c r="C33">
        <v>2</v>
      </c>
      <c r="D33">
        <v>1266752.3999999999</v>
      </c>
    </row>
    <row r="34" spans="1:4" x14ac:dyDescent="0.25">
      <c r="A34">
        <v>55</v>
      </c>
      <c r="B34">
        <v>59.999000000000002</v>
      </c>
      <c r="C34">
        <v>3</v>
      </c>
      <c r="D34">
        <v>2531169.2000000002</v>
      </c>
    </row>
    <row r="35" spans="1:4" x14ac:dyDescent="0.25">
      <c r="A35">
        <v>60</v>
      </c>
      <c r="B35">
        <v>64.998999999999995</v>
      </c>
      <c r="C35">
        <v>2</v>
      </c>
      <c r="D35">
        <v>1931081.9</v>
      </c>
    </row>
    <row r="36" spans="1:4" x14ac:dyDescent="0.25">
      <c r="A36">
        <v>65</v>
      </c>
      <c r="B36">
        <v>69.998999999999995</v>
      </c>
      <c r="C36">
        <v>1</v>
      </c>
      <c r="D36">
        <v>1249030</v>
      </c>
    </row>
    <row r="37" spans="1:4" x14ac:dyDescent="0.25">
      <c r="A37">
        <v>70</v>
      </c>
      <c r="B37">
        <v>74.998999999999995</v>
      </c>
      <c r="C37">
        <v>0</v>
      </c>
      <c r="D37">
        <v>0</v>
      </c>
    </row>
    <row r="38" spans="1:4" x14ac:dyDescent="0.25">
      <c r="A38">
        <v>75</v>
      </c>
      <c r="B38">
        <v>79.998999999999995</v>
      </c>
      <c r="C38">
        <v>1</v>
      </c>
      <c r="D38">
        <v>1947890</v>
      </c>
    </row>
    <row r="39" spans="1:4" x14ac:dyDescent="0.25">
      <c r="A39">
        <v>80</v>
      </c>
      <c r="B39">
        <v>84.998999999999995</v>
      </c>
      <c r="C39">
        <v>0</v>
      </c>
      <c r="D39">
        <v>0</v>
      </c>
    </row>
    <row r="40" spans="1:4" x14ac:dyDescent="0.25">
      <c r="A40">
        <v>85</v>
      </c>
      <c r="B40">
        <v>89.998999999999995</v>
      </c>
      <c r="C40">
        <v>0</v>
      </c>
      <c r="D40">
        <v>0</v>
      </c>
    </row>
    <row r="41" spans="1:4" x14ac:dyDescent="0.25">
      <c r="A41">
        <v>90</v>
      </c>
      <c r="B41">
        <v>94.998999999999995</v>
      </c>
      <c r="C41">
        <v>0</v>
      </c>
      <c r="D41">
        <v>0</v>
      </c>
    </row>
    <row r="42" spans="1:4" x14ac:dyDescent="0.25">
      <c r="A42">
        <v>95</v>
      </c>
      <c r="B42">
        <v>99.998999999999995</v>
      </c>
      <c r="C42">
        <v>0</v>
      </c>
      <c r="D42">
        <v>0</v>
      </c>
    </row>
    <row r="43" spans="1:4" x14ac:dyDescent="0.25">
      <c r="A43">
        <v>100</v>
      </c>
      <c r="B43">
        <v>104.999</v>
      </c>
      <c r="C43">
        <v>0</v>
      </c>
      <c r="D43">
        <v>0</v>
      </c>
    </row>
    <row r="44" spans="1:4" x14ac:dyDescent="0.25">
      <c r="A44">
        <v>105</v>
      </c>
      <c r="B44">
        <v>109.999</v>
      </c>
      <c r="C44">
        <v>0</v>
      </c>
      <c r="D44">
        <v>0</v>
      </c>
    </row>
    <row r="45" spans="1:4" x14ac:dyDescent="0.25">
      <c r="A45">
        <v>110</v>
      </c>
      <c r="B45">
        <v>114.999</v>
      </c>
      <c r="C45">
        <v>0</v>
      </c>
      <c r="D45">
        <v>0</v>
      </c>
    </row>
    <row r="46" spans="1:4" x14ac:dyDescent="0.25">
      <c r="A46">
        <v>115</v>
      </c>
      <c r="B46">
        <v>119.999</v>
      </c>
      <c r="C46">
        <v>0</v>
      </c>
      <c r="D46">
        <v>0</v>
      </c>
    </row>
    <row r="47" spans="1:4" x14ac:dyDescent="0.25">
      <c r="A47">
        <v>120</v>
      </c>
      <c r="B47">
        <v>124.999</v>
      </c>
      <c r="C47">
        <v>0</v>
      </c>
      <c r="D47">
        <v>0</v>
      </c>
    </row>
    <row r="48" spans="1:4" x14ac:dyDescent="0.25">
      <c r="A48">
        <v>125</v>
      </c>
      <c r="B48">
        <v>129.999</v>
      </c>
      <c r="C48">
        <v>0</v>
      </c>
      <c r="D48">
        <v>0</v>
      </c>
    </row>
    <row r="49" spans="1:4" x14ac:dyDescent="0.25">
      <c r="A49">
        <v>130</v>
      </c>
      <c r="B49">
        <v>134.999</v>
      </c>
      <c r="C49">
        <v>0</v>
      </c>
      <c r="D49">
        <v>0</v>
      </c>
    </row>
    <row r="50" spans="1:4" x14ac:dyDescent="0.25">
      <c r="A50">
        <v>135</v>
      </c>
      <c r="B50">
        <v>139.999</v>
      </c>
      <c r="C50">
        <v>0</v>
      </c>
      <c r="D50">
        <v>0</v>
      </c>
    </row>
    <row r="51" spans="1:4" x14ac:dyDescent="0.25">
      <c r="A51">
        <v>140</v>
      </c>
      <c r="B51">
        <v>144.999</v>
      </c>
      <c r="C51">
        <v>0</v>
      </c>
      <c r="D51">
        <v>0</v>
      </c>
    </row>
    <row r="52" spans="1:4" x14ac:dyDescent="0.25">
      <c r="A52">
        <v>145</v>
      </c>
      <c r="B52">
        <v>149.999</v>
      </c>
      <c r="C52">
        <v>0</v>
      </c>
      <c r="D52">
        <v>0</v>
      </c>
    </row>
    <row r="53" spans="1:4" x14ac:dyDescent="0.25">
      <c r="A53">
        <v>150</v>
      </c>
      <c r="B53">
        <v>154.999</v>
      </c>
      <c r="C53">
        <v>0</v>
      </c>
      <c r="D53">
        <v>0</v>
      </c>
    </row>
    <row r="54" spans="1:4" x14ac:dyDescent="0.25">
      <c r="A54">
        <v>155</v>
      </c>
      <c r="B54">
        <v>159.999</v>
      </c>
      <c r="C54">
        <v>0</v>
      </c>
      <c r="D54">
        <v>0</v>
      </c>
    </row>
    <row r="55" spans="1:4" x14ac:dyDescent="0.25">
      <c r="A55">
        <v>160</v>
      </c>
      <c r="B55">
        <v>164.999</v>
      </c>
      <c r="C55">
        <v>0</v>
      </c>
      <c r="D55">
        <v>0</v>
      </c>
    </row>
    <row r="56" spans="1:4" x14ac:dyDescent="0.25">
      <c r="A56">
        <v>165</v>
      </c>
      <c r="B56">
        <v>169.999</v>
      </c>
      <c r="C56">
        <v>0</v>
      </c>
      <c r="D56">
        <v>0</v>
      </c>
    </row>
    <row r="57" spans="1:4" x14ac:dyDescent="0.25">
      <c r="A57">
        <v>170</v>
      </c>
      <c r="B57">
        <v>174.999</v>
      </c>
      <c r="C57">
        <v>0</v>
      </c>
      <c r="D57">
        <v>0</v>
      </c>
    </row>
    <row r="58" spans="1:4" x14ac:dyDescent="0.25">
      <c r="A58">
        <v>175</v>
      </c>
      <c r="B58">
        <v>179.999</v>
      </c>
      <c r="C58">
        <v>0</v>
      </c>
      <c r="D58">
        <v>0</v>
      </c>
    </row>
    <row r="59" spans="1:4" x14ac:dyDescent="0.25">
      <c r="A59">
        <v>180</v>
      </c>
      <c r="B59">
        <v>184.999</v>
      </c>
      <c r="C59">
        <v>0</v>
      </c>
      <c r="D59">
        <v>0</v>
      </c>
    </row>
    <row r="60" spans="1:4" x14ac:dyDescent="0.25">
      <c r="A60">
        <v>185</v>
      </c>
      <c r="B60">
        <v>189.999</v>
      </c>
      <c r="C60">
        <v>0</v>
      </c>
      <c r="D60">
        <v>0</v>
      </c>
    </row>
    <row r="61" spans="1:4" x14ac:dyDescent="0.25">
      <c r="A61">
        <v>190</v>
      </c>
      <c r="B61">
        <v>194.999</v>
      </c>
      <c r="C61">
        <v>0</v>
      </c>
      <c r="D61">
        <v>0</v>
      </c>
    </row>
    <row r="62" spans="1:4" x14ac:dyDescent="0.25">
      <c r="A62">
        <v>195</v>
      </c>
      <c r="B62">
        <v>199.999</v>
      </c>
      <c r="C62">
        <v>0</v>
      </c>
      <c r="D62">
        <v>0</v>
      </c>
    </row>
    <row r="63" spans="1:4" x14ac:dyDescent="0.25">
      <c r="D63">
        <v>0</v>
      </c>
    </row>
  </sheetData>
  <mergeCells count="1">
    <mergeCell ref="A21:B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65E8C-7611-417E-8F9A-0F4B89EE89D3}">
  <dimension ref="A1:D63"/>
  <sheetViews>
    <sheetView workbookViewId="0">
      <selection activeCell="A16" sqref="A16:A18"/>
    </sheetView>
  </sheetViews>
  <sheetFormatPr defaultRowHeight="15" x14ac:dyDescent="0.25"/>
  <cols>
    <col min="1" max="1" width="22.85546875" bestFit="1" customWidth="1"/>
    <col min="2" max="2" width="20.85546875" customWidth="1"/>
    <col min="3" max="3" width="11.7109375" bestFit="1" customWidth="1"/>
    <col min="4" max="4" width="33.85546875" bestFit="1" customWidth="1"/>
  </cols>
  <sheetData>
    <row r="1" spans="1:4" x14ac:dyDescent="0.25">
      <c r="D1" t="s">
        <v>25</v>
      </c>
    </row>
    <row r="2" spans="1:4" x14ac:dyDescent="0.25">
      <c r="A2" s="1" t="s">
        <v>0</v>
      </c>
      <c r="B2" s="1">
        <v>20.77</v>
      </c>
      <c r="C2" s="1" t="s">
        <v>14</v>
      </c>
    </row>
    <row r="3" spans="1:4" x14ac:dyDescent="0.25">
      <c r="A3" t="s">
        <v>1</v>
      </c>
      <c r="B3">
        <v>89090</v>
      </c>
    </row>
    <row r="4" spans="1:4" ht="17.25" x14ac:dyDescent="0.25">
      <c r="A4" t="s">
        <v>17</v>
      </c>
      <c r="B4">
        <v>1686275496.7182617</v>
      </c>
      <c r="C4" t="s">
        <v>21</v>
      </c>
    </row>
    <row r="5" spans="1:4" ht="17.25" x14ac:dyDescent="0.25">
      <c r="A5" t="s">
        <v>15</v>
      </c>
      <c r="B5" s="3">
        <v>904335075.54736328</v>
      </c>
      <c r="C5" t="s">
        <v>21</v>
      </c>
    </row>
    <row r="6" spans="1:4" ht="18.75" x14ac:dyDescent="0.35">
      <c r="A6" t="s">
        <v>16</v>
      </c>
      <c r="B6" s="3">
        <v>17362229.469600033</v>
      </c>
      <c r="C6" t="s">
        <v>21</v>
      </c>
    </row>
    <row r="7" spans="1:4" ht="18" x14ac:dyDescent="0.35">
      <c r="A7" s="1" t="s">
        <v>24</v>
      </c>
      <c r="B7" s="2">
        <f>B6/B5</f>
        <v>1.9198889813149475E-2</v>
      </c>
    </row>
    <row r="8" spans="1:4" x14ac:dyDescent="0.25">
      <c r="A8" s="1" t="s">
        <v>2</v>
      </c>
      <c r="B8" s="6"/>
    </row>
    <row r="9" spans="1:4" x14ac:dyDescent="0.25">
      <c r="A9" s="1" t="s">
        <v>3</v>
      </c>
      <c r="B9" s="2">
        <f>B5/(B4+B5)</f>
        <v>0.3490818285190872</v>
      </c>
    </row>
    <row r="10" spans="1:4" x14ac:dyDescent="0.25">
      <c r="A10" s="1" t="s">
        <v>4</v>
      </c>
      <c r="B10" s="1">
        <v>-2</v>
      </c>
      <c r="C10" s="7" t="s">
        <v>5</v>
      </c>
    </row>
    <row r="11" spans="1:4" x14ac:dyDescent="0.25">
      <c r="A11" s="1" t="s">
        <v>6</v>
      </c>
      <c r="B11" s="1">
        <v>0</v>
      </c>
      <c r="C11" s="1" t="s">
        <v>18</v>
      </c>
    </row>
    <row r="12" spans="1:4" x14ac:dyDescent="0.25">
      <c r="A12" s="1" t="s">
        <v>19</v>
      </c>
      <c r="B12" s="1">
        <v>10</v>
      </c>
      <c r="C12" s="1" t="s">
        <v>18</v>
      </c>
    </row>
    <row r="13" spans="1:4" x14ac:dyDescent="0.25">
      <c r="A13" t="s">
        <v>20</v>
      </c>
      <c r="B13">
        <v>483</v>
      </c>
    </row>
    <row r="14" spans="1:4" ht="17.25" x14ac:dyDescent="0.25">
      <c r="A14" t="s">
        <v>7</v>
      </c>
      <c r="B14" s="3">
        <f>B6/B13</f>
        <v>35946.644864596339</v>
      </c>
      <c r="C14" t="s">
        <v>21</v>
      </c>
    </row>
    <row r="15" spans="1:4" x14ac:dyDescent="0.25">
      <c r="A15" s="1" t="s">
        <v>8</v>
      </c>
      <c r="B15" s="8">
        <f>(B14*(3/4)*(1/PI()))^(1/3)</f>
        <v>20.473397439749036</v>
      </c>
      <c r="C15" s="1" t="s">
        <v>22</v>
      </c>
      <c r="D15" s="1" t="s">
        <v>26</v>
      </c>
    </row>
    <row r="16" spans="1:4" x14ac:dyDescent="0.25">
      <c r="A16" t="s">
        <v>30</v>
      </c>
      <c r="B16" s="4">
        <v>48.955291643863148</v>
      </c>
      <c r="C16" t="s">
        <v>22</v>
      </c>
    </row>
    <row r="17" spans="1:4" x14ac:dyDescent="0.25">
      <c r="A17" s="1" t="s">
        <v>31</v>
      </c>
      <c r="B17" s="8">
        <v>105.86861677706551</v>
      </c>
      <c r="C17" s="1" t="s">
        <v>22</v>
      </c>
      <c r="D17" s="1" t="s">
        <v>26</v>
      </c>
    </row>
    <row r="18" spans="1:4" x14ac:dyDescent="0.25">
      <c r="A18" t="s">
        <v>32</v>
      </c>
      <c r="B18" s="4">
        <v>109.09583950409693</v>
      </c>
      <c r="C18" t="s">
        <v>22</v>
      </c>
    </row>
    <row r="19" spans="1:4" x14ac:dyDescent="0.25">
      <c r="A19" t="s">
        <v>23</v>
      </c>
      <c r="B19" s="5">
        <f>B18/B16</f>
        <v>2.2284790027958659</v>
      </c>
    </row>
    <row r="20" spans="1:4" x14ac:dyDescent="0.25">
      <c r="B20" s="5"/>
    </row>
    <row r="21" spans="1:4" x14ac:dyDescent="0.25">
      <c r="A21" s="14" t="s">
        <v>10</v>
      </c>
      <c r="B21" s="14"/>
    </row>
    <row r="22" spans="1:4" ht="17.25" x14ac:dyDescent="0.25">
      <c r="A22" s="11" t="s">
        <v>11</v>
      </c>
      <c r="B22" s="11" t="s">
        <v>12</v>
      </c>
      <c r="C22" s="10" t="s">
        <v>9</v>
      </c>
      <c r="D22" s="10" t="s">
        <v>13</v>
      </c>
    </row>
    <row r="23" spans="1:4" x14ac:dyDescent="0.25">
      <c r="A23">
        <v>0</v>
      </c>
      <c r="B23">
        <v>4.9989999999999997</v>
      </c>
      <c r="C23">
        <v>223</v>
      </c>
      <c r="D23" s="3">
        <v>43832.22</v>
      </c>
    </row>
    <row r="24" spans="1:4" x14ac:dyDescent="0.25">
      <c r="A24">
        <v>5</v>
      </c>
      <c r="B24">
        <v>9.9990000000000006</v>
      </c>
      <c r="C24">
        <v>110</v>
      </c>
      <c r="D24" s="3">
        <v>182720.07</v>
      </c>
    </row>
    <row r="25" spans="1:4" x14ac:dyDescent="0.25">
      <c r="A25">
        <v>10</v>
      </c>
      <c r="B25">
        <v>14.999000000000001</v>
      </c>
      <c r="C25">
        <v>65</v>
      </c>
      <c r="D25" s="3">
        <v>512513.24</v>
      </c>
    </row>
    <row r="26" spans="1:4" x14ac:dyDescent="0.25">
      <c r="A26">
        <v>15</v>
      </c>
      <c r="B26">
        <v>19.998999999999999</v>
      </c>
      <c r="C26">
        <v>28</v>
      </c>
      <c r="D26" s="3">
        <v>625291.6</v>
      </c>
    </row>
    <row r="27" spans="1:4" x14ac:dyDescent="0.25">
      <c r="A27">
        <v>20</v>
      </c>
      <c r="B27">
        <v>24.998999999999999</v>
      </c>
      <c r="C27">
        <v>11</v>
      </c>
      <c r="D27" s="3">
        <v>537175.1</v>
      </c>
    </row>
    <row r="28" spans="1:4" x14ac:dyDescent="0.25">
      <c r="A28">
        <v>25</v>
      </c>
      <c r="B28">
        <v>29.998999999999999</v>
      </c>
      <c r="C28">
        <v>13</v>
      </c>
      <c r="D28" s="3">
        <v>1120668.5</v>
      </c>
    </row>
    <row r="29" spans="1:4" x14ac:dyDescent="0.25">
      <c r="A29">
        <v>30</v>
      </c>
      <c r="B29">
        <v>34.999000000000002</v>
      </c>
      <c r="C29">
        <v>10</v>
      </c>
      <c r="D29" s="3">
        <v>1369313.9</v>
      </c>
    </row>
    <row r="30" spans="1:4" x14ac:dyDescent="0.25">
      <c r="A30">
        <v>35</v>
      </c>
      <c r="B30">
        <v>39.999000000000002</v>
      </c>
      <c r="C30">
        <v>7</v>
      </c>
      <c r="D30" s="3">
        <v>1551435.6</v>
      </c>
    </row>
    <row r="31" spans="1:4" x14ac:dyDescent="0.25">
      <c r="A31">
        <v>40</v>
      </c>
      <c r="B31">
        <v>44.999000000000002</v>
      </c>
      <c r="C31">
        <v>4</v>
      </c>
      <c r="D31" s="3">
        <v>1267952.7</v>
      </c>
    </row>
    <row r="32" spans="1:4" x14ac:dyDescent="0.25">
      <c r="A32">
        <v>45</v>
      </c>
      <c r="B32">
        <v>49.999000000000002</v>
      </c>
      <c r="C32">
        <v>3</v>
      </c>
      <c r="D32" s="3">
        <v>1294963.6000000001</v>
      </c>
    </row>
    <row r="33" spans="1:4" x14ac:dyDescent="0.25">
      <c r="A33">
        <v>50</v>
      </c>
      <c r="B33">
        <v>54.999000000000002</v>
      </c>
      <c r="C33">
        <v>4</v>
      </c>
      <c r="D33" s="3">
        <v>2616921</v>
      </c>
    </row>
    <row r="34" spans="1:4" x14ac:dyDescent="0.25">
      <c r="A34">
        <v>55</v>
      </c>
      <c r="B34">
        <v>59.999000000000002</v>
      </c>
      <c r="C34">
        <v>1</v>
      </c>
      <c r="D34" s="3">
        <v>751868.5</v>
      </c>
    </row>
    <row r="35" spans="1:4" x14ac:dyDescent="0.25">
      <c r="A35">
        <v>60</v>
      </c>
      <c r="B35">
        <v>64.998999999999995</v>
      </c>
      <c r="C35">
        <v>2</v>
      </c>
      <c r="D35" s="3">
        <v>2075893.5</v>
      </c>
    </row>
    <row r="36" spans="1:4" x14ac:dyDescent="0.25">
      <c r="A36">
        <v>65</v>
      </c>
      <c r="B36">
        <v>69.998999999999995</v>
      </c>
      <c r="C36">
        <v>1</v>
      </c>
      <c r="D36" s="3">
        <v>1217400</v>
      </c>
    </row>
    <row r="37" spans="1:4" x14ac:dyDescent="0.25">
      <c r="A37">
        <v>70</v>
      </c>
      <c r="B37">
        <v>74.998999999999995</v>
      </c>
      <c r="C37">
        <v>0</v>
      </c>
      <c r="D37" s="3">
        <v>0</v>
      </c>
    </row>
    <row r="38" spans="1:4" x14ac:dyDescent="0.25">
      <c r="A38">
        <v>75</v>
      </c>
      <c r="B38">
        <v>79.998999999999995</v>
      </c>
      <c r="C38">
        <v>0</v>
      </c>
      <c r="D38" s="3">
        <v>0</v>
      </c>
    </row>
    <row r="39" spans="1:4" x14ac:dyDescent="0.25">
      <c r="A39">
        <v>80</v>
      </c>
      <c r="B39">
        <v>84.998999999999995</v>
      </c>
      <c r="C39">
        <v>1</v>
      </c>
      <c r="D39" s="3">
        <v>2194280</v>
      </c>
    </row>
    <row r="40" spans="1:4" x14ac:dyDescent="0.25">
      <c r="A40">
        <v>85</v>
      </c>
      <c r="B40">
        <v>89.998999999999995</v>
      </c>
      <c r="C40">
        <v>0</v>
      </c>
      <c r="D40" s="3">
        <v>0</v>
      </c>
    </row>
    <row r="41" spans="1:4" x14ac:dyDescent="0.25">
      <c r="A41">
        <v>90</v>
      </c>
      <c r="B41">
        <v>94.998999999999995</v>
      </c>
      <c r="C41">
        <v>0</v>
      </c>
      <c r="D41" s="3">
        <v>0</v>
      </c>
    </row>
    <row r="42" spans="1:4" x14ac:dyDescent="0.25">
      <c r="A42">
        <v>95</v>
      </c>
      <c r="B42">
        <v>99.998999999999995</v>
      </c>
      <c r="C42">
        <v>0</v>
      </c>
      <c r="D42" s="3">
        <v>0</v>
      </c>
    </row>
    <row r="43" spans="1:4" x14ac:dyDescent="0.25">
      <c r="A43">
        <v>100</v>
      </c>
      <c r="B43">
        <v>104.999</v>
      </c>
      <c r="C43">
        <v>0</v>
      </c>
      <c r="D43" s="3">
        <v>0</v>
      </c>
    </row>
    <row r="44" spans="1:4" x14ac:dyDescent="0.25">
      <c r="A44">
        <v>105</v>
      </c>
      <c r="B44">
        <v>109.999</v>
      </c>
      <c r="C44">
        <v>0</v>
      </c>
      <c r="D44" s="3">
        <v>0</v>
      </c>
    </row>
    <row r="45" spans="1:4" x14ac:dyDescent="0.25">
      <c r="A45">
        <v>110</v>
      </c>
      <c r="B45">
        <v>114.999</v>
      </c>
      <c r="C45">
        <v>0</v>
      </c>
      <c r="D45" s="3">
        <v>0</v>
      </c>
    </row>
    <row r="46" spans="1:4" x14ac:dyDescent="0.25">
      <c r="A46">
        <v>115</v>
      </c>
      <c r="B46">
        <v>119.999</v>
      </c>
      <c r="C46">
        <v>0</v>
      </c>
      <c r="D46" s="3">
        <v>0</v>
      </c>
    </row>
    <row r="47" spans="1:4" x14ac:dyDescent="0.25">
      <c r="A47">
        <v>120</v>
      </c>
      <c r="B47">
        <v>124.999</v>
      </c>
      <c r="C47">
        <v>0</v>
      </c>
      <c r="D47" s="3">
        <v>0</v>
      </c>
    </row>
    <row r="48" spans="1:4" x14ac:dyDescent="0.25">
      <c r="A48">
        <v>125</v>
      </c>
      <c r="B48">
        <v>129.999</v>
      </c>
      <c r="C48">
        <v>0</v>
      </c>
      <c r="D48" s="3">
        <v>0</v>
      </c>
    </row>
    <row r="49" spans="1:4" x14ac:dyDescent="0.25">
      <c r="A49">
        <v>130</v>
      </c>
      <c r="B49">
        <v>134.999</v>
      </c>
      <c r="C49">
        <v>0</v>
      </c>
      <c r="D49" s="3">
        <v>0</v>
      </c>
    </row>
    <row r="50" spans="1:4" x14ac:dyDescent="0.25">
      <c r="A50">
        <v>135</v>
      </c>
      <c r="B50">
        <v>139.999</v>
      </c>
      <c r="C50">
        <v>0</v>
      </c>
      <c r="D50" s="3">
        <v>0</v>
      </c>
    </row>
    <row r="51" spans="1:4" x14ac:dyDescent="0.25">
      <c r="A51">
        <v>140</v>
      </c>
      <c r="B51">
        <v>144.999</v>
      </c>
      <c r="C51">
        <v>0</v>
      </c>
      <c r="D51" s="3">
        <v>0</v>
      </c>
    </row>
    <row r="52" spans="1:4" x14ac:dyDescent="0.25">
      <c r="A52">
        <v>145</v>
      </c>
      <c r="B52">
        <v>149.999</v>
      </c>
      <c r="C52">
        <v>0</v>
      </c>
      <c r="D52" s="3">
        <v>0</v>
      </c>
    </row>
    <row r="53" spans="1:4" x14ac:dyDescent="0.25">
      <c r="A53">
        <v>150</v>
      </c>
      <c r="B53">
        <v>154.999</v>
      </c>
      <c r="C53">
        <v>0</v>
      </c>
      <c r="D53" s="3">
        <v>0</v>
      </c>
    </row>
    <row r="54" spans="1:4" x14ac:dyDescent="0.25">
      <c r="A54">
        <v>155</v>
      </c>
      <c r="B54">
        <v>159.999</v>
      </c>
      <c r="C54">
        <v>0</v>
      </c>
      <c r="D54" s="3">
        <v>0</v>
      </c>
    </row>
    <row r="55" spans="1:4" x14ac:dyDescent="0.25">
      <c r="A55">
        <v>160</v>
      </c>
      <c r="B55">
        <v>164.999</v>
      </c>
      <c r="C55">
        <v>0</v>
      </c>
      <c r="D55" s="3">
        <v>0</v>
      </c>
    </row>
    <row r="56" spans="1:4" x14ac:dyDescent="0.25">
      <c r="A56">
        <v>165</v>
      </c>
      <c r="B56">
        <v>169.999</v>
      </c>
      <c r="C56">
        <v>0</v>
      </c>
      <c r="D56" s="3">
        <v>0</v>
      </c>
    </row>
    <row r="57" spans="1:4" x14ac:dyDescent="0.25">
      <c r="A57">
        <v>170</v>
      </c>
      <c r="B57">
        <v>174.999</v>
      </c>
      <c r="C57">
        <v>0</v>
      </c>
      <c r="D57" s="3">
        <v>0</v>
      </c>
    </row>
    <row r="58" spans="1:4" x14ac:dyDescent="0.25">
      <c r="A58">
        <v>175</v>
      </c>
      <c r="B58">
        <v>179.999</v>
      </c>
      <c r="C58">
        <v>0</v>
      </c>
      <c r="D58" s="3">
        <v>0</v>
      </c>
    </row>
    <row r="59" spans="1:4" x14ac:dyDescent="0.25">
      <c r="A59">
        <v>180</v>
      </c>
      <c r="B59">
        <v>184.999</v>
      </c>
      <c r="C59">
        <v>0</v>
      </c>
      <c r="D59" s="3">
        <v>0</v>
      </c>
    </row>
    <row r="60" spans="1:4" x14ac:dyDescent="0.25">
      <c r="A60">
        <v>185</v>
      </c>
      <c r="B60">
        <v>189.999</v>
      </c>
      <c r="C60">
        <v>0</v>
      </c>
      <c r="D60" s="3">
        <v>0</v>
      </c>
    </row>
    <row r="61" spans="1:4" x14ac:dyDescent="0.25">
      <c r="A61">
        <v>190</v>
      </c>
      <c r="B61">
        <v>194.999</v>
      </c>
      <c r="C61">
        <v>0</v>
      </c>
      <c r="D61" s="3">
        <v>0</v>
      </c>
    </row>
    <row r="62" spans="1:4" x14ac:dyDescent="0.25">
      <c r="A62">
        <v>195</v>
      </c>
      <c r="B62">
        <v>199.999</v>
      </c>
      <c r="C62">
        <v>0</v>
      </c>
      <c r="D62" s="3">
        <v>0</v>
      </c>
    </row>
    <row r="63" spans="1:4" x14ac:dyDescent="0.25">
      <c r="D63" s="3"/>
    </row>
  </sheetData>
  <mergeCells count="1">
    <mergeCell ref="A21:B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FBCE-B629-4D25-8024-60A67E464FD4}">
  <dimension ref="A1:D62"/>
  <sheetViews>
    <sheetView workbookViewId="0">
      <selection activeCell="A16" sqref="A16:A18"/>
    </sheetView>
  </sheetViews>
  <sheetFormatPr defaultRowHeight="15" x14ac:dyDescent="0.25"/>
  <cols>
    <col min="1" max="1" width="22.85546875" bestFit="1" customWidth="1"/>
    <col min="2" max="2" width="20.85546875" customWidth="1"/>
    <col min="3" max="3" width="11.7109375" bestFit="1" customWidth="1"/>
    <col min="4" max="4" width="33.85546875" bestFit="1" customWidth="1"/>
  </cols>
  <sheetData>
    <row r="1" spans="1:4" x14ac:dyDescent="0.25">
      <c r="D1" t="s">
        <v>25</v>
      </c>
    </row>
    <row r="2" spans="1:4" x14ac:dyDescent="0.25">
      <c r="A2" s="1" t="s">
        <v>0</v>
      </c>
      <c r="B2" s="1">
        <v>30.02</v>
      </c>
      <c r="C2" s="1" t="s">
        <v>14</v>
      </c>
    </row>
    <row r="3" spans="1:4" x14ac:dyDescent="0.25">
      <c r="A3" t="s">
        <v>1</v>
      </c>
      <c r="B3">
        <v>89113</v>
      </c>
    </row>
    <row r="4" spans="1:4" ht="17.25" x14ac:dyDescent="0.25">
      <c r="A4" t="s">
        <v>17</v>
      </c>
      <c r="B4">
        <v>1700547135.2346191</v>
      </c>
      <c r="C4" t="s">
        <v>21</v>
      </c>
    </row>
    <row r="5" spans="1:4" ht="17.25" x14ac:dyDescent="0.25">
      <c r="A5" t="s">
        <v>15</v>
      </c>
      <c r="B5" s="3">
        <v>890063437.03100586</v>
      </c>
      <c r="C5" t="s">
        <v>21</v>
      </c>
    </row>
    <row r="6" spans="1:4" ht="18.75" x14ac:dyDescent="0.35">
      <c r="A6" t="s">
        <v>16</v>
      </c>
      <c r="B6" s="9">
        <v>10497493.755500019</v>
      </c>
      <c r="C6" t="s">
        <v>21</v>
      </c>
    </row>
    <row r="7" spans="1:4" ht="18" x14ac:dyDescent="0.35">
      <c r="A7" s="1" t="s">
        <v>24</v>
      </c>
      <c r="B7" s="2">
        <f>B6/B5</f>
        <v>1.1794096149502132E-2</v>
      </c>
    </row>
    <row r="8" spans="1:4" x14ac:dyDescent="0.25">
      <c r="A8" s="1" t="s">
        <v>2</v>
      </c>
      <c r="B8" s="6"/>
    </row>
    <row r="9" spans="1:4" x14ac:dyDescent="0.25">
      <c r="A9" s="1" t="s">
        <v>3</v>
      </c>
      <c r="B9" s="2">
        <f>B5/(B4+B5)</f>
        <v>0.34357284207815098</v>
      </c>
    </row>
    <row r="10" spans="1:4" x14ac:dyDescent="0.25">
      <c r="A10" s="1" t="s">
        <v>4</v>
      </c>
      <c r="B10" s="1">
        <v>-2</v>
      </c>
      <c r="C10" s="7" t="s">
        <v>5</v>
      </c>
    </row>
    <row r="11" spans="1:4" x14ac:dyDescent="0.25">
      <c r="A11" s="1" t="s">
        <v>6</v>
      </c>
      <c r="B11" s="1">
        <v>0</v>
      </c>
      <c r="C11" s="1" t="s">
        <v>18</v>
      </c>
    </row>
    <row r="12" spans="1:4" x14ac:dyDescent="0.25">
      <c r="A12" s="1" t="s">
        <v>19</v>
      </c>
      <c r="B12" s="1">
        <v>10</v>
      </c>
      <c r="C12" s="1" t="s">
        <v>18</v>
      </c>
    </row>
    <row r="13" spans="1:4" x14ac:dyDescent="0.25">
      <c r="A13" t="s">
        <v>20</v>
      </c>
      <c r="B13">
        <v>1156</v>
      </c>
    </row>
    <row r="14" spans="1:4" ht="17.25" x14ac:dyDescent="0.25">
      <c r="A14" t="s">
        <v>7</v>
      </c>
      <c r="B14" s="3">
        <f>B6/B13</f>
        <v>9080.8769511245828</v>
      </c>
      <c r="C14" t="s">
        <v>21</v>
      </c>
    </row>
    <row r="15" spans="1:4" x14ac:dyDescent="0.25">
      <c r="A15" s="1" t="s">
        <v>8</v>
      </c>
      <c r="B15" s="8">
        <f>(B14*(3/4)*(1/PI()))^(1/3)</f>
        <v>12.942347623534317</v>
      </c>
      <c r="C15" s="1" t="s">
        <v>22</v>
      </c>
      <c r="D15" s="1" t="s">
        <v>26</v>
      </c>
    </row>
    <row r="16" spans="1:4" x14ac:dyDescent="0.25">
      <c r="A16" t="s">
        <v>30</v>
      </c>
      <c r="B16" s="4">
        <v>24.711976350521411</v>
      </c>
      <c r="C16" t="s">
        <v>22</v>
      </c>
    </row>
    <row r="17" spans="1:4" x14ac:dyDescent="0.25">
      <c r="A17" s="1" t="s">
        <v>31</v>
      </c>
      <c r="B17" s="8">
        <v>79.066512312896123</v>
      </c>
      <c r="C17" s="1" t="s">
        <v>22</v>
      </c>
      <c r="D17" s="1" t="s">
        <v>26</v>
      </c>
    </row>
    <row r="18" spans="1:4" x14ac:dyDescent="0.25">
      <c r="A18" t="s">
        <v>32</v>
      </c>
      <c r="B18" s="4">
        <v>82.786354931513486</v>
      </c>
      <c r="C18" t="s">
        <v>22</v>
      </c>
    </row>
    <row r="19" spans="1:4" x14ac:dyDescent="0.25">
      <c r="A19" t="s">
        <v>23</v>
      </c>
      <c r="B19" s="5">
        <f>B18/B16</f>
        <v>3.3500499416659055</v>
      </c>
    </row>
    <row r="20" spans="1:4" x14ac:dyDescent="0.25">
      <c r="B20" s="5"/>
    </row>
    <row r="21" spans="1:4" x14ac:dyDescent="0.25">
      <c r="A21" s="14" t="s">
        <v>10</v>
      </c>
      <c r="B21" s="14"/>
    </row>
    <row r="22" spans="1:4" ht="17.25" x14ac:dyDescent="0.25">
      <c r="A22" s="11" t="s">
        <v>11</v>
      </c>
      <c r="B22" s="11" t="s">
        <v>12</v>
      </c>
      <c r="C22" s="10" t="s">
        <v>9</v>
      </c>
      <c r="D22" s="10" t="s">
        <v>13</v>
      </c>
    </row>
    <row r="23" spans="1:4" x14ac:dyDescent="0.25">
      <c r="A23">
        <v>0</v>
      </c>
      <c r="B23">
        <v>4.9989999999999997</v>
      </c>
      <c r="C23">
        <v>616</v>
      </c>
      <c r="D23">
        <v>121325</v>
      </c>
    </row>
    <row r="24" spans="1:4" x14ac:dyDescent="0.25">
      <c r="A24">
        <v>5</v>
      </c>
      <c r="B24">
        <v>9.9990000000000006</v>
      </c>
      <c r="C24">
        <v>355</v>
      </c>
      <c r="D24">
        <v>571717</v>
      </c>
    </row>
    <row r="25" spans="1:4" x14ac:dyDescent="0.25">
      <c r="A25">
        <v>10</v>
      </c>
      <c r="B25">
        <v>14.999000000000001</v>
      </c>
      <c r="C25">
        <v>108</v>
      </c>
      <c r="D25">
        <v>806958</v>
      </c>
    </row>
    <row r="26" spans="1:4" x14ac:dyDescent="0.25">
      <c r="A26">
        <v>15</v>
      </c>
      <c r="B26">
        <v>19.998999999999999</v>
      </c>
      <c r="C26">
        <v>30</v>
      </c>
      <c r="D26">
        <v>636173</v>
      </c>
    </row>
    <row r="27" spans="1:4" x14ac:dyDescent="0.25">
      <c r="A27">
        <v>20</v>
      </c>
      <c r="B27">
        <v>24.998999999999999</v>
      </c>
      <c r="C27">
        <v>17</v>
      </c>
      <c r="D27">
        <v>865762</v>
      </c>
    </row>
    <row r="28" spans="1:4" x14ac:dyDescent="0.25">
      <c r="A28">
        <v>25</v>
      </c>
      <c r="B28">
        <v>29.998999999999999</v>
      </c>
      <c r="C28">
        <v>11</v>
      </c>
      <c r="D28">
        <v>928086</v>
      </c>
    </row>
    <row r="29" spans="1:4" x14ac:dyDescent="0.25">
      <c r="A29">
        <v>30</v>
      </c>
      <c r="B29">
        <v>34.999000000000002</v>
      </c>
      <c r="C29">
        <v>4</v>
      </c>
      <c r="D29">
        <v>549700</v>
      </c>
    </row>
    <row r="30" spans="1:4" x14ac:dyDescent="0.25">
      <c r="A30">
        <v>35</v>
      </c>
      <c r="B30">
        <v>39.999000000000002</v>
      </c>
      <c r="C30">
        <v>6</v>
      </c>
      <c r="D30">
        <v>1379353</v>
      </c>
    </row>
    <row r="31" spans="1:4" x14ac:dyDescent="0.25">
      <c r="A31">
        <v>40</v>
      </c>
      <c r="B31">
        <v>44.999000000000002</v>
      </c>
      <c r="C31">
        <v>6</v>
      </c>
      <c r="D31">
        <v>1838362</v>
      </c>
    </row>
    <row r="32" spans="1:4" x14ac:dyDescent="0.25">
      <c r="A32">
        <v>45</v>
      </c>
      <c r="B32">
        <v>49.999000000000002</v>
      </c>
      <c r="C32">
        <v>1</v>
      </c>
      <c r="D32">
        <v>444915</v>
      </c>
    </row>
    <row r="33" spans="1:4" x14ac:dyDescent="0.25">
      <c r="A33">
        <v>50</v>
      </c>
      <c r="B33">
        <v>54.999000000000002</v>
      </c>
      <c r="C33">
        <v>1</v>
      </c>
      <c r="D33">
        <v>655179</v>
      </c>
    </row>
    <row r="34" spans="1:4" x14ac:dyDescent="0.25">
      <c r="A34">
        <v>55</v>
      </c>
      <c r="B34">
        <v>59.999000000000002</v>
      </c>
      <c r="C34">
        <v>0</v>
      </c>
      <c r="D34">
        <v>0</v>
      </c>
    </row>
    <row r="35" spans="1:4" x14ac:dyDescent="0.25">
      <c r="A35">
        <v>60</v>
      </c>
      <c r="B35">
        <v>64.998999999999995</v>
      </c>
      <c r="C35">
        <v>0</v>
      </c>
      <c r="D35">
        <v>0</v>
      </c>
    </row>
    <row r="36" spans="1:4" x14ac:dyDescent="0.25">
      <c r="A36">
        <v>65</v>
      </c>
      <c r="B36">
        <v>69.998999999999995</v>
      </c>
      <c r="C36">
        <v>0</v>
      </c>
      <c r="D36">
        <v>0</v>
      </c>
    </row>
    <row r="37" spans="1:4" x14ac:dyDescent="0.25">
      <c r="A37">
        <v>70</v>
      </c>
      <c r="B37">
        <v>74.998999999999995</v>
      </c>
      <c r="C37">
        <v>1</v>
      </c>
      <c r="D37">
        <v>1699990</v>
      </c>
    </row>
    <row r="38" spans="1:4" x14ac:dyDescent="0.25">
      <c r="A38">
        <v>75</v>
      </c>
      <c r="B38">
        <v>79.998999999999995</v>
      </c>
      <c r="C38">
        <v>0</v>
      </c>
      <c r="D38">
        <v>0</v>
      </c>
    </row>
    <row r="39" spans="1:4" x14ac:dyDescent="0.25">
      <c r="A39">
        <v>80</v>
      </c>
      <c r="B39">
        <v>84.998999999999995</v>
      </c>
      <c r="C39">
        <v>0</v>
      </c>
      <c r="D39">
        <v>0</v>
      </c>
    </row>
    <row r="40" spans="1:4" x14ac:dyDescent="0.25">
      <c r="A40">
        <v>85</v>
      </c>
      <c r="B40">
        <v>89.998999999999995</v>
      </c>
      <c r="C40">
        <v>0</v>
      </c>
      <c r="D40">
        <v>0</v>
      </c>
    </row>
    <row r="41" spans="1:4" x14ac:dyDescent="0.25">
      <c r="A41">
        <v>90</v>
      </c>
      <c r="B41">
        <v>94.998999999999995</v>
      </c>
      <c r="C41">
        <v>0</v>
      </c>
      <c r="D41">
        <v>0</v>
      </c>
    </row>
    <row r="42" spans="1:4" x14ac:dyDescent="0.25">
      <c r="A42">
        <v>95</v>
      </c>
      <c r="B42">
        <v>99.998999999999995</v>
      </c>
      <c r="C42">
        <v>0</v>
      </c>
      <c r="D42">
        <v>0</v>
      </c>
    </row>
    <row r="43" spans="1:4" x14ac:dyDescent="0.25">
      <c r="A43">
        <v>100</v>
      </c>
      <c r="B43">
        <v>104.999</v>
      </c>
      <c r="C43">
        <v>0</v>
      </c>
      <c r="D43">
        <v>0</v>
      </c>
    </row>
    <row r="44" spans="1:4" x14ac:dyDescent="0.25">
      <c r="A44">
        <v>105</v>
      </c>
      <c r="B44">
        <v>109.999</v>
      </c>
      <c r="C44">
        <v>0</v>
      </c>
      <c r="D44">
        <v>0</v>
      </c>
    </row>
    <row r="45" spans="1:4" x14ac:dyDescent="0.25">
      <c r="A45">
        <v>110</v>
      </c>
      <c r="B45">
        <v>114.999</v>
      </c>
      <c r="C45">
        <v>0</v>
      </c>
      <c r="D45">
        <v>0</v>
      </c>
    </row>
    <row r="46" spans="1:4" x14ac:dyDescent="0.25">
      <c r="A46">
        <v>115</v>
      </c>
      <c r="B46">
        <v>119.999</v>
      </c>
      <c r="C46">
        <v>0</v>
      </c>
      <c r="D46">
        <v>0</v>
      </c>
    </row>
    <row r="47" spans="1:4" x14ac:dyDescent="0.25">
      <c r="A47">
        <v>120</v>
      </c>
      <c r="B47">
        <v>124.999</v>
      </c>
      <c r="C47">
        <v>0</v>
      </c>
      <c r="D47">
        <v>0</v>
      </c>
    </row>
    <row r="48" spans="1:4" x14ac:dyDescent="0.25">
      <c r="A48">
        <v>125</v>
      </c>
      <c r="B48">
        <v>129.999</v>
      </c>
      <c r="C48">
        <v>0</v>
      </c>
      <c r="D48">
        <v>0</v>
      </c>
    </row>
    <row r="49" spans="1:4" x14ac:dyDescent="0.25">
      <c r="A49">
        <v>130</v>
      </c>
      <c r="B49">
        <v>134.999</v>
      </c>
      <c r="C49">
        <v>0</v>
      </c>
      <c r="D49">
        <v>0</v>
      </c>
    </row>
    <row r="50" spans="1:4" x14ac:dyDescent="0.25">
      <c r="A50">
        <v>135</v>
      </c>
      <c r="B50">
        <v>139.999</v>
      </c>
      <c r="C50">
        <v>0</v>
      </c>
      <c r="D50">
        <v>0</v>
      </c>
    </row>
    <row r="51" spans="1:4" x14ac:dyDescent="0.25">
      <c r="A51">
        <v>140</v>
      </c>
      <c r="B51">
        <v>144.999</v>
      </c>
      <c r="C51">
        <v>0</v>
      </c>
      <c r="D51">
        <v>0</v>
      </c>
    </row>
    <row r="52" spans="1:4" x14ac:dyDescent="0.25">
      <c r="A52">
        <v>145</v>
      </c>
      <c r="B52">
        <v>149.999</v>
      </c>
      <c r="C52">
        <v>0</v>
      </c>
      <c r="D52">
        <v>0</v>
      </c>
    </row>
    <row r="53" spans="1:4" x14ac:dyDescent="0.25">
      <c r="A53">
        <v>150</v>
      </c>
      <c r="B53">
        <v>154.999</v>
      </c>
      <c r="C53">
        <v>0</v>
      </c>
      <c r="D53">
        <v>0</v>
      </c>
    </row>
    <row r="54" spans="1:4" x14ac:dyDescent="0.25">
      <c r="A54">
        <v>155</v>
      </c>
      <c r="B54">
        <v>159.999</v>
      </c>
      <c r="C54">
        <v>0</v>
      </c>
      <c r="D54">
        <v>0</v>
      </c>
    </row>
    <row r="55" spans="1:4" x14ac:dyDescent="0.25">
      <c r="A55">
        <v>160</v>
      </c>
      <c r="B55">
        <v>164.999</v>
      </c>
      <c r="C55">
        <v>0</v>
      </c>
      <c r="D55">
        <v>0</v>
      </c>
    </row>
    <row r="56" spans="1:4" x14ac:dyDescent="0.25">
      <c r="A56">
        <v>165</v>
      </c>
      <c r="B56">
        <v>169.999</v>
      </c>
      <c r="C56">
        <v>0</v>
      </c>
      <c r="D56">
        <v>0</v>
      </c>
    </row>
    <row r="57" spans="1:4" x14ac:dyDescent="0.25">
      <c r="A57">
        <v>170</v>
      </c>
      <c r="B57">
        <v>174.999</v>
      </c>
      <c r="C57">
        <v>0</v>
      </c>
      <c r="D57">
        <v>0</v>
      </c>
    </row>
    <row r="58" spans="1:4" x14ac:dyDescent="0.25">
      <c r="A58">
        <v>175</v>
      </c>
      <c r="B58">
        <v>179.999</v>
      </c>
      <c r="C58">
        <v>0</v>
      </c>
      <c r="D58">
        <v>0</v>
      </c>
    </row>
    <row r="59" spans="1:4" x14ac:dyDescent="0.25">
      <c r="A59">
        <v>180</v>
      </c>
      <c r="B59">
        <v>184.999</v>
      </c>
      <c r="C59">
        <v>0</v>
      </c>
      <c r="D59">
        <v>0</v>
      </c>
    </row>
    <row r="60" spans="1:4" x14ac:dyDescent="0.25">
      <c r="A60">
        <v>185</v>
      </c>
      <c r="B60">
        <v>189.999</v>
      </c>
      <c r="C60">
        <v>0</v>
      </c>
      <c r="D60">
        <v>0</v>
      </c>
    </row>
    <row r="61" spans="1:4" x14ac:dyDescent="0.25">
      <c r="A61">
        <v>190</v>
      </c>
      <c r="B61">
        <v>194.999</v>
      </c>
      <c r="C61">
        <v>0</v>
      </c>
      <c r="D61">
        <v>0</v>
      </c>
    </row>
    <row r="62" spans="1:4" x14ac:dyDescent="0.25">
      <c r="A62">
        <v>195</v>
      </c>
      <c r="B62">
        <v>199.999</v>
      </c>
      <c r="C62">
        <v>0</v>
      </c>
      <c r="D62">
        <v>0</v>
      </c>
    </row>
  </sheetData>
  <mergeCells count="1">
    <mergeCell ref="A21:B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B7B8-8372-4F6C-BD98-F3D907E74CF3}">
  <dimension ref="A1:D63"/>
  <sheetViews>
    <sheetView workbookViewId="0">
      <selection activeCell="B3" sqref="B3"/>
    </sheetView>
  </sheetViews>
  <sheetFormatPr defaultRowHeight="15" x14ac:dyDescent="0.25"/>
  <cols>
    <col min="1" max="1" width="22.85546875" bestFit="1" customWidth="1"/>
    <col min="2" max="2" width="20.85546875" customWidth="1"/>
    <col min="3" max="3" width="11.7109375" bestFit="1" customWidth="1"/>
    <col min="4" max="4" width="33.85546875" bestFit="1" customWidth="1"/>
  </cols>
  <sheetData>
    <row r="1" spans="1:4" x14ac:dyDescent="0.25">
      <c r="D1" t="s">
        <v>25</v>
      </c>
    </row>
    <row r="2" spans="1:4" x14ac:dyDescent="0.25">
      <c r="A2" s="1" t="s">
        <v>0</v>
      </c>
      <c r="B2" s="1">
        <v>36.520000000000003</v>
      </c>
      <c r="C2" s="1" t="s">
        <v>14</v>
      </c>
    </row>
    <row r="3" spans="1:4" x14ac:dyDescent="0.25">
      <c r="A3" t="s">
        <v>1</v>
      </c>
      <c r="B3">
        <v>89117</v>
      </c>
    </row>
    <row r="4" spans="1:4" ht="17.25" x14ac:dyDescent="0.25">
      <c r="A4" t="s">
        <v>17</v>
      </c>
      <c r="B4">
        <v>1696896480.2080078</v>
      </c>
      <c r="C4" t="s">
        <v>21</v>
      </c>
    </row>
    <row r="5" spans="1:4" ht="17.25" x14ac:dyDescent="0.25">
      <c r="A5" t="s">
        <v>15</v>
      </c>
      <c r="B5" s="3">
        <f>(2000*1554^2)*(0.8125^3)-B4</f>
        <v>893714092.05761719</v>
      </c>
      <c r="C5" t="s">
        <v>21</v>
      </c>
    </row>
    <row r="6" spans="1:4" ht="18.75" x14ac:dyDescent="0.35">
      <c r="A6" t="s">
        <v>16</v>
      </c>
      <c r="B6" s="9">
        <v>7714215.7340999916</v>
      </c>
      <c r="C6" t="s">
        <v>21</v>
      </c>
    </row>
    <row r="7" spans="1:4" ht="18" x14ac:dyDescent="0.35">
      <c r="A7" s="1" t="s">
        <v>24</v>
      </c>
      <c r="B7" s="2">
        <f>B6/B5</f>
        <v>8.6316371227171621E-3</v>
      </c>
    </row>
    <row r="8" spans="1:4" x14ac:dyDescent="0.25">
      <c r="A8" s="1" t="s">
        <v>2</v>
      </c>
      <c r="B8" s="6"/>
    </row>
    <row r="9" spans="1:4" x14ac:dyDescent="0.25">
      <c r="A9" s="1" t="s">
        <v>3</v>
      </c>
      <c r="B9" s="2">
        <f>B5/(B4+B5)</f>
        <v>0.34498202918859289</v>
      </c>
    </row>
    <row r="10" spans="1:4" x14ac:dyDescent="0.25">
      <c r="A10" s="1" t="s">
        <v>4</v>
      </c>
      <c r="B10" s="1">
        <v>-2</v>
      </c>
      <c r="C10" s="7" t="s">
        <v>5</v>
      </c>
    </row>
    <row r="11" spans="1:4" x14ac:dyDescent="0.25">
      <c r="A11" s="1" t="s">
        <v>6</v>
      </c>
      <c r="B11" s="1">
        <v>0</v>
      </c>
      <c r="C11" s="1" t="s">
        <v>18</v>
      </c>
    </row>
    <row r="12" spans="1:4" x14ac:dyDescent="0.25">
      <c r="A12" s="1" t="s">
        <v>19</v>
      </c>
      <c r="B12" s="1">
        <v>10</v>
      </c>
      <c r="C12" s="1" t="s">
        <v>18</v>
      </c>
    </row>
    <row r="13" spans="1:4" x14ac:dyDescent="0.25">
      <c r="A13" t="s">
        <v>20</v>
      </c>
      <c r="B13">
        <f>SUM(C23:C62)</f>
        <v>921</v>
      </c>
    </row>
    <row r="14" spans="1:4" ht="17.25" x14ac:dyDescent="0.25">
      <c r="A14" t="s">
        <v>7</v>
      </c>
      <c r="B14" s="3">
        <f>B6/B13</f>
        <v>8375.9128491856591</v>
      </c>
      <c r="C14" t="s">
        <v>21</v>
      </c>
    </row>
    <row r="15" spans="1:4" x14ac:dyDescent="0.25">
      <c r="A15" s="1" t="s">
        <v>8</v>
      </c>
      <c r="B15" s="8">
        <f>(B14*(3/4)*(1/PI()))^(1/3)</f>
        <v>12.598374484352773</v>
      </c>
      <c r="C15" s="1" t="s">
        <v>22</v>
      </c>
      <c r="D15" s="1" t="s">
        <v>26</v>
      </c>
    </row>
    <row r="16" spans="1:4" x14ac:dyDescent="0.25">
      <c r="A16" t="s">
        <v>30</v>
      </c>
      <c r="B16" s="4">
        <v>22.900593103031678</v>
      </c>
      <c r="C16" t="s">
        <v>22</v>
      </c>
    </row>
    <row r="17" spans="1:4" x14ac:dyDescent="0.25">
      <c r="A17" s="1" t="s">
        <v>31</v>
      </c>
      <c r="B17" s="8">
        <v>66.276014818212857</v>
      </c>
      <c r="C17" s="1" t="s">
        <v>22</v>
      </c>
      <c r="D17" s="1" t="s">
        <v>26</v>
      </c>
    </row>
    <row r="18" spans="1:4" x14ac:dyDescent="0.25">
      <c r="A18" t="s">
        <v>32</v>
      </c>
      <c r="B18" s="4">
        <v>69.443366672881055</v>
      </c>
      <c r="C18" t="s">
        <v>22</v>
      </c>
    </row>
    <row r="19" spans="1:4" x14ac:dyDescent="0.25">
      <c r="A19" t="s">
        <v>23</v>
      </c>
      <c r="B19" s="5">
        <f>B18/B16</f>
        <v>3.0323828889692752</v>
      </c>
    </row>
    <row r="20" spans="1:4" x14ac:dyDescent="0.25">
      <c r="B20" s="5"/>
    </row>
    <row r="21" spans="1:4" x14ac:dyDescent="0.25">
      <c r="A21" s="14" t="s">
        <v>10</v>
      </c>
      <c r="B21" s="14"/>
    </row>
    <row r="22" spans="1:4" ht="17.25" x14ac:dyDescent="0.25">
      <c r="A22" s="13" t="s">
        <v>11</v>
      </c>
      <c r="B22" s="13" t="s">
        <v>12</v>
      </c>
      <c r="C22" s="10" t="s">
        <v>9</v>
      </c>
      <c r="D22" s="10" t="s">
        <v>13</v>
      </c>
    </row>
    <row r="23" spans="1:4" x14ac:dyDescent="0.25">
      <c r="A23">
        <v>0</v>
      </c>
      <c r="B23">
        <v>4.9989999999999997</v>
      </c>
      <c r="C23">
        <v>470</v>
      </c>
      <c r="D23">
        <v>93605.940000000104</v>
      </c>
    </row>
    <row r="24" spans="1:4" x14ac:dyDescent="0.25">
      <c r="A24">
        <v>5</v>
      </c>
      <c r="B24">
        <v>9.9990000000000006</v>
      </c>
      <c r="C24">
        <v>294</v>
      </c>
      <c r="D24">
        <v>488337.96</v>
      </c>
    </row>
    <row r="25" spans="1:4" x14ac:dyDescent="0.25">
      <c r="A25">
        <v>10</v>
      </c>
      <c r="B25">
        <v>14.999000000000001</v>
      </c>
      <c r="C25">
        <v>90</v>
      </c>
      <c r="D25">
        <v>715625.98</v>
      </c>
    </row>
    <row r="26" spans="1:4" x14ac:dyDescent="0.25">
      <c r="A26">
        <v>15</v>
      </c>
      <c r="B26">
        <v>19.998999999999999</v>
      </c>
      <c r="C26">
        <v>25</v>
      </c>
      <c r="D26">
        <v>551609.69999999995</v>
      </c>
    </row>
    <row r="27" spans="1:4" x14ac:dyDescent="0.25">
      <c r="A27">
        <v>20</v>
      </c>
      <c r="B27">
        <v>24.998999999999999</v>
      </c>
      <c r="C27">
        <v>14</v>
      </c>
      <c r="D27">
        <v>646579.4</v>
      </c>
    </row>
    <row r="28" spans="1:4" x14ac:dyDescent="0.25">
      <c r="A28">
        <v>25</v>
      </c>
      <c r="B28">
        <v>29.998999999999999</v>
      </c>
      <c r="C28">
        <v>16</v>
      </c>
      <c r="D28">
        <v>1346830.2</v>
      </c>
    </row>
    <row r="29" spans="1:4" x14ac:dyDescent="0.25">
      <c r="A29">
        <v>30</v>
      </c>
      <c r="B29">
        <v>34.999000000000002</v>
      </c>
      <c r="C29">
        <v>6</v>
      </c>
      <c r="D29">
        <v>959829.5</v>
      </c>
    </row>
    <row r="30" spans="1:4" x14ac:dyDescent="0.25">
      <c r="A30">
        <v>35</v>
      </c>
      <c r="B30">
        <v>39.999000000000002</v>
      </c>
      <c r="C30">
        <v>3</v>
      </c>
      <c r="D30">
        <v>647224.69999999995</v>
      </c>
    </row>
    <row r="31" spans="1:4" x14ac:dyDescent="0.25">
      <c r="A31">
        <v>40</v>
      </c>
      <c r="B31">
        <v>44.999000000000002</v>
      </c>
      <c r="C31">
        <v>1</v>
      </c>
      <c r="D31">
        <v>379599.9</v>
      </c>
    </row>
    <row r="32" spans="1:4" x14ac:dyDescent="0.25">
      <c r="A32">
        <v>45</v>
      </c>
      <c r="B32">
        <v>49.999000000000002</v>
      </c>
      <c r="C32">
        <v>1</v>
      </c>
      <c r="D32">
        <v>454382.6</v>
      </c>
    </row>
    <row r="33" spans="1:4" x14ac:dyDescent="0.25">
      <c r="A33">
        <v>50</v>
      </c>
      <c r="B33">
        <v>54.999000000000002</v>
      </c>
      <c r="C33">
        <v>0</v>
      </c>
      <c r="D33">
        <v>0</v>
      </c>
    </row>
    <row r="34" spans="1:4" x14ac:dyDescent="0.25">
      <c r="A34">
        <v>55</v>
      </c>
      <c r="B34">
        <v>59.999000000000002</v>
      </c>
      <c r="C34">
        <v>0</v>
      </c>
      <c r="D34">
        <v>0</v>
      </c>
    </row>
    <row r="35" spans="1:4" x14ac:dyDescent="0.25">
      <c r="A35">
        <v>60</v>
      </c>
      <c r="B35">
        <v>64.998999999999995</v>
      </c>
      <c r="C35">
        <v>0</v>
      </c>
      <c r="D35">
        <v>0</v>
      </c>
    </row>
    <row r="36" spans="1:4" x14ac:dyDescent="0.25">
      <c r="A36">
        <v>65</v>
      </c>
      <c r="B36">
        <v>69.998999999999995</v>
      </c>
      <c r="C36">
        <v>1</v>
      </c>
      <c r="D36">
        <v>1430590</v>
      </c>
    </row>
    <row r="37" spans="1:4" x14ac:dyDescent="0.25">
      <c r="A37">
        <v>70</v>
      </c>
      <c r="B37">
        <v>74.998999999999995</v>
      </c>
      <c r="C37">
        <v>0</v>
      </c>
      <c r="D37">
        <v>0</v>
      </c>
    </row>
    <row r="38" spans="1:4" x14ac:dyDescent="0.25">
      <c r="A38">
        <v>75</v>
      </c>
      <c r="B38">
        <v>79.998999999999995</v>
      </c>
      <c r="C38">
        <v>0</v>
      </c>
      <c r="D38">
        <v>0</v>
      </c>
    </row>
    <row r="39" spans="1:4" x14ac:dyDescent="0.25">
      <c r="A39">
        <v>80</v>
      </c>
      <c r="B39">
        <v>84.998999999999995</v>
      </c>
      <c r="C39">
        <v>0</v>
      </c>
      <c r="D39">
        <v>0</v>
      </c>
    </row>
    <row r="40" spans="1:4" x14ac:dyDescent="0.25">
      <c r="A40">
        <v>85</v>
      </c>
      <c r="B40">
        <v>89.998999999999995</v>
      </c>
      <c r="C40">
        <v>0</v>
      </c>
      <c r="D40">
        <v>0</v>
      </c>
    </row>
    <row r="41" spans="1:4" x14ac:dyDescent="0.25">
      <c r="A41">
        <v>90</v>
      </c>
      <c r="B41">
        <v>94.998999999999995</v>
      </c>
      <c r="C41">
        <v>0</v>
      </c>
      <c r="D41">
        <v>0</v>
      </c>
    </row>
    <row r="42" spans="1:4" x14ac:dyDescent="0.25">
      <c r="A42">
        <v>95</v>
      </c>
      <c r="B42">
        <v>99.998999999999995</v>
      </c>
      <c r="C42">
        <v>0</v>
      </c>
      <c r="D42">
        <v>0</v>
      </c>
    </row>
    <row r="43" spans="1:4" x14ac:dyDescent="0.25">
      <c r="A43">
        <v>100</v>
      </c>
      <c r="B43">
        <v>104.999</v>
      </c>
      <c r="C43">
        <v>0</v>
      </c>
      <c r="D43">
        <v>0</v>
      </c>
    </row>
    <row r="44" spans="1:4" x14ac:dyDescent="0.25">
      <c r="A44">
        <v>105</v>
      </c>
      <c r="B44">
        <v>109.999</v>
      </c>
      <c r="C44">
        <v>0</v>
      </c>
      <c r="D44">
        <v>0</v>
      </c>
    </row>
    <row r="45" spans="1:4" x14ac:dyDescent="0.25">
      <c r="A45">
        <v>110</v>
      </c>
      <c r="B45">
        <v>114.999</v>
      </c>
      <c r="C45">
        <v>0</v>
      </c>
      <c r="D45">
        <v>0</v>
      </c>
    </row>
    <row r="46" spans="1:4" x14ac:dyDescent="0.25">
      <c r="A46">
        <v>115</v>
      </c>
      <c r="B46">
        <v>119.999</v>
      </c>
      <c r="C46">
        <v>0</v>
      </c>
      <c r="D46">
        <v>0</v>
      </c>
    </row>
    <row r="47" spans="1:4" x14ac:dyDescent="0.25">
      <c r="A47">
        <v>120</v>
      </c>
      <c r="B47">
        <v>124.999</v>
      </c>
      <c r="C47">
        <v>0</v>
      </c>
      <c r="D47">
        <v>0</v>
      </c>
    </row>
    <row r="48" spans="1:4" x14ac:dyDescent="0.25">
      <c r="A48">
        <v>125</v>
      </c>
      <c r="B48">
        <v>129.999</v>
      </c>
      <c r="C48">
        <v>0</v>
      </c>
      <c r="D48">
        <v>0</v>
      </c>
    </row>
    <row r="49" spans="1:4" x14ac:dyDescent="0.25">
      <c r="A49">
        <v>130</v>
      </c>
      <c r="B49">
        <v>134.999</v>
      </c>
      <c r="C49">
        <v>0</v>
      </c>
      <c r="D49">
        <v>0</v>
      </c>
    </row>
    <row r="50" spans="1:4" x14ac:dyDescent="0.25">
      <c r="A50">
        <v>135</v>
      </c>
      <c r="B50">
        <v>139.999</v>
      </c>
      <c r="C50">
        <v>0</v>
      </c>
      <c r="D50">
        <v>0</v>
      </c>
    </row>
    <row r="51" spans="1:4" x14ac:dyDescent="0.25">
      <c r="A51">
        <v>140</v>
      </c>
      <c r="B51">
        <v>144.999</v>
      </c>
      <c r="C51">
        <v>0</v>
      </c>
      <c r="D51">
        <v>0</v>
      </c>
    </row>
    <row r="52" spans="1:4" x14ac:dyDescent="0.25">
      <c r="A52">
        <v>145</v>
      </c>
      <c r="B52">
        <v>149.999</v>
      </c>
      <c r="C52">
        <v>0</v>
      </c>
      <c r="D52">
        <v>0</v>
      </c>
    </row>
    <row r="53" spans="1:4" x14ac:dyDescent="0.25">
      <c r="A53">
        <v>150</v>
      </c>
      <c r="B53">
        <v>154.999</v>
      </c>
      <c r="C53">
        <v>0</v>
      </c>
      <c r="D53">
        <v>0</v>
      </c>
    </row>
    <row r="54" spans="1:4" x14ac:dyDescent="0.25">
      <c r="A54">
        <v>155</v>
      </c>
      <c r="B54">
        <v>159.999</v>
      </c>
      <c r="C54">
        <v>0</v>
      </c>
      <c r="D54">
        <v>0</v>
      </c>
    </row>
    <row r="55" spans="1:4" x14ac:dyDescent="0.25">
      <c r="A55">
        <v>160</v>
      </c>
      <c r="B55">
        <v>164.999</v>
      </c>
      <c r="C55">
        <v>0</v>
      </c>
      <c r="D55">
        <v>0</v>
      </c>
    </row>
    <row r="56" spans="1:4" x14ac:dyDescent="0.25">
      <c r="A56">
        <v>165</v>
      </c>
      <c r="B56">
        <v>169.999</v>
      </c>
      <c r="C56">
        <v>0</v>
      </c>
      <c r="D56">
        <v>0</v>
      </c>
    </row>
    <row r="57" spans="1:4" x14ac:dyDescent="0.25">
      <c r="A57">
        <v>170</v>
      </c>
      <c r="B57">
        <v>174.999</v>
      </c>
      <c r="C57">
        <v>0</v>
      </c>
      <c r="D57">
        <v>0</v>
      </c>
    </row>
    <row r="58" spans="1:4" x14ac:dyDescent="0.25">
      <c r="A58">
        <v>175</v>
      </c>
      <c r="B58">
        <v>179.999</v>
      </c>
      <c r="C58">
        <v>0</v>
      </c>
      <c r="D58">
        <v>0</v>
      </c>
    </row>
    <row r="59" spans="1:4" x14ac:dyDescent="0.25">
      <c r="A59">
        <v>180</v>
      </c>
      <c r="B59">
        <v>184.999</v>
      </c>
      <c r="C59">
        <v>0</v>
      </c>
      <c r="D59">
        <v>0</v>
      </c>
    </row>
    <row r="60" spans="1:4" x14ac:dyDescent="0.25">
      <c r="A60">
        <v>185</v>
      </c>
      <c r="B60">
        <v>189.999</v>
      </c>
      <c r="C60">
        <v>0</v>
      </c>
      <c r="D60">
        <v>0</v>
      </c>
    </row>
    <row r="61" spans="1:4" x14ac:dyDescent="0.25">
      <c r="A61">
        <v>190</v>
      </c>
      <c r="B61">
        <v>194.999</v>
      </c>
      <c r="C61">
        <v>0</v>
      </c>
      <c r="D61">
        <v>0</v>
      </c>
    </row>
    <row r="62" spans="1:4" x14ac:dyDescent="0.25">
      <c r="A62">
        <v>195</v>
      </c>
      <c r="B62">
        <v>199.999</v>
      </c>
      <c r="C62">
        <v>0</v>
      </c>
      <c r="D62">
        <v>0</v>
      </c>
    </row>
    <row r="63" spans="1:4" x14ac:dyDescent="0.25">
      <c r="D63">
        <v>0</v>
      </c>
    </row>
  </sheetData>
  <mergeCells count="1">
    <mergeCell ref="A21:B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B3DB-84DB-485E-89BC-F2393A46D591}">
  <dimension ref="B2:G7"/>
  <sheetViews>
    <sheetView tabSelected="1" workbookViewId="0">
      <selection activeCell="J3" sqref="J3"/>
    </sheetView>
  </sheetViews>
  <sheetFormatPr defaultRowHeight="15" x14ac:dyDescent="0.25"/>
  <sheetData>
    <row r="2" spans="2:7" x14ac:dyDescent="0.25">
      <c r="B2" t="s">
        <v>28</v>
      </c>
      <c r="C2" t="s">
        <v>27</v>
      </c>
      <c r="D2" t="s">
        <v>3</v>
      </c>
      <c r="E2" t="s">
        <v>29</v>
      </c>
      <c r="G2" t="s">
        <v>33</v>
      </c>
    </row>
    <row r="3" spans="2:7" ht="17.25" x14ac:dyDescent="0.25">
      <c r="B3">
        <f>'0h'!B2</f>
        <v>0</v>
      </c>
      <c r="C3" s="12">
        <f>'0h'!B7</f>
        <v>6.2153284002765589E-2</v>
      </c>
      <c r="D3" s="12">
        <f>'0h'!B9</f>
        <v>0.35852672871767866</v>
      </c>
      <c r="E3">
        <f>'0h'!B17</f>
        <v>373.56007737505314</v>
      </c>
      <c r="G3">
        <f>0.0176*(B3)^2 + 0.3281*B3</f>
        <v>0</v>
      </c>
    </row>
    <row r="4" spans="2:7" x14ac:dyDescent="0.25">
      <c r="B4">
        <f>'10.72h'!B2</f>
        <v>10.72</v>
      </c>
      <c r="C4" s="12">
        <f>'10.72h'!B7</f>
        <v>1.9588667645420728E-2</v>
      </c>
      <c r="D4" s="12">
        <f>'10.72h'!B9</f>
        <v>0.3509897946760881</v>
      </c>
      <c r="E4">
        <f>'10.72h'!B17</f>
        <v>104.41884003070756</v>
      </c>
      <c r="G4">
        <f t="shared" ref="G4:G7" si="0">0.0176*(B4)^2 + 0.3281*B4</f>
        <v>5.5397958400000009</v>
      </c>
    </row>
    <row r="5" spans="2:7" x14ac:dyDescent="0.25">
      <c r="B5">
        <f>'20.77h'!B2</f>
        <v>20.77</v>
      </c>
      <c r="C5" s="12">
        <f>'20.77h'!B7</f>
        <v>1.9198889813149475E-2</v>
      </c>
      <c r="D5" s="12">
        <f>'20.77h'!B9</f>
        <v>0.3490818285190872</v>
      </c>
      <c r="E5">
        <f>'20.77h'!B17</f>
        <v>105.86861677706551</v>
      </c>
      <c r="G5">
        <f t="shared" si="0"/>
        <v>14.40715204</v>
      </c>
    </row>
    <row r="6" spans="2:7" x14ac:dyDescent="0.25">
      <c r="B6">
        <f>'30.02h'!B2</f>
        <v>30.02</v>
      </c>
      <c r="C6" s="12">
        <f>'30.02h'!B7</f>
        <v>1.1794096149502132E-2</v>
      </c>
      <c r="D6" s="12">
        <f>'30.02h'!B9</f>
        <v>0.34357284207815098</v>
      </c>
      <c r="E6">
        <f>'30.02h'!B17</f>
        <v>79.066512312896123</v>
      </c>
      <c r="G6">
        <f t="shared" si="0"/>
        <v>25.710689039999998</v>
      </c>
    </row>
    <row r="7" spans="2:7" x14ac:dyDescent="0.25">
      <c r="B7">
        <f>'36.52h'!B2</f>
        <v>36.520000000000003</v>
      </c>
      <c r="C7" s="12">
        <f>'36.52h'!B7</f>
        <v>8.6316371227171621E-3</v>
      </c>
      <c r="D7" s="12">
        <f>'36.52h'!B9</f>
        <v>0.34498202918859289</v>
      </c>
      <c r="E7">
        <f>'36.52h'!B17</f>
        <v>66.276014818212857</v>
      </c>
      <c r="G7">
        <f t="shared" si="0"/>
        <v>35.455515040000009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0h</vt:lpstr>
      <vt:lpstr>10.72h</vt:lpstr>
      <vt:lpstr>20.77h</vt:lpstr>
      <vt:lpstr>30.02h</vt:lpstr>
      <vt:lpstr>36.52h</vt:lpstr>
      <vt:lpstr>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Borges, Fernando (DLSLtd,RAL,SCI)</dc:creator>
  <cp:lastModifiedBy>Madhu Bangalore Narasimha Murthy</cp:lastModifiedBy>
  <dcterms:created xsi:type="dcterms:W3CDTF">2021-10-19T14:06:49Z</dcterms:created>
  <dcterms:modified xsi:type="dcterms:W3CDTF">2022-02-16T01:38:53Z</dcterms:modified>
</cp:coreProperties>
</file>