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martiglo/Documents/PhD_Oslo/Paper_II/ChapterC_Ecotype/SubmissionBiologyLetters/Revisions/ForBastiaan_SkreiDocs/"/>
    </mc:Choice>
  </mc:AlternateContent>
  <xr:revisionPtr revIDLastSave="0" documentId="13_ncr:1_{634DF456-8BCA-A34E-B000-2B7D9962A9E8}" xr6:coauthVersionLast="47" xr6:coauthVersionMax="47" xr10:uidLastSave="{00000000-0000-0000-0000-000000000000}"/>
  <bookViews>
    <workbookView xWindow="700" yWindow="1560" windowWidth="27640" windowHeight="16440" xr2:uid="{632BCECF-1520-384D-9D6B-C07759686AB8}"/>
  </bookViews>
  <sheets>
    <sheet name="Table S4"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2" i="1" l="1"/>
  <c r="E52" i="1"/>
  <c r="D52" i="1"/>
  <c r="C52" i="1"/>
  <c r="F51" i="1"/>
  <c r="E51" i="1"/>
  <c r="D51" i="1"/>
  <c r="C51" i="1"/>
  <c r="F50" i="1"/>
  <c r="E50" i="1"/>
  <c r="D50" i="1"/>
  <c r="C50" i="1"/>
  <c r="F47" i="1"/>
  <c r="E47" i="1"/>
  <c r="D47" i="1"/>
  <c r="C47" i="1"/>
  <c r="F46" i="1"/>
  <c r="E46" i="1"/>
  <c r="D46" i="1"/>
  <c r="C46" i="1"/>
  <c r="F45" i="1"/>
  <c r="E45" i="1"/>
  <c r="D45" i="1"/>
  <c r="C45" i="1"/>
  <c r="F42" i="1"/>
  <c r="E42" i="1"/>
  <c r="D42" i="1"/>
  <c r="C42" i="1"/>
  <c r="F41" i="1"/>
  <c r="E41" i="1"/>
  <c r="D41" i="1"/>
  <c r="C41" i="1"/>
  <c r="F40" i="1"/>
  <c r="E40" i="1"/>
  <c r="D40" i="1"/>
  <c r="C40" i="1"/>
  <c r="F37" i="1"/>
  <c r="E37" i="1"/>
  <c r="D37" i="1"/>
  <c r="C37" i="1"/>
  <c r="F36" i="1"/>
  <c r="E36" i="1"/>
  <c r="D36" i="1"/>
  <c r="C36" i="1"/>
  <c r="F35" i="1"/>
  <c r="E35" i="1"/>
  <c r="D35" i="1"/>
  <c r="C35" i="1"/>
  <c r="F32" i="1"/>
  <c r="E32" i="1"/>
  <c r="D32" i="1"/>
  <c r="C32" i="1"/>
  <c r="F31" i="1"/>
  <c r="E31" i="1"/>
  <c r="D31" i="1"/>
  <c r="C31" i="1"/>
  <c r="F30" i="1"/>
  <c r="E30" i="1"/>
  <c r="D30" i="1"/>
  <c r="C30" i="1"/>
  <c r="F18" i="1"/>
  <c r="E18" i="1"/>
  <c r="D18" i="1"/>
  <c r="C18" i="1"/>
  <c r="G51" i="1" l="1"/>
  <c r="G47" i="1"/>
  <c r="G46" i="1"/>
  <c r="G50" i="1"/>
  <c r="G52" i="1"/>
  <c r="G41" i="1"/>
  <c r="G30" i="1"/>
  <c r="G42" i="1"/>
  <c r="G37" i="1"/>
  <c r="G32" i="1"/>
  <c r="G40" i="1"/>
  <c r="G36" i="1"/>
  <c r="G31" i="1"/>
  <c r="G35" i="1"/>
  <c r="G45" i="1"/>
  <c r="G53" i="1" l="1"/>
  <c r="H52" i="1" s="1"/>
  <c r="G43" i="1"/>
  <c r="H41" i="1" s="1"/>
  <c r="G48" i="1"/>
  <c r="H47" i="1" s="1"/>
  <c r="G33" i="1"/>
  <c r="H32" i="1" s="1"/>
  <c r="G38" i="1"/>
  <c r="H37" i="1" s="1"/>
  <c r="H50" i="1" l="1"/>
  <c r="H51" i="1"/>
  <c r="H45" i="1"/>
  <c r="H35" i="1"/>
  <c r="H42" i="1"/>
  <c r="H40" i="1"/>
  <c r="H46" i="1"/>
  <c r="H36" i="1"/>
  <c r="H31" i="1"/>
  <c r="H30" i="1"/>
</calcChain>
</file>

<file path=xl/sharedStrings.xml><?xml version="1.0" encoding="utf-8"?>
<sst xmlns="http://schemas.openxmlformats.org/spreadsheetml/2006/main" count="107" uniqueCount="49">
  <si>
    <t>NEA cod</t>
  </si>
  <si>
    <t>Lofoten Coastal</t>
  </si>
  <si>
    <t>LG01</t>
  </si>
  <si>
    <t>LG02</t>
  </si>
  <si>
    <t>LG07</t>
  </si>
  <si>
    <t>LG12</t>
  </si>
  <si>
    <t>Overall</t>
  </si>
  <si>
    <t>Specimen</t>
  </si>
  <si>
    <t>Background frequencies of different populations</t>
  </si>
  <si>
    <t>Skrei</t>
  </si>
  <si>
    <t>Coastal</t>
  </si>
  <si>
    <t>LG01A</t>
  </si>
  <si>
    <t>LG01B</t>
  </si>
  <si>
    <t>LG02A</t>
  </si>
  <si>
    <t>LG02B</t>
  </si>
  <si>
    <t>LG07A</t>
  </si>
  <si>
    <t>LG07B</t>
  </si>
  <si>
    <t>LG12A</t>
  </si>
  <si>
    <t>LG12B</t>
  </si>
  <si>
    <t>Lofoten Skrei</t>
  </si>
  <si>
    <t>AA</t>
  </si>
  <si>
    <t>AB</t>
  </si>
  <si>
    <t>BB</t>
  </si>
  <si>
    <t>Genotypes</t>
  </si>
  <si>
    <t>Locality</t>
  </si>
  <si>
    <t>Sample ID</t>
  </si>
  <si>
    <t>Inversions</t>
  </si>
  <si>
    <t>Ruskeneset</t>
  </si>
  <si>
    <t>COD248</t>
  </si>
  <si>
    <t>Overall_Probability</t>
  </si>
  <si>
    <t>Scaled_probabilities</t>
  </si>
  <si>
    <t>COD249</t>
  </si>
  <si>
    <t>COD251</t>
  </si>
  <si>
    <t>COD252</t>
  </si>
  <si>
    <t>COD253</t>
  </si>
  <si>
    <t>Location</t>
  </si>
  <si>
    <t>Reference</t>
  </si>
  <si>
    <t>Star et al., 2017</t>
  </si>
  <si>
    <t>Johansen et al., 2020</t>
  </si>
  <si>
    <t>West Coastal</t>
  </si>
  <si>
    <r>
      <t>Lourdes Martínez-García</t>
    </r>
    <r>
      <rPr>
        <vertAlign val="superscript"/>
        <sz val="12"/>
        <color theme="1"/>
        <rFont val="Times New Roman"/>
        <family val="1"/>
      </rPr>
      <t>1</t>
    </r>
    <r>
      <rPr>
        <sz val="12"/>
        <color theme="1"/>
        <rFont val="Times New Roman"/>
        <family val="1"/>
      </rPr>
      <t>*, Giada Ferrari</t>
    </r>
    <r>
      <rPr>
        <vertAlign val="superscript"/>
        <sz val="12"/>
        <color theme="1"/>
        <rFont val="Times New Roman"/>
        <family val="1"/>
      </rPr>
      <t>1</t>
    </r>
    <r>
      <rPr>
        <sz val="12"/>
        <color theme="1"/>
        <rFont val="Times New Roman"/>
        <family val="1"/>
      </rPr>
      <t>, Anne Karin Hufthammer</t>
    </r>
    <r>
      <rPr>
        <vertAlign val="superscript"/>
        <sz val="12"/>
        <color theme="1"/>
        <rFont val="Times New Roman"/>
        <family val="1"/>
      </rPr>
      <t>2</t>
    </r>
    <r>
      <rPr>
        <sz val="12"/>
        <color theme="1"/>
        <rFont val="Times New Roman"/>
        <family val="1"/>
      </rPr>
      <t>, Kjetill S. Jakobsen</t>
    </r>
    <r>
      <rPr>
        <vertAlign val="superscript"/>
        <sz val="12"/>
        <color theme="1"/>
        <rFont val="Times New Roman"/>
        <family val="1"/>
      </rPr>
      <t>1</t>
    </r>
    <r>
      <rPr>
        <sz val="12"/>
        <color theme="1"/>
        <rFont val="Times New Roman"/>
        <family val="1"/>
      </rPr>
      <t>, Sissel Jentoft</t>
    </r>
    <r>
      <rPr>
        <vertAlign val="superscript"/>
        <sz val="12"/>
        <color theme="1"/>
        <rFont val="Times New Roman"/>
        <family val="1"/>
      </rPr>
      <t>1</t>
    </r>
    <r>
      <rPr>
        <sz val="12"/>
        <color theme="1"/>
        <rFont val="Times New Roman"/>
        <family val="1"/>
      </rPr>
      <t>, James H. Barrett</t>
    </r>
    <r>
      <rPr>
        <vertAlign val="superscript"/>
        <sz val="12"/>
        <color theme="1"/>
        <rFont val="Times New Roman"/>
        <family val="1"/>
      </rPr>
      <t>3</t>
    </r>
    <r>
      <rPr>
        <sz val="12"/>
        <color theme="1"/>
        <rFont val="Times New Roman"/>
        <family val="1"/>
      </rPr>
      <t>, Bastiaan Star</t>
    </r>
    <r>
      <rPr>
        <vertAlign val="superscript"/>
        <sz val="12"/>
        <color theme="1"/>
        <rFont val="Times New Roman"/>
        <family val="1"/>
      </rPr>
      <t>1</t>
    </r>
    <r>
      <rPr>
        <sz val="12"/>
        <color theme="1"/>
        <rFont val="Times New Roman"/>
        <family val="1"/>
      </rPr>
      <t>*</t>
    </r>
  </si>
  <si>
    <r>
      <t>1</t>
    </r>
    <r>
      <rPr>
        <i/>
        <sz val="12"/>
        <color theme="1"/>
        <rFont val="Times New Roman"/>
        <family val="1"/>
      </rPr>
      <t xml:space="preserve"> Department of Biosciences, Centre for Ecological and Evolutionary Synthesis (CEES), University of Oslo, Blindernveien 31, NO-0371, Oslo, Norway</t>
    </r>
  </si>
  <si>
    <r>
      <t xml:space="preserve">2 </t>
    </r>
    <r>
      <rPr>
        <i/>
        <sz val="12"/>
        <color theme="1"/>
        <rFont val="Times New Roman"/>
        <family val="1"/>
      </rPr>
      <t>The University Museum, Department of Natural History, University of Bergen, N-5020, Bergen, Norway</t>
    </r>
  </si>
  <si>
    <r>
      <t xml:space="preserve">3 </t>
    </r>
    <r>
      <rPr>
        <i/>
        <sz val="12"/>
        <color theme="1"/>
        <rFont val="Times New Roman"/>
        <family val="1"/>
      </rPr>
      <t>Department of Archaeology and Cultural History, NTNU University Museum, Erling Skakkes 47b, Trondheim, Norway</t>
    </r>
  </si>
  <si>
    <t>*Correspondence:</t>
  </si>
  <si>
    <t>Lourdes Martínez-García: l.m.garcia@ibv.uio.no</t>
  </si>
  <si>
    <t>Bastiaan Star: bastiaan.star@ibv.uio.no</t>
  </si>
  <si>
    <t>Table S4. Statistical calculation of scaled probabilities of each Atlantic cod specimen to determine the geographical subarea of origin. Probabilities are calculated according to modern haplotype frequencies from different modern locations (see Reference for original data publication). Scale probabilities represent the modern location a specimen is more likely to be assigned to. Assignated location is highlighted in light green.</t>
  </si>
  <si>
    <r>
      <t xml:space="preserve">Supplementary material for
</t>
    </r>
    <r>
      <rPr>
        <b/>
        <sz val="12"/>
        <color theme="1"/>
        <rFont val="Times New Roman"/>
        <family val="1"/>
      </rPr>
      <t>Ancient DNA reveals a southern presence of the Northeast Arctic cod during the Holocene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</si>
</sst>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2"/>
      <color rgb="FF000000"/>
      <name val="Times New Roman"/>
      <family val="1"/>
    </font>
    <font>
      <b/>
      <sz val="12"/>
      <color theme="1"/>
      <name val="Times New Roman"/>
      <family val="1"/>
    </font>
    <font>
      <sz val="12"/>
      <color theme="1"/>
      <name val="Times New Roman"/>
      <family val="1"/>
    </font>
    <font>
      <sz val="12"/>
      <color rgb="FF000000"/>
      <name val="Times New Roman"/>
      <family val="1"/>
    </font>
    <font>
      <vertAlign val="superscript"/>
      <sz val="12"/>
      <color theme="1"/>
      <name val="Times New Roman"/>
      <family val="1"/>
    </font>
    <font>
      <i/>
      <sz val="12"/>
      <color theme="1"/>
      <name val="Times New Roman"/>
      <family val="1"/>
    </font>
    <font>
      <i/>
      <vertAlign val="superscript"/>
      <sz val="12"/>
      <color theme="1"/>
      <name val="Times New Roman"/>
      <family val="1"/>
    </font>
    <font>
      <u/>
      <sz val="12"/>
      <color theme="10"/>
      <name val="Calibri"/>
      <family val="2"/>
      <scheme val="minor"/>
    </font>
    <font>
      <u/>
      <sz val="12"/>
      <color theme="10"/>
      <name val="Times New Roman"/>
      <family val="1"/>
    </font>
  </fonts>
  <fills count="4">
    <fill>
      <patternFill patternType="none"/>
    </fill>
    <fill>
      <patternFill patternType="gray125"/>
    </fill>
    <fill>
      <patternFill patternType="solid">
        <fgColor theme="9" tint="0.59999389629810485"/>
        <bgColor indexed="64"/>
      </patternFill>
    </fill>
    <fill>
      <patternFill patternType="solid">
        <fgColor theme="6"/>
        <bgColor indexed="64"/>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medium">
        <color auto="1"/>
      </bottom>
      <diagonal/>
    </border>
    <border>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1" fillId="0" borderId="3" xfId="0" applyFont="1" applyBorder="1" applyAlignment="1">
      <alignment horizontal="left"/>
    </xf>
    <xf numFmtId="0" fontId="1" fillId="0" borderId="0" xfId="0" applyFont="1" applyAlignment="1">
      <alignment vertical="center"/>
    </xf>
    <xf numFmtId="0" fontId="1"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left" vertical="center"/>
    </xf>
    <xf numFmtId="0" fontId="2" fillId="0" borderId="0" xfId="0" applyFont="1"/>
    <xf numFmtId="0" fontId="4" fillId="0" borderId="0" xfId="0" applyFont="1"/>
    <xf numFmtId="0" fontId="3" fillId="0" borderId="0" xfId="0" applyFont="1" applyAlignment="1">
      <alignment horizontal="center" vertical="center"/>
    </xf>
    <xf numFmtId="0" fontId="3" fillId="0" borderId="0" xfId="0" applyFont="1"/>
    <xf numFmtId="0" fontId="3" fillId="3" borderId="0" xfId="0" applyFont="1" applyFill="1" applyAlignment="1">
      <alignment horizontal="left"/>
    </xf>
    <xf numFmtId="0" fontId="3" fillId="0" borderId="0" xfId="0" applyFont="1" applyAlignment="1">
      <alignment horizontal="center"/>
    </xf>
    <xf numFmtId="2" fontId="3" fillId="0" borderId="0" xfId="0" applyNumberFormat="1" applyFont="1" applyAlignment="1">
      <alignment horizontal="center"/>
    </xf>
    <xf numFmtId="0" fontId="3" fillId="0" borderId="0" xfId="0" applyFont="1" applyFill="1"/>
    <xf numFmtId="2" fontId="3" fillId="0" borderId="0" xfId="0" applyNumberFormat="1" applyFont="1" applyAlignment="1">
      <alignment horizontal="left"/>
    </xf>
    <xf numFmtId="2" fontId="3" fillId="2" borderId="0" xfId="0" applyNumberFormat="1" applyFont="1" applyFill="1" applyAlignment="1">
      <alignment horizontal="left"/>
    </xf>
    <xf numFmtId="0" fontId="3" fillId="2" borderId="0" xfId="0" applyFont="1" applyFill="1" applyAlignment="1">
      <alignment horizontal="left"/>
    </xf>
    <xf numFmtId="2" fontId="3" fillId="0" borderId="0" xfId="0" applyNumberFormat="1" applyFont="1" applyBorder="1" applyAlignment="1">
      <alignment horizontal="center"/>
    </xf>
    <xf numFmtId="2" fontId="3" fillId="0" borderId="0" xfId="0" applyNumberFormat="1" applyFont="1" applyFill="1" applyBorder="1" applyAlignment="1">
      <alignment horizontal="center"/>
    </xf>
    <xf numFmtId="0" fontId="3" fillId="0" borderId="0" xfId="0" applyFont="1" applyFill="1" applyBorder="1"/>
    <xf numFmtId="2" fontId="3" fillId="0" borderId="4" xfId="0" applyNumberFormat="1" applyFont="1" applyBorder="1" applyAlignment="1">
      <alignment horizontal="center"/>
    </xf>
    <xf numFmtId="2" fontId="3" fillId="0" borderId="4" xfId="0" applyNumberFormat="1" applyFont="1" applyFill="1" applyBorder="1" applyAlignment="1">
      <alignment horizontal="center"/>
    </xf>
    <xf numFmtId="0" fontId="3" fillId="0" borderId="4" xfId="0" applyFont="1" applyFill="1" applyBorder="1"/>
    <xf numFmtId="0" fontId="3" fillId="0" borderId="2" xfId="0" applyFont="1" applyBorder="1" applyAlignment="1">
      <alignment horizontal="center"/>
    </xf>
    <xf numFmtId="0" fontId="3" fillId="0" borderId="4" xfId="0" applyFont="1" applyBorder="1"/>
    <xf numFmtId="0" fontId="8" fillId="0" borderId="0" xfId="1" applyAlignment="1">
      <alignment horizontal="left" vertic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9" fillId="0" borderId="0" xfId="1" applyFont="1" applyAlignment="1">
      <alignment horizontal="left" vertical="center"/>
    </xf>
    <xf numFmtId="0" fontId="3" fillId="0" borderId="2" xfId="0" applyFont="1" applyBorder="1" applyAlignment="1">
      <alignment horizont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2" fillId="0" borderId="2" xfId="0" applyFont="1" applyBorder="1" applyAlignment="1">
      <alignment horizontal="left" vertical="center"/>
    </xf>
  </cellXfs>
  <cellStyles count="2">
    <cellStyle name="Hyperlink" xfId="1" builtinId="8"/>
    <cellStyle name="Normal" xfId="0" builtinId="0"/>
  </cellStyles>
  <dxfs count="6">
    <dxf>
      <font>
        <color auto="1"/>
      </font>
      <fill>
        <patternFill patternType="solid">
          <fgColor indexed="64"/>
          <bgColor rgb="FFFEBB1D"/>
        </patternFill>
      </fill>
    </dxf>
    <dxf>
      <font>
        <color auto="1"/>
      </font>
      <fill>
        <patternFill patternType="solid">
          <fgColor indexed="64"/>
          <bgColor theme="0" tint="-0.249977111117893"/>
        </patternFill>
      </fill>
    </dxf>
    <dxf>
      <font>
        <color auto="1"/>
      </font>
      <fill>
        <patternFill patternType="solid">
          <fgColor indexed="64"/>
          <bgColor theme="8" tint="0.59999389629810485"/>
        </patternFill>
      </fill>
    </dxf>
    <dxf>
      <font>
        <color auto="1"/>
      </font>
      <fill>
        <patternFill patternType="solid">
          <fgColor indexed="64"/>
          <bgColor rgb="FFFEC028"/>
        </patternFill>
      </fill>
    </dxf>
    <dxf>
      <font>
        <color auto="1"/>
      </font>
      <fill>
        <patternFill patternType="solid">
          <fgColor indexed="64"/>
          <bgColor theme="0" tint="-0.249977111117893"/>
        </patternFill>
      </fill>
    </dxf>
    <dxf>
      <font>
        <color auto="1"/>
      </font>
      <fill>
        <patternFill patternType="solid">
          <fgColor indexed="64"/>
          <bgColor theme="8"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bastiaan.star@ibv.uio.no" TargetMode="External"/><Relationship Id="rId1" Type="http://schemas.openxmlformats.org/officeDocument/2006/relationships/hyperlink" Target="mailto:l.m.garcia@ibv.uio.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3754B-BBE1-124F-9B5D-D99029B31346}">
  <dimension ref="A1:Y53"/>
  <sheetViews>
    <sheetView tabSelected="1" workbookViewId="0">
      <selection sqref="A1:L3"/>
    </sheetView>
  </sheetViews>
  <sheetFormatPr baseColWidth="10" defaultRowHeight="16" x14ac:dyDescent="0.2"/>
  <cols>
    <col min="1" max="6" width="10.83203125" style="9"/>
    <col min="7" max="7" width="16.83203125" style="9" bestFit="1" customWidth="1"/>
    <col min="8" max="8" width="17.1640625" style="9" bestFit="1" customWidth="1"/>
    <col min="9" max="9" width="13.83203125" style="9" bestFit="1" customWidth="1"/>
    <col min="10" max="10" width="10.83203125" style="9"/>
    <col min="11" max="11" width="13.6640625" style="9" bestFit="1" customWidth="1"/>
    <col min="12" max="12" width="17.83203125" style="9" bestFit="1" customWidth="1"/>
    <col min="13" max="13" width="13.83203125" style="9" customWidth="1"/>
    <col min="14" max="14" width="13.1640625" style="9" customWidth="1"/>
    <col min="15" max="16384" width="10.83203125" style="9"/>
  </cols>
  <sheetData>
    <row r="1" spans="1:24" x14ac:dyDescent="0.2">
      <c r="A1" s="27" t="s">
        <v>48</v>
      </c>
      <c r="B1" s="28"/>
      <c r="C1" s="28"/>
      <c r="D1" s="28"/>
      <c r="E1" s="28"/>
      <c r="F1" s="28"/>
      <c r="G1" s="28"/>
      <c r="H1" s="28"/>
      <c r="I1" s="28"/>
      <c r="J1" s="28"/>
      <c r="K1" s="28"/>
      <c r="L1" s="28"/>
    </row>
    <row r="2" spans="1:24" x14ac:dyDescent="0.2">
      <c r="A2" s="28"/>
      <c r="B2" s="28"/>
      <c r="C2" s="28"/>
      <c r="D2" s="28"/>
      <c r="E2" s="28"/>
      <c r="F2" s="28"/>
      <c r="G2" s="28"/>
      <c r="H2" s="28"/>
      <c r="I2" s="28"/>
      <c r="J2" s="28"/>
      <c r="K2" s="28"/>
      <c r="L2" s="28"/>
    </row>
    <row r="3" spans="1:24" x14ac:dyDescent="0.2">
      <c r="A3" s="28"/>
      <c r="B3" s="28"/>
      <c r="C3" s="28"/>
      <c r="D3" s="28"/>
      <c r="E3" s="28"/>
      <c r="F3" s="28"/>
      <c r="G3" s="28"/>
      <c r="H3" s="28"/>
      <c r="I3" s="28"/>
      <c r="J3" s="28"/>
      <c r="K3" s="28"/>
      <c r="L3" s="28"/>
    </row>
    <row r="4" spans="1:24" ht="18" x14ac:dyDescent="0.2">
      <c r="A4" s="28" t="s">
        <v>40</v>
      </c>
      <c r="B4" s="28"/>
      <c r="C4" s="28"/>
      <c r="D4" s="28"/>
      <c r="E4" s="28"/>
      <c r="F4" s="28"/>
      <c r="G4" s="28"/>
      <c r="H4" s="28"/>
      <c r="I4" s="28"/>
      <c r="J4" s="28"/>
      <c r="K4" s="28"/>
      <c r="L4" s="28"/>
    </row>
    <row r="5" spans="1:24" ht="18" x14ac:dyDescent="0.2">
      <c r="A5" s="29" t="s">
        <v>41</v>
      </c>
      <c r="B5" s="29"/>
      <c r="C5" s="29"/>
      <c r="D5" s="29"/>
      <c r="E5" s="29"/>
      <c r="F5" s="29"/>
      <c r="G5" s="29"/>
      <c r="H5" s="29"/>
      <c r="I5" s="29"/>
      <c r="J5" s="29"/>
      <c r="K5" s="29"/>
      <c r="L5" s="29"/>
    </row>
    <row r="6" spans="1:24" ht="18" x14ac:dyDescent="0.2">
      <c r="A6" s="29" t="s">
        <v>42</v>
      </c>
      <c r="B6" s="29"/>
      <c r="C6" s="29"/>
      <c r="D6" s="29"/>
      <c r="E6" s="29"/>
      <c r="F6" s="29"/>
      <c r="G6" s="29"/>
      <c r="H6" s="29"/>
      <c r="I6" s="29"/>
      <c r="J6" s="29"/>
      <c r="K6" s="29"/>
      <c r="L6" s="29"/>
    </row>
    <row r="7" spans="1:24" ht="18" x14ac:dyDescent="0.2">
      <c r="A7" s="29" t="s">
        <v>43</v>
      </c>
      <c r="B7" s="29"/>
      <c r="C7" s="29"/>
      <c r="D7" s="29"/>
      <c r="E7" s="29"/>
      <c r="F7" s="29"/>
      <c r="G7" s="29"/>
      <c r="H7" s="29"/>
      <c r="I7" s="29"/>
      <c r="J7" s="29"/>
      <c r="K7" s="29"/>
      <c r="L7" s="29"/>
    </row>
    <row r="8" spans="1:24" x14ac:dyDescent="0.2">
      <c r="A8" s="30" t="s">
        <v>44</v>
      </c>
      <c r="B8" s="30"/>
      <c r="C8" s="30"/>
      <c r="D8" s="30"/>
      <c r="E8" s="30"/>
      <c r="F8" s="30"/>
      <c r="G8" s="30"/>
      <c r="H8" s="30"/>
      <c r="I8" s="30"/>
      <c r="J8" s="30"/>
      <c r="K8" s="30"/>
      <c r="L8" s="30"/>
    </row>
    <row r="9" spans="1:24" x14ac:dyDescent="0.2">
      <c r="A9" s="31" t="s">
        <v>45</v>
      </c>
      <c r="B9" s="31"/>
      <c r="C9" s="31"/>
      <c r="D9" s="31"/>
      <c r="E9" s="31"/>
      <c r="F9" s="31"/>
      <c r="G9" s="31"/>
      <c r="H9" s="31"/>
      <c r="I9" s="31"/>
      <c r="J9" s="31"/>
      <c r="K9" s="31"/>
      <c r="L9" s="31"/>
    </row>
    <row r="10" spans="1:24" x14ac:dyDescent="0.2">
      <c r="A10" s="31" t="s">
        <v>46</v>
      </c>
      <c r="B10" s="31"/>
      <c r="C10" s="31"/>
      <c r="D10" s="31"/>
      <c r="E10" s="31"/>
      <c r="F10" s="31"/>
      <c r="G10" s="31"/>
      <c r="H10" s="31"/>
      <c r="I10" s="31"/>
      <c r="J10" s="31"/>
      <c r="K10" s="31"/>
      <c r="L10" s="31"/>
    </row>
    <row r="11" spans="1:24" x14ac:dyDescent="0.2">
      <c r="A11" s="25"/>
      <c r="B11" s="25"/>
      <c r="C11" s="25"/>
      <c r="D11" s="25"/>
      <c r="E11" s="25"/>
      <c r="F11" s="25"/>
      <c r="G11" s="25"/>
      <c r="H11" s="25"/>
      <c r="I11" s="25"/>
      <c r="J11" s="25"/>
      <c r="K11" s="25"/>
      <c r="L11" s="25"/>
    </row>
    <row r="12" spans="1:24" x14ac:dyDescent="0.2">
      <c r="A12" s="9" t="s">
        <v>47</v>
      </c>
    </row>
    <row r="14" spans="1:24" x14ac:dyDescent="0.2">
      <c r="C14" s="26" t="s">
        <v>0</v>
      </c>
      <c r="D14" s="26"/>
      <c r="E14" s="26"/>
      <c r="F14" s="26"/>
      <c r="G14" s="26"/>
      <c r="H14" s="26" t="s">
        <v>1</v>
      </c>
      <c r="I14" s="26"/>
      <c r="J14" s="26"/>
      <c r="K14" s="26"/>
      <c r="L14" s="26"/>
      <c r="M14" s="26"/>
      <c r="N14" s="26"/>
      <c r="O14" s="26"/>
      <c r="P14" s="26"/>
      <c r="Q14" s="26"/>
      <c r="R14" s="26"/>
      <c r="S14" s="26"/>
      <c r="T14" s="26"/>
      <c r="U14" s="26"/>
      <c r="V14" s="26"/>
      <c r="W14" s="26"/>
      <c r="X14" s="26"/>
    </row>
    <row r="15" spans="1:24" x14ac:dyDescent="0.2">
      <c r="C15" s="9" t="s">
        <v>2</v>
      </c>
      <c r="D15" s="9" t="s">
        <v>3</v>
      </c>
      <c r="E15" s="9" t="s">
        <v>4</v>
      </c>
      <c r="F15" s="9" t="s">
        <v>5</v>
      </c>
      <c r="G15" s="9" t="s">
        <v>6</v>
      </c>
      <c r="H15" s="9" t="s">
        <v>2</v>
      </c>
      <c r="I15" s="9" t="s">
        <v>3</v>
      </c>
      <c r="J15" s="9" t="s">
        <v>4</v>
      </c>
      <c r="K15" s="9" t="s">
        <v>5</v>
      </c>
      <c r="L15" s="9" t="s">
        <v>6</v>
      </c>
    </row>
    <row r="16" spans="1:24" x14ac:dyDescent="0.2">
      <c r="C16" s="9">
        <v>0.9</v>
      </c>
      <c r="D16" s="9">
        <v>0.9</v>
      </c>
      <c r="E16" s="9">
        <v>0.1</v>
      </c>
      <c r="F16" s="9">
        <v>0.01</v>
      </c>
      <c r="H16" s="9">
        <v>0.9</v>
      </c>
      <c r="I16" s="9">
        <v>0.9</v>
      </c>
      <c r="J16" s="9">
        <v>0.1</v>
      </c>
      <c r="K16" s="9">
        <v>0.01</v>
      </c>
    </row>
    <row r="17" spans="1:25" x14ac:dyDescent="0.2">
      <c r="B17" s="9" t="s">
        <v>7</v>
      </c>
    </row>
    <row r="18" spans="1:25" x14ac:dyDescent="0.2">
      <c r="C18" s="9">
        <f>BINOMDIST(2,2,C16,FALSE)</f>
        <v>0.81</v>
      </c>
      <c r="D18" s="9">
        <f t="shared" ref="D18:F18" si="0">BINOMDIST(2,2,D16,FALSE)</f>
        <v>0.81</v>
      </c>
      <c r="E18" s="9">
        <f t="shared" si="0"/>
        <v>1.0000000000000004E-2</v>
      </c>
      <c r="F18" s="9">
        <f t="shared" si="0"/>
        <v>1.0000000000000009E-4</v>
      </c>
    </row>
    <row r="20" spans="1:25" x14ac:dyDescent="0.2">
      <c r="C20" s="32" t="s">
        <v>8</v>
      </c>
      <c r="D20" s="32"/>
      <c r="E20" s="32"/>
      <c r="F20" s="32"/>
      <c r="G20" s="32"/>
      <c r="H20" s="32"/>
      <c r="I20" s="32"/>
      <c r="J20" s="32"/>
      <c r="K20" s="32"/>
      <c r="L20" s="32"/>
      <c r="O20" s="26" t="s">
        <v>9</v>
      </c>
      <c r="P20" s="26"/>
      <c r="Q20" s="26"/>
      <c r="R20" s="26"/>
      <c r="S20" s="26" t="s">
        <v>10</v>
      </c>
      <c r="T20" s="26"/>
      <c r="U20" s="26"/>
      <c r="V20" s="26"/>
    </row>
    <row r="21" spans="1:25" x14ac:dyDescent="0.2">
      <c r="C21" s="23" t="s">
        <v>11</v>
      </c>
      <c r="D21" s="23" t="s">
        <v>12</v>
      </c>
      <c r="E21" s="23" t="s">
        <v>13</v>
      </c>
      <c r="F21" s="23" t="s">
        <v>14</v>
      </c>
      <c r="G21" s="23" t="s">
        <v>15</v>
      </c>
      <c r="H21" s="23" t="s">
        <v>16</v>
      </c>
      <c r="I21" s="23" t="s">
        <v>17</v>
      </c>
      <c r="J21" s="23" t="s">
        <v>18</v>
      </c>
      <c r="K21" s="23" t="s">
        <v>35</v>
      </c>
      <c r="L21" s="23" t="s">
        <v>36</v>
      </c>
      <c r="O21" s="11" t="s">
        <v>2</v>
      </c>
      <c r="P21" s="11" t="s">
        <v>3</v>
      </c>
      <c r="Q21" s="11" t="s">
        <v>4</v>
      </c>
      <c r="R21" s="11" t="s">
        <v>5</v>
      </c>
      <c r="S21" s="11" t="s">
        <v>2</v>
      </c>
      <c r="T21" s="11" t="s">
        <v>3</v>
      </c>
      <c r="U21" s="11" t="s">
        <v>4</v>
      </c>
      <c r="V21" s="11" t="s">
        <v>5</v>
      </c>
    </row>
    <row r="22" spans="1:25" x14ac:dyDescent="0.2">
      <c r="C22" s="17">
        <v>0.16666666666666666</v>
      </c>
      <c r="D22" s="18">
        <v>0.83333333333333337</v>
      </c>
      <c r="E22" s="18">
        <v>8.3333333333333329E-2</v>
      </c>
      <c r="F22" s="18">
        <v>0.91666666666666663</v>
      </c>
      <c r="G22" s="18">
        <v>0.9375</v>
      </c>
      <c r="H22" s="18">
        <v>0.06</v>
      </c>
      <c r="I22" s="18">
        <v>1</v>
      </c>
      <c r="J22" s="18">
        <v>0</v>
      </c>
      <c r="K22" s="19" t="s">
        <v>19</v>
      </c>
      <c r="L22" s="19" t="s">
        <v>37</v>
      </c>
      <c r="M22" s="13"/>
      <c r="N22" s="9" t="s">
        <v>20</v>
      </c>
      <c r="O22" s="9">
        <v>2.777777777777778E-2</v>
      </c>
      <c r="P22" s="9">
        <v>6.9444444444444441E-3</v>
      </c>
      <c r="Q22" s="9">
        <v>3.9062500000000009E-3</v>
      </c>
      <c r="R22" s="9">
        <v>0</v>
      </c>
      <c r="S22" s="9">
        <v>0.92729766803840863</v>
      </c>
      <c r="T22" s="9">
        <v>0.25</v>
      </c>
      <c r="U22" s="9">
        <v>0.42009602194787377</v>
      </c>
      <c r="V22" s="9">
        <v>2.1947873799725647E-2</v>
      </c>
    </row>
    <row r="23" spans="1:25" x14ac:dyDescent="0.2">
      <c r="B23" s="12"/>
      <c r="C23" s="17">
        <v>0.96296296296296291</v>
      </c>
      <c r="D23" s="18">
        <v>3.7037037037037035E-2</v>
      </c>
      <c r="E23" s="18">
        <v>0.5</v>
      </c>
      <c r="F23" s="18">
        <v>0.5</v>
      </c>
      <c r="G23" s="18">
        <v>0.35185185185185186</v>
      </c>
      <c r="H23" s="18">
        <v>0.64814814814814814</v>
      </c>
      <c r="I23" s="18">
        <v>0.85185185185185186</v>
      </c>
      <c r="J23" s="18">
        <v>0.14814814814814814</v>
      </c>
      <c r="K23" s="19" t="s">
        <v>1</v>
      </c>
      <c r="L23" s="19" t="s">
        <v>37</v>
      </c>
      <c r="N23" s="9" t="s">
        <v>21</v>
      </c>
      <c r="O23" s="9">
        <v>0.27777777777777785</v>
      </c>
      <c r="Q23" s="9">
        <v>0.1171875</v>
      </c>
      <c r="R23" s="9">
        <v>0</v>
      </c>
      <c r="S23" s="9">
        <v>7.1330589849108353E-2</v>
      </c>
      <c r="U23" s="9">
        <v>0.45610425240054875</v>
      </c>
      <c r="V23" s="9">
        <v>0.25240054869684497</v>
      </c>
    </row>
    <row r="24" spans="1:25" x14ac:dyDescent="0.2">
      <c r="B24" s="12"/>
      <c r="C24" s="20">
        <v>0.93</v>
      </c>
      <c r="D24" s="21">
        <v>7.0000000000000007E-2</v>
      </c>
      <c r="E24" s="21">
        <v>0.625</v>
      </c>
      <c r="F24" s="21">
        <v>0.375</v>
      </c>
      <c r="G24" s="21">
        <v>0.19800000000000001</v>
      </c>
      <c r="H24" s="21">
        <v>0.80200000000000005</v>
      </c>
      <c r="I24" s="21">
        <v>0.69799999999999995</v>
      </c>
      <c r="J24" s="21">
        <v>0.30199999999999999</v>
      </c>
      <c r="K24" s="22" t="s">
        <v>39</v>
      </c>
      <c r="L24" s="24" t="s">
        <v>38</v>
      </c>
      <c r="N24" s="9" t="s">
        <v>22</v>
      </c>
      <c r="O24" s="9">
        <v>0.69444444444444453</v>
      </c>
      <c r="P24" s="9">
        <v>0.84027777777777768</v>
      </c>
      <c r="Q24" s="9">
        <v>0.87890625</v>
      </c>
      <c r="R24" s="9">
        <v>1</v>
      </c>
      <c r="S24" s="9">
        <v>1.3717421124828531E-3</v>
      </c>
      <c r="T24" s="9">
        <v>0.25</v>
      </c>
      <c r="U24" s="9">
        <v>0.12379972565157753</v>
      </c>
      <c r="V24" s="9">
        <v>0.72565157750342935</v>
      </c>
    </row>
    <row r="26" spans="1:25" x14ac:dyDescent="0.2">
      <c r="C26" s="26" t="s">
        <v>23</v>
      </c>
      <c r="D26" s="26"/>
      <c r="E26" s="26"/>
      <c r="F26" s="26"/>
      <c r="G26" s="26"/>
      <c r="H26" s="26"/>
      <c r="I26" s="26"/>
      <c r="J26" s="26"/>
    </row>
    <row r="27" spans="1:25" x14ac:dyDescent="0.2">
      <c r="A27" s="33" t="s">
        <v>24</v>
      </c>
      <c r="B27" s="33" t="s">
        <v>25</v>
      </c>
      <c r="C27" s="35" t="s">
        <v>26</v>
      </c>
      <c r="D27" s="35"/>
      <c r="E27" s="35"/>
      <c r="F27" s="35"/>
      <c r="G27" s="4"/>
      <c r="H27" s="4"/>
      <c r="I27" s="4"/>
    </row>
    <row r="28" spans="1:25" ht="17" thickBot="1" x14ac:dyDescent="0.25">
      <c r="A28" s="34"/>
      <c r="B28" s="34"/>
      <c r="C28" s="1" t="s">
        <v>2</v>
      </c>
      <c r="D28" s="1" t="s">
        <v>3</v>
      </c>
      <c r="E28" s="1" t="s">
        <v>4</v>
      </c>
      <c r="F28" s="1" t="s">
        <v>5</v>
      </c>
      <c r="G28" s="4"/>
      <c r="H28" s="4"/>
      <c r="I28" s="4"/>
      <c r="K28" s="2"/>
      <c r="L28" s="2"/>
      <c r="M28" s="2"/>
      <c r="N28" s="2"/>
      <c r="O28" s="26"/>
      <c r="P28" s="26"/>
      <c r="Q28" s="26"/>
      <c r="R28" s="26"/>
      <c r="T28" s="3"/>
      <c r="U28" s="3"/>
      <c r="V28" s="26"/>
      <c r="W28" s="26"/>
      <c r="X28" s="26"/>
      <c r="Y28" s="26"/>
    </row>
    <row r="29" spans="1:25" x14ac:dyDescent="0.2">
      <c r="A29" s="4" t="s">
        <v>27</v>
      </c>
      <c r="B29" s="5" t="s">
        <v>28</v>
      </c>
      <c r="C29" s="4" t="s">
        <v>22</v>
      </c>
      <c r="D29" s="4" t="s">
        <v>22</v>
      </c>
      <c r="E29" s="4" t="s">
        <v>20</v>
      </c>
      <c r="F29" s="4" t="s">
        <v>20</v>
      </c>
      <c r="G29" s="4" t="s">
        <v>29</v>
      </c>
      <c r="H29" s="4" t="s">
        <v>30</v>
      </c>
      <c r="I29" s="4"/>
      <c r="K29" s="3"/>
      <c r="L29" s="3"/>
      <c r="M29" s="3"/>
      <c r="N29" s="3"/>
      <c r="O29" s="6"/>
      <c r="P29" s="6"/>
      <c r="Q29" s="6"/>
      <c r="R29" s="6"/>
      <c r="T29" s="3"/>
      <c r="U29" s="3"/>
      <c r="V29" s="6"/>
      <c r="W29" s="6"/>
      <c r="X29" s="6"/>
      <c r="Y29" s="6"/>
    </row>
    <row r="30" spans="1:25" x14ac:dyDescent="0.2">
      <c r="A30" s="4"/>
      <c r="B30" s="5"/>
      <c r="C30" s="14">
        <f>BINOMDIST(2,2,$D$22,FALSE)</f>
        <v>0.69444444444444453</v>
      </c>
      <c r="D30" s="14">
        <f>BINOMDIST(2,2,$F$22,FALSE)</f>
        <v>0.84027777777777768</v>
      </c>
      <c r="E30" s="14">
        <f>BINOMDIST(2,2,$G$22,FALSE)</f>
        <v>0.87890625</v>
      </c>
      <c r="F30" s="14">
        <f>BINOMDIST(2,2,$I$22,FALSE)</f>
        <v>1</v>
      </c>
      <c r="G30" s="14">
        <f>C30*D30*E30*F30</f>
        <v>0.51286485460069442</v>
      </c>
      <c r="H30" s="15">
        <f>G30/G33</f>
        <v>0.99991427500772323</v>
      </c>
      <c r="I30" s="16" t="s">
        <v>19</v>
      </c>
      <c r="K30" s="7"/>
      <c r="L30" s="7"/>
      <c r="M30" s="7"/>
      <c r="N30" s="8"/>
      <c r="T30" s="7"/>
      <c r="U30" s="8"/>
    </row>
    <row r="31" spans="1:25" x14ac:dyDescent="0.2">
      <c r="A31" s="4"/>
      <c r="B31" s="5"/>
      <c r="C31" s="14">
        <f>BINOMDIST(2,2,$D$23,FALSE)</f>
        <v>1.3717421124828531E-3</v>
      </c>
      <c r="D31" s="14">
        <f>BINOMDIST(2,2,$F$23,FALSE)</f>
        <v>0.25</v>
      </c>
      <c r="E31" s="14">
        <f>BINOMDIST(2,2,$G$23,FALSE)</f>
        <v>0.12379972565157753</v>
      </c>
      <c r="F31" s="14">
        <f>BINOMDIST(2,2,$I$23,FALSE)</f>
        <v>0.72565157750342935</v>
      </c>
      <c r="G31" s="14">
        <f t="shared" ref="G31:G32" si="1">C31*D31*E31*F31</f>
        <v>3.0807773049917352E-5</v>
      </c>
      <c r="H31" s="14">
        <f>G31/G33</f>
        <v>6.006481391241909E-5</v>
      </c>
      <c r="I31" s="4" t="s">
        <v>1</v>
      </c>
      <c r="K31" s="7"/>
      <c r="L31" s="7"/>
      <c r="M31" s="7"/>
      <c r="N31" s="8"/>
      <c r="T31" s="7"/>
      <c r="U31" s="8"/>
    </row>
    <row r="32" spans="1:25" x14ac:dyDescent="0.2">
      <c r="A32" s="4"/>
      <c r="B32" s="5"/>
      <c r="C32" s="14">
        <f>BINOMDIST(2,2,$D$24,FALSE)</f>
        <v>4.9000000000000016E-3</v>
      </c>
      <c r="D32" s="14">
        <f>BINOMDIST(2,2,$F$24,FALSE)</f>
        <v>0.140625</v>
      </c>
      <c r="E32" s="14">
        <f>BINOMDIST(2,2,$G$24,FALSE)</f>
        <v>3.9203999999999996E-2</v>
      </c>
      <c r="F32" s="14">
        <f>BINOMDIST(2,2,$I$24,FALSE)</f>
        <v>0.48720399999999997</v>
      </c>
      <c r="G32" s="14">
        <f t="shared" si="1"/>
        <v>1.3161331901025001E-5</v>
      </c>
      <c r="H32" s="14">
        <f>G32/G33</f>
        <v>2.5660178364523897E-5</v>
      </c>
      <c r="I32" s="4" t="s">
        <v>39</v>
      </c>
      <c r="K32" s="7"/>
      <c r="L32" s="7"/>
      <c r="M32" s="7"/>
      <c r="N32" s="8"/>
      <c r="T32" s="7"/>
      <c r="U32" s="8"/>
    </row>
    <row r="33" spans="1:21" x14ac:dyDescent="0.2">
      <c r="A33" s="4"/>
      <c r="B33" s="5"/>
      <c r="C33" s="14"/>
      <c r="D33" s="14"/>
      <c r="E33" s="14"/>
      <c r="F33" s="14"/>
      <c r="G33" s="14">
        <f>SUM(G30:G32)</f>
        <v>0.51290882370564528</v>
      </c>
      <c r="H33" s="4"/>
      <c r="I33" s="4"/>
      <c r="K33" s="7"/>
      <c r="L33" s="7"/>
      <c r="M33" s="7"/>
      <c r="N33" s="8"/>
      <c r="T33" s="7"/>
      <c r="U33" s="8"/>
    </row>
    <row r="34" spans="1:21" x14ac:dyDescent="0.2">
      <c r="A34" s="4" t="s">
        <v>27</v>
      </c>
      <c r="B34" s="5" t="s">
        <v>31</v>
      </c>
      <c r="C34" s="10" t="s">
        <v>20</v>
      </c>
      <c r="D34" s="10" t="s">
        <v>20</v>
      </c>
      <c r="E34" s="10" t="s">
        <v>22</v>
      </c>
      <c r="F34" s="4" t="s">
        <v>20</v>
      </c>
      <c r="G34" s="4"/>
      <c r="H34" s="4"/>
      <c r="I34" s="4"/>
      <c r="K34" s="7"/>
      <c r="L34" s="7"/>
      <c r="M34" s="7"/>
      <c r="N34" s="8"/>
      <c r="T34" s="7"/>
      <c r="U34" s="8"/>
    </row>
    <row r="35" spans="1:21" x14ac:dyDescent="0.2">
      <c r="A35" s="4"/>
      <c r="B35" s="5"/>
      <c r="C35" s="14">
        <f>BINOMDIST(2,2,$C$22,FALSE)</f>
        <v>2.777777777777778E-2</v>
      </c>
      <c r="D35" s="14">
        <f>BINOMDIST(2,2,$E$22,FALSE)</f>
        <v>6.9444444444444441E-3</v>
      </c>
      <c r="E35" s="14">
        <f>BINOMDIST(2,2,$H$22,FALSE)</f>
        <v>3.5999999999999999E-3</v>
      </c>
      <c r="F35" s="14">
        <f>BINOMDIST(2,2,$I$22,FALSE)</f>
        <v>1</v>
      </c>
      <c r="G35" s="14">
        <f>C35*D35*E35*F35</f>
        <v>6.9444444444444437E-7</v>
      </c>
      <c r="H35" s="14">
        <f>G35/G38</f>
        <v>3.9335511462400258E-6</v>
      </c>
      <c r="I35" s="4" t="s">
        <v>19</v>
      </c>
      <c r="K35" s="7"/>
      <c r="L35" s="7"/>
      <c r="M35" s="7"/>
      <c r="N35" s="8"/>
      <c r="T35" s="7"/>
      <c r="U35" s="8"/>
    </row>
    <row r="36" spans="1:21" x14ac:dyDescent="0.2">
      <c r="A36" s="4"/>
      <c r="B36" s="5"/>
      <c r="C36" s="14">
        <f>BINOMDIST(2,2,$C$23,FALSE)</f>
        <v>0.92729766803840863</v>
      </c>
      <c r="D36" s="14">
        <f>BINOMDIST(2,2,$E$23,FALSE)</f>
        <v>0.25</v>
      </c>
      <c r="E36" s="14">
        <f>BINOMDIST(2,2,$H$23,FALSE)</f>
        <v>0.42009602194787377</v>
      </c>
      <c r="F36" s="14">
        <f>BINOMDIST(2,2,$I$23,FALSE)</f>
        <v>0.72565157750342935</v>
      </c>
      <c r="G36" s="14">
        <f>C36*D36*E36*F36</f>
        <v>7.0670129813397639E-2</v>
      </c>
      <c r="H36" s="14">
        <f>G36/G38</f>
        <v>0.40029778099068725</v>
      </c>
      <c r="I36" s="4" t="s">
        <v>1</v>
      </c>
      <c r="K36" s="7"/>
      <c r="L36" s="7"/>
      <c r="M36" s="7"/>
      <c r="N36" s="8"/>
      <c r="T36" s="7"/>
      <c r="U36" s="8"/>
    </row>
    <row r="37" spans="1:21" x14ac:dyDescent="0.2">
      <c r="A37" s="4"/>
      <c r="B37" s="5"/>
      <c r="C37" s="14">
        <f>BINOMDIST(2,2,$C$24,FALSE)</f>
        <v>0.86490000000000011</v>
      </c>
      <c r="D37" s="14">
        <f>BINOMDIST(2,2,$E$24,FALSE)</f>
        <v>0.390625</v>
      </c>
      <c r="E37" s="14">
        <f>BINOMDIST(2,2,$H$24,FALSE)</f>
        <v>0.64320400000000011</v>
      </c>
      <c r="F37" s="14">
        <f>BINOMDIST(2,2,$I$24,FALSE)</f>
        <v>0.48720399999999997</v>
      </c>
      <c r="G37" s="14">
        <f t="shared" ref="G37" si="2">C37*D37*E37*F37</f>
        <v>0.10587307173503065</v>
      </c>
      <c r="H37" s="15">
        <f>G37/G38</f>
        <v>0.5996982854581665</v>
      </c>
      <c r="I37" s="16" t="s">
        <v>39</v>
      </c>
      <c r="K37" s="7"/>
      <c r="L37" s="7"/>
      <c r="M37" s="7"/>
      <c r="N37" s="8"/>
      <c r="T37" s="7"/>
      <c r="U37" s="8"/>
    </row>
    <row r="38" spans="1:21" x14ac:dyDescent="0.2">
      <c r="A38" s="4"/>
      <c r="B38" s="5"/>
      <c r="C38" s="14"/>
      <c r="D38" s="14"/>
      <c r="E38" s="14"/>
      <c r="F38" s="14"/>
      <c r="G38" s="14">
        <f>SUM(G35:G37)</f>
        <v>0.17654389599287273</v>
      </c>
      <c r="H38" s="4"/>
      <c r="I38" s="4"/>
      <c r="K38" s="7"/>
      <c r="L38" s="7"/>
      <c r="M38" s="7"/>
      <c r="N38" s="8"/>
      <c r="T38" s="7"/>
      <c r="U38" s="8"/>
    </row>
    <row r="39" spans="1:21" x14ac:dyDescent="0.2">
      <c r="A39" s="4" t="s">
        <v>27</v>
      </c>
      <c r="B39" s="5" t="s">
        <v>32</v>
      </c>
      <c r="C39" s="5" t="s">
        <v>21</v>
      </c>
      <c r="D39" s="5" t="s">
        <v>21</v>
      </c>
      <c r="E39" s="5" t="s">
        <v>20</v>
      </c>
      <c r="F39" s="5" t="s">
        <v>20</v>
      </c>
      <c r="G39" s="4"/>
      <c r="H39" s="4"/>
      <c r="I39" s="4"/>
      <c r="K39" s="7"/>
      <c r="L39" s="7"/>
      <c r="M39" s="7"/>
      <c r="N39" s="8"/>
      <c r="T39" s="7"/>
      <c r="U39" s="8"/>
    </row>
    <row r="40" spans="1:21" x14ac:dyDescent="0.2">
      <c r="A40" s="4"/>
      <c r="B40" s="5"/>
      <c r="C40" s="14">
        <f>(BINOMDIST(1,1,$C$22,FALSE)*BINOMDIST(1,1,$D$22,FALSE))+(BINOMDIST(1,1,$C$22,FALSE)*BINOMDIST(1,1,$D$22,FALSE))</f>
        <v>0.27777777777777785</v>
      </c>
      <c r="D40" s="14">
        <f>(BINOMDIST(1,1,$E$22,FALSE)*BINOMDIST(1,1,$F$22,FALSE))+(BINOMDIST(1,1,$E$22,FALSE)*BINOMDIST(1,1,$F$22,FALSE))</f>
        <v>0.15277777777777776</v>
      </c>
      <c r="E40" s="14">
        <f>BINOMDIST(2,2,$G$22,FALSE)</f>
        <v>0.87890625</v>
      </c>
      <c r="F40" s="14">
        <f>BINOMDIST(2,2,$I$22,FALSE)</f>
        <v>1</v>
      </c>
      <c r="G40" s="14">
        <f>C40*D40*E40*F40</f>
        <v>3.7299262152777783E-2</v>
      </c>
      <c r="H40" s="15">
        <f>G40/G43</f>
        <v>0.89513241091407725</v>
      </c>
      <c r="I40" s="16" t="s">
        <v>19</v>
      </c>
      <c r="K40" s="7"/>
      <c r="L40" s="7"/>
      <c r="M40" s="7"/>
      <c r="N40" s="8"/>
      <c r="T40" s="7"/>
      <c r="U40" s="8"/>
    </row>
    <row r="41" spans="1:21" x14ac:dyDescent="0.2">
      <c r="A41" s="4"/>
      <c r="B41" s="5"/>
      <c r="C41" s="14">
        <f>(BINOMDIST(1,1,$C$23,FALSE)*BINOMDIST(1,1,$D$23,FALSE))+(BINOMDIST(1,1,$C$23,FALSE)*BINOMDIST(1,1,$D$23,FALSE))</f>
        <v>7.1330589849108353E-2</v>
      </c>
      <c r="D41" s="14">
        <f>(BINOMDIST(1,1,$E$23,FALSE)*BINOMDIST(1,1,$F$23,FALSE))+(BINOMDIST(1,1,$E$23,FALSE)*BINOMDIST(1,1,$F$23,FALSE))</f>
        <v>0.5</v>
      </c>
      <c r="E41" s="14">
        <f>BINOMDIST(2,2,$G$23,FALSE)</f>
        <v>0.12379972565157753</v>
      </c>
      <c r="F41" s="14">
        <f>BINOMDIST(2,2,$I$23,FALSE)</f>
        <v>0.72565157750342935</v>
      </c>
      <c r="G41" s="14">
        <f>C41*D41*E41*F41</f>
        <v>3.2040083971914043E-3</v>
      </c>
      <c r="H41" s="14">
        <f>G41/G43</f>
        <v>7.6891916773568172E-2</v>
      </c>
      <c r="I41" s="4" t="s">
        <v>1</v>
      </c>
      <c r="K41" s="7"/>
      <c r="L41" s="7"/>
      <c r="M41" s="7"/>
      <c r="N41" s="8"/>
      <c r="T41" s="7"/>
      <c r="U41" s="8"/>
    </row>
    <row r="42" spans="1:21" x14ac:dyDescent="0.2">
      <c r="A42" s="4"/>
      <c r="B42" s="5"/>
      <c r="C42" s="14">
        <f>(BINOMDIST(1,1,$C$24,FALSE)*BINOMDIST(1,1,$D$24,FALSE))+(BINOMDIST(1,1,$C$24,FALSE)*BINOMDIST(1,1,$D$24,FALSE))</f>
        <v>0.13020000000000001</v>
      </c>
      <c r="D42" s="14">
        <f>(BINOMDIST(1,1,$E$24,FALSE)*BINOMDIST(1,1,$F$24,FALSE))+(BINOMDIST(1,1,$E$24,FALSE)*BINOMDIST(1,1,$F$24,FALSE))</f>
        <v>0.46875</v>
      </c>
      <c r="E42" s="14">
        <f>BINOMDIST(2,2,$G$24,FALSE)</f>
        <v>3.9203999999999996E-2</v>
      </c>
      <c r="F42" s="14">
        <f>BINOMDIST(2,2,$I$24,FALSE)</f>
        <v>0.48720399999999997</v>
      </c>
      <c r="G42" s="14">
        <f>C42*D42*E42*F42</f>
        <v>1.1657179683765E-3</v>
      </c>
      <c r="H42" s="14">
        <f>G42/G43</f>
        <v>2.7975672312354476E-2</v>
      </c>
      <c r="I42" s="4" t="s">
        <v>39</v>
      </c>
      <c r="K42" s="7"/>
      <c r="L42" s="7"/>
      <c r="M42" s="7"/>
      <c r="N42" s="8"/>
      <c r="T42" s="7"/>
      <c r="U42" s="8"/>
    </row>
    <row r="43" spans="1:21" x14ac:dyDescent="0.2">
      <c r="A43" s="4"/>
      <c r="B43" s="5"/>
      <c r="C43" s="14"/>
      <c r="D43" s="14"/>
      <c r="E43" s="14"/>
      <c r="F43" s="14"/>
      <c r="G43" s="14">
        <f>SUM(G40:G42)</f>
        <v>4.166898851834569E-2</v>
      </c>
      <c r="H43" s="4"/>
      <c r="I43" s="4"/>
      <c r="K43" s="7"/>
      <c r="L43" s="7"/>
      <c r="M43" s="7"/>
      <c r="N43" s="8"/>
      <c r="T43" s="7"/>
      <c r="U43" s="8"/>
    </row>
    <row r="44" spans="1:21" x14ac:dyDescent="0.2">
      <c r="A44" s="4" t="s">
        <v>27</v>
      </c>
      <c r="B44" s="5" t="s">
        <v>33</v>
      </c>
      <c r="C44" s="4" t="s">
        <v>20</v>
      </c>
      <c r="D44" s="4" t="s">
        <v>21</v>
      </c>
      <c r="E44" s="4" t="s">
        <v>22</v>
      </c>
      <c r="F44" s="4" t="s">
        <v>20</v>
      </c>
      <c r="G44" s="4"/>
      <c r="H44" s="4"/>
      <c r="I44" s="4"/>
      <c r="K44" s="7"/>
      <c r="L44" s="7"/>
      <c r="M44" s="7"/>
      <c r="N44" s="8"/>
      <c r="T44" s="7"/>
      <c r="U44" s="8"/>
    </row>
    <row r="45" spans="1:21" x14ac:dyDescent="0.2">
      <c r="A45" s="4"/>
      <c r="B45" s="5"/>
      <c r="C45" s="14">
        <f>BINOMDIST(2,2,$C$22,FALSE)</f>
        <v>2.777777777777778E-2</v>
      </c>
      <c r="D45" s="14">
        <f>(BINOMDIST(1,1,$E$22,FALSE)*BINOMDIST(1,1,$F$22,FALSE))+(BINOMDIST(1,1,$E$22,FALSE)*BINOMDIST(1,1,$F$22,FALSE))</f>
        <v>0.15277777777777776</v>
      </c>
      <c r="E45" s="14">
        <f>BINOMDIST(2,2,$H$22,FALSE)</f>
        <v>3.5999999999999999E-3</v>
      </c>
      <c r="F45" s="14">
        <f>BINOMDIST(2,2,$I$22,FALSE)</f>
        <v>1</v>
      </c>
      <c r="G45" s="14">
        <f>C45*D45*E45*F45</f>
        <v>1.5277777777777777E-5</v>
      </c>
      <c r="H45" s="14">
        <f>G45/G48</f>
        <v>5.6920992152465555E-5</v>
      </c>
      <c r="I45" s="4" t="s">
        <v>19</v>
      </c>
      <c r="K45" s="7"/>
      <c r="L45" s="7"/>
      <c r="M45" s="7"/>
      <c r="N45" s="8"/>
      <c r="T45" s="7"/>
      <c r="U45" s="8"/>
    </row>
    <row r="46" spans="1:21" x14ac:dyDescent="0.2">
      <c r="A46" s="4"/>
      <c r="B46" s="5"/>
      <c r="C46" s="14">
        <f>BINOMDIST(2,2,$C$23,FALSE)</f>
        <v>0.92729766803840863</v>
      </c>
      <c r="D46" s="14">
        <f>(BINOMDIST(1,1,$E$23,FALSE)*BINOMDIST(1,1,$F$23,FALSE))+(BINOMDIST(1,1,$E$23,FALSE)*BINOMDIST(1,1,$F$23,FALSE))</f>
        <v>0.5</v>
      </c>
      <c r="E46" s="14">
        <f>BINOMDIST(2,2,$H$23,FALSE)</f>
        <v>0.42009602194787377</v>
      </c>
      <c r="F46" s="14">
        <f>BINOMDIST(2,2,$I$23,FALSE)</f>
        <v>0.72565157750342935</v>
      </c>
      <c r="G46" s="14">
        <f t="shared" ref="G46:G47" si="3">C46*D46*E46*F46</f>
        <v>0.14134025962679528</v>
      </c>
      <c r="H46" s="15">
        <f>G46/G48</f>
        <v>0.5265967293192606</v>
      </c>
      <c r="I46" s="16" t="s">
        <v>1</v>
      </c>
      <c r="K46" s="7"/>
      <c r="L46" s="7"/>
      <c r="M46" s="7"/>
      <c r="N46" s="8"/>
      <c r="T46" s="7"/>
      <c r="U46" s="8"/>
    </row>
    <row r="47" spans="1:21" x14ac:dyDescent="0.2">
      <c r="A47" s="4"/>
      <c r="B47" s="5"/>
      <c r="C47" s="14">
        <f>BINOMDIST(2,2,$C$24,FALSE)</f>
        <v>0.86490000000000011</v>
      </c>
      <c r="D47" s="14">
        <f>(BINOMDIST(1,1,$E$24,FALSE)*BINOMDIST(1,1,$F$24,FALSE))+(BINOMDIST(1,1,$E$24,FALSE)*BINOMDIST(1,1,$F$24,FALSE))</f>
        <v>0.46875</v>
      </c>
      <c r="E47" s="14">
        <f>BINOMDIST(2,2,$H$24,FALSE)</f>
        <v>0.64320400000000011</v>
      </c>
      <c r="F47" s="14">
        <f>BINOMDIST(2,2,$I$24,FALSE)</f>
        <v>0.48720399999999997</v>
      </c>
      <c r="G47" s="14">
        <f t="shared" si="3"/>
        <v>0.12704768608203679</v>
      </c>
      <c r="H47" s="14">
        <f>G47/G48</f>
        <v>0.47334634968858702</v>
      </c>
      <c r="I47" s="4" t="s">
        <v>39</v>
      </c>
      <c r="K47" s="7"/>
      <c r="L47" s="7"/>
      <c r="M47" s="7"/>
      <c r="N47" s="8"/>
      <c r="T47" s="7"/>
      <c r="U47" s="8"/>
    </row>
    <row r="48" spans="1:21" x14ac:dyDescent="0.2">
      <c r="A48" s="4"/>
      <c r="B48" s="5"/>
      <c r="C48" s="4"/>
      <c r="D48" s="4"/>
      <c r="E48" s="4"/>
      <c r="F48" s="4"/>
      <c r="G48" s="14">
        <f>SUM(G45:G47)</f>
        <v>0.26840322348660983</v>
      </c>
      <c r="H48" s="4"/>
      <c r="I48" s="4"/>
      <c r="K48" s="7"/>
      <c r="L48" s="7"/>
      <c r="M48" s="7"/>
      <c r="N48" s="8"/>
      <c r="T48" s="7"/>
      <c r="U48" s="8"/>
    </row>
    <row r="49" spans="1:21" x14ac:dyDescent="0.2">
      <c r="A49" s="4" t="s">
        <v>27</v>
      </c>
      <c r="B49" s="5" t="s">
        <v>34</v>
      </c>
      <c r="C49" s="4" t="s">
        <v>20</v>
      </c>
      <c r="D49" s="4" t="s">
        <v>20</v>
      </c>
      <c r="E49" s="4" t="s">
        <v>22</v>
      </c>
      <c r="F49" s="4" t="s">
        <v>20</v>
      </c>
      <c r="G49" s="4"/>
      <c r="H49" s="4"/>
      <c r="I49" s="4"/>
      <c r="K49" s="7"/>
      <c r="L49" s="7"/>
      <c r="M49" s="7"/>
      <c r="N49" s="8"/>
      <c r="T49" s="7"/>
      <c r="U49" s="8"/>
    </row>
    <row r="50" spans="1:21" x14ac:dyDescent="0.2">
      <c r="A50" s="4"/>
      <c r="B50" s="5"/>
      <c r="C50" s="14">
        <f>BINOMDIST(2,2,$C$22,FALSE)</f>
        <v>2.777777777777778E-2</v>
      </c>
      <c r="D50" s="14">
        <f>BINOMDIST(2,2,$E$22,FALSE)</f>
        <v>6.9444444444444441E-3</v>
      </c>
      <c r="E50" s="14">
        <f>BINOMDIST(2,2,$H$22,FALSE)</f>
        <v>3.5999999999999999E-3</v>
      </c>
      <c r="F50" s="14">
        <f>BINOMDIST(2,2,$I$22,FALSE)</f>
        <v>1</v>
      </c>
      <c r="G50" s="14">
        <f>C50*D50*E50*F50</f>
        <v>6.9444444444444437E-7</v>
      </c>
      <c r="H50" s="14">
        <f>G50/G53</f>
        <v>3.9335511462400258E-6</v>
      </c>
      <c r="I50" s="4" t="s">
        <v>19</v>
      </c>
      <c r="K50" s="7"/>
      <c r="L50" s="7"/>
      <c r="M50" s="7"/>
      <c r="N50" s="8"/>
      <c r="T50" s="7"/>
      <c r="U50" s="8"/>
    </row>
    <row r="51" spans="1:21" x14ac:dyDescent="0.2">
      <c r="A51" s="4"/>
      <c r="B51" s="5"/>
      <c r="C51" s="14">
        <f>BINOMDIST(2,2,$C$23,FALSE)</f>
        <v>0.92729766803840863</v>
      </c>
      <c r="D51" s="14">
        <f>BINOMDIST(2,2,$E$23,FALSE)</f>
        <v>0.25</v>
      </c>
      <c r="E51" s="14">
        <f>BINOMDIST(2,2,$H$23,FALSE)</f>
        <v>0.42009602194787377</v>
      </c>
      <c r="F51" s="14">
        <f>BINOMDIST(2,2,$I$23,FALSE)</f>
        <v>0.72565157750342935</v>
      </c>
      <c r="G51" s="14">
        <f t="shared" ref="G51:G52" si="4">C51*D51*E51*F51</f>
        <v>7.0670129813397639E-2</v>
      </c>
      <c r="H51" s="14">
        <f>G51/G53</f>
        <v>0.40029778099068725</v>
      </c>
      <c r="I51" s="4" t="s">
        <v>1</v>
      </c>
      <c r="K51" s="7"/>
      <c r="L51" s="7"/>
      <c r="M51" s="7"/>
      <c r="N51" s="8"/>
      <c r="T51" s="7"/>
      <c r="U51" s="8"/>
    </row>
    <row r="52" spans="1:21" x14ac:dyDescent="0.2">
      <c r="A52" s="4"/>
      <c r="B52" s="5"/>
      <c r="C52" s="14">
        <f>BINOMDIST(2,2,$C$24,FALSE)</f>
        <v>0.86490000000000011</v>
      </c>
      <c r="D52" s="14">
        <f>BINOMDIST(2,2,$E$24,FALSE)</f>
        <v>0.390625</v>
      </c>
      <c r="E52" s="14">
        <f>BINOMDIST(2,2,$H$24,FALSE)</f>
        <v>0.64320400000000011</v>
      </c>
      <c r="F52" s="14">
        <f>BINOMDIST(2,2,$I$24,FALSE)</f>
        <v>0.48720399999999997</v>
      </c>
      <c r="G52" s="14">
        <f t="shared" si="4"/>
        <v>0.10587307173503065</v>
      </c>
      <c r="H52" s="15">
        <f>G52/G53</f>
        <v>0.5996982854581665</v>
      </c>
      <c r="I52" s="16" t="s">
        <v>39</v>
      </c>
      <c r="K52" s="7"/>
      <c r="L52" s="7"/>
      <c r="M52" s="7"/>
      <c r="N52" s="8"/>
      <c r="T52" s="7"/>
      <c r="U52" s="8"/>
    </row>
    <row r="53" spans="1:21" x14ac:dyDescent="0.2">
      <c r="A53" s="4"/>
      <c r="B53" s="5"/>
      <c r="C53" s="14"/>
      <c r="D53" s="4"/>
      <c r="E53" s="4"/>
      <c r="F53" s="4"/>
      <c r="G53" s="14">
        <f>SUM(G50:G52)</f>
        <v>0.17654389599287273</v>
      </c>
      <c r="H53" s="4"/>
      <c r="I53" s="4"/>
      <c r="K53" s="7"/>
      <c r="L53" s="7"/>
      <c r="M53" s="7"/>
      <c r="N53" s="8"/>
      <c r="T53" s="7"/>
      <c r="U53" s="8"/>
    </row>
  </sheetData>
  <mergeCells count="21">
    <mergeCell ref="A27:A28"/>
    <mergeCell ref="B27:B28"/>
    <mergeCell ref="C27:F27"/>
    <mergeCell ref="O28:R28"/>
    <mergeCell ref="V28:Y28"/>
    <mergeCell ref="O14:S14"/>
    <mergeCell ref="T14:X14"/>
    <mergeCell ref="O20:R20"/>
    <mergeCell ref="S20:V20"/>
    <mergeCell ref="C20:L20"/>
    <mergeCell ref="C26:J26"/>
    <mergeCell ref="A1:L3"/>
    <mergeCell ref="A4:L4"/>
    <mergeCell ref="A5:L5"/>
    <mergeCell ref="A6:L6"/>
    <mergeCell ref="A7:L7"/>
    <mergeCell ref="A8:L8"/>
    <mergeCell ref="A9:L9"/>
    <mergeCell ref="A10:L10"/>
    <mergeCell ref="C14:G14"/>
    <mergeCell ref="H14:N14"/>
  </mergeCells>
  <conditionalFormatting sqref="C29:D29 C39:D39 C34:D34 C44:D44 D53 C48:D49">
    <cfRule type="containsText" dxfId="5" priority="4" operator="containsText" text="AB">
      <formula>NOT(ISERROR(SEARCH("AB",C29)))</formula>
    </cfRule>
    <cfRule type="containsText" dxfId="4" priority="5" operator="containsText" text="AA">
      <formula>NOT(ISERROR(SEARCH("AA",C29)))</formula>
    </cfRule>
    <cfRule type="cellIs" dxfId="3" priority="6" operator="equal">
      <formula>"BB"</formula>
    </cfRule>
  </conditionalFormatting>
  <conditionalFormatting sqref="E29:F29 E34:F34 E39:F39 E44:F44 E48:F49 E53:F53">
    <cfRule type="containsText" dxfId="2" priority="1" operator="containsText" text="AB">
      <formula>NOT(ISERROR(SEARCH("AB",E29)))</formula>
    </cfRule>
    <cfRule type="containsText" dxfId="1" priority="2" operator="containsText" text="BB">
      <formula>NOT(ISERROR(SEARCH("BB",E29)))</formula>
    </cfRule>
    <cfRule type="containsText" dxfId="0" priority="3" operator="containsText" text="AA">
      <formula>NOT(ISERROR(SEARCH("AA",E29)))</formula>
    </cfRule>
  </conditionalFormatting>
  <hyperlinks>
    <hyperlink ref="A9" r:id="rId1" display="mailto:l.m.garcia@ibv.uio.no" xr:uid="{7F465987-F684-6244-8EF8-7ED5E0446937}"/>
    <hyperlink ref="A10" r:id="rId2" display="mailto:bastiaan.star@ibv.uio.no" xr:uid="{C7F62B46-E8A7-1A4D-992B-C0ADCBB7512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Martínez-García</dc:creator>
  <cp:lastModifiedBy>Lourdes Martínez-García</cp:lastModifiedBy>
  <dcterms:created xsi:type="dcterms:W3CDTF">2022-01-12T16:21:33Z</dcterms:created>
  <dcterms:modified xsi:type="dcterms:W3CDTF">2022-04-15T10:45:03Z</dcterms:modified>
</cp:coreProperties>
</file>