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autoCompressPictures="0"/>
  <mc:AlternateContent xmlns:mc="http://schemas.openxmlformats.org/markup-compatibility/2006">
    <mc:Choice Requires="x15">
      <x15ac:absPath xmlns:x15ac="http://schemas.microsoft.com/office/spreadsheetml/2010/11/ac" url="/Users/annestangl/Dropbox/UNAIDS Societal Enablers/SE Working Folder/Deliverable 5 - Manuscript/PLOS One/"/>
    </mc:Choice>
  </mc:AlternateContent>
  <xr:revisionPtr revIDLastSave="0" documentId="13_ncr:1_{EB391728-02CA-D444-8A93-BB7A87C0174B}" xr6:coauthVersionLast="47" xr6:coauthVersionMax="47" xr10:uidLastSave="{00000000-0000-0000-0000-000000000000}"/>
  <bookViews>
    <workbookView xWindow="0" yWindow="460" windowWidth="28800" windowHeight="16560" tabRatio="756" activeTab="8" xr2:uid="{00000000-000D-0000-FFFF-FFFF00000000}"/>
  </bookViews>
  <sheets>
    <sheet name="Home" sheetId="11" r:id="rId1"/>
    <sheet name="1. Stigma" sheetId="13" r:id="rId2"/>
    <sheet name="2. Justice" sheetId="10" r:id="rId3"/>
    <sheet name="3. Gender" sheetId="15" r:id="rId4"/>
    <sheet name="4. Dev Coaction" sheetId="16" r:id="rId5"/>
    <sheet name="Suggested literature" sheetId="17" r:id="rId6"/>
    <sheet name="Lists" sheetId="6" r:id="rId7"/>
    <sheet name="Lookup" sheetId="8" r:id="rId8"/>
    <sheet name="Full country lists" sheetId="9" r:id="rId9"/>
  </sheets>
  <externalReferences>
    <externalReference r:id="rId10"/>
    <externalReference r:id="rId11"/>
  </externalReferences>
  <definedNames>
    <definedName name="_xlnm._FilterDatabase" localSheetId="1" hidden="1">'1. Stigma'!$A$2:$AS$55</definedName>
    <definedName name="_xlnm._FilterDatabase" localSheetId="2" hidden="1">'2. Justice'!$A$2:$BI$17</definedName>
    <definedName name="_xlnm._FilterDatabase" localSheetId="3" hidden="1">'3. Gender'!$A$2:$BJ$50</definedName>
    <definedName name="_xlnm._FilterDatabase" localSheetId="4" hidden="1">'4. Dev Coaction'!$A$2:$BE$18</definedName>
    <definedName name="At">#REF!</definedName>
    <definedName name="Design">#REF!</definedName>
    <definedName name="HR">#REF!</definedName>
    <definedName name="HRBA">#REF!</definedName>
    <definedName name="HRBA4">'[1]All Texts'!$AL$18:$AL$23</definedName>
    <definedName name="Individual">#REF!</definedName>
    <definedName name="Intervention">#REF!</definedName>
    <definedName name="Multiple">#REF!</definedName>
    <definedName name="NEW">#REF!</definedName>
    <definedName name="nos">#REF!</definedName>
    <definedName name="number">#REF!</definedName>
    <definedName name="numbers">#REF!</definedName>
    <definedName name="Peeps">#REF!</definedName>
    <definedName name="Region">#REF!</definedName>
    <definedName name="Right">#REF!</definedName>
    <definedName name="selection">#REF!</definedName>
    <definedName name="study">#REF!</definedName>
    <definedName name="Target">#REF!</definedName>
    <definedName name="UN">#REF!</definedName>
    <definedName name="UNtw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45" i="15" l="1"/>
  <c r="J45" i="15"/>
  <c r="I45" i="15"/>
  <c r="H45" i="15"/>
  <c r="AO29" i="15"/>
  <c r="AO20" i="15"/>
  <c r="AO6" i="15"/>
  <c r="K6" i="15"/>
  <c r="J6" i="15"/>
  <c r="I6" i="15"/>
  <c r="H6" i="15"/>
  <c r="AO46" i="15"/>
  <c r="K46" i="15"/>
  <c r="J46" i="15"/>
  <c r="I46" i="15"/>
  <c r="H46" i="15"/>
  <c r="AM3" i="16" l="1"/>
  <c r="K3" i="16"/>
  <c r="J3" i="16"/>
  <c r="I3" i="16"/>
  <c r="H3" i="16"/>
  <c r="AO42" i="15" l="1"/>
  <c r="AM14" i="16" l="1"/>
  <c r="AM13" i="16"/>
  <c r="AM12" i="16"/>
  <c r="AM11" i="16"/>
  <c r="AM10" i="16"/>
  <c r="K14" i="16"/>
  <c r="J14" i="16"/>
  <c r="I14" i="16"/>
  <c r="H14" i="16"/>
  <c r="K13" i="16"/>
  <c r="J13" i="16"/>
  <c r="I13" i="16"/>
  <c r="H13" i="16"/>
  <c r="K12" i="16"/>
  <c r="J12" i="16"/>
  <c r="I12" i="16"/>
  <c r="H12" i="16"/>
  <c r="K11" i="16"/>
  <c r="J11" i="16"/>
  <c r="I11" i="16"/>
  <c r="H11" i="16"/>
  <c r="K10" i="16"/>
  <c r="J10" i="16"/>
  <c r="I10" i="16"/>
  <c r="H10" i="16"/>
  <c r="AO16" i="10" l="1"/>
  <c r="K16" i="10"/>
  <c r="J16" i="10"/>
  <c r="I16" i="10"/>
  <c r="H16" i="10"/>
  <c r="AO15" i="10"/>
  <c r="K15" i="10"/>
  <c r="J15" i="10"/>
  <c r="I15" i="10"/>
  <c r="H15" i="10"/>
  <c r="AO14" i="10"/>
  <c r="K14" i="10"/>
  <c r="J14" i="10"/>
  <c r="I14" i="10"/>
  <c r="H14" i="10"/>
  <c r="AO12" i="10"/>
  <c r="K12" i="10"/>
  <c r="J12" i="10"/>
  <c r="I12" i="10"/>
  <c r="H12" i="10"/>
  <c r="AO9" i="10"/>
  <c r="K9" i="10"/>
  <c r="J9" i="10"/>
  <c r="I9" i="10"/>
  <c r="H9" i="10"/>
  <c r="AO5" i="10"/>
  <c r="K5" i="10"/>
  <c r="J5" i="10"/>
  <c r="I5" i="10"/>
  <c r="H5" i="10"/>
  <c r="AO10" i="10"/>
  <c r="K10" i="10"/>
  <c r="J10" i="10"/>
  <c r="I10" i="10"/>
  <c r="H10" i="10"/>
  <c r="AO17" i="10"/>
  <c r="K17" i="10"/>
  <c r="J17" i="10"/>
  <c r="I17" i="10"/>
  <c r="H17" i="10"/>
  <c r="AO3" i="10"/>
  <c r="K3" i="10"/>
  <c r="J3" i="10"/>
  <c r="I3" i="10"/>
  <c r="H3" i="10"/>
  <c r="AO13" i="10"/>
  <c r="K13" i="10"/>
  <c r="J13" i="10"/>
  <c r="I13" i="10"/>
  <c r="H13" i="10"/>
  <c r="AO11" i="10"/>
  <c r="K11" i="10"/>
  <c r="J11" i="10"/>
  <c r="I11" i="10"/>
  <c r="H11" i="10"/>
  <c r="AO8" i="10"/>
  <c r="K8" i="10"/>
  <c r="J8" i="10"/>
  <c r="I8" i="10"/>
  <c r="H8" i="10"/>
  <c r="AO7" i="10"/>
  <c r="K7" i="10"/>
  <c r="J7" i="10"/>
  <c r="I7" i="10"/>
  <c r="H7" i="10"/>
  <c r="AO6" i="10"/>
  <c r="K6" i="10"/>
  <c r="J6" i="10"/>
  <c r="I6" i="10"/>
  <c r="H6" i="10"/>
  <c r="AO4" i="10"/>
  <c r="K4" i="10"/>
  <c r="J4" i="10"/>
  <c r="I4" i="10"/>
  <c r="H4" i="10"/>
  <c r="K21" i="15" l="1"/>
  <c r="J21" i="15"/>
  <c r="I21" i="15"/>
  <c r="H21" i="15"/>
  <c r="T3" i="15" l="1"/>
  <c r="H41" i="15"/>
  <c r="I41" i="15"/>
  <c r="J41" i="15"/>
  <c r="K41" i="15"/>
  <c r="AO41" i="15"/>
  <c r="AO37" i="15" l="1"/>
  <c r="AO21" i="15"/>
  <c r="AO31" i="15"/>
  <c r="AO25" i="15"/>
  <c r="AO32" i="15"/>
  <c r="AO10" i="15"/>
  <c r="AO47" i="15"/>
  <c r="AO8" i="15"/>
  <c r="AO49" i="15"/>
  <c r="AO27" i="15"/>
  <c r="AO3" i="15"/>
  <c r="AO35" i="15"/>
  <c r="AO16" i="15"/>
  <c r="AO26" i="15"/>
  <c r="AO9" i="15"/>
  <c r="AO11" i="15"/>
  <c r="AO44" i="15"/>
  <c r="AO48" i="15"/>
  <c r="AO14" i="15"/>
  <c r="AO13" i="15"/>
  <c r="AO22" i="15"/>
  <c r="AO50" i="15"/>
  <c r="AO43" i="15"/>
  <c r="AO40" i="15"/>
  <c r="AO39" i="15"/>
  <c r="AO38" i="15"/>
  <c r="AO36" i="15"/>
  <c r="AO34" i="15"/>
  <c r="AO33" i="15"/>
  <c r="AO30" i="15"/>
  <c r="AO28" i="15"/>
  <c r="AO24" i="15"/>
  <c r="AO23" i="15"/>
  <c r="AO12" i="15"/>
  <c r="AO19" i="15"/>
  <c r="AO18" i="15"/>
  <c r="AO17" i="15"/>
  <c r="AO15" i="15"/>
  <c r="AO7" i="15"/>
  <c r="AO5" i="15"/>
  <c r="AO4" i="15"/>
  <c r="H18" i="15"/>
  <c r="I18" i="15"/>
  <c r="J18" i="15"/>
  <c r="K18" i="15"/>
  <c r="H33" i="15"/>
  <c r="I33" i="15"/>
  <c r="J33" i="15"/>
  <c r="K33" i="15"/>
  <c r="H34" i="15"/>
  <c r="I34" i="15"/>
  <c r="J34" i="15"/>
  <c r="K34" i="15"/>
  <c r="H19" i="15"/>
  <c r="I19" i="15"/>
  <c r="J19" i="15"/>
  <c r="K19" i="15"/>
  <c r="H36" i="15"/>
  <c r="I36" i="15"/>
  <c r="J36" i="15"/>
  <c r="K36" i="15"/>
  <c r="H43" i="15"/>
  <c r="I43" i="15"/>
  <c r="J43" i="15"/>
  <c r="K43" i="15"/>
  <c r="H4" i="15"/>
  <c r="I4" i="15"/>
  <c r="J4" i="15"/>
  <c r="K4" i="15"/>
  <c r="H30" i="15"/>
  <c r="I30" i="15"/>
  <c r="J30" i="15"/>
  <c r="K30" i="15"/>
  <c r="H5" i="15"/>
  <c r="I5" i="15"/>
  <c r="J5" i="15"/>
  <c r="K5" i="15"/>
  <c r="H50" i="15"/>
  <c r="I50" i="15"/>
  <c r="J50" i="15"/>
  <c r="K50" i="15"/>
  <c r="H17" i="15"/>
  <c r="I17" i="15"/>
  <c r="J17" i="15"/>
  <c r="K17" i="15"/>
  <c r="H7" i="15"/>
  <c r="I7" i="15"/>
  <c r="J7" i="15"/>
  <c r="K7" i="15"/>
  <c r="H38" i="15"/>
  <c r="I38" i="15"/>
  <c r="J38" i="15"/>
  <c r="K38" i="15"/>
  <c r="H15" i="15"/>
  <c r="I15" i="15"/>
  <c r="J15" i="15"/>
  <c r="K15" i="15"/>
  <c r="H39" i="15"/>
  <c r="I39" i="15"/>
  <c r="J39" i="15"/>
  <c r="K39" i="15"/>
  <c r="H40" i="15"/>
  <c r="I40" i="15"/>
  <c r="J40" i="15"/>
  <c r="K40" i="15"/>
  <c r="H23" i="15"/>
  <c r="I23" i="15"/>
  <c r="J23" i="15"/>
  <c r="K23" i="15"/>
  <c r="H12" i="15"/>
  <c r="I12" i="15"/>
  <c r="J12" i="15"/>
  <c r="K12" i="15"/>
  <c r="H24" i="15"/>
  <c r="I24" i="15"/>
  <c r="J24" i="15"/>
  <c r="K24" i="15"/>
  <c r="H28" i="15"/>
  <c r="I28" i="15"/>
  <c r="J28" i="15"/>
  <c r="K28" i="15"/>
  <c r="H22" i="15"/>
  <c r="I22" i="15"/>
  <c r="J22" i="15"/>
  <c r="K22" i="15"/>
  <c r="H13" i="15"/>
  <c r="I13" i="15"/>
  <c r="J13" i="15"/>
  <c r="K13" i="15"/>
  <c r="H14" i="15"/>
  <c r="I14" i="15"/>
  <c r="J14" i="15"/>
  <c r="K14" i="15"/>
  <c r="H48" i="15"/>
  <c r="I48" i="15"/>
  <c r="J48" i="15"/>
  <c r="K48" i="15"/>
  <c r="H44" i="15"/>
  <c r="I44" i="15"/>
  <c r="J44" i="15"/>
  <c r="K44" i="15"/>
  <c r="H11" i="15"/>
  <c r="I11" i="15"/>
  <c r="J11" i="15"/>
  <c r="K11" i="15"/>
  <c r="H9" i="15"/>
  <c r="I9" i="15"/>
  <c r="J9" i="15"/>
  <c r="K9" i="15"/>
  <c r="H26" i="15"/>
  <c r="I26" i="15"/>
  <c r="J26" i="15"/>
  <c r="K26" i="15"/>
  <c r="H16" i="15"/>
  <c r="I16" i="15"/>
  <c r="J16" i="15"/>
  <c r="K16" i="15"/>
  <c r="H35" i="15"/>
  <c r="I35" i="15"/>
  <c r="J35" i="15"/>
  <c r="K35" i="15"/>
  <c r="H3" i="15"/>
  <c r="I3" i="15"/>
  <c r="J3" i="15"/>
  <c r="K3" i="15"/>
  <c r="H27" i="15"/>
  <c r="I27" i="15"/>
  <c r="J27" i="15"/>
  <c r="K27" i="15"/>
  <c r="H49" i="15"/>
  <c r="I49" i="15"/>
  <c r="J49" i="15"/>
  <c r="K49" i="15"/>
  <c r="H8" i="15"/>
  <c r="I8" i="15"/>
  <c r="J8" i="15"/>
  <c r="K8" i="15"/>
  <c r="H47" i="15"/>
  <c r="I47" i="15"/>
  <c r="J47" i="15"/>
  <c r="K47" i="15"/>
  <c r="H10" i="15"/>
  <c r="I10" i="15"/>
  <c r="J10" i="15"/>
  <c r="K10" i="15"/>
  <c r="H32" i="15"/>
  <c r="I32" i="15"/>
  <c r="J32" i="15"/>
  <c r="K32" i="15"/>
  <c r="H25" i="15"/>
  <c r="I25" i="15"/>
  <c r="J25" i="15"/>
  <c r="K25" i="15"/>
  <c r="H31" i="15"/>
  <c r="I31" i="15"/>
  <c r="J31" i="15"/>
  <c r="K31" i="15"/>
  <c r="H37" i="15"/>
  <c r="I37" i="15"/>
  <c r="J37" i="15"/>
  <c r="K37" i="15"/>
  <c r="H42" i="15"/>
  <c r="I42" i="15"/>
  <c r="J42" i="15"/>
  <c r="K42" i="15"/>
  <c r="K55" i="13" l="1"/>
  <c r="J55" i="13"/>
  <c r="I55" i="13"/>
  <c r="H55" i="13"/>
  <c r="K53" i="13"/>
  <c r="J53" i="13"/>
  <c r="I53" i="13"/>
  <c r="H53" i="13"/>
  <c r="K41" i="13"/>
  <c r="J41" i="13"/>
  <c r="I41" i="13"/>
  <c r="H41" i="13"/>
  <c r="K34" i="13"/>
  <c r="J34" i="13"/>
  <c r="I34" i="13"/>
  <c r="H34" i="13"/>
  <c r="K36" i="13"/>
  <c r="J36" i="13"/>
  <c r="I36" i="13"/>
  <c r="H36" i="13"/>
  <c r="K35" i="13"/>
  <c r="J35" i="13"/>
  <c r="I35" i="13"/>
  <c r="H35" i="13"/>
  <c r="K29" i="13"/>
  <c r="J29" i="13"/>
  <c r="I29" i="13"/>
  <c r="H29" i="13"/>
  <c r="K21" i="13"/>
  <c r="J21" i="13"/>
  <c r="I21" i="13"/>
  <c r="H21" i="13"/>
  <c r="K20" i="13"/>
  <c r="J20" i="13"/>
  <c r="I20" i="13"/>
  <c r="H20" i="13"/>
  <c r="K19" i="13"/>
  <c r="J19" i="13"/>
  <c r="I19" i="13"/>
  <c r="H19" i="13"/>
  <c r="K14" i="13"/>
  <c r="J14" i="13"/>
  <c r="I14" i="13"/>
  <c r="H14" i="13"/>
  <c r="K45" i="13"/>
  <c r="J45" i="13"/>
  <c r="I45" i="13"/>
  <c r="H45" i="13"/>
  <c r="K27" i="13"/>
  <c r="J27" i="13"/>
  <c r="I27" i="13"/>
  <c r="H27" i="13"/>
  <c r="K26" i="13"/>
  <c r="J26" i="13"/>
  <c r="I26" i="13"/>
  <c r="H26" i="13"/>
  <c r="K33" i="13"/>
  <c r="J33" i="13"/>
  <c r="I33" i="13"/>
  <c r="H33" i="13"/>
  <c r="K28" i="13"/>
  <c r="J28" i="13"/>
  <c r="I28" i="13"/>
  <c r="H28" i="13"/>
  <c r="K6" i="13"/>
  <c r="J6" i="13"/>
  <c r="I6" i="13"/>
  <c r="H6" i="13"/>
  <c r="K25" i="13"/>
  <c r="J25" i="13"/>
  <c r="I25" i="13"/>
  <c r="H25" i="13"/>
  <c r="K9" i="13"/>
  <c r="J9" i="13"/>
  <c r="I9" i="13"/>
  <c r="H9" i="13"/>
  <c r="K7" i="13"/>
  <c r="J7" i="13"/>
  <c r="I7" i="13"/>
  <c r="H7" i="13"/>
  <c r="K52" i="13"/>
  <c r="J52" i="13"/>
  <c r="I52" i="13"/>
  <c r="H52" i="13"/>
  <c r="K51" i="13"/>
  <c r="J51" i="13"/>
  <c r="I51" i="13"/>
  <c r="H51" i="13"/>
  <c r="K50" i="13"/>
  <c r="J50" i="13"/>
  <c r="I50" i="13"/>
  <c r="H50" i="13"/>
  <c r="K49" i="13"/>
  <c r="J49" i="13"/>
  <c r="I49" i="13"/>
  <c r="H49" i="13"/>
  <c r="K48" i="13"/>
  <c r="J48" i="13"/>
  <c r="I48" i="13"/>
  <c r="H48" i="13"/>
  <c r="K4" i="13"/>
  <c r="J4" i="13"/>
  <c r="I4" i="13"/>
  <c r="H4" i="13"/>
  <c r="K22" i="13"/>
  <c r="J22" i="13"/>
  <c r="I22" i="13"/>
  <c r="H22" i="13"/>
  <c r="K30" i="13"/>
  <c r="J30" i="13"/>
  <c r="I30" i="13"/>
  <c r="H30" i="13"/>
  <c r="K17" i="13"/>
  <c r="J17" i="13"/>
  <c r="I17" i="13"/>
  <c r="H17" i="13"/>
  <c r="K15" i="13"/>
  <c r="J15" i="13"/>
  <c r="I15" i="13"/>
  <c r="H15" i="13"/>
  <c r="K10" i="13"/>
  <c r="J10" i="13"/>
  <c r="I10" i="13"/>
  <c r="H10" i="13"/>
  <c r="K11" i="13"/>
  <c r="J11" i="13"/>
  <c r="I11" i="13"/>
  <c r="H11" i="13"/>
  <c r="K24" i="13"/>
  <c r="J24" i="13"/>
  <c r="I24" i="13"/>
  <c r="H24" i="13"/>
  <c r="K18" i="13"/>
  <c r="J18" i="13"/>
  <c r="I18" i="13"/>
  <c r="H18" i="13"/>
  <c r="K12" i="13"/>
  <c r="J12" i="13"/>
  <c r="I12" i="13"/>
  <c r="H12" i="13"/>
  <c r="K8" i="13"/>
  <c r="J8" i="13"/>
  <c r="I8" i="13"/>
  <c r="H8" i="13"/>
  <c r="K38" i="13"/>
  <c r="J38" i="13"/>
  <c r="I38" i="13"/>
  <c r="H38" i="13"/>
  <c r="K16" i="13"/>
  <c r="J16" i="13"/>
  <c r="I16" i="13"/>
  <c r="H16" i="13"/>
  <c r="K47" i="13"/>
  <c r="J47" i="13"/>
  <c r="I47" i="13"/>
  <c r="H47" i="13"/>
  <c r="AM21" i="16" l="1"/>
  <c r="K21" i="16"/>
  <c r="J21" i="16"/>
  <c r="I21" i="16"/>
  <c r="H21" i="16"/>
  <c r="AM8" i="16"/>
  <c r="K8" i="16"/>
  <c r="J8" i="16"/>
  <c r="I8" i="16"/>
  <c r="H8" i="16"/>
  <c r="AM4" i="16"/>
  <c r="K4" i="16"/>
  <c r="J4" i="16"/>
  <c r="I4" i="16"/>
  <c r="H4" i="16"/>
  <c r="AM22" i="16"/>
  <c r="K22" i="16"/>
  <c r="J22" i="16"/>
  <c r="I22" i="16"/>
  <c r="H22" i="16"/>
  <c r="AM20" i="16"/>
  <c r="K20" i="16"/>
  <c r="J20" i="16"/>
  <c r="I20" i="16"/>
  <c r="H20" i="16"/>
  <c r="AM19" i="16"/>
  <c r="K19" i="16"/>
  <c r="J19" i="16"/>
  <c r="I19" i="16"/>
  <c r="H19" i="16"/>
  <c r="AM18" i="16"/>
  <c r="K18" i="16"/>
  <c r="J18" i="16"/>
  <c r="I18" i="16"/>
  <c r="H18" i="16"/>
  <c r="AM23" i="16"/>
  <c r="K23" i="16"/>
  <c r="J23" i="16"/>
  <c r="I23" i="16"/>
  <c r="H23" i="16"/>
  <c r="AM17" i="16"/>
  <c r="K17" i="16"/>
  <c r="J17" i="16"/>
  <c r="I17" i="16"/>
  <c r="H17" i="16"/>
  <c r="AM25" i="16"/>
  <c r="K25" i="16"/>
  <c r="J25" i="16"/>
  <c r="I25" i="16"/>
  <c r="H25" i="16"/>
  <c r="AM7" i="16"/>
  <c r="K7" i="16"/>
  <c r="J7" i="16"/>
  <c r="I7" i="16"/>
  <c r="H7" i="16"/>
  <c r="AM6" i="16"/>
  <c r="K6" i="16"/>
  <c r="J6" i="16"/>
  <c r="I6" i="16"/>
  <c r="H6" i="16"/>
  <c r="AM9" i="16"/>
  <c r="K9" i="16"/>
  <c r="J9" i="16"/>
  <c r="I9" i="16"/>
  <c r="H9" i="16"/>
  <c r="AM16" i="16"/>
  <c r="K16" i="16"/>
  <c r="J16" i="16"/>
  <c r="I16" i="16"/>
  <c r="H16" i="16"/>
  <c r="AM24" i="16"/>
  <c r="K24" i="16"/>
  <c r="J24" i="16"/>
  <c r="I24" i="16"/>
  <c r="H24" i="16"/>
  <c r="K23" i="13"/>
  <c r="J23" i="13"/>
  <c r="I23" i="13"/>
  <c r="H23" i="13"/>
  <c r="K13" i="13"/>
  <c r="J13" i="13"/>
  <c r="I13" i="13"/>
  <c r="H13" i="13"/>
  <c r="K5" i="13"/>
  <c r="J5" i="13"/>
  <c r="I5" i="13"/>
  <c r="H5" i="13"/>
  <c r="K44" i="13"/>
  <c r="J44" i="13"/>
  <c r="I44" i="13"/>
  <c r="H44" i="13"/>
  <c r="K40" i="13"/>
  <c r="J40" i="13"/>
  <c r="I40" i="13"/>
  <c r="H40" i="13"/>
  <c r="K31" i="13"/>
  <c r="J31" i="13"/>
  <c r="I31" i="13"/>
  <c r="H31" i="13"/>
  <c r="K54" i="13"/>
  <c r="J54" i="13"/>
  <c r="I54" i="13"/>
  <c r="H54" i="13"/>
  <c r="K46" i="13"/>
  <c r="J46" i="13"/>
  <c r="I46" i="13"/>
  <c r="H46" i="13"/>
  <c r="K32" i="13"/>
  <c r="J32" i="13"/>
  <c r="I32" i="13"/>
  <c r="H32" i="13"/>
  <c r="K3" i="13"/>
  <c r="J3" i="13"/>
  <c r="I3" i="13"/>
  <c r="H3" i="13"/>
  <c r="K43" i="13"/>
  <c r="J43" i="13"/>
  <c r="I43" i="13"/>
  <c r="H43" i="13"/>
  <c r="K42" i="13"/>
  <c r="J42" i="13"/>
  <c r="I42" i="13"/>
  <c r="H42" i="13"/>
  <c r="K39" i="13"/>
  <c r="J39" i="13"/>
  <c r="I39" i="13"/>
  <c r="H39" i="13"/>
  <c r="K37" i="13"/>
  <c r="J37" i="13"/>
  <c r="I37" i="13"/>
  <c r="H37" i="13"/>
</calcChain>
</file>

<file path=xl/sharedStrings.xml><?xml version="1.0" encoding="utf-8"?>
<sst xmlns="http://schemas.openxmlformats.org/spreadsheetml/2006/main" count="5546" uniqueCount="1842">
  <si>
    <t>Author</t>
  </si>
  <si>
    <t>Title</t>
  </si>
  <si>
    <t>Year</t>
  </si>
  <si>
    <t>Reviewer</t>
  </si>
  <si>
    <t>Notes</t>
    <phoneticPr fontId="1" type="noConversion"/>
  </si>
  <si>
    <t>Sample</t>
    <phoneticPr fontId="1" type="noConversion"/>
  </si>
  <si>
    <t>Study Design</t>
    <phoneticPr fontId="1" type="noConversion"/>
  </si>
  <si>
    <t>Intervention Level (socio-ecological level)</t>
  </si>
  <si>
    <t>Individual</t>
  </si>
  <si>
    <t>Community</t>
  </si>
  <si>
    <t>Organizational</t>
  </si>
  <si>
    <t xml:space="preserve">Interpersonal </t>
  </si>
  <si>
    <t xml:space="preserve">Public Policy </t>
  </si>
  <si>
    <t>Law makers</t>
  </si>
  <si>
    <t>Police</t>
  </si>
  <si>
    <t>Healthcare workers</t>
  </si>
  <si>
    <t>Sex Workers</t>
  </si>
  <si>
    <t>PWID</t>
  </si>
  <si>
    <t>Pregnant women</t>
  </si>
  <si>
    <t>General population</t>
  </si>
  <si>
    <t>Multiple</t>
  </si>
  <si>
    <t>Details if 'multiple' for level or pop</t>
  </si>
  <si>
    <t>Cross Sectional Survey</t>
  </si>
  <si>
    <t>Repeated Cross Sectional Survey</t>
  </si>
  <si>
    <t>Mixed Methods</t>
  </si>
  <si>
    <t>Program Monitoring Data</t>
  </si>
  <si>
    <t>Policy Review</t>
  </si>
  <si>
    <t xml:space="preserve">If mixed, describe; if policy, describe framework/methods utilized </t>
  </si>
  <si>
    <t>Yes</t>
  </si>
  <si>
    <t>No</t>
  </si>
  <si>
    <t>Target Population</t>
  </si>
  <si>
    <t>PLHIV</t>
  </si>
  <si>
    <t>Survivors of GBV</t>
  </si>
  <si>
    <t>Pre/Post Test with Control Group</t>
  </si>
  <si>
    <t>Pre/Post Test without Control Group</t>
  </si>
  <si>
    <t xml:space="preserve">Qualitative Post-Only </t>
  </si>
  <si>
    <t xml:space="preserve">Qualitative Pre-Post </t>
  </si>
  <si>
    <t>Women</t>
  </si>
  <si>
    <t>Summary of Intervention (give details of duration, if applicable)</t>
  </si>
  <si>
    <t>LGBTQ</t>
  </si>
  <si>
    <t>Vietnam</t>
  </si>
  <si>
    <t>South Africa</t>
  </si>
  <si>
    <t>Brazil</t>
  </si>
  <si>
    <t>China</t>
  </si>
  <si>
    <t>Thailand</t>
  </si>
  <si>
    <t>Kyrgyzstan</t>
  </si>
  <si>
    <t>United States</t>
  </si>
  <si>
    <t>Kenya</t>
  </si>
  <si>
    <t>Quantitative Post Test Only</t>
  </si>
  <si>
    <t>At Risk Youth</t>
  </si>
  <si>
    <t>Location</t>
  </si>
  <si>
    <t>Country</t>
  </si>
  <si>
    <t>Target population</t>
  </si>
  <si>
    <t>Study design</t>
  </si>
  <si>
    <t>Yes no NA NR Unclear</t>
  </si>
  <si>
    <t>AFRICA - EAST AND SOUTHERN</t>
  </si>
  <si>
    <t>Angola</t>
  </si>
  <si>
    <t>Botswana</t>
  </si>
  <si>
    <t>Comoros</t>
  </si>
  <si>
    <t>Eritrea</t>
  </si>
  <si>
    <t>Eswatini</t>
  </si>
  <si>
    <t>Ethiopia</t>
  </si>
  <si>
    <t>Lesotho</t>
  </si>
  <si>
    <t>Madagascar</t>
  </si>
  <si>
    <t>Malawi</t>
  </si>
  <si>
    <t>Mauritius</t>
  </si>
  <si>
    <t>Mozambique</t>
  </si>
  <si>
    <t>Namibia</t>
  </si>
  <si>
    <t>Rwanda</t>
  </si>
  <si>
    <t>Seychelles</t>
  </si>
  <si>
    <t>South Sudan</t>
  </si>
  <si>
    <t>Uganda</t>
  </si>
  <si>
    <t>United Republic of Tanzania</t>
  </si>
  <si>
    <t>Zambia</t>
  </si>
  <si>
    <t>Zimbabwe</t>
  </si>
  <si>
    <t>AFRICA - WEST AND CENTRAL</t>
  </si>
  <si>
    <t>Benin</t>
  </si>
  <si>
    <t>Burkina Faso</t>
  </si>
  <si>
    <t>Burundi</t>
  </si>
  <si>
    <t>Cameroon</t>
  </si>
  <si>
    <t>Cape Verde</t>
  </si>
  <si>
    <t>Central African Republic</t>
  </si>
  <si>
    <t>Chad</t>
  </si>
  <si>
    <t>Congo</t>
  </si>
  <si>
    <t>Côte d'Ivoire</t>
  </si>
  <si>
    <t>Democratic Republic of the Congo</t>
  </si>
  <si>
    <t>Equatorial Guinea</t>
  </si>
  <si>
    <t>Gabon</t>
  </si>
  <si>
    <t>Gambia</t>
  </si>
  <si>
    <t>Ghana</t>
  </si>
  <si>
    <t>Guinea</t>
  </si>
  <si>
    <t>Guinea-Bissau</t>
  </si>
  <si>
    <t>Liberia</t>
  </si>
  <si>
    <t>Mali</t>
  </si>
  <si>
    <t>Mauritania</t>
  </si>
  <si>
    <t>Niger</t>
  </si>
  <si>
    <t>Nigeria</t>
  </si>
  <si>
    <t>Sao Tome and Principe</t>
  </si>
  <si>
    <t>Senegal</t>
  </si>
  <si>
    <t>Sierra Leone</t>
  </si>
  <si>
    <t>Togo</t>
  </si>
  <si>
    <t>ASIA AND PACIFIC</t>
  </si>
  <si>
    <t>Afghanistan</t>
  </si>
  <si>
    <t>Australia</t>
  </si>
  <si>
    <t>Bangladesh</t>
  </si>
  <si>
    <t>Bhutan</t>
  </si>
  <si>
    <t>Brunei Darussalam</t>
  </si>
  <si>
    <t>Cambodia</t>
  </si>
  <si>
    <t>Democratic People's Republic of Korea</t>
  </si>
  <si>
    <t>Federated States of Micronesia</t>
  </si>
  <si>
    <t>Fiji</t>
  </si>
  <si>
    <t>India</t>
  </si>
  <si>
    <t>Indonesia</t>
  </si>
  <si>
    <t>Japan</t>
  </si>
  <si>
    <t>Kiribati</t>
  </si>
  <si>
    <t>Lao People's Democratic Republic</t>
  </si>
  <si>
    <t>Malaysia</t>
  </si>
  <si>
    <t>Maldives</t>
  </si>
  <si>
    <t>Marshall Islands</t>
  </si>
  <si>
    <t>Mongolia</t>
  </si>
  <si>
    <t>Myanmar</t>
  </si>
  <si>
    <t>Nauru</t>
  </si>
  <si>
    <t>Nepal</t>
  </si>
  <si>
    <t>New Zealand</t>
  </si>
  <si>
    <t>Pakistan</t>
  </si>
  <si>
    <t>Palau</t>
  </si>
  <si>
    <t>Papua New Guinea</t>
  </si>
  <si>
    <t>Philippines</t>
  </si>
  <si>
    <t>Republic of Korea</t>
  </si>
  <si>
    <t>Singapore</t>
  </si>
  <si>
    <t>Solomon Islands</t>
  </si>
  <si>
    <t>Sri Lanka</t>
  </si>
  <si>
    <t>Timor-Leste</t>
  </si>
  <si>
    <t>Tonga</t>
  </si>
  <si>
    <t>Tuvalu</t>
  </si>
  <si>
    <t>Vanuatu</t>
  </si>
  <si>
    <t>Viet Nam</t>
  </si>
  <si>
    <t>Region (UNAIDS)</t>
  </si>
  <si>
    <t>Region (WHO)</t>
  </si>
  <si>
    <t>EASTERN EUROPE AND CENTRAL ASIA</t>
  </si>
  <si>
    <t>Albania</t>
  </si>
  <si>
    <t>Armenia</t>
  </si>
  <si>
    <t>Azerbaijan</t>
  </si>
  <si>
    <t>Belarus</t>
  </si>
  <si>
    <t>Bosnia and Herzegovina</t>
  </si>
  <si>
    <t>Georgia</t>
  </si>
  <si>
    <t>Kazakhstan</t>
  </si>
  <si>
    <t>Montenegro</t>
  </si>
  <si>
    <t>Republic of Moldova</t>
  </si>
  <si>
    <t>Russian Federation</t>
  </si>
  <si>
    <t>Tajikistan</t>
  </si>
  <si>
    <t>The Former Yugoslav Republic of Macedonia</t>
  </si>
  <si>
    <t>Turkmenistan</t>
  </si>
  <si>
    <t>Ukraine</t>
  </si>
  <si>
    <t>Uzbekistan</t>
  </si>
  <si>
    <t>LATIN AMERICA AND THE CARIBBEAN</t>
  </si>
  <si>
    <t>Antigua and Barbuda</t>
  </si>
  <si>
    <t>Argentina</t>
  </si>
  <si>
    <t>Bahamas</t>
  </si>
  <si>
    <t>Barbados</t>
  </si>
  <si>
    <t>Belize</t>
  </si>
  <si>
    <t>Bolivia</t>
  </si>
  <si>
    <t>Chile</t>
  </si>
  <si>
    <t>Colombia</t>
  </si>
  <si>
    <t>Costa Rica</t>
  </si>
  <si>
    <t>Cuba</t>
  </si>
  <si>
    <t>Dominica</t>
  </si>
  <si>
    <t>Dominican Republic</t>
  </si>
  <si>
    <t>Ecuador</t>
  </si>
  <si>
    <t>El Salvador</t>
  </si>
  <si>
    <t>Grenada</t>
  </si>
  <si>
    <t>Guatemala</t>
  </si>
  <si>
    <t>Guyana</t>
  </si>
  <si>
    <t>Haiti</t>
  </si>
  <si>
    <t>Honduras</t>
  </si>
  <si>
    <t>Jamaica</t>
  </si>
  <si>
    <t>Mexico</t>
  </si>
  <si>
    <t>Nicaragua</t>
  </si>
  <si>
    <t>Panama</t>
  </si>
  <si>
    <t>Paraguay</t>
  </si>
  <si>
    <t>Peru</t>
  </si>
  <si>
    <t>Saint Kitts and Nevis</t>
  </si>
  <si>
    <t>Saint Lucia</t>
  </si>
  <si>
    <t>Saint Vincent and the Grenadines</t>
  </si>
  <si>
    <t>Suriname</t>
  </si>
  <si>
    <t>Trinidad and Tobago</t>
  </si>
  <si>
    <t>Uruguay</t>
  </si>
  <si>
    <t>Venezuela</t>
  </si>
  <si>
    <t>NORTH AFRICA AND MIDDLE EAST</t>
  </si>
  <si>
    <t>Algeria</t>
  </si>
  <si>
    <t>Bahrain</t>
  </si>
  <si>
    <t>Djibouti</t>
  </si>
  <si>
    <t>Egypt</t>
  </si>
  <si>
    <t>Iraq</t>
  </si>
  <si>
    <t>Islamic Republic of Iran</t>
  </si>
  <si>
    <t>Jordan</t>
  </si>
  <si>
    <t>Kuwait</t>
  </si>
  <si>
    <t>Lebanon</t>
  </si>
  <si>
    <t>Libya</t>
  </si>
  <si>
    <t>Morocco</t>
  </si>
  <si>
    <t>Oman</t>
  </si>
  <si>
    <t>Qatar</t>
  </si>
  <si>
    <t>Saudi Arabia</t>
  </si>
  <si>
    <t>Somalia</t>
  </si>
  <si>
    <t>Sudan</t>
  </si>
  <si>
    <t>Syrian Arab Republic</t>
  </si>
  <si>
    <t>Tunisia</t>
  </si>
  <si>
    <t>United Arab Emirates</t>
  </si>
  <si>
    <t>Yemen</t>
  </si>
  <si>
    <t>WESTERN AND CENTRAL EUROPE AND NORTH AMERICA</t>
  </si>
  <si>
    <t>Andorra</t>
  </si>
  <si>
    <t>Austria</t>
  </si>
  <si>
    <t>Belgium</t>
  </si>
  <si>
    <t>Bulgaria</t>
  </si>
  <si>
    <t>Canada</t>
  </si>
  <si>
    <t>Croatia</t>
  </si>
  <si>
    <t>Cyprus</t>
  </si>
  <si>
    <t>Czechia</t>
  </si>
  <si>
    <t>Denmark</t>
  </si>
  <si>
    <t>Estonia</t>
  </si>
  <si>
    <t>Finland</t>
  </si>
  <si>
    <t>France</t>
  </si>
  <si>
    <t>Germany</t>
  </si>
  <si>
    <t>Greece</t>
  </si>
  <si>
    <t>Hungary</t>
  </si>
  <si>
    <t>Iceland</t>
  </si>
  <si>
    <t>Ireland</t>
  </si>
  <si>
    <t>Israel</t>
  </si>
  <si>
    <t>Italy</t>
  </si>
  <si>
    <t>Latvia</t>
  </si>
  <si>
    <t>Lithuania</t>
  </si>
  <si>
    <t>Luxembourg</t>
  </si>
  <si>
    <t>Netherlands</t>
  </si>
  <si>
    <t>Norway</t>
  </si>
  <si>
    <t>Poland</t>
  </si>
  <si>
    <t>Portugal</t>
  </si>
  <si>
    <t>Romania</t>
  </si>
  <si>
    <t>Serbia</t>
  </si>
  <si>
    <t>Slovakia</t>
  </si>
  <si>
    <t>Slovenia</t>
  </si>
  <si>
    <t>Spain</t>
  </si>
  <si>
    <t>Sweden</t>
  </si>
  <si>
    <t>Switzerland</t>
  </si>
  <si>
    <t>Turkey</t>
  </si>
  <si>
    <t>United Kingdom of Great Britain and Northern Ireland</t>
  </si>
  <si>
    <t>United States of America</t>
  </si>
  <si>
    <t>Region (World Bank)</t>
  </si>
  <si>
    <t>Code</t>
  </si>
  <si>
    <t>AFG</t>
  </si>
  <si>
    <t>South Asia</t>
  </si>
  <si>
    <t>Low income</t>
  </si>
  <si>
    <t>ALB</t>
  </si>
  <si>
    <t>Europe &amp; Central Asia</t>
  </si>
  <si>
    <t>Upper middle income</t>
  </si>
  <si>
    <t>DZA</t>
  </si>
  <si>
    <t>Middle East &amp; North Africa</t>
  </si>
  <si>
    <t>American Samoa</t>
  </si>
  <si>
    <t>ASM</t>
  </si>
  <si>
    <t>East Asia &amp; Pacific</t>
  </si>
  <si>
    <t>AND</t>
  </si>
  <si>
    <t>High income</t>
  </si>
  <si>
    <t>AGO</t>
  </si>
  <si>
    <t>Sub-Saharan Africa</t>
  </si>
  <si>
    <t>Lower middle income</t>
  </si>
  <si>
    <t>ATG</t>
  </si>
  <si>
    <t>Latin America &amp; Caribbean</t>
  </si>
  <si>
    <t>ARG</t>
  </si>
  <si>
    <t>ARM</t>
  </si>
  <si>
    <t>Aruba</t>
  </si>
  <si>
    <t>ABW</t>
  </si>
  <si>
    <t>AUS</t>
  </si>
  <si>
    <t>AUT</t>
  </si>
  <si>
    <t>AZE</t>
  </si>
  <si>
    <t>BHS</t>
  </si>
  <si>
    <t>BHR</t>
  </si>
  <si>
    <t>BGD</t>
  </si>
  <si>
    <t>BRB</t>
  </si>
  <si>
    <t>BLR</t>
  </si>
  <si>
    <t>BEL</t>
  </si>
  <si>
    <t>BLZ</t>
  </si>
  <si>
    <t>BEN</t>
  </si>
  <si>
    <t>Bermuda</t>
  </si>
  <si>
    <t>BMU</t>
  </si>
  <si>
    <t>North America</t>
  </si>
  <si>
    <t>BTN</t>
  </si>
  <si>
    <t>BOL</t>
  </si>
  <si>
    <t>BIH</t>
  </si>
  <si>
    <t>BWA</t>
  </si>
  <si>
    <t>BRA</t>
  </si>
  <si>
    <t>British Virgin Islands</t>
  </si>
  <si>
    <t>VGB</t>
  </si>
  <si>
    <t>BRN</t>
  </si>
  <si>
    <t>BGR</t>
  </si>
  <si>
    <t>BFA</t>
  </si>
  <si>
    <t>BDI</t>
  </si>
  <si>
    <t>Cabo Verde</t>
  </si>
  <si>
    <t>CPV</t>
  </si>
  <si>
    <t>KHM</t>
  </si>
  <si>
    <t>CMR</t>
  </si>
  <si>
    <t>CAN</t>
  </si>
  <si>
    <t>Cayman Islands</t>
  </si>
  <si>
    <t>CYM</t>
  </si>
  <si>
    <t>CAF</t>
  </si>
  <si>
    <t>TCD</t>
  </si>
  <si>
    <t>Channel Islands</t>
  </si>
  <si>
    <t>CHI</t>
  </si>
  <si>
    <t>CHL</t>
  </si>
  <si>
    <t>CHN</t>
  </si>
  <si>
    <t>COL</t>
  </si>
  <si>
    <t>COM</t>
  </si>
  <si>
    <t>Congo, Dem. Rep.</t>
  </si>
  <si>
    <t>COD</t>
  </si>
  <si>
    <t>Congo, Rep.</t>
  </si>
  <si>
    <t>COG</t>
  </si>
  <si>
    <t>CRI</t>
  </si>
  <si>
    <t>CIV</t>
  </si>
  <si>
    <t>HRV</t>
  </si>
  <si>
    <t>CUB</t>
  </si>
  <si>
    <t>Curaçao</t>
  </si>
  <si>
    <t>CUW</t>
  </si>
  <si>
    <t>CYP</t>
  </si>
  <si>
    <t>Czech Republic</t>
  </si>
  <si>
    <t>CZE</t>
  </si>
  <si>
    <t>DNK</t>
  </si>
  <si>
    <t>DJI</t>
  </si>
  <si>
    <t>DMA</t>
  </si>
  <si>
    <t>DOM</t>
  </si>
  <si>
    <t>ECU</t>
  </si>
  <si>
    <t>Egypt, Arab Rep.</t>
  </si>
  <si>
    <t>EGY</t>
  </si>
  <si>
    <t>SLV</t>
  </si>
  <si>
    <t>GNQ</t>
  </si>
  <si>
    <t>ERI</t>
  </si>
  <si>
    <t>EST</t>
  </si>
  <si>
    <t>SWZ</t>
  </si>
  <si>
    <t>ETH</t>
  </si>
  <si>
    <t>Faroe Islands</t>
  </si>
  <si>
    <t>FRO</t>
  </si>
  <si>
    <t>FJI</t>
  </si>
  <si>
    <t>FIN</t>
  </si>
  <si>
    <t>FRA</t>
  </si>
  <si>
    <t>French Polynesia</t>
  </si>
  <si>
    <t>PYF</t>
  </si>
  <si>
    <t>GAB</t>
  </si>
  <si>
    <t>Gambia, The</t>
  </si>
  <si>
    <t>GMB</t>
  </si>
  <si>
    <t>GEO</t>
  </si>
  <si>
    <t>DEU</t>
  </si>
  <si>
    <t>GHA</t>
  </si>
  <si>
    <t>Gibraltar</t>
  </si>
  <si>
    <t>GIB</t>
  </si>
  <si>
    <t>GRC</t>
  </si>
  <si>
    <t>Greenland</t>
  </si>
  <si>
    <t>GRL</t>
  </si>
  <si>
    <t>GRD</t>
  </si>
  <si>
    <t>Guam</t>
  </si>
  <si>
    <t>GUM</t>
  </si>
  <si>
    <t>GTM</t>
  </si>
  <si>
    <t>GIN</t>
  </si>
  <si>
    <t>GNB</t>
  </si>
  <si>
    <t>GUY</t>
  </si>
  <si>
    <t>HTI</t>
  </si>
  <si>
    <t>HND</t>
  </si>
  <si>
    <t>Hong Kong SAR, China</t>
  </si>
  <si>
    <t>HKG</t>
  </si>
  <si>
    <t>HUN</t>
  </si>
  <si>
    <t>ISL</t>
  </si>
  <si>
    <t>IND</t>
  </si>
  <si>
    <t>IDN</t>
  </si>
  <si>
    <t>Iran, Islamic Rep.</t>
  </si>
  <si>
    <t>IRN</t>
  </si>
  <si>
    <t>IRQ</t>
  </si>
  <si>
    <t>IRL</t>
  </si>
  <si>
    <t>Isle of Man</t>
  </si>
  <si>
    <t>IMN</t>
  </si>
  <si>
    <t>ISR</t>
  </si>
  <si>
    <t>ITA</t>
  </si>
  <si>
    <t>JAM</t>
  </si>
  <si>
    <t>JPN</t>
  </si>
  <si>
    <t>JOR</t>
  </si>
  <si>
    <t>KAZ</t>
  </si>
  <si>
    <t>KEN</t>
  </si>
  <si>
    <t>KIR</t>
  </si>
  <si>
    <t>Korea, Dem. People's Rep.</t>
  </si>
  <si>
    <t>PRK</t>
  </si>
  <si>
    <t>Korea, Rep.</t>
  </si>
  <si>
    <t>KOR</t>
  </si>
  <si>
    <t>Kosovo</t>
  </si>
  <si>
    <t>XKX</t>
  </si>
  <si>
    <t>KWT</t>
  </si>
  <si>
    <t>Kyrgyz Republic</t>
  </si>
  <si>
    <t>KGZ</t>
  </si>
  <si>
    <t>Lao PDR</t>
  </si>
  <si>
    <t>LAO</t>
  </si>
  <si>
    <t>LVA</t>
  </si>
  <si>
    <t>LBN</t>
  </si>
  <si>
    <t>LSO</t>
  </si>
  <si>
    <t>LBR</t>
  </si>
  <si>
    <t>LBY</t>
  </si>
  <si>
    <t>Liechtenstein</t>
  </si>
  <si>
    <t>LIE</t>
  </si>
  <si>
    <t>LTU</t>
  </si>
  <si>
    <t>LUX</t>
  </si>
  <si>
    <t>Macao SAR, China</t>
  </si>
  <si>
    <t>MAC</t>
  </si>
  <si>
    <t>MDG</t>
  </si>
  <si>
    <t>MWI</t>
  </si>
  <si>
    <t>MYS</t>
  </si>
  <si>
    <t>MDV</t>
  </si>
  <si>
    <t>MLI</t>
  </si>
  <si>
    <t>Malta</t>
  </si>
  <si>
    <t>MLT</t>
  </si>
  <si>
    <t>MHL</t>
  </si>
  <si>
    <t>MRT</t>
  </si>
  <si>
    <t>MUS</t>
  </si>
  <si>
    <t>MEX</t>
  </si>
  <si>
    <t>Micronesia, Fed. Sts.</t>
  </si>
  <si>
    <t>FSM</t>
  </si>
  <si>
    <t>Moldova</t>
  </si>
  <si>
    <t>MDA</t>
  </si>
  <si>
    <t>Monaco</t>
  </si>
  <si>
    <t>MCO</t>
  </si>
  <si>
    <t>MNG</t>
  </si>
  <si>
    <t>MNE</t>
  </si>
  <si>
    <t>MAR</t>
  </si>
  <si>
    <t>MOZ</t>
  </si>
  <si>
    <t>MMR</t>
  </si>
  <si>
    <t>NAM</t>
  </si>
  <si>
    <t>NRU</t>
  </si>
  <si>
    <t>NPL</t>
  </si>
  <si>
    <t>NLD</t>
  </si>
  <si>
    <t>New Caledonia</t>
  </si>
  <si>
    <t>NCL</t>
  </si>
  <si>
    <t>NZL</t>
  </si>
  <si>
    <t>NIC</t>
  </si>
  <si>
    <t>NER</t>
  </si>
  <si>
    <t>NGA</t>
  </si>
  <si>
    <t>North Macedonia</t>
  </si>
  <si>
    <t>MKD</t>
  </si>
  <si>
    <t>Northern Mariana Islands</t>
  </si>
  <si>
    <t>MNP</t>
  </si>
  <si>
    <t>NOR</t>
  </si>
  <si>
    <t>OMN</t>
  </si>
  <si>
    <t>PAK</t>
  </si>
  <si>
    <t>PLW</t>
  </si>
  <si>
    <t>PAN</t>
  </si>
  <si>
    <t>PNG</t>
  </si>
  <si>
    <t>PRY</t>
  </si>
  <si>
    <t>PER</t>
  </si>
  <si>
    <t>PHL</t>
  </si>
  <si>
    <t>POL</t>
  </si>
  <si>
    <t>PRT</t>
  </si>
  <si>
    <t>Puerto Rico</t>
  </si>
  <si>
    <t>PRI</t>
  </si>
  <si>
    <t>QAT</t>
  </si>
  <si>
    <t>ROU</t>
  </si>
  <si>
    <t>RUS</t>
  </si>
  <si>
    <t>RWA</t>
  </si>
  <si>
    <t>Samoa</t>
  </si>
  <si>
    <t>WSM</t>
  </si>
  <si>
    <t>San Marino</t>
  </si>
  <si>
    <t>SMR</t>
  </si>
  <si>
    <t>São Tomé and Principe</t>
  </si>
  <si>
    <t>STP</t>
  </si>
  <si>
    <t>SAU</t>
  </si>
  <si>
    <t>SEN</t>
  </si>
  <si>
    <t>SRB</t>
  </si>
  <si>
    <t>SYC</t>
  </si>
  <si>
    <t>SLE</t>
  </si>
  <si>
    <t>SGP</t>
  </si>
  <si>
    <t>Sint Maarten (Dutch part)</t>
  </si>
  <si>
    <t>SXM</t>
  </si>
  <si>
    <t>Slovak Republic</t>
  </si>
  <si>
    <t>SVK</t>
  </si>
  <si>
    <t>SVN</t>
  </si>
  <si>
    <t>SLB</t>
  </si>
  <si>
    <t>SOM</t>
  </si>
  <si>
    <t>ZAF</t>
  </si>
  <si>
    <t>SSD</t>
  </si>
  <si>
    <t>ESP</t>
  </si>
  <si>
    <t>LKA</t>
  </si>
  <si>
    <t>St. Kitts and Nevis</t>
  </si>
  <si>
    <t>KNA</t>
  </si>
  <si>
    <t>St. Lucia</t>
  </si>
  <si>
    <t>LCA</t>
  </si>
  <si>
    <t>St. Martin (French part)</t>
  </si>
  <si>
    <t>MAF</t>
  </si>
  <si>
    <t>St. Vincent and the Grenadines</t>
  </si>
  <si>
    <t>VCT</t>
  </si>
  <si>
    <t>SDN</t>
  </si>
  <si>
    <t>SUR</t>
  </si>
  <si>
    <t>SWE</t>
  </si>
  <si>
    <t>CHE</t>
  </si>
  <si>
    <t>SYR</t>
  </si>
  <si>
    <t>Taiwan, China</t>
  </si>
  <si>
    <t>TWN</t>
  </si>
  <si>
    <t>TJK</t>
  </si>
  <si>
    <t>Tanzania</t>
  </si>
  <si>
    <t>TZA</t>
  </si>
  <si>
    <t>THA</t>
  </si>
  <si>
    <t>TLS</t>
  </si>
  <si>
    <t>TGO</t>
  </si>
  <si>
    <t>TON</t>
  </si>
  <si>
    <t>TTO</t>
  </si>
  <si>
    <t>TUN</t>
  </si>
  <si>
    <t>TUR</t>
  </si>
  <si>
    <t>TKM</t>
  </si>
  <si>
    <t>Turks and Caicos Islands</t>
  </si>
  <si>
    <t>TCA</t>
  </si>
  <si>
    <t>TUV</t>
  </si>
  <si>
    <t>UGA</t>
  </si>
  <si>
    <t>UKR</t>
  </si>
  <si>
    <t>ARE</t>
  </si>
  <si>
    <t>United Kingdom</t>
  </si>
  <si>
    <t>GBR</t>
  </si>
  <si>
    <t>USA</t>
  </si>
  <si>
    <t>URY</t>
  </si>
  <si>
    <t>UZB</t>
  </si>
  <si>
    <t>VUT</t>
  </si>
  <si>
    <t>Venezuela, RB</t>
  </si>
  <si>
    <t>VEN</t>
  </si>
  <si>
    <t>VNM</t>
  </si>
  <si>
    <t>Virgin Islands (U.S.)</t>
  </si>
  <si>
    <t>VIR</t>
  </si>
  <si>
    <t>West Bank and Gaza</t>
  </si>
  <si>
    <t>PSE</t>
  </si>
  <si>
    <t>Yemen, Rep.</t>
  </si>
  <si>
    <t>YEM</t>
  </si>
  <si>
    <t>ZMB</t>
  </si>
  <si>
    <t>ZWE</t>
  </si>
  <si>
    <r>
      <t>World Bank list of economies (</t>
    </r>
    <r>
      <rPr>
        <b/>
        <i/>
        <sz val="12"/>
        <rFont val="Arial"/>
        <family val="2"/>
      </rPr>
      <t>June 2019) - https://datahelpdesk.worldbank.org/knowledgebase/articles/906519</t>
    </r>
  </si>
  <si>
    <t>Urban</t>
  </si>
  <si>
    <t>Semi-urban/Semi-rural</t>
  </si>
  <si>
    <t>Rural</t>
  </si>
  <si>
    <t>Unclear</t>
  </si>
  <si>
    <t>Income Group (World Bank) - June 2019 (Change of classification in bold)</t>
  </si>
  <si>
    <t>Eastern Mediterranean Region</t>
  </si>
  <si>
    <t>European Region</t>
  </si>
  <si>
    <t>African Region</t>
  </si>
  <si>
    <t>Region of the Americas</t>
  </si>
  <si>
    <t>Western Pacific Region</t>
  </si>
  <si>
    <t>South-East Asia Region</t>
  </si>
  <si>
    <t>Ref ID</t>
  </si>
  <si>
    <t>TP</t>
  </si>
  <si>
    <t>AS</t>
  </si>
  <si>
    <t>UNAIDS region</t>
  </si>
  <si>
    <t>WHO region</t>
  </si>
  <si>
    <t>WB region</t>
  </si>
  <si>
    <t>WB Income group</t>
  </si>
  <si>
    <t>Results 
(Policy Review)</t>
  </si>
  <si>
    <t>Results 
(Qualitative)</t>
  </si>
  <si>
    <t>Results 
(Quantitative)</t>
  </si>
  <si>
    <t>General Information</t>
  </si>
  <si>
    <t>List of Social Enablers</t>
  </si>
  <si>
    <t>Project Name: Developing inputs for UNAIDS on including social enablers into HIV modelling</t>
  </si>
  <si>
    <t>Study characteristics</t>
  </si>
  <si>
    <t>Not applicable</t>
  </si>
  <si>
    <t>Not reported</t>
  </si>
  <si>
    <t>Mixed</t>
  </si>
  <si>
    <t>Multiple countries</t>
  </si>
  <si>
    <t>Activites 1 and 2</t>
  </si>
  <si>
    <t>Recommendation to include in the HIV modelling process</t>
  </si>
  <si>
    <t>Recommendation</t>
  </si>
  <si>
    <t>Reasons to reject</t>
  </si>
  <si>
    <t>xxx</t>
  </si>
  <si>
    <t>Suggested Target(s)</t>
  </si>
  <si>
    <t>On costs</t>
  </si>
  <si>
    <t>Describe if yes</t>
  </si>
  <si>
    <r>
      <rPr>
        <b/>
        <sz val="11"/>
        <color theme="1"/>
        <rFont val="Calibri"/>
        <family val="2"/>
        <scheme val="minor"/>
      </rPr>
      <t>Source:</t>
    </r>
    <r>
      <rPr>
        <sz val="11"/>
        <color theme="1"/>
        <rFont val="Calibri"/>
        <family val="2"/>
        <scheme val="minor"/>
      </rPr>
      <t xml:space="preserve"> 
https://www.unaids.org/en/regionscountries/countries 
https://datahelpdesk.worldbank.org/knowledgebase/articles/906519
(23 September 2019)
https://www.who.int/choice/demography/by_country/en/, https://www.who.int/healthinfo/global_burden_disease/definition_regions/en/
(24 September 2019)</t>
    </r>
  </si>
  <si>
    <t>HIV-related legal services</t>
  </si>
  <si>
    <t>Monitoring &amp; reform: laws, policies, regulations</t>
  </si>
  <si>
    <t>Legal literacy</t>
  </si>
  <si>
    <t>Senzitiation of lawmakers &amp; law enforcement agents</t>
  </si>
  <si>
    <t>Training for health care providers on HR and medical ethics related to HIV</t>
  </si>
  <si>
    <t>Multiple approaches</t>
  </si>
  <si>
    <t>No of approaches</t>
  </si>
  <si>
    <t>UNAIDS Human Rights Programme Areas</t>
  </si>
  <si>
    <t>Stigma and Discrimination reduction</t>
  </si>
  <si>
    <t>Reducing Discrimination against Women</t>
  </si>
  <si>
    <t>HIV-related outcome (s)</t>
  </si>
  <si>
    <t>HR barriers to services</t>
  </si>
  <si>
    <t>HIV prevention (condoms, circumcision, PrEP, etc.)</t>
  </si>
  <si>
    <t>HIV care (entry into, other?)</t>
  </si>
  <si>
    <t>ART (uptake, adherence, maintenance)</t>
  </si>
  <si>
    <t>New infections averted</t>
  </si>
  <si>
    <t>Viral suppression</t>
  </si>
  <si>
    <t>Annual supporting costs</t>
  </si>
  <si>
    <t>Unit cost per person reached</t>
  </si>
  <si>
    <t>Description of programme impementation, if available</t>
  </si>
  <si>
    <t>Community involvement</t>
  </si>
  <si>
    <t>Intervention implementer</t>
  </si>
  <si>
    <t>Aim of Intervention</t>
  </si>
  <si>
    <t>Year of implementation</t>
  </si>
  <si>
    <t>HIV-related outcome (s) (note if outcome measures are validated, provide outcome measure and timeframe, if available)</t>
  </si>
  <si>
    <t>Non-HIV outcomes (note if outcome measures are validated, provide outcome measure and timeframe, if available)</t>
  </si>
  <si>
    <t>Describe effect estimate and outcome, if yes</t>
  </si>
  <si>
    <t>On HIV-related outcomes</t>
  </si>
  <si>
    <t>On non HIV outcomes</t>
  </si>
  <si>
    <t>Evidence on effects</t>
  </si>
  <si>
    <t>Evidence on costs</t>
  </si>
  <si>
    <t>Describe overall intervention, if yes</t>
  </si>
  <si>
    <t>Co-variates</t>
  </si>
  <si>
    <t>Physicians (n=133) and Nurses (n=70)</t>
  </si>
  <si>
    <t>Not Applicable</t>
  </si>
  <si>
    <t>Reducing HIV-related stigma among health-care professionals: a game-based experiential approach</t>
  </si>
  <si>
    <t>88 students who were undertaking health-care professional programs</t>
  </si>
  <si>
    <t>Improving Hospital-Based Quality of Care by Reducing HIV-Related Stigma: Evaluation Results from Vietnam</t>
  </si>
  <si>
    <t>A total of 795 participants were surveyed at baseline and 797 at endline</t>
  </si>
  <si>
    <t>Mak, WWS. et al.</t>
  </si>
  <si>
    <t>Lohiniva, AL. et al.</t>
  </si>
  <si>
    <t>Pisal, H. et al.</t>
  </si>
  <si>
    <t>Pulerwitz, J. et al.</t>
  </si>
  <si>
    <t>To measure the impact of tailor-made stigma-reduction intervention package to reduce stigma associated with HIV among doctors and nurses as it relates to the surgical care of PLHIV</t>
  </si>
  <si>
    <t>An anti-stigma intervention package was developed using a participatory approach by creating a taskforce to assist in designing the intervention and ensuring it was culturally appropriate. The taskforce included NAP officials, Global Disease Detection and Response Program project staff, a female and male living with HIV, directors of various surgical departments of the intervention hospital as well as the head of the quality assurance team, the head of the infection control unit and the director of the intervention hospital. The intervention included five interactive training modules including discussions and practical exercises: (1) a module on HIV background and stigma, (2) a module on medical ethics, (3) a module on childbirth, and (4) two modules addressing infection prevention and control measures, including standard precautions and aseptic techniques for invasive procedures. The training of healthcare providers was conducted over a period of four months.</t>
  </si>
  <si>
    <t>Details for HIV-related outcome, note if outcome measures are validated, provide outcome measure and timeframe, if available</t>
  </si>
  <si>
    <t>Non-HIV outcomes</t>
  </si>
  <si>
    <t>Details for non-HIV outcomes, note if outcome measures are validated, provide outcome measure and timeframe, if available)</t>
  </si>
  <si>
    <t>HIV stigma</t>
  </si>
  <si>
    <t>Value-based and fear-based stigma. The questions used to measure stigma were derived from previous stigma measurement studies conducted in India and Vietnam (Mahendra et al., 2007; Oanh et al., 2008) and were adapted to the Egyptian context based on formative research and the expert opinions of Egyptian healthcare workers. A scale including 27 items was developed to measure fear and stigmatizing attitudes among healthcare workers. The nine item scale measuring stigmatizing attitudes (value-based stigma) had an acceptable coefficient (0.72). The 12 items kept in the fear-based stigma scale had a 0.83 reliability coefficient.</t>
  </si>
  <si>
    <t>None reported</t>
  </si>
  <si>
    <t>The intervention showed significant reductions in both value-based and fear-based stigma among doctors and nurses in the intervention hospital compared to the control hospital.</t>
  </si>
  <si>
    <t>Multi-component anti-stigma intervention package using a participatory approach in a healthcare setting</t>
  </si>
  <si>
    <t>The overall value-based and fear-based stigma scores were significantly lower in the intervention hospital compared to the control hospital (2.1 and 1.1 compared to 3.8 and 3.2, respectively; p &lt; .001).
The reduction of the overall value-based stigma score was substantially reduced in the intervention hospital (48%) compared to the control hospital (14%).
The reduction in the overall fear-based stigma score was also significantly greater in the intervention hospital (69%) compared to the control hospital (18%), p &lt; .001.
The relative reduction of fear-based stigma scores ranged from 65% among physicians to 76% among nurses in the intervention hospital, compared to only 19% relative reduction among physicians and 13% among nurses in the control hospital.</t>
  </si>
  <si>
    <t>Co-variates not considered</t>
  </si>
  <si>
    <t>HIV stigma intervention in a low-HIV prevalence setting: a pilot study in an Egyptian healthcare facility</t>
  </si>
  <si>
    <t>Was the effect statistically significant?</t>
  </si>
  <si>
    <t>Intervention examined HIV-related outcomes</t>
  </si>
  <si>
    <t>Intervention examined non HIV outcomes</t>
  </si>
  <si>
    <t>Was the effect(s) statistically significant?</t>
  </si>
  <si>
    <t>The aim was to investigate whether K+EXG would be as effective as K+IVC in reducing stigma toward PLHIV among students in health-care professions.</t>
  </si>
  <si>
    <t>HIV-related knowledge, HIV stigma and discrimination</t>
  </si>
  <si>
    <t>Six measures were used to evaluate program outcomes: (1) HIV/AIDS-related knowledge (possible range 0–100%) was assessed by 23 items adopted from previous local HIV/AIDS-related studies; (2) stigmatizing attitudes toward PLHIV (possible range 14–84) was assessed by 14 items from previous studies (Cronbach’s αs = .86 in present study); (3) discrimination (possible range 7–54) was assessed by 7 items from previous studies (Cronbach’s αs = .70–.83 in present study); (4) fear of infection (possible range 5–30) was assessed by 5 items from previous studies (Cronbach’s αs = .80 in present study); (5) support for coercive policies (possible range 6–36) was assessed by 6 items from previous studies (Cronbach’s αs=.61–.78 in present study); and (6) willingness to treat (possible range 10–60) was assessed by 10 items from previous studies (Cronbach’s αs = .82–.91 in present study). The final version of all measures was reviewed for content validity.</t>
  </si>
  <si>
    <t>The game-based experiential approach (K+EXG) significantly improved stigmatizing attitudes toward PLHIV, among other dimensions of stigma. Experiential games (K+EXG) were as effective as in vivo contact (K+IVC) in reducing HIV-related stigma.</t>
  </si>
  <si>
    <t xml:space="preserve">Participants were randomly assigned to either the K+EXG program or the K+IVC program. Immediately following a 30-minute didactic session on HIV/AIDS knowledge, the K+EXG group (n = 46) participated in two different experiential games while the K+IVC group (n = 42) listened to a 90-minute sharing session hosted by two PLHIV. </t>
  </si>
  <si>
    <t xml:space="preserve">The study compared the effectiveness between two conditions: a knowledge + experiential games (K+EXG) condition and a knowledge + in vivo contact (K+IVC) condition. Participants were randomly assigned to either the K+EXG program or the K+IVC program. Immediately following a 30-minute didactic session on HIV/AIDS knowledge, the K+EXG group (n = 46) participated in two different experiential games while the K+IVC group (n = 42) listened to a 90-minute sharing session hosted by two PLHIV. Session content included: (1) PLHIV’s beliefs, feelings, and personal experiences in interacting with health-care professionals; (2) issues of disclosure to family, colleagues, lovers, and new sex partners; (3) attitudes toward homosexual and bisexual individuals, intravenous drug users, and commercial sex workers; (4) antiretroviral treatment in Hong Kong; and (5) policy issues such as pre- and post-HIV-antibody test counseling and referral procedure. Questionnaires were completed before program, after program, and one month post-program. Participants were blinded to the assignment. </t>
  </si>
  <si>
    <t>The present study investigated a novel cost-effective approach to reducing HIV-related stigma among health professionals. However, no costing data are presented</t>
  </si>
  <si>
    <t>Nurses’ Health Education Program in India Increases HIV Knowledge and Reduces Fear</t>
  </si>
  <si>
    <t>Full citation</t>
  </si>
  <si>
    <t>Link</t>
  </si>
  <si>
    <t>Notes</t>
  </si>
  <si>
    <t>Lohiniva, A. L., M. Benkirane, T. Numair, A. Mahdy, H. Saleh, A. Zahran, O. Okasha, M. Talaat and W. Kamal (2016). "HIV stigma intervention in a low-HIV prevalence setting: a pilot study in an Egyptian healthcare facility." AIDS Care 28(5): 644-652.</t>
  </si>
  <si>
    <t>Mak, W. W., S. S. Cheng, R. W. Law, W. W. Cheng and F. Chan (2015). "Reducing HIV-related stigma among health-care professionals: a game-based experiential approach." AIDS Care 27(7): 855-859.</t>
  </si>
  <si>
    <t>https://www.ncbi.nlm.nih.gov/pubmed/26717980</t>
  </si>
  <si>
    <t>https://www.ncbi.nlm.nih.gov/pubmed/25671591</t>
  </si>
  <si>
    <t>https://www.ncbi.nlm.nih.gov/pubmed/17991597</t>
  </si>
  <si>
    <t>Pisal, H., S. Sutar, J. Sastry, N. Kapadia-Kundu, A. Joshi, M. Joshi, J. Leslie, L. Scotti, K. Bharucha and N. Suryavanshi (2007). "Nurses' health education program in India increases HIV knowledge and reduces fear." Journal of the Association of Nurses in AIDS Care 18(6): 32-43.</t>
  </si>
  <si>
    <t>This study was intended to inform programs for the development of effective interventions to decrease the prevalence of stigmatizing and discriminatory behaviors toward HIV-positive individuals in a health care setting.</t>
  </si>
  <si>
    <t>April 2004 to May 2005</t>
  </si>
  <si>
    <t>December 2010 to March 2011</t>
  </si>
  <si>
    <t>The study methodology included 
Phase 1, a qualitative assessment; Topics covered included knowledge of HIV/AIDS and transmission, identification of HIV/AIDS patients, concerns and risks with caring for such patients, and current levels of precautions used in the hospital to prevent infection. 
Phase 2, development of a 1-week training of trainers (TOT) to prepare trainers to educate nurses and a 4-day educational program. The development of the nurses’ curriculum for this 4-day training was a collaborative effort between the Johns Hopkins University AIDS Service, the nursing staff and leadership at Sassoon Hospital, and the behavioral research team conducting this study.
The training schedule was as follows:
Day 1: General knowledge and information on HIV/AIDS transmission
Day 2: Disease course and treatment, postexposure prophylaxis
Day 3: HIV/AIDS stigma, discrimination, confidentiality, and counseling
Day 4: Sharing by community participants, informed consent, ethical considerations
Phase 3, the actual training of nurses with the pretest and posttest evaluation of the educational program on nurses’ knowledge and attitudes as well as some posttraining observations.</t>
  </si>
  <si>
    <t>The authors examine the impact of a 4-day HIV/AIDS health education program on knowledge and attitudes of nurses in a government hospital. This education program was developed using a training of trainers model and qualitative research. The quantiative part incuded a pretest and posttest evaluation of the educational program on nurses’ knowledge and attitudes. A questionnaire was developed to cover specific knowledge areas as well as questions on attitudes and perceptions. The final questionnaire included 8 questions on respondent demographics and 96 on treatment and care of HIV-infected patients, attitudes, and beliefs about treatment and care, knowledge of HIV, postexposure prophylaxis, informed consent, testing, and disclosure.</t>
  </si>
  <si>
    <t>The authors assessed changes in knowledge and attitudes of 371 trained nurses using a pretest-posttest design.</t>
  </si>
  <si>
    <t>Significant improvements were seen in nurses’ HIV/AIDS knowledge in all areas including care, treatment, and issues of confidentiality and consent. Fear of interaction with people living with HIV/AIDS was reduced significantly.</t>
  </si>
  <si>
    <t>Three focus group discussions (FGD) were conducted with representative groups of nurses from the following departments in the hospital: obstetrics/gynecology, pediatrics, medicine, dermatology,and surgery. Using both quantitative and qualitative methods, this study aimed to accomplish the following:
1. Conduct a qualitative assessment to determine factors influencing nurses’ care of HIV/AIDS patients within a hospital setting to develop a 4-day health educational course. Topics reviewed included knowledge of HIV/AIDS care and treatment, risk perception, attitudinal biases, and stigmatizing or discriminatory behaviors toward HIV/AIDS patients.
2. Evaluate the 4-day nurses’ HIV/AIDS health education course focused on care and treatment of HIV-infected individuals using a pretest-posttest evaluation design.</t>
  </si>
  <si>
    <t>HIV-related knowledge, HIV stigma and discrimination, fear associated with managing HIV/AIDS patients, informed consent and confidentiality</t>
  </si>
  <si>
    <t>Based on responses from the individual questions, additive indexes were created for each of the four major knowledge areas (the number of individual questions is noted in parentheses): (a) HIV transmission (12 questions), (b) HIV care and treatment (28 questions), (c) universal precautions (17 questions), and (d) informed consent (14 questions). ‘Low knowledge’’ was characterized by correctly answering less than 50% of all the questions, and ‘‘high knowledge’’ was characterized as correctly answering 50% or more of the questions. In the case of questions related to fear, categories were classified as either ‘‘low fear’’ or ‘‘high fear.’’
Questions related to attitudes toward informed consent, confidentiality, stigma, and discrimination were asked. For the attitudinal questions, nurses were asked to report how much they agreed with the statement presented, with 0 indicating complete disagreement and 100% indicating complete agreement.</t>
  </si>
  <si>
    <t>Preliminary observations indicate that many of the behaviors that would be positively influenced by the training were not performed by nurses. The authors noted evidence that trained nurses were more likely to use therapeutic touch with their patients as compared with untrained nurses, and untrained nurses were reported to use excessive precautions when interacting with HIV-positive patients more than trained nurses.</t>
  </si>
  <si>
    <t xml:space="preserve">Pretest/posttest changes to HIGH knowledge in HIV knowledge
Transmission: 52.8%; Care and treatment: 18.0%; Universal precautions: 30.4%; Informed consent: 50.2%. (p&lt;0.001 for all)
Pretest/posttest changes to Low Fear in Fear Associated With Managing HIV/AIDS Patients
Fear of infection (when protective measures present): 16.4%; Fear of infection (when protective measures not present): 24.0%; Giving an injection: 15.7%; Cleaning bed sheet: 7.8%; Performing an intravenous insertion:12.6%.  (p&lt;0.001 for all); Changing linens/clothes: 5.3% (p=0.006)
Pretest/posttest changes to Attitudinal Questions Related to Informed Consent and Confidentiality (scale 0 to 100)
6 items with a difference between 40+/-2.3 and 51.6+/-3.0 (p&lt;0.001 for all)
Pretest/posttest changes to Attitudinal Questions Related to Stigma and Discrimination (scale 0 to 100)
Statistically significant differences for 10 of the 11 items with a difference between 9.4+/-2.0 and 57.5+/-2.8 (p&lt;0.001 for all)
</t>
  </si>
  <si>
    <t>Pulerwitz, J., K. T. Oanh, D. Akinwolemiwa, K. Ashburn and L. Nyblade (2015). "Improving hospital-based quality of care by reducing HIV-related stigma: evaluation results from Vietnam." AIDS &amp; Behavior 19(2): 246-256.</t>
  </si>
  <si>
    <t>https://www.ncbi.nlm.nih.gov/pubmed/25382350</t>
  </si>
  <si>
    <t>The main study aims were to test and compare the effect of two interventions on HIV stigma (including enacted stigma), one focused on reducing fear-based stigma (Arm 1) and the other on reducing both fear-based and social stigma (Arm 2). The study employed a quasi-experimental design. Study hypotheses include that: 
1. Improved knowledge of HIV transmission and risk prevention, including appropriate infection control measures, will lead to the reduction of HIV-related stigma based on fear of infection. 
2. Increased awareness of social stigma, and its manifestations and effects, plus the legal rights of HIV-positive patients, will lead to the reduction of HIV-related stigma based on value judgments against PLHIV.
Intervention activities were designed building on strategies implemented in a similar study in India, as well as using the resource ‘‘Understanding and Challenging HIV Stigma: A Toolkit for Action’’, which was then adapted for the Vietnamese setting. The resulting curriculum was named ‘‘Safe and Friendly Health Facility.’’
After baseline data collection and preliminary analysis, the study team convened a workshop that included representatives from the hospitals. workshop participants agreed upon a set of objectives for the intervention:
• Create a safe and friendly hospital environment, one in which hospital workers feel safe from transmission and abuse from patients, and patients feel they are appropriately treated.
• Build more respect, care, and support for people living with HIV.
• Develop the practical skills to implement universal precautions in a systematic way.
• Develop a code of practice for each hospital for implementing stigma-free practices and universal precautions.
The team also identified five major intervention components, to address barriers to quality and care and stigma reduction in both the physical environment of the hospital, and the behaviors and attitudes of individual staff members. These included (1) the establishment of hospital
steering committees to oversee quality of care, (2) staff training, and follow up discussions at monthly staff meetings, (3) hospital policy development, (4) provision of material supplies to facilitate the practice of universal precautions, and (5) educational materials to reinforce key
messages from the training. Both intervention arms received all five components. However, the type and intensity of the training differed. The training in both arms addressed ‘fear-based’ stigma while additional training for ‘social’ stigma reduction was provided only in Arm 2.</t>
  </si>
  <si>
    <t>To reduce HIV-related stigma and discrimination in the health care setting.</t>
  </si>
  <si>
    <t>Fear-based, social and enacted stigma.
Fear-based stigma was measured as a composite index of four individual items. These items assessed the level of fear reported by hospital workers in conducting certain (low risk) procedures without gloves (e.g., touching the skin of a person with HIV). Individual item scores range from 1 to 3 (no fear to a lot of fear), and the composite score ranges from 4 to 12, with a higher score indicating a higher level of stigma. The index demonstrated good internal consistency (alpha = .72).
Social stigma was conceptualized as having three main dimensions: feelings of shame about having HIV, feelings of blame toward PLHIV, and attitudes about the rights of PLHIV. A five-item index was developed, after a principal components factor analysis with promax rotation confirmed one main factor, and good internal consistency was found (alpha = .79). Individual item scores range from 1 to 3, and the index scores range from 5 to 15, with a higher score indicating a higher level of stigma.
Enacted stigma. This was measured using three separate binary outcomes (as opposed to an index). One item measured whether PLHIV were publically identified by externally ‘‘marking patients’ files with their HIV status.’’ A second item measured ‘‘signs on beds indicating HIV status.’’ The third item measured ‘‘overuse of barrier protection’’ by indicating if respondents reported any of the following three behaviors: (1) wearing gloves at all times with HIV-positive patients, (2) wearing a mask at all times with HIV-positive patients, or (3) wearing goggles at all times with HIV-positive patients).</t>
  </si>
  <si>
    <t>At baseline (n = 795), reported stigma was substantial (e.g., about half of hospital workers indicated fear of casually touching PLHIV, and felt HIV was a punishment for bad behavior). By endline, stigma measures had improved significantly for both intervention groups (e.g., proportion reporting signs on beds indicating HIV status decreased from 51 to 24 % in Arm1, and 31 to 7% in Arm 2), with the combined intervention group showing greater effects.</t>
  </si>
  <si>
    <t>The objectives for the intervention were to:
• Create a safe and friendly hospital environment, one in which hospital workers feel safe from transmission and abuse from patients, and patients feel they are appropriately treated.
• Build more respect, care, and support for people living with HIV.
• Develop the practical skills to implement universal precautions in a systematic way.
• Develop a code of practice for each hospital for implementing stigma-free practices and universal precautions.</t>
  </si>
  <si>
    <t>Age and education</t>
  </si>
  <si>
    <t xml:space="preserve">Fear-based stigma decreased at endline (beta =-0.816; p&lt;0.001), the rate of change was greater in Arm 2 than Arm 1 (beta of interaction term = -0.371; p&lt;0.05). 
Social stigma decreased at endline (beta =-1.123; p&lt;0.001), the rate of change between Arms 1 and 2 was not significantly different.
Enacted stigma
-Marked file indicating HIV status (adjusted Odds Ratio: 0.28 (0.20–0.38), p&lt;0.001) - rate of change was greater in Arm 2 compared with Arm 1 (adjusted Odds Ratio for interaction term: 0.54 (0.29–1.0), p&lt;0.05).
-Signs on bed indicating HIV status (adjusted Odds Ratio: 0.31 (0.21–0.45), p&lt;0.001) - rate of change was greater in Arm 2 compared with Arm 1 (adjusted Odds Ratio for interaction term: 0.25 (0.07–0.87), p&lt;0.05)
-Overuse of barrier protection (adjusted Odds Ratio: 0.28 (0.21–0.37), p&lt;0.001) - rate of change was greater in Arm 2 compared with Arm 1 (adjusted Odds Ratio for interaction term: 0.54 (0.31–0.91), p&lt;0.05).
</t>
  </si>
  <si>
    <t>A statistically significant shift among those aware of the intervention toward reduced stigma-related attitudes and behaviors and toward recognition that HIV-positive gay men face stigma in the gay community and that stigma reduces the likelihood of HIV disclosure.</t>
  </si>
  <si>
    <t>Adam, BD. et al.</t>
  </si>
  <si>
    <t>Adam, B. D., J. Murray, S. Ross, J. Oliver, S. G. Lincoln and V. Rynard (2011). "hivstigma.com, an innovative web-supported stigma reduction intervention for gay and bisexual men." Health Education Research 26(5): 795-807.</t>
  </si>
  <si>
    <t>hivstigma.com, an innovative web-supported stigma reduction intervention for gay and bisexual men.</t>
  </si>
  <si>
    <t>September 2008 to Arpil 2009</t>
  </si>
  <si>
    <t>The intent was to engage the discourses of moral reasoning and sexual decision making circulating in local communities of gay and bisexual men and to stimulate community building by providing a forum for dialogue that could affect local cultures to enhance sexual health.</t>
  </si>
  <si>
    <t>This was an evaluation of a community-level intervention. Statistical analyses were performed using individual-level data coming from responses of individuals that were invited by e-mail to fill out a web-based pre-test in September 2008 to gauge stigma-related attitudes, beliefs and behaviors, risk practices and demographics of respondents.</t>
  </si>
  <si>
    <t>1942 indviduals pre-test and 1791 indviduals post-test</t>
  </si>
  <si>
    <t>Responses related to awareness of the stigma reduction intervention (aware versus not aware) and to seven questions on stigma perceptions
-I think that gay men with HIV are likely to disclose their HIV status to their sexual partners
-I think gay men with HIV are reluctant to disclose their HIV status to their sexual partners because they do not want to be rejected
-If a gay man has HIV, there is no excuse for him not to talk about his HIV status before having sex with a new partner
-I think gay men with HIV face stigma and discrimination within the gay community
-I use terms like ‘clean’ or ‘disease-free’ when I cruise for sex on-line. Always, usually or sometimes (versus never) (this question was applicable for 1824 pre-test, 977 post-test unaware and 690 post-test aware respondents)
-I seek sex partners with the same HIV status as mine as a way to prevent HIV transmission.
-I have no problem having sex with men with HIV as long as we have safe sex. (this question was applicable for 1819 pre-test, 988 post-test unaware and 690 post-test aware respondents)
The responses to each HIV stigma-related survey question were categorized into two groups (agree versus did not agree) and treated as dependent variables.
Questions not appear to be validated, scale not used</t>
  </si>
  <si>
    <t>The launch of the HIV stigma campaign took a three-pronged approach: (i) development of a province-wide advertising strategy; (ii) creation of a range of promotional materials delivered by frontline outreach workers across the province and (iii) development of an attractive, professional and interactive Web site that would provide essential information, referrals and a community forum moderated by eight blog facilitators. A single graphic with the campaign byline superimposed on a schematic image of two partially clothed bodies in apparently intimate contact served as the branding for the campaign and the lure to bring participants to the Web site</t>
  </si>
  <si>
    <t>Time (pre-test/post-test), sexual identity (gay or homosexual, bisexual, straight or heterosexual and other), age, place of residence, education, HIV status, and sexual risk (UAI with a casual male partner of unknown or different status, UAI with a casual male partner of the same status and no UAI).</t>
  </si>
  <si>
    <t>I think gay men with HIV are reluctant to disclose their HIV status to their sexual partners (adjusted Odds Ratio: 1.48 (1.12-1.96), p&lt;0.001)
If a gay man has HIV, there is no excuse for him not to talk about his HIV status before having sex with a new partner (adjusted Odds Ratio: 0.63 (0.45-0.87), p&lt;0.001)
I think gay men with HIV face stigma and discrimination within the gay community (adjusted Odds Ratio: 1.82 (1.34-2.47), p&lt;0.001)
I use terms like ‘clean’ or ‘disease-free’ when I cruise for sex on-line (adjusted Odds Ratio: 0.64 (0.46-0.91), p&lt;0.001)
I seek sex partners with the same HIV status as mine as a way to prevent HIV transmission (adjusted Odds Ratio: 0.67 (0.50-0.91), p&lt;0.001)
I have no problem having sex with men with HIV as long as we have safe sex (adjusted Odds Ratio: 1.39 (1.03-1.87), p=0.004)</t>
  </si>
  <si>
    <t>https://www.ncbi.nlm.nih.gov/pubmed/21242322</t>
  </si>
  <si>
    <t>Williams,</t>
  </si>
  <si>
    <t>Effects of home-based Voluntary Counselling and Testing on HIV- related stigma: Findings from a cluster-randomized trial in Zambia</t>
  </si>
  <si>
    <t>Psychosocial support intervention for HIV-affected families in Haiti: Implications for programs and policies for orphans and vulnerable children</t>
  </si>
  <si>
    <t>Effectiveness of anHIV/AIDSeducational programme for Chinese nurses</t>
  </si>
  <si>
    <t>Effect of home-based HIV counselling and testing on stigma and risky sexual behaviours: serial cross-sectional studies in Uganda</t>
  </si>
  <si>
    <t>Feasibility, Acceptability, and Preliminary Efficacy of the Unity Workshop: An Internalized Stigma Reduction Intervention for African American Women Living with HIV</t>
  </si>
  <si>
    <t>The intervention consisted of a 5-day workshop comprising didactic lectures interspersed with activities designed to elicit discussion of participants’ values and personal feelings about HIV/AIDS. The didactic content included HIV/AIDS epidemiology, natural history, transmission routes and clinical care. The programme also covered human sexuality, addictive disease and bereavement. Because the intention was to ‘train-the-trainers’, participants prepared and delivered sample lessons as part of workshop activities</t>
  </si>
  <si>
    <t>To improve psychosocial adjustment to an HIV diagnosis among adolescents and young adults</t>
  </si>
  <si>
    <t>In summary, the programme provided HBHCT, and those tested positive were referred to local care providers offering basic preventative care, palliative care and anti-retroviral treatment. The programme also provided an extensive community mobilization and educa- tion, including education visits to local communities, and made use of the mass media (radio) to educate communities in issues related to HIV.</t>
  </si>
  <si>
    <t>To examine the effect of a multifaceted HIV/AIDS educational intervention on the knowledge, attitudes and willingness of Chinese nurses to care for patients with HIV</t>
  </si>
  <si>
    <t>Aimed at providing treatment, care and support that includes giving advice on avoidance of transmission</t>
  </si>
  <si>
    <t>March to May 2010</t>
  </si>
  <si>
    <t>HIV related stigma</t>
  </si>
  <si>
    <t>To investigate changes in self-reported stigma over time in a rural Zambian community, to investigate the impact of HIV testing on stigma and to investigate whether home-based Voluntary Counselling and Testing has a larger impact on stigma than standard testing services.</t>
  </si>
  <si>
    <t>Jurgensen, M., et al. (2013). "Effects of home-based Voluntary Counselling and Testing on HIV-related stigma: Findings from a cluster-randomized trial in Zambia." Social Science &amp; Medicine 81: 18-25.</t>
  </si>
  <si>
    <t>https://www.ncbi.nlm.nih.gov/pmc/articles/PMC4131207/</t>
  </si>
  <si>
    <t>Primary outcomes for the trial were individual acceptance of counselling and testing, equity in uptake and reported negative life events following Voluntary Counselling and Testing.
These will be reported elsewhere (Fylkesnes et al., 2013). The objective of this sub-study was to investigate changes in individual HIV-related stigmabetween the baseline and follow-up surveys.</t>
  </si>
  <si>
    <t>February 2006 and September 2008</t>
  </si>
  <si>
    <t>Sample size is less than 168 in some cases due to missing data.</t>
  </si>
  <si>
    <t>Health related outcomes, including psychological symptoms, HIV-related stigma, social support, and psychosocial functioning, among HIV-affected youth and their parents.</t>
  </si>
  <si>
    <t>https://jhu.pure.elsevier.com/en/publications/psychosocial-support-intervention-for-hiv-affected-families-in-ha-3</t>
  </si>
  <si>
    <t>One hundred and eighty-seven participants</t>
  </si>
  <si>
    <t>HIV-related knowledge, Attitude toward patients with HIV/AIDS, Willingness to care for patients with HIV/AIDS</t>
  </si>
  <si>
    <t>The intervention consisted of a 5-day workshop comprising didactic lectures interspersed with activities designed to elicit discussion of participants’ values and personal feelings about HIV/AIDS. The didactic content included HIV/AIDS epidemiology, natural history, transmission routes and clinical care. The programme also covered human sexuality, addictive disease and bereavement. Because the intention was to ‘train-the-trainers’, participants prepared and deliv- ered sample lessons as part of workshop activities.</t>
  </si>
  <si>
    <t>The mean preworkshop knowledge score was 16 (R = 9–24, median 16, 95% CI 15.5, 16.5); the mean postworkshop knowledge score was 20 (R = 13–24, median 20, 95% CI 19.7, 20.3). This improvement in HIV/AIDS knowledge was statistically significant when examined using a paired t-test (P &lt; 0.001).
Preworkshop mean scores for empathy, avoidance and general attitude were 4.1(R = 3.1, 5.9, median 4, 95% CI 4.0, 4Æ2), 3.5(R ¼=1.5, 5.0, median 3.5, CI 3.4, 3.6) and 0.6 (R =1.3, 3.4, median 0Æ5, 95% CI 0Æ5, 0Æ6) respectively.
The preworkshop mean score on the NWQ was 97 (R = 13– 130, median 105, 95% CI 93, 100). There was no association between the number of patients with HIV/AIDS for whom participants reported having previously provided nursing care and willingness to care for such patients in the future. However, the score on the NWQ did increase statistically significantly after participation in the workshop (mean 110; R ¼ 13–130; median 117, 95% CI 107, 113; P &lt; 0.001, paired t-test).</t>
  </si>
  <si>
    <t>Williams, A. B., et al. (2006). "Effectiveness of an HIV/AIDS educational programme for Chinese nurses." Journal of Advanced Nursing 53(6): 710-720.</t>
  </si>
  <si>
    <t>https://onlinelibrary.wiley.com/doi/abs/10.1111/j.1365-2648.2006.03777.x</t>
  </si>
  <si>
    <t>Rao, D., et al. (2012). "Feasibility, Acceptability, and Preliminary Efficacy of the Unity Workshop: An Internalized Stigma Reduction Intervention for African American Women Living with HIV." Aids Patient Care and Stds 26(10): 614-620.</t>
  </si>
  <si>
    <t>https://www.ncbi.nlm.nih.gov/pubmed/22984780</t>
  </si>
  <si>
    <t>https://www.ncbi.nlm.nih.gov/pubmed/22713257</t>
  </si>
  <si>
    <t>https://www.ncbi.nlm.nih.gov/pmc/articles/PMC3280923/</t>
  </si>
  <si>
    <t>Several items on the knowledge questionnaire were relevant to fear of contamination through contact with HIV-infected patients, and changes in the responses to these questions are of particular interest. Before the workshop, 80% of participants believed that the risk of contracting HIV through a needlestick was greater than 1%; after the workshop, 75% recognized that the risk is actually less than 1%
.</t>
  </si>
  <si>
    <t>Intervention effect on HIV/AIDS knowledge : The mean preworkshop knowledge score was 16 (R = 9–24, median 16, 95% CI 15.5, 15.5); the mean postworkshop knowledge score was 20 (R = 13–24, median 20, 95% CI 19.7, 20.3). This improvement in HIV/AIDS knowledge was statistically significant when examined using a paired t-test (P &lt; 0.001).
Intervention effect on attitude toward patients with HIV/AIDS : Preworkshop mean scores for empathy, avoidance and general attitude were 4.1(R = 3.1, 5.9, median 4, 95% CI 4.0, 4.2), 3.5(R = 1.5, 5.0, median 3.5, CI 3.4, 3.6) and 0.6 (R =1.3, 3.4, median 0.5, 95% CI 0.5, 0.6) respectively.
Intervention effect on willingness to care for patients with HIV/AIDS : The preworkshop mean score on the NWQ was 97 (R = 13–130, median 105, 95% CI 93, 100). However, the score on the NWQ did increase statistically significantly after participation in the workshop (mean 110; R = 13–130; median 117, 95% CI 107, 113; P &lt; 0.001, paired t-test).</t>
  </si>
  <si>
    <t>Overall (n = 50) Women (n = 22) Men (n = 28)</t>
  </si>
  <si>
    <t>Discuss aspects of public policy; Discuss specific HIV-related policies; Identify legal resources; Discuss community engagement; Prepare youth for advocacy engagement; Build skills to become an advocate</t>
  </si>
  <si>
    <t>January 2005 and ended in February 2007</t>
  </si>
  <si>
    <t>For cross-sectional studies is 620 in the baseline survey and 620 in the follow-up survey. This sample size was adjusted by about 10% non-response to 700. Because of the cluster design, a design effect of 2 was applied to come up with a minimum sample size of 1400.</t>
  </si>
  <si>
    <t>HIV counselling and testing on stigma and risky sexual behaviours</t>
  </si>
  <si>
    <t>Measures of stigma and discrimination used in this study were adapted from those used by UNAIDS [12], and these included respondents’ views on the hypothetical questions of whether respondents would buy vegetables from an HIV-positive vendor, whether they would wish to disclose HIV status in the home and whether they thought that disclosure of HIV increased respect of the person disclosing. In the follow-up survey, the sampling methodology was repeated and applied in the same way. Study participants responded to the same questionnaire that was used in the baseline survey. The households visited in the follow-up survey were different from those in the baseline survey.</t>
  </si>
  <si>
    <t>Stigma and discrimination : All indicators assessed for stigma and discrimination were favourable after the implementation of district-wide HBHCT (Table 3). The proportion of people who said that disclosure
of HIV results increases respect increased from 40% to 75%, people who said they would buy vegetables from an HIV-positive vendor increased from 70% to 82% and persons who wanted infection status of a family member not to be revealed decreased from 68% to 57%. It is interesting to note that all these changes in indicators for stigma and discrimination were statistically significant (CIs of after HBHCT do not
overlap with those of before HBHCT and p&lt;0.001).
Sexual behaviour and experience with STIs : The data in Table 4 shows that after the district-wide implementation of HBHCT, the proportion of people who paid or received money for a sexual encounter decreased from 12% to 4% (p&lt;0.001), who used the condom when the sexual act involved exchange of money increased from 39% to 80% (p&lt;0.001), who reported symptoms of a STI decreased from 22% to 10% (p&lt;0.001), who were with symptoms of a STI and seeking care increased from 70% to 81% (p=0.025), who said that women can refuse sex if partners has a STI increased from 71% to 79% (p&lt;0.001) and who said that women can insist on condom use if partner has a STI increased from 59% to 81% (p&lt;0.001). However, there were no significant changes in the proportion of people, who had sexual intercourse in the past 12 months (p=0.10), who used a condom at last sexual encounter in the previous 12 months (p=0.086) and who had sex with a non-regular partner (p=0.25).</t>
  </si>
  <si>
    <t>The implementation of HBHCT lasted about 2 years and offered HBHCT to all adults and children at risk of HIV infection (mother infected or dead). The programme targeted 142,832 households in 2034 villages of Bushenyi district. Details for the implementation of HBHCT have been described elsewhere [5]. In summary, the programme provided HBHCT, and those tested positive were referred to local care providers offering basic preventative care, palliative care and anti-retroviral treatment. The programme also provided an extensive community mobilization and education, including education visits to local communities, and made use of the mass media (radio) to educate communities in issues related to HIV. HIV-negative population were educated on how to remain negative by encouraging adoption of appropriate preventive behaviours. HIV-positive people were educated on how not to spread the infection by encouraging adoption of safer sexual practices. Preventive messages were also strengthened within the population including those who had not tested. Ongoing support and counselling through programme’s psycho-social support groups and referral targeted mainly HIV-positive people but also couples who were in discordant sexual partnerships to reduce the risk of transmission and social harm such as marital breakdown, domestic violence and neglect. During the time of HBHCT implementation, facility-based HCT, including provision of services for prevention of mother-to- child transmission of HIV, was available at 15 health units. Provision of ART was available at five health units, and CD4 cell count testing was available at one health unit.</t>
  </si>
  <si>
    <t xml:space="preserve">Stigma and discrimination :  It is interesting to note that all these changes in indicators for stigma and discrimination were statistically significant (CIs of after HBHCT do not
overlap with those of before HBHCT and p&lt;0.001).
</t>
  </si>
  <si>
    <t>Internalized stigma outcomes</t>
  </si>
  <si>
    <t>Our primary outcome was internalized stigma, as mea- sured by Stigma Scale for Chronic Illness (SSCI). The scale items have been validated in 24-item and 8-item versions for with people living with neurological disorders.30,31 The original scale contained two factors, with items measuring both internalized and enacted stigma. We conducted cognitive interviews to assist in modification of the scale to be more appropriate for African Americans living with HIV (unpublished data)</t>
  </si>
  <si>
    <t>Overall, the 24 women’s total stigma scores decreased from a mean of 38.0 (SD= 11.4) at baseline/day 1 to a mean of 32.7 (SD =13.7) immediately after completion of exercises on day 2. In addition, from baseline to day 8, total stigma scores de- creased from a mean of 38.0 (SD =11.4) at baseline/day 1 to a mean of 34.2 (SD =11.7). Figure 2 depicts the means in a bar chart. Paired t tests indicated statistical trends were present for changes in stigma scores from baseline to day 2 (t= 2.1/ df =20, p= 0.054, confidence interval - 0.1 to 10.8) and baseline to Day 8 (t = 1.9/df = 18, p =0.067, confidence interval - 0.4 to 9.8). A paired t test also indicated that the increase in total stigma scores from day 2 to day 8 was not statistically significant (t=-0.3 /df = 17, p = 0.80, Confidence Interval - 4.6 to 3.6).</t>
  </si>
  <si>
    <t>We ran the intervention as a workshop that met for 4–5 h during 2 consecutive weekday afternoons. An African American woman living with HIV who worked as a peer advocate in a community based organization for women living with HIV served as the primary workshop facilitator. A masters’ level social worker assisted with facilitation and with leading break-out group sessions. The principal investigator on the study, a licensed clinical psychologist, was also on hand in case the women experienced any extreme psychological distress. We developed an intervention manual with detailed instructions on how to move through the exercises in the workshop. We began the workshops by discussing group expectations and establishing ground rules. We then asked the participants to discuss what stigma meant to them. The main portion of the workshop focused on discussions and exercises to help participants acquire new coping skills. These exercises covered (1) practicing relaxation and self-care, (2) sharing coping strategies from other group members, (3) viewing trigger videos and (4) discussing how to handle potentially stigmatizing situations with family, in the work- place, and in other settings, and (5) role playing ways to navigate these difficult situations.</t>
  </si>
  <si>
    <t>Interventions to Reduce HIV Stigma and Discrimination in the Individual, Family, and Community Settings</t>
  </si>
  <si>
    <t>Interventions to Reduce HIV Stigma and Discrimination in the Education Setting</t>
  </si>
  <si>
    <t>Interventions to Reduce HIV Stigma and Discrimination in the Healthcare Setting  
There are two primary limitations of this study. First, nurses’ retention of this knowledge over time was not evaluated, and second, the impact of this knowledge on the reduction of stigma and discrimination in this population has not been objectively documented.</t>
  </si>
  <si>
    <t xml:space="preserve">Interventions to Reduce HIV Stigma and Discrimination in the Healthcare Setting  </t>
  </si>
  <si>
    <t>Interventions to Reduce HIV Stigma and Discrimination in the Healthcare Setting  
A basic conceptual framework was used to understand the relationship among the types of stigma, and factors resulting in stigma. The framework highlights the point that there are multiple types of stigma and several underlying sources. Fear-based stigma concerns the fear of contracting HIV and associated behaviors, which is based on inadequate knowledge about how exactly it can be transmitted or prevented. Value-based stigma concerns the negative judgments of HIV-positive people stemming from cultural views and norms about certain groups (usually marginalized groups) and negative assessments of behaviors associated with them. ‘‘Enacted stigma’’ is the outward demonstration of stigmatizing attitudes and beliefs, or, in other words, discriminatory behaviors. Examples of these behaviors include physical isolation of PLHIV to protect others, and physically labeling items or charts related to HIV-positive patients.</t>
  </si>
  <si>
    <t>Interventions to Reduce HIV Stigma and Discrimination in the Healthcare Setting  
This study applied a quasi-experimental, non-equivalent study design using intervention and control hospitals to measure the impact of the stigma intervention. Pre- and post-tests using the stigma measurement tool were conducted in both hospitals in November 2010, and the post-test was carried out in April 2011. Stigma items taken from previous studies conducted in India and Vietnam (Mahendra, 2007 and Oanh, 2008). A standardized, 10-point scale was developed to measure stigmatizing attitudes and fear-based stigma among participants.</t>
  </si>
  <si>
    <t>Interventions to Reduce HIV Stigma and Discrimination in the Justice Setting</t>
  </si>
  <si>
    <t>Al-Mazrou YY, Abouzeid MS, Al-Jeffri MH. Impact of health education on knowledge and attitudes of Saudi paramedical students toward HIV/AIDS. Saudi Med J 2005; 26:1788–1795.</t>
  </si>
  <si>
    <t>Impact of health education on knowledge and attitudes of Saudi paramedical students toward HIV/AIDS</t>
  </si>
  <si>
    <t>https://www.ncbi.nlm.nih.gov/pubmed/16311667</t>
  </si>
  <si>
    <t>Apinundecha C, Laohasiriwong W, Cameron MP, Lim S. A community participation intervention to reduce HIV/AIDS stigma, Nakhon Ratchasima province, northeast Thailand. AIDS Care 2007; 19:1157–1165</t>
  </si>
  <si>
    <t>Apinundecha, C. et al.</t>
  </si>
  <si>
    <t>Al-Mazrou, YY. et al.</t>
  </si>
  <si>
    <t>A community participation intervention to reduce HIV/AIDS stigma, Nakhon Ratchasima province, northeast Thailand</t>
  </si>
  <si>
    <t>https://www.researchgate.net/publication/271353915_Effectiveness_of_an_Empowering_Programme_on_Student_Nurses'_Understanding_and_Beliefs_about_HIVAIDS</t>
  </si>
  <si>
    <t>Arora S, Jyoti S, Chakravarty S. Effectiveness of an Empowering Programme on Student Nurses’ Understanding and Beliefs about HIV/AIDS. Int J Nurs Educ 2014; 6.</t>
  </si>
  <si>
    <t>Effectiveness of an Empowering Programme on Student Nurses’ Understanding and Beliefs about HIV/AIDS</t>
  </si>
  <si>
    <t>Arora, S. et al.</t>
  </si>
  <si>
    <t>https://www.ncbi.nlm.nih.gov/pubmed/18058400</t>
  </si>
  <si>
    <t>A Randomized Controlled Trial of the Efficacy of a Stigma Reduction Intervention for HIV-Infected Women in the Deep South</t>
  </si>
  <si>
    <t>Barroso, J. et al.</t>
  </si>
  <si>
    <t>Barroso J, Relf M V., Williams MS, Arscott J, Moore ED, Caiola C, et al. A Randomized Controlled Trial of the Efficacy of a Stigma Reduction Intervention for HIV-Infected Women in the Deep South. AIDS Patient Care STDS 2014; 28:489–498.</t>
  </si>
  <si>
    <t>https://www.ncbi.nlm.nih.gov/pubmed/25084499</t>
  </si>
  <si>
    <t>Batey, DS. et al.</t>
  </si>
  <si>
    <t>Adaptation and Implementation of an Intervention to Reduce HIV-Related Stigma Among Healthcare Workers in the United States: Piloting of the FRESH Workshop</t>
  </si>
  <si>
    <t>https://www.ncbi.nlm.nih.gov/pubmed/27849373</t>
  </si>
  <si>
    <t>Effectiveness of IEC interventions in reducing HIV/AIDS related stigma among high school adolescents in Hawassa, Southern Ethiopia</t>
  </si>
  <si>
    <t>Bekele, A. &amp; Ali, A.</t>
  </si>
  <si>
    <t>Bekele, A. &amp; Ali, A.  Effectiveness of IEC interventions in reducing HIV/AIDS related stigma among high school adolescents in Hawassa, Southern Ethiopia. Ethiop J Heal Dev 2008; 22: 232–242.</t>
  </si>
  <si>
    <t>https://www.researchgate.net/publication/228639122_Effectiveness_of_IEC_interventions_in_reducing_HIVAIDS_related_stigma_among_high_school_adolescents_in_Hawassa_Southern_Ethiopia</t>
  </si>
  <si>
    <t>Batey DS, Whitfield S, Mulla M, Stringer KL, Durojaiye M, McCormick L, et al. Adaptation and Implementation of an Intervention to Reduce HIV-Related Stigma Among Healthcare Workers in the United States: Piloting of the FRESH Workshop. AIDS Patient Care STDS 2016; 30(11): 519-527.</t>
  </si>
  <si>
    <t>Building Protective Factors to Offset Sexually Risky Behaviors among Black Youths: A Randomized Control Trial</t>
  </si>
  <si>
    <t>Bell, CC. et al.</t>
  </si>
  <si>
    <t>https://www.ncbi.nlm.nih.gov/pubmed/18717144</t>
  </si>
  <si>
    <t>Bell CC, Bhana A, Petersen I, McKay MM, Gibbons R, Bannon W, Amatya A. Building protective factors to offset sexually risky behaviors among black youths: a randomized control trial. J Natl Med Assoc. 2008; 100(8):936-44</t>
  </si>
  <si>
    <t>Bhatta DN, Liabsuetrakul T. Efficacy of a Social Self-Value Empowerment Intervention to Improve Quality of Life of HIV Infected People Receiving Antiretroviral Treatment in Nepal: A Randomized Controlled Trial. AIDS Behav. 2017;21(6):1620-1631.</t>
  </si>
  <si>
    <t xml:space="preserve">Bhatta, DN. &amp; Liabsuetrakul, T. </t>
  </si>
  <si>
    <t>Efficacy of a Social Self-Value Empowerment Intervention to Improve Quality of Life of HIV Infected People Receiving Antiretroviral Treatment in Nepal: A Randomized Controlled Trial.</t>
  </si>
  <si>
    <t>The effectiveness of a national communication campaign using religious leaders to reduce HIV-related stigma in Ghana</t>
  </si>
  <si>
    <t>Boulay, M. et al.</t>
  </si>
  <si>
    <t>https://www.ncbi.nlm.nih.gov/pubmed/25871278</t>
  </si>
  <si>
    <t>https://www.ncbi.nlm.nih.gov/pubmed/27613646</t>
  </si>
  <si>
    <t>Boulay M, Tweedie I, Fiagbey E. The effectiveness of a national communication campaign using religious leaders to reduce HIV-related stigma in Ghana. Afr J AIDS Res. 2008;7(1):133-41.</t>
  </si>
  <si>
    <t>https://etda.libraries.psu.edu/catalog/9914</t>
  </si>
  <si>
    <t>Brown, DC.</t>
  </si>
  <si>
    <t>Brown DC. Reducing HIV and AIDS stigma among university students in South Africa. Ann, Arbor, Michigan: ProQuest Information &amp; Learning; 2009</t>
  </si>
  <si>
    <t>Reducing HIV and AIDS stigma among university students in South Africa</t>
  </si>
  <si>
    <t>https://www.ncbi.nlm.nih.gov/pubmed/24350190</t>
  </si>
  <si>
    <t>Catalani C, Castaneda D, Spielberg F. Development and Assessment of Traditional and Innovative Media to Reduce Individual HIV/AIDS-Related Stigma Attitudes and Beliefs in India. Front Public Health. 2013; 1:21.</t>
  </si>
  <si>
    <t>Development and Assessment of Traditional and Innovative Media to Reduce Individual HIV/AIDS-Related Stigma Attitudes and Beliefs in India</t>
  </si>
  <si>
    <t>HIV/AIDS Stigma Attitudes Among Educators in KwaZulu-Natal, South Africa</t>
  </si>
  <si>
    <t>Catalani, C. et al.</t>
  </si>
  <si>
    <t>Chao, L.-W. et al.</t>
  </si>
  <si>
    <t>Chao L-W, Gow J, Akintola G, Pauly M. HIV/AIDS Stigma Attitudes Among Educators in KwaZulu-Natal, South Africa. J Sch Health 2010; 80:561–569.</t>
  </si>
  <si>
    <t>https://www.ncbi.nlm.nih.gov/pubmed/21039555</t>
  </si>
  <si>
    <t>https://www.sciencedirect.com/science/article/pii/S1025984815000356</t>
  </si>
  <si>
    <t>Chidrawi HC, Greeff M, Temane QM, Doak CM. HIV stigma experiences and stigmatisation before and after an intervention. Health SA Gesondheid 2016; 21: 196-205.</t>
  </si>
  <si>
    <t>Chidrawi, HC. et al.</t>
  </si>
  <si>
    <t>HIV stigma experiences and stigmatisation before and after an intervention</t>
  </si>
  <si>
    <t>The impact of an intervention to change health workers’ HIV/AIDS attitudes and knowledge in Nigeria a controlled trial</t>
  </si>
  <si>
    <t>Ezedinachi EN, Ross MW, Meremiku M, Essien EJ, Edem CB, Ekure E, Ita O. The impact of an intervention to change health workers’ HIV/AIDS attitudes and knowledge in Nigeria a controlled trial. Public Health 2002; 116:106–112.</t>
  </si>
  <si>
    <t>https://www.ncbi.nlm.nih.gov/pubmed/11961679</t>
  </si>
  <si>
    <t>Ezedinachi, EN. et al.</t>
  </si>
  <si>
    <t>https://www.ncbi.nlm.nih.gov/pubmed/20018118</t>
  </si>
  <si>
    <t>Fakolade R, Adebayo SB, Anyanti J, Ankomah A. The impact of exposure to mass media campaigns and social support on levels and trends of HIV-related stigma and discrimination in Nigeria: tools for enhancing effective HIV prevention programmes. J Biosoc Sci. 2010; 42(3):395-407</t>
  </si>
  <si>
    <t>The impact of exposure to mass media campaigns and social support on levels and trends of HIV-related stigma and discrimination in Nigeria: tools for enhancing effective HIV prevention programmes</t>
  </si>
  <si>
    <t>https://www.ncbi.nlm.nih.gov/pubmed/30759114</t>
  </si>
  <si>
    <t>We are the change' - An innovative community-based response to address self-stigma: A pilot study focusing on people living with HIV in Zimbabwe</t>
  </si>
  <si>
    <t>Ferris France, NF. et al.</t>
  </si>
  <si>
    <t>Geibel, S. et al.</t>
  </si>
  <si>
    <t>https://www.ncbi.nlm.nih.gov/pubmed/28109339</t>
  </si>
  <si>
    <t>Stigma Reduction Training Improves Healthcare Provider Attitudes Toward, and Experiences of, Young Marginalized People in Bangladesh</t>
  </si>
  <si>
    <t>Harper GW, Lemos D, Hosek SG. Stigma reduction in adolescents and young adults newly diagnosed with HIV: findings from the Project ACCEPT intervention. AIDS Patient Care STDS. 2014; 28(10):543-54.</t>
  </si>
  <si>
    <t>Stigma reduction in adolescents and young adults newly diagnosed with HIV: findings from the Project ACCEPT intervention</t>
  </si>
  <si>
    <t>Harper, GW. et al.</t>
  </si>
  <si>
    <t>https://www.ncbi.nlm.nih.gov/pubmed/25216106</t>
  </si>
  <si>
    <t>Evaluating the acceptability and feasiblity of project ACCEPT: An intervention for youth newly diagnosed with HIV</t>
  </si>
  <si>
    <t>Hosek, S. G., Lemos, D., Harper, G. W., Kyle, T. Evaluating the acceptability and feasiblity of project ACCEPT: An intervention for youth newly diagnosed with HIV. Aids Education and Prevention. 2011; 23(2): 128-144.</t>
  </si>
  <si>
    <t>Jurgensen, M. et al.</t>
  </si>
  <si>
    <t>https://www.ncbi.nlm.nih.gov/pubmed/23745636</t>
  </si>
  <si>
    <t>Low C, Pop-Eleches C, Rono W, Plous E, Kirk A, Ndege S, Goldstein M, Thirumurthy H. The effects of home-based HIV counseling and testing on HIV/AIDS stigma among individuals and community leaders in western Kenya: evidence from a cluster-randomized trial. AIDS Care. 2013; 25 Suppl 1:S97-107.</t>
  </si>
  <si>
    <t>The effects of home-based HIV counseling and testing on HIV/AIDS stigma among individuals and community leaders in western Kenya: evidence from a cluster-randomized trial</t>
  </si>
  <si>
    <t>Low, C. et al.</t>
  </si>
  <si>
    <t>Nuwaha, F. et al.</t>
  </si>
  <si>
    <t>Nuwaha, F., Kasasa, S., Wana, G., Muganzi, E., Tumwesigye, E. Effect of home-based HIV counselling and testing on stigma and risky sexual behaviours: serial cross-sectional studies in Uganda. J Int AIDS Soc 2012; 15(2):17423.</t>
  </si>
  <si>
    <t>Rao, D. et al.</t>
  </si>
  <si>
    <t>Tshabalala, J. &amp; Visser, M.</t>
  </si>
  <si>
    <t>Developing a cognitive behavioural therapy model to assist women to deal with HIV and stigma</t>
  </si>
  <si>
    <t>Tshabalala, J. &amp; Visser, M. Developing a cognitive behavioural therapy model to assist women to deal with HIV and stigma. South African Journal of Psychology 2011; 41(1): 17-28.</t>
  </si>
  <si>
    <t>https://journals.sagepub.com/doi/abs/10.1177/008124631104100103</t>
  </si>
  <si>
    <t>https://www.ncbi.nlm.nih.gov/pubmed/20025515</t>
  </si>
  <si>
    <t xml:space="preserve">Uys L, Chirwa M, Kohi T, Greeff M, Naidoo J, Makoae L, Dlamini P, Durrheim K, Cuca Y, Holzemer WL. Evaluation of a health setting-based stigma intervention in five African countries. AIDS Patient Care STDS. 2009; 23(12):1059-66. </t>
  </si>
  <si>
    <t>Evaluation of a health setting-based stigma intervention in five African countries</t>
  </si>
  <si>
    <t>Uys, L. et al.</t>
  </si>
  <si>
    <t>https://www.ncbi.nlm.nih.gov/pubmed/21218278</t>
  </si>
  <si>
    <t>Argento E, Reza-Paul S, Lorway R, Jain J, Bhagya M, Fathima M, Sreeram SV, Hafeezur RS, O'Neil J. Confronting structural violence in sex work: lessons from  a community-led HIV prevention project in Mysore, India. AIDS Care. 2011; 23(1):69-74.</t>
  </si>
  <si>
    <t>Confronting structural violence in sex work: lessons from  a community-led HIV prevention project in Mysore, India</t>
  </si>
  <si>
    <t>Argento, E.</t>
  </si>
  <si>
    <t>https://www.ncbi.nlm.nih.gov/pubmed/23568946</t>
  </si>
  <si>
    <t>Beletsky L, Thomas R, Smelyanskaya M, Artamonova I, Shumskaya N, Dooronbekova A, Mukambetov A, Doyle H, Tolson R. Policy reform to shift the health and human rights environment for vulnerable groups: the case of Kyrgyzstan's Instruction 417. Health Hum Rights. 2012; 14(2):34-48.</t>
  </si>
  <si>
    <t>Policy reform to shift the health and human rights environment for vulnerable groups: the case of Kyrgyzstan's Instruction 417</t>
  </si>
  <si>
    <t>Beletsky, L. et al.</t>
  </si>
  <si>
    <t>Police training to align law enforcement and HIV prevention: Preliminary evidence from the field</t>
  </si>
  <si>
    <t>https://www.ncbi.nlm.nih.gov/pubmed/21940924</t>
  </si>
  <si>
    <t>Beletsky L, Agrawal A, Moreau B, Kumar P, Weiss-Laxer N, Heimer R. Police training to align law enforcement and HIV prevention: preliminary evidence from the field. Am J Public Health. 2011; 101(11):2012-5.</t>
  </si>
  <si>
    <t>https://www.ncbi.nlm.nih.gov/pmc/articles/PMC3825798/</t>
  </si>
  <si>
    <t>Police education as a component of national HIV response: Lessons from Kyrgyzstan</t>
  </si>
  <si>
    <t>Beletsky, L., Thomas, R., Shumskaya, N., Artamonova, I., Smelyanskaya, M. Police education as a component of national HIV response: Lessons from Kyrgyzstan. Drug and Alcohol Dependence 2013; 132(SUPPL1): S48-S52.</t>
  </si>
  <si>
    <t>https://www.ncbi.nlm.nih.gov/pubmed/24242267</t>
  </si>
  <si>
    <t>Gruskin S, Safreed-Harmon K, Ezer T, Gathumbi A, Cohen J, Kameri-Mbote P. Access to justice: evaluating law, health and human rights programmes in Kenya. J Int AIDS Soc. 2013; 16(3 Suppl 2):18726.</t>
  </si>
  <si>
    <t>Access to justice: evaluating law, health and human rights programmes in Kenya</t>
  </si>
  <si>
    <t>Gruskin, S. et al.</t>
  </si>
  <si>
    <t xml:space="preserve">Ashodaya'- Community led HIV prevention program; which has developed relationships between sex workers, brokers, lodge owners and the police, through monthly meetings and sessions on violence, sexual health, and HIV prevention. </t>
  </si>
  <si>
    <t>Sex Workers, LGBTQ, Police, General Population</t>
  </si>
  <si>
    <t xml:space="preserve">34 IDI's with Sex Workers (20 Female, 14 Male), 12 interviews with Transgender Sex Workers, Police, Lodge Owners, Boyfriends, Brokers, and 2 FGD's with FSWs and MSWs. </t>
  </si>
  <si>
    <t xml:space="preserve">HIV Prevention, reducing S &amp; D </t>
  </si>
  <si>
    <t xml:space="preserve">Interventions to Reduce HIV Stigma and Discrimination in the Justice Setting
Mentions the effectiveness of the program in reducing HIV prevalence, but that was not the purpose of this study. </t>
  </si>
  <si>
    <t>Qualitative study</t>
  </si>
  <si>
    <t>313 officers</t>
  </si>
  <si>
    <t xml:space="preserve">Trainings covering HIV prevention science, policy and occupational safety were developed and delivered to cadets and sctive duty police across Kyrgyzstan. </t>
  </si>
  <si>
    <t>Cross-sectional study, no intervention reported. Associations were examined for those undergoing HIV trainings (38% reported undergoing training). However, neither baseline data nor controls were reported to assess effectiveness</t>
  </si>
  <si>
    <t xml:space="preserve">In 2009, the Kyrgyz government promulgated “Instruction 417,” prohibiting police interference with “harm reduction” programs, re-enforcing citizen rights, addressing police occupational safety concerns, and institutionalizing police-public health collaboration. This study assesses the links between this policy and officer knowledge about legal and public health issues, attitudes towards harm reduction programs, and intended practices targeting vulnerable groups.  </t>
  </si>
  <si>
    <t xml:space="preserve">38% of 313 officers reported undergoing training. Training was associated with being significantly more likely to support referring individuals to harm reduction organizations (aOR 2.21; 95%CI 1.33–3.68), expressing no intent to extrajudicially confiscate syringes (aOR 1.92; 95%CI 1.09–3.39), and better understanding sex worker detention procedure (aOR 2.23; 95%CI 1.19–4.46), although trainee knowledge of policy on routine identification checks for sex workers was significantly lower (aOR 3.0; 95%CI 1.78– 5.05). Training was also associated with improved occupational safety knowledge (aOR 3.85; 95%CI 1.66–8.95). </t>
  </si>
  <si>
    <t>Police should refer PWID/SW to HIV prevention services; Would not confiscate syringes from PWID w/o formal charges/arrest; Police should not detain SW when encounter on street; Police should check SW identification when encounter on street; Knowledge workplace safety procedures, blood exposure</t>
  </si>
  <si>
    <t>Cross-sectional study, no intervention reported. Neither baseline data nor controls were reported to assess effectiveness</t>
  </si>
  <si>
    <t xml:space="preserve">Public Health researchers collaborated with a municipal police department to educate officers on syringe policy and community level disease prevention. The 30 minute training bundled public health content with occupational safety information. </t>
  </si>
  <si>
    <t>To boost legal knowledge, improve syringe access attitudes, and address needlestick injuries.</t>
  </si>
  <si>
    <t xml:space="preserve">94 Police Officers responded to the Baseline survey, 78 responded to the post training survey. </t>
  </si>
  <si>
    <t>Harm Reduction, improving knowledge among police officers</t>
  </si>
  <si>
    <t>Baseline data (94 officers) confirmed anxiety about needlestick injuries, poor legal knowledge, and occupational risk overestimation. Before training, respondents believed that syringe access promotes drug use (51%), increases likelihood of police needlestick injuries (58%), and fails to reduce epidemics (38%). Pretraining to posttraining evaluation suggested significant shifts in legal and occupational safety knowledge; changes in attitudes toward syringe access were promising.</t>
  </si>
  <si>
    <t xml:space="preserve">The evaluation is focused on legal integration activities at four sites: the Academic Model of Providing Access to Healthcare (AMPATH) facility, where the Legal Aid Centre of Eldoret (LACE) operates, in Eldoret; Kenyatta National Hospital’s Gender-based Violence Recovery Centre, which hosts the COVAW legal integration program; and Christian Health Association of Kenya (CHAK) facilities. LACE represents people whose access to justice is otherwise limited, particularly people living with HIV, conduct trainings on Human Rights for clients many of whom are PLHIV. COVAW works to eradicate GBV, services include direct legal aid, refferal to other sources, a training on HR and GBV. They carry out trainings at Kenyatta National Hospital as well. CHAK operates 435 health facilities around Kenya, provides range of HIV related services; comprehensive care and support. They have integrated legal services and rights services at 10 CHAK hospitals, to empower PLHIV. They have provided trainings to clients and have held "trainings for trainers" on marriage lay, succession law, gender and its impact on HIV. Participants have an oppurtunity to immediately access legal information from on-site lawyers following the trainings, if needed. </t>
  </si>
  <si>
    <t>PLHIV, Survivors of GBV</t>
  </si>
  <si>
    <t xml:space="preserve">450 legal aid records for LACE; 73 cases for COVAW, 18 records for CHAK; authors have not specified how many FGDs or IDIs were conducted. </t>
  </si>
  <si>
    <t>No access</t>
  </si>
  <si>
    <t>HIV/AIDS knowledge and stigma</t>
  </si>
  <si>
    <t>(1) PLWHA; (2) PLWHA’s main caregivers; and (3) other community members.</t>
  </si>
  <si>
    <t>On average, there was a substantial increase in both the HIV/AIDS knowledge score (from a mean of 9.13 to 13.13) and the HIV/AIDS stigma score (from a mean of 98.75 to 133.84) in the implementation village but very little change in the control village. Analysis of covariance confirms that, controlling for initial levels of HIV/AIDS knowledge and stigma, the intervention had a significant effect on HIV/AIDS knowledge scores (p&lt;0.01) and HIV/AIDS stigma scores (p&lt;0.01).</t>
  </si>
  <si>
    <t>To assess the feasibility, acceptability, and utility of implementing a low-cost, technologically delivered intervention to mitigate the negative effects of HIV-related stigma on women</t>
  </si>
  <si>
    <t>Intervention (n=51) and Control (n=48)</t>
  </si>
  <si>
    <t>HIV/AIDS knowledge and stigma : RSES Total Score, CSES Scales, CSES Problem Focused Coping, CSES Stop Unpleasant Emotions &amp; Thoughts, CSES Support from Family &amp; Friends, IHSS Weighted Scales, IHSS Disclosure, IHSS Acceptance, IHSS Social Relationships and IHSS Stereotypes (Efficacy Measures)</t>
  </si>
  <si>
    <t>They identified potential covariates to be included in the efficacy analysis.</t>
  </si>
  <si>
    <t>May and September 2014</t>
  </si>
  <si>
    <t>PLWH (n =19) and HW (n = 17)</t>
  </si>
  <si>
    <t>15th of January to 25th of March 2007</t>
  </si>
  <si>
    <t>Interventional study was employed in four high school interventions adolescents using four different IEC namely; interpersonal communication, pamphlets, educational video or combination of the three interventions.</t>
  </si>
  <si>
    <t>Magnitude and predictors of HIV/AIDS related stigma and discrimination and more specifically the effectiveness of IEC interventions in reducing these attitudes among high school adolescents in Hawassa .Town</t>
  </si>
  <si>
    <t>A total of 404 students (101 students in each school) were recruited for the study, however, 373 students from four response rate high schools were enrolled in the study.</t>
  </si>
  <si>
    <t>HIV/AIDS stigma</t>
  </si>
  <si>
    <t>Four IEC materials interpersonal communication, pamphlets, educational video movie and a combination of those three interventions used in this study were evaluated for their effectiveness in reducing HIV related stigma and discrimination.</t>
  </si>
  <si>
    <t>In this analysis, it was revealed that adolescents in grade 9 were 2.23 times more likely to avoid learning/working with PLWHA than those in grade 10 (OR=2.23, 95% CI 1.2-4.1). Orthodox and Catholic religions had negative impact on avoiding learning/working with PLWHA compared to Protestant religion, (OR=0.43, 95% CI, 0.22-0.82) and (OR=0.22, 95%CI, 0.06-0.77) respectively. Adolescents who believed that HIV can be transmitted through witchcraft were 3.5 times more likely to avoid learning/working with PLWHA than those who did not (OR=3.5, CI=1.4- 8.8). Moreover, adolescents who reported that HIV can be transmitted through feeding raw egg/meat of a chicken
were 2.1 times more likely to avoid learning/working with PLWHA than those who reported that HIV can’t be transmitted through feeding by raw egg/meat of a chicken that swallowed used condom, (OR=2.1, 95% CI,1.1-3.9). Adolescents whose fathers’ educational status (read and write and elementary) were 6.4 and 5.9 times more likely to have coercive attitudes compared to those whose fathers’ educational was tertiary level (OR=6.4, 95% CI, 1.02-40.42) and (OR=5.9, 95% CI, 1.0-34.6) respectively. There was an increased risk of coercive attitude among adolescents who had television in their residential houses compared to those who did not have television behavioral
(OR=12.9, 95% CI 2.8-58.4). Adolescents who reported
that HIV can be transmitted through witchcraft were 6.1 times more likely to have coercive attitude than those who said that HIV can’t be transmitted through witchcraft (OR=6.1, 95% CI, 1.7-22.0). Adolescents who reported that HIV can be prevented by practicing sex with virgin girls were 22.3 times more likely to have coercive attitude than those who didn’t report to do so (OR=22.3, 95% CI, 5.1-97.1). Participants who reported that PLWHA are people who had multiple sex partners
were 2.9 times more likely to have coercive attitude than those who reported the other way (OR=2.9, 95% CI, 1.02-8.45).</t>
  </si>
  <si>
    <t>Interventional study was employed in four high school interventions
adolescents using four different IEC namely; interpersonal communication, pamphlets, educational video or combination of the three interventions</t>
  </si>
  <si>
    <t>Four of the variables (grade, religion, HIV transmission through witchcraft and feeding by uncooked egg/meat of chicken swallowed used condom) remained to be significantly and independently associated with the avoidant behavioral intentions.
F-statistics=17.484 and p-value &lt;0.0001 were found to be significant to reveal the differences in effectiveness of the interventions in reducing HIV related stigma and discrimination.</t>
  </si>
  <si>
    <t>The HBCT program began with a community sensitization program in which facilitators, usually drawn from the local community, worked with local government officials to explain the program to the community. Next, locally based counselors visited all of the households in the community to provide voluntary HIV counseling and testing to all consenting adults in a given household. These tests and the associated counseling were administered within the household, and couples were encouraged to test together. Individuals who tested positive for HIV were referred to the local treatment facilities administered by AMPATH for appropriate treatment.</t>
  </si>
  <si>
    <t>Baseline survey April 2009 to June 2009. Follow up in spring 2011. HBCT implementation in all sites by March 2012.</t>
  </si>
  <si>
    <t>Approximately 3300-3400 at follow-up</t>
  </si>
  <si>
    <t>Uptake of HBCT testing</t>
  </si>
  <si>
    <t>Perceived community stigma and levels of self-stigma and community leaders’ knowledge, attitudes, and behaviors with regard to HIV</t>
  </si>
  <si>
    <t>Community stigma: Respondent’s perception of the feelings of most people they know toward individuals with HIV.
Personal stigma: Respondent’s own feelings toward individuals with HIV.
Self stigma: Respondents’ feelings toward being HIV positive themselves, either as a hypothetical or actual question.
Personal stigma actions: How an individual would treat a person with HIV, especially in the workplace.
Community stigma actions: How respondents believe most people they know would treat a person with HIV, especially in the workplace.
1 Most people I know think that adults who are infected with the AIDS virus is a sign of immoral behaviour.
2 I feel that adults who are infected with the AIDS virus is a sign of immoral behaviour
3 If I was infected with the AIDS virus, I would feel ashamed of myself.
4 Most people I know feel angry with people with HIV/AIDS for having inflicted this condition upon themselves
5 If I was infected with the AIDS virus, I would feel angry with myself for having inflicted this disease upon myself.
6 People with the AIDS virus should be ashamed of themselves
7 People with the AIDS virus should be blamed for bringing the disease into the community.
8 Most people I know feel disgust with people living with HIV/AIDS.
9 If I was diagnosed with the AIDS virus, I would feel disgusted with my body.
10 Most people I know would agree that a female teacher who has AIDS but is not sick should be allowed to continue teaching in the school.
11 I think that a female teacher who has AIDS but is not sick should be allowed to continue teaching in the school.
12 Most people I know would be willing to purchase food fr om a merchant who has HIV/AIDS but is not sick.
13 I would be willing to purchase food from a me rchant who has HIV/AIDS but is not sick.
14 Most people I know would agree that a male government official who has HIV/AIDS but is not sick should be allowed to continue in his position.
15 Most people I know would agree that a preacher or religious leader who has HIV/AIDS but is not sick should be allowed to continue his role as a religious leader.
16 If a relative of mine had the AIDS virus, I would be willing to care for him or her in my household
17 If a relative of mine had the AIDS virus, I would want it to remain secret for fear the community would look down upon our family</t>
  </si>
  <si>
    <t>HBCT did appear to have an effect on stigma and hypothetical discrimination reported by community members (Table 5), but the effects were mixed. While the intervention led to a decrease in the sense that HIV was a sign of immoral behavior,9 both among respondents themselves and in the respondents’ perception of the community, it also increased the feeling of anger and disgust toward those with HIV. However, these responses were very variable, and when summarized in the stigma indices, only a small increase in self-stigma was significant. Moreover, the magnitude of the observed changes was small. HBCT also did not appear to alter opinions on appropriate behaviors toward individuals with HIV among household respondents.
Community leaders in HBCT areas were more likely to report that an HIV-positive teacher was acceptable, and that they themselves would buy food from an HIV-positive vendor. They also changed their reported perception of other people’s beliefs in the same direction, and these changes were significant when summarized in indices for personal and perceived community beliefs about appropriate actions toward HIV-positive individuals.</t>
  </si>
  <si>
    <t>Interventions to Reduce HIV Stigma and Discrimination in the Individual, Family, and Community Settings
Compared postintervention outcomes between household respondents (or community leaders) in areas assigned to intervention or control, we performed t-tests on the differences between these two groups. For some outcomes, we implemented a regression analysis that includes an intervention indicator variable as well as a number of covariates.</t>
  </si>
  <si>
    <t>In January 2009, USAID-AMPATH began an initiative to implement HBCT in western Kenya, among primarily rural households. The HBCT program began with a community sensitization program in which facilitators, usually drawn from the local community, worked with local government officials to explain the program to the community. Next, locally based counselors visited all of the households in the community to provide voluntary HIV counseling and testing to all consenting adults in a given household. These tests and the associated counseling were administered within the household, and couples were encouraged to test together. Individuals who tested positive for HIV were referred to the local treatment facilities administered by AMPATH for appropriate treatment.</t>
  </si>
  <si>
    <t>RCT</t>
  </si>
  <si>
    <t>CRT</t>
  </si>
  <si>
    <t>Quasi-experimental</t>
  </si>
  <si>
    <t>Medical/Healthcare students</t>
  </si>
  <si>
    <t>653 students</t>
  </si>
  <si>
    <t>Interventions to Reduce HIV Stigma and Discrimination in the Healthcare Setting  
No control group</t>
  </si>
  <si>
    <t>Phase 1: cross-sectional survey to assess basic HIV knowledge and attitudes; phase 2: package of health education materials were prepared; phase 3: students from phase 1 were exposed to the educational materials.  Consisted of a lecture, video, and booklet distributed.  They covered info on the magnitude of the HIV problem, manifestations, modes of transmission, and a message aimed a changing students attitudes to PLWHA; phase 4: students were tested after the intervention by the same questionnaire as phase 1.</t>
  </si>
  <si>
    <t>The percentage of students who accepted home-care for HIV-infected individuals ( 13% and 12% to 43% and 43%) and HIV-infected individuals’ right at work (16% and 19% to 50% and 58%) significantly increased among both males and females.</t>
  </si>
  <si>
    <t>To assess the impact of health education on the knowledge and attitudes ofparamedical students in Saudi Arabia toward HIV/AIDS</t>
  </si>
  <si>
    <t>2002-2003</t>
  </si>
  <si>
    <t>Knowledge and attitudes toward HIV/ AIDS</t>
  </si>
  <si>
    <t>The results indicate the intervention decreased stigma toward HIV-infected people at a statistically significant level in adults  (P= &lt;0.0187) and in children (P=&lt;0.0045).</t>
    <phoneticPr fontId="4" type="noConversion"/>
  </si>
  <si>
    <t xml:space="preserve">Interventions to Reduce HIV Stigma and Discrimination in the Education Setting
Both youth and caregivers were sampled, so the target pop was coded as 'multi'. Schools in KwaDedangendlale were used to conduct the intervention. Each school that agreed to participate was randomized to either the intervention or control. </t>
  </si>
  <si>
    <t>The CHAMPSA intervention targeted HIV risk behaviors by strengthening family relationship processes as well as targeting peer influences through enhancing social problem solving and peer negotiation skills for youths.</t>
  </si>
  <si>
    <t>At risk youth and their caregivers</t>
  </si>
  <si>
    <t>May 2003 to April 2006</t>
  </si>
  <si>
    <t>HIV knowledge and stigma surrounding HIV infections</t>
  </si>
  <si>
    <t>Community caregivers trained as facilitators delivered the intervention on the weekends. Randomizing conditions to schools in the 4 community areas prevented contamination—a problem discovered in the pilot. To ensure fidelity of implementation across schools and times, the intervention was manualized and facilitators were trained, supervised and guided by use of a step-by-step facilitator manual. Training entailed attending detailed workshops covering the purpose and content of each session and participatory experiential methods, including facilitation skills. Prior to delivery of the intervention, facilitators rehearsed the various sessions. Further, the previous week’s activities were reviewed through observing and evaluating each facilitator. These weekly meetings also included debriefing sessions and workshops on stress management, dealing with grief and bereavement, and the importance of boundaries and containment when working as facilitators.</t>
  </si>
  <si>
    <t>Adjusted for pretest scores and demographic variables (age, gender and youth group affiliation for child data and education, gender and religion for adult data). Bonferroni correction for multiple comparisons was applied.</t>
  </si>
  <si>
    <t>Adjusted for empowerment, adherence to ART, age, sex, time (baseline, 3-, or 6-months follow-up), and group-by-time interactions.</t>
  </si>
  <si>
    <t>Empowerment intervention social self-value package with an aim to assess its efficacy in order to improve the quality of life (QoL) of HIV infected people receiving antiretroviral treatment.</t>
  </si>
  <si>
    <t>The mean scores of empowerment, social support and quality of life increased and stigma scores were reduced inthe intervention group at 3- and 6-months. An intervention effect on social support, stigma and QoL was significantly increased by time and group with low and high empowerment.</t>
  </si>
  <si>
    <t>September and November 2014 with 3 month and 6 month follow up (June 2015)</t>
  </si>
  <si>
    <t>The intervention was delivered over six sessions held weekly at the ART center lasting one and half hours. Sessions were conducted with a group of 8–10 participants. All the intervention sessions were facilitated by two national level trainers with a public health graduate degree. A facilitator delivered the intervention with participatory learning activities, buzz sessions, brain storming, lecture, and discussion techniques. Participants were encouraged and motivated to communicate and discuss with different people about prevention, treatment and disclosure of HIV issues. Culturally accepted and adopted components were developed after several consultations with experts and pre-tested among HIV infected people. Based on the findings from consultants and pre-testing, a complete manual for execution of a 6 week group intervention was developed by the research team. The empowerment intervention mainly focused on autonomy and community activism, self-esteem/self-efficacy, self-care, optimism and control over the future, family and social relationships, power-powerlessness, management of stress and righteous anger, stigma and discrimination issues, legal provisions, and human and health rights. The first session started with rapport building, emotions, sharing uncomfortable situations and management of negative feelings and anger. The second session focused on barriers and strategies of HIV disclosure, self-esteem/self-respect/self-worth, stigma and defeat with stigma. The third session involved discussions about healthy body with healthy mind, healthy sexual relations, means to be HIV infected or non-infected and to be a man or woman, optimism and control over the future, sexuality, adherence of ART and other treatment and prevention options. The fourth session involved educated strategies for planning healthy relations with family members, the community and society, ways of effective communication and maintaining healthy relations, autonomy and community activism, and roles and responsibilities in the society. The fifth session involved education about the effects of alcohol consumption, drug use, smoking, developing skill to prevent co-infection, re-infection and risky sexual behavior, diet and exercise. In the sixth session, participants were educated about legal empowerment, human rights, legal protection, powerlessness, discrimination, stress, freedom of voice against discrimination, health rights and future goals.</t>
  </si>
  <si>
    <t>QoL was measured using WHOQoL-HIV which contains 29 items divided into six domains, namely physical, psychological, level of independence, social, environmental and spiritual. All the items were rated using a 5-point Likert scale where 1 indicated low or negative perceptions and 5 indicated high or positive perceptions. Higher scores indicated better quality of life. All the domain scores were obtained by adding the component means in the individual domain, and dividing by the number of components in that domain, and multiplying by 4, so that scores ranged from 4 (worst possible QoL) to 20 (best possible QoL).
Social support was measured using the social support questionnaire number (SSQN) and social support questionnaire satisfaction (SSQS) scales. SSQN indicates number of supportive persons and SSQN indicates satisfaction with available social support. Both domains included six questions. The SSQN collected the number of supportive persons that denotes different types of social support. The SSQS were rated using a 6-point Likert scale ranging from very dissatisfied to very satisfied with available support. Higher SSQN scores indicated a perceived higher level of supportive persons and higher SSQS scores indicated higher level of satisfaction from available support.
Stigma was measured using a 23-item scale questionnaire. Each item was rated using a 4-point agreement scale ranging from strongly disagree to strongly agree. Total stigma scores ranged from 23 to 92. There were three subscales, namely shame/blame/social isolation (10–40 score), perceived discrimination (8–32 score) and equity (5–20 score).
Empowerment was measured using a 28-item scale questionnaire containing a 4-point agreement scale ranging from strongly disagree to strongly agree. Total scores ranged from 28 to 112. Empowerment was then classified into low or high using the first quartile score as the cut-off value to ensure the sample sizes were adequate.</t>
  </si>
  <si>
    <t>The primary outcome was Quality of Life. Secondary outcomes were stigma and social support. 
Nonlinear mixed-effects regression models were used to evaluate the effect of the intervention on the primary and secondary outcomes.
The effects of empowerment, social support and stigma on the QoL were also analyzed with a mixed effect model.
Nonparametric mixed-effects regression models were also used to evaluate the relative intervention effects on social support, stigma and QoL with and without stratification by empowerment.</t>
  </si>
  <si>
    <t>Fidelity of the intervention was maintained with continuous monitoring of the allocated time for topic, methods and contents of the sessions by a health officer and supervised by the research team leader. Participants were assured to receive equal chances on discussion with privacy. A checklist was developed to maintain fidelity of the intervention. The checklist included intervention contents (each session had different contents), time allocated for each activity, participants interaction with listening, openness, attentiveness, engagement, understanding and reinforcement and an agenda for the next session.</t>
  </si>
  <si>
    <t>132 (66 in control and 66 in intervention arm) PLHIV receiving ART between 6 months and 2 years prior to the study as per the national ART guidelines of NCASC</t>
  </si>
  <si>
    <t xml:space="preserve">Effect of empowerment intervention on social support, stigma and quality of life using nonlinear mixed-effects regression model (Effect estimate with SE) (p&lt;0.001 for all)
Total social support with number (TSSQN) at 3 months FU: 11.983 (1.868)
Total social support with number (TSSQS) at 6 months FU: 12.967 (1.977)
Total satisfaction with social support at 3 months FU: 12.304 (1.936)
Total satisfaction with social support at 6 months FU: 14.041 (2.049)
Stigma (possible score 23 to 92) at 3 months FU: -28.028 (1.890)
Stigma (possible score 23 to 92) at 6 months FU: -28.927 (1.998)
Quality of life (possible score 4 to 20) at 3 months FU: 4.430 (0.474)
Quality of life (possible score 4 to 20) at 6 months FU: 4.904 (0.501)
Prediction of QoL by intervention group after adjusting for level of empowerment, social support and stigma using nonlinear mixed-effects regression model (Effect estimate with SE) 
Empowerment: 0.057 (0.009), p&lt;0.001
TSSQN: 0.007 (0.012), p=0.574
TSSQS: -0.009 (0.011), p=0.410
Stigma: -0.004 (0.012), p=0.771
Improvement in QoL from baseline (intervention vs control) at 3 months FU: 4.310 (0.610), p&lt;0.001
Improvement in QoL from baseline (intervention vs control) at 6 months FU: 4.788 (0.642), p&lt;0.001 
</t>
  </si>
  <si>
    <t>Baseline (n = 2746) and endline (n = 2926).</t>
  </si>
  <si>
    <t>Three stigma-related items were measured in both the 2001 and 2003 surveys: 1) ‘If a member of your family got infected with the virus that causes AIDS, would you want it to remain a secret?’; 2) ‘If a relative of yours became sick with the virus that causes AIDS, would you be willing to care for him or her in your own household?’; and, 3) ‘If a female teacher has the virus that causes AIDS, should she be allowed to continue teaching in the school?’ Two additional scales measuring the respondents’ attitudes towards PLHA were measured in 2003. The two scales measured were: 1) attitudes implying that PLHA should be isolated from others (three items, range: 0–12, r = 0.68); and 2) attitudes implying that PLHA are to blame for their HIV infection (two items, range: 2–10, r = 0.59). The two attitude scales were then standardized to range from 0 to 10, with higher scores reflecting more favorable attitudes towards PLHA.</t>
    <phoneticPr fontId="4" type="noConversion"/>
  </si>
  <si>
    <t>The ‘Reach Out, Show Compassion’ campaign was part of the larger Stop AIDS Love Life HIV-prevention program in Ghana. The program was developed through a partnership between Christian and Muslim religious organizations, coordinated by the Christian Council of Ghana and the Health Communication Partnership. This program sought to promote a compassionate and supportive societal response to those infected or affected by HIV in Ghana. The specific objectives of the program included improved attitudes towards PLHA and increased positive responses to HIV within communities. Program activities occurred at three levels. The initial activities involved a series of meetings with national and regional religious leaders. These meetings served as a forum for the development of the overall program strategy, consensus on the roles and responsibilities of the participating faiths, the development of a joint communiqué, and garnering the active participation and support for the program among the religious hierarchy. A policy document on the role of the religious community in the prevention and management of HIV was produced by the program partners and launched by the Christian Council of Ghana in July 2004. Mass media activities occurred at a national level. The program broadcast a series of television and radio spots nationwide, in which Christian and Muslim leaders encouraged compassion for people infected or affected by HIV. Additional promotional materials, including leaflets, posters, a song, T-shirts and billboards, supported the messages of these spots. Short video documentaries highlighting the role of FBOs in addressing HIV in Ghana were produced and broadcast on national television and distributed to member churches of the Christian Council of Ghana, the member sects of the Moslem Council and the Ahmadiyya Movement, and CBOs working with religious communities. A common logo and slogan, ‘Reach Out, Show Compassion,’ served to unite these activities. Congregation-level activities complemented the mass media activities. Local religious leaders received training on HIV counseling, care and support, and on the importance of stigma reduction and compassion for people affected by HIV or AIDS. Religious leaders were provided with posters and other print materials to display within their church or mosque, were  themes related to compassion for PLHA in their sermons and to initiate discussions within their congregations, and they were provided with a toolkit of group activities that they could implement within their congregation. The program was launched by the Vice President of Ghana in November 2002, at which time the joint communiqué was presented to the government and published in the newspapers. The bulk of the mass media and training activities continued through September 2004, although local congregation-level activities have continued beyond that time.</t>
    <phoneticPr fontId="4" type="noConversion"/>
  </si>
  <si>
    <t>Three of the five items measuring attitudes towards PLHA were positively associated with respondents’ exposure to the campaign in the bivariate analysis. Compared to respondents who were not exposed, a greater proportion of campaign-exposed respondents indicated a willingness to care for an HIV-infected relative in their own household, as well as believed that a female teacher infected with HIV should be allowed to continue teaching in school. Respondents exposed to the campaign also had significantly more favorable attitudes than respondents who were not exposed regarding the need to isolate HIV-infected individuals. On a scale of 0 to 10, with higher scores reflecting attitudes opposed to the isolation of HIV-infected individuals, respondents exposed to the campaign had an average score of 6.0 and respondents not exposed had an average score of 5.0. No associations were observed between campaign exposure and the desire to keep secret a family member’s HIV-infection or to the attitude that PLHA are to blame for their infection. Exposure to the campaign remained associated with two of the three binary items measuring attitudes, even when controlling for other psychosocial or background characteristics. Compared to the respondents who were not exposed to the campaign, respondents who had been exposed were 45% more likely to be willing to care for a HIV-infected relative and 43% more likely to believe that an HIV-infected female teacher should be allowed to continue teaching. Exposure to the campaign remained unassociated with the desire to keep secret a family member’s infection with HIV.  In the multivariate regression model, exposure to the campaign remained positively associated with attitudes opposing the isolation of HIV-infected individuals. Respondents exposed to the campaign had, on average, attitude scores related to the isolation of HIV-infected individuals that were 0.6 units more favorable than the average scores among individuals not exposed to the campaign. Exposure to the campaign remained unrelated to the attitude of blaming PLHA for their infection.</t>
    <phoneticPr fontId="4" type="noConversion"/>
  </si>
  <si>
    <t xml:space="preserve">Interventions to Reduce HIV Stigma and Discrimination in the Individual, Family, and Community Settings
Target population is community members. The paper doesn't discuss the specfic stigma reduction messages utilized by the campaign.  A policy document on the role of the religious community in the prevention and management of HIV was produced by the program partners- this would fall under the domain of facilitator </t>
  </si>
  <si>
    <t>2001 and 2003</t>
  </si>
  <si>
    <t>237 black and coloured university students</t>
    <phoneticPr fontId="4" type="noConversion"/>
  </si>
  <si>
    <t xml:space="preserve">Interventions to Reduce HIV Stigma and Discrimination in the Education Setting.
The intervention measures drivers of stigma in university students in South Africa. The intervention was intended to determine if an educational level intervention can be used to reduce HIV stigma. </t>
  </si>
  <si>
    <t xml:space="preserve">Only one domain resulted in statistically significant different responses at post-test, "Future actions toward HIV/AIDS" showed that the control group agreed more strongly with the domain at post test. </t>
    <phoneticPr fontId="4" type="noConversion"/>
  </si>
  <si>
    <t>The three components were an: 1.educational documentary film that highlighted the issue of HIV-related stigma, 2. expert testimony from a person currently living with HIV or AIDS, and 3. in-class open forum discussion about HIV-related stigma among university students as it relates to race and cultural identity.</t>
  </si>
  <si>
    <t>To reduce HIV/AIDS stigma among South African students using a group-level educational intervention</t>
  </si>
  <si>
    <t>HIV knowledge and HIV stigma</t>
  </si>
  <si>
    <t>Stigma was measured in a questionnaire consisting of six different domains. Each domain had questions that were either answered using a likert scale from 1 to 5 or coded with a  0 (disagree) 1 (agree).
AIDS-related stigma consisted of 10 items.
Knowledge of HIV and AIDS thru engagement consisted of 8 items.
Feelings toward people living with HIV/AIDS consisted of eight items.
Stigma as it relates to Community and culture using seven items.
Future actions towards HIV/AIDS using four items.
Scales were validated using Cronbach's alpha but only Knowledge of HIV and Feelings towards PLHIV scales were acceptable (alpha&gt;0.70 pre and post-test).</t>
  </si>
  <si>
    <t>Intervention effect (Beta coefficient with p value, post-intervention liner regression analysis)
AIDS-related stigma: -0.074, p=0.273
Future actions towards HIV/AIDS:  -0.256, p&lt;0.001</t>
  </si>
  <si>
    <t>Age, gender and race</t>
  </si>
  <si>
    <t>Hosek, SG. et al.</t>
  </si>
  <si>
    <t>The intervention assisted youth in learning to accept their HIV diagnosis. This acceptance was demonstrated in different ways, with the most common being the youths’ ability to say the word “HIV” and refer to themselves as “a person living with HIV.” Such acceptance may have multiple health-promoting effects, because in order for youth to be engaged in medical care and take the necessary actions needed for health</t>
  </si>
  <si>
    <t>Improved levels of HIV knowledge that were sustained over time (Cohen’s effect [d] d = 0.52) and improvements in peer (d = 0.35) and formal (d = 0.20) social support immediately postintervention.
Effect size estimates were calculated with Cohen’s (1988) d using a pooled standard deviation, given unequal sample sizes across time intervals. In general, outcomes were in the expected direction, with some differences between genders. HIV knowledge increased across both time periods for the overall sample, with an effect size of .52 at the 3-month follow-up. Self-efficacy for disclosure of HIV status demonstrated a small improvement for the entire sample, with the largest effect occurring postintervention (d = .12). Self-efficacy related to sexual discussions improved across both time periods for women, but demonstrated a slight decrease at the 3-month follow-up for male participants. Two measures of perceived stigma also exhibited differing results across genders, with men reporting improvements in personalized stigma and negative self-image across both time periods and women reporting increased personalized stigma and negative self-image at the 3-month follow-up.
Three forms of social support were also measured, with varying results based on the source of support. Both men and women reported consistent improvement in peer and formal social support across both time periods. However, the overall sample reported lowered perceptions of family social support during the same intervals. Two forms of coping were assessed— proactive and avoidant—with varying results. Proactive coping showed slight improvement for women postintervention but did not demonstrate improvement for the overall sample when assessed at the 3-month follow-up. Use of avoidant coping also showed some gender difference, with decreases in the use of this negative coping style for women at the 3-month follow-up and men showing persistent reliance on this coping style across both time periods. Finally, self-esteem did not demonstrate consistent improvement, with only women showing a small improvement as measured at the 3-month follow-up.</t>
  </si>
  <si>
    <t>HIV-related Knowledge, perceived stigma (Personalized Stigma and self-image)</t>
  </si>
  <si>
    <t>HIV/AIDS Knowledge: Questionnaire (DiClemente, 1994), a 16-item scale measuring basic HIV knowledge (alpha=0.57)
Personalized Stigma: HIV Stigma Scale using a 40-item scale measuring perceived stigma (alpha = 0.95)
Self-image: Disclosure Self-Efficacy, a 6-item scale measuring participants’ perceived ability to disclose their HIV status to sexual partners in different situations (alpha = 0.94)</t>
  </si>
  <si>
    <t xml:space="preserve">Caregivers (95% HIV-positive) demonstrated a significant reduction in depressive symptoms, improved social support, and decreased HIV-related stigma. </t>
  </si>
  <si>
    <t xml:space="preserve">Qualitative data supported the quantitative data in the potential improvement in quality of life of the HIV-affected youth and their caregivers. </t>
  </si>
  <si>
    <t>An exchangeable variance-covariance structure was used adjusting for age, sex, and socioeconomic status (SES)</t>
  </si>
  <si>
    <t>1) Goodman’s Strengths and Difficulties Questionnaire (SDQ) to assess level of psychological symptoms;
2) extended version of the SDQ to examine degree of psychosocial functioning; a lower level of psychosocial functioning was defined as the caregiver or child self-report of difficulties related to emotions, concentration, behavior, or getting along with others 
3) Provisions of Social Relation (PSR) to assess extent of social support from family and friends.
For caregivers, we used the following measures: 
1) depression sub-scale from the Hopkins Symptom Checklist-25 (HSCL-25); 
2) social support assessment to examine having a confidant, network size, and level of instrumental support
3) ACTG Short Form-21 (SF-21) to assess role functioning of parents/ caregivers (i.e. the extent to which health status keeps them from performing daily activities)
4) HIV-related stigma questionnaire
The measures of psychological symptoms, the SDQ and HSCL-25 have demonstrated validity and reliability in other cultural or resource-limited settings</t>
  </si>
  <si>
    <t>A significant change in the caregiver’s perception of stigma, comparing pre- versus post-intervention assessment and adjusting for demographic variables (b = 10.66; SE = 1.58; p &lt; 0.0001)
Effect of intervention on children’s and caregivers’ psychosocial categorical outcomes
One of the most prevalent depressive symptoms reported at baseline among caregivers that showed the largest decline at follow-up was feeling everything is an effort (74.6%-43.9%; p &lt; 0.0001). Other prevalent symptoms that showed significant decreases from baseline to follow-up were feeling worthless (56.2%-26.2%; p &lt; 0.0001) and loneliness (70%-41.5%; p &lt; 0.0001)
We observed a 68% reduction in self reported impairment in psychosocial functioning, comparing pre-versus post-intervention assessment (adjusted OR = 0.32; 95% CI: 0.18-0.57; p = 0.0001). This was also evident in the caregiver’s report of their child’s psychosocial functioning (adjusted OR=0.20; 95% CI: 0.10-0.34; p &lt; 0.0001). Of the social variables, the children’s report on the number of friends (‘0’ versus ‘1 or more’) showed a significant change, comparing pre- versus post-intervention assessment (adjusted OR= 0.41; 95% CI: 0.23-0.72; p = 0.002).</t>
  </si>
  <si>
    <t>Interventions to Reduce HIV Stigma and Discrimination in the Individual, Family, and Community Settings
There are a number of limitations in our study, including the small sample size, particularly for the number of caregivers (n =130). In addition, therewas some loss to follow-up during the intervention for the caregivers (from n = 130 to 123) and youth (from n=168 to 155), although these losses are small in magnitude (95% and 92% retention, respectively). The study can only offer preliminary results on the effectiveness of the intervention, given that the design is a pre- versus post-test analysis, rather than a randomized controlled trial (RCT). Although performing a RCT was outside the scope of the present study, having a control group would have provided a more definitive evaluation of the intervention.</t>
  </si>
  <si>
    <t>Audiences characterized both the stigma feature film and illustrated video as having dramatic storyline, believable and culturally relevant contexts, and sympathetic characters. Findings imply that professional production standards or celebrity engagement may not be as crucial to message effectiveness.</t>
  </si>
  <si>
    <t>Audiences of both videos significantly improved their stigma scores.We found that a simple illustrated video, produced on a limited budget by amateurs, and a feature film, produced with an ample budget by professionals, elicited similar responses from audiences and similar positive short-term outcomes on stigma.</t>
  </si>
  <si>
    <t>Sex workers, men who have sex with men, young married women and married men</t>
  </si>
  <si>
    <t>Within the feature film set, a total of 80 people participated in 8 focus groups. Within the illustrated video set, a total of 69 people participated in 8 focus groups.</t>
  </si>
  <si>
    <t>The feature film, Prarambha (The Beginning), was produced by Mira Nair with the aim of generating awareness about HIV/AIDS and related stigma. The film was directed by Santosh Sivan in a joint initiative of Mirabai Films with support from Avahan, Richard Gere’s AIDS Foundation, and the Bill andMelinda Gates Foundation and  features a popular local actor in the principal part of a truck driver, Ramu. Ramu befriends a child, Kittu, whose estranged parents were diagnosed HIV+ and who is himself HIV+, resulting in his expulsion from primary school. As their adventures together unfold, Ramu champions the issue of overcoming HIV-related stigma and discrimination in public schools. Despite his HIV-status, Kittu is readmitted to school among a community of students, parents, teachers, and administrators who are more accepting and informed about HIV. Producers focused on making a narrative film, using the same standards and techniques as other high-end projects.
The illustrated video was developed in Bangalore during four production stages by a team of health communication experts from South India and the United States, an artist from India, four community translators representing four South Indian languages, and eight voiceover artists to depict female and male voices in four local languages. During the first stage of production, the most essential aspects of Prarambha’s story-line was reformulated into a simple comic style digital story with hand-drawn images and script for voiceover. Second, the team constructed a simple sound recording booth in an office closet, recruited voiceover artists, invited script feedback from voice over artists, and recorded the script with an H2 Zoom audio recorder. Finally, after a 1-day video editing workshop, the team combined the artists’ images with corresponding audio recordings using Final Cut Express video editing software (2010, Apple, Inc., CA, USA). Using the mediumof an illustrated digital story, the team was able to create videos in four different local languages by inserting different language audio tracks during the editing process.</t>
  </si>
  <si>
    <t xml:space="preserve">Negative judgments about people living with HIV/AIDS (1=agree, 2=not sure, 3=disagree)
Pre-test: Average of scores from the following two statements: “HIV/AIDS is a punishment for bad behavior”, and “If someone has contracted HIV by having unsafe sex, it is their own fault
Post-test: Average of scores from the following two statements: “People with AIDS should be ashamed of themselves,” and “People with AIDS should be ashamed of bringing the disease into their communities.”
Fear of contracting HIV from casual contact (1=agree, 2=not sure, 3=disagree)
Pre-test: Average of the scores from the following two statements: “Talking to someone with HIV/AIDS puts you in danger of getting HIV/AIDS”, and “Teachers who have HIV/AIDS should be allowed to continue teaching in school” (score recoded for directionality).
Post-test: Average of scores from the following two statements: “A person who has HIV/AIDS should not be allowed towork, to protect the people who don’t have HIV/AIDS”, and “I would feel comfortable traveling with someone who has HIV/AIDS in the same vehicle” (score recoded for directionality).
Overall stigma score, mean (fear of casual contact and negative judgments score)
</t>
  </si>
  <si>
    <t>No adjustment</t>
  </si>
  <si>
    <t>A CBT model consisting of eight individual sessions was developed to address the five commonly identified themes that underlie the negative experiences of HIV-positive women. Women were challenged to change their way of thinking and to experiment with new behaviour. After each session, homework was assigned to facilitate change from one session to the next (Basco &amp; Rush,
2007). The intervention was adapted according to the needs of the women.</t>
  </si>
  <si>
    <t>Develop a therapeutic intervention to assist women to change their conception of HIV and their sense of self-worth and to empower them with more adaptive ways of thinking so as to deal with their experience of internalised and enacted stigma and in effect to enhance their health-seeking behaviour.</t>
  </si>
  <si>
    <t>A sample of 20 black South African women living with HIV&amp;AIDS</t>
  </si>
  <si>
    <t>Our intervention consisted of bringing a group of PLHA and nurses from one health setting together for a 2-day project initiation workshop. The project initiation workshop was facilitated by a nurse and PLHA based on a standard manual and both were trained over a period of 2 days prior to them running the workshops.Onthe basis of this training the teams were then given the task of designing, implementing, and evaluating a project to reduce stigma in their health care setting within a month, with the support of the facilitators. The project concluded with a 1-day project evaluation workshop again facilitated by the facilitators. The projects were not
standardized and the project undertaken in each of the five settings and report on the impact of the project on the participants combined as a group will be described later.
Duration of Intervention:
Workshop: 21 hours
Meetings: 5 hours.
Intervention: 8 hours
Total: 35 hours</t>
  </si>
  <si>
    <t>(1) sharing information, (2) increasing contact with the affected group, and (3) improving coping through empowerment.
All the projects combined the aims of increasing acceptance of PLHA among both health care workers and the population at large and increasing the willingness of health care providers to care for PLHA.</t>
  </si>
  <si>
    <t>PLHA and Health care workers (Nurses)</t>
  </si>
  <si>
    <t>7 PLHA, 7 team nurses and 19 Setting nurses</t>
  </si>
  <si>
    <t>10 PLHA, 8 team nurses and 43 Setting nurses</t>
  </si>
  <si>
    <t>Our intervention consisted of bringing a group of PLHA and nurses from one health setting together for a 2-day project initiation workshop. The project initiation workshop was facilitated by a nurse and PLHA based on a standard manual and both were trained over a period of 2 days prior to them running the workshops.Onthe basis of this training the teams were then given the task of designing, implementing, and evaluating a project to reduce stigma in their health care setting within a month, with the support of the facilitators. The project concluded with a 1-day project evaluation workshop again facilitated by the facilitators. The projects were not
standardized and the project undertaken in each of the five settings and report on the impact of the project on the participants combined as a group will be described later.
Duration of Intervention:
Workshop: 21 hours
Meetings: 5 hours
Intervention: 17 hours
Total: 43 hours</t>
  </si>
  <si>
    <t>7 PLHA, 10 team nurses and 46 Setting nurses</t>
  </si>
  <si>
    <t>Our intervention consisted of bringing a group of PLHA and nurses from one health setting together for a 2-day project initiation workshop. The project initiation workshop was facilitated by a nurse and PLHA based on a standard manual and both were trained over a period of 2 days prior to them running the workshops.Onthe basis of this training the teams were then given the task of designing, implementing, and evaluating a project to reduce stigma in their health care setting within a month, with the support of the facilitators. The project concluded with a 1-day project evaluation workshop again facilitated by the facilitators. The projects were not
standardized and the project undertaken in each of the five settings and report on the impact of the project on the participants combined as a group will be described later.
Duration of Intervention:
Workshop: 21 hours
Meetings: 5 hours
Intervention: 10 hours
Total: 36 hours</t>
  </si>
  <si>
    <t>7 PLHA, 8 team nurses and 11 Setting nurses</t>
  </si>
  <si>
    <t>Our intervention consisted of bringing a group of PLHA and nurses from one health setting together for a 2-day project initiation workshop. The project initiation workshop was facilitated by a nurse and PLHA based on a standard manual and both were trained over a period of 2 days prior to them running the workshops.Onthe basis of this training the teams were then given the task of designing, implementing, and evaluating a project to reduce stigma in their health care setting within a month, with the support of the facilitators. The project concluded with a 1-day project evaluation workshop again facilitated by the facilitators. The projects were not
standardized and the project undertaken in each of the five settings and report on the impact of the project on the participants combined as a group will be described later.
Duration of Intervention:
Workshop: 21 hours
Meetings: 8 hours
Intervention: 20 hours
Total: 49 hours</t>
  </si>
  <si>
    <t>10 PLHA, 10 team nurses and 15 Setting nurses</t>
  </si>
  <si>
    <t xml:space="preserve">Coping negative (Brief Cope), Coping positive (Brief Cope), Internalised stigma, Enacted stigma, Self-esteem (RSE), Depression (BDI-II), </t>
  </si>
  <si>
    <t>Data-gathering instruments. Both qualitative and quantitative methods were used. All the therapy sessions with the 10 participants were tape-recorded and transcribed in order to identify the reactions of participants to specific techniques used. The therapist’s process notes of each session with each woman were used as participative observation notes of the progress in therapy. Five psychometric instruments were administered pre- and post-therapy to assess possible change quantitatively: The Brief Cope Scale (Carver, 1997) is a 14-scale/28-item questionnaire that utilises Lazarus and Folkman’s (1984) model of coping behaviour. Response options range from 0 (I haven’t been doing this at all) to 3 (I’ve been doing this a lot). Carver (1997) reported the soundness of the internal structure of the scale through factor analysis. This scale was used in South Africa to assess coping of HIV positive women. Factor analysis of data for 317 women revealed two factors: positive coping (e.g. positive reframing, religion and acceptance) and negative coping (e.g. denial, substance abuse and self-blame). The reliability coefficient for this sample was .63 for the scale as a whole; .75 for positive coping; and .54 for negative coping (Makin et al., 2008). The Serithi Internalised Stigma Scale was developed for use in South African samples (Visser et al., 2008). The scale consists of 16 questions rated on a 4-point Likert-type scale to assess the person’s own experience of stigma. A high total score indicates the experience of high levels of stigma. Factor analysis with the data of 317 HIV-positive women, revealed two factors: a tendency towards self-blame and interpersonal distance. The Cronbach alpha coefficient for the scale was .72 (Makin et al., 2008). Enacted Stigma is the actual experience of stigma in relationships. Participants had to indicate on a 3-point scale (no experience, experienced, and a lot of experience) the level of experience of 11 types of behaviour that could be discriminative such as avoiding interaction, ending a relationship, and forms of verbal and physical abuse. A scale score is calculated for level of exposure (Visser &amp; Makin, 2004). The Rosenberg Self-Esteem Scale (RSES) is a widely used self-esteem measure consisting of 10 questions (Rosenberg, 1979) that measure the extent to which one values and feels content with oneself. Participants indicate their level of agreement on a 4-point Likert-type scale. Sullivan (2001) found a test-retest reliability of .82 and Makin et al. (2008) reported a Cronbach alpha coefficient of .75 for the South African sample of HIV-positive women. A high degree of convergent validity was reported when the RSES was correlated with other measures of self-esteem (Adkins, 2003).
The Beck Depression Inventory-II (BDI-II) is the most widely used and best validated rating scale for the assessment of depression. It has been widely used in South Africa and the psychometric equivalence established. It addresses all nine of the symptom criteria listed for major depressive episode (American Psychiatric Association, 1994). This scale consists of 21 groups of statements that assess the severity of depressive symptoms (Beck, Steer, &amp; Brown, 1996). The participant is requested to pick out one statement in each group that best describes the way he/she has been feeling the past two weeks, each carrying a weight ranging from 0 (normal) to 3 (most severe) (Beck et al., 1996). Scores can be interpreted in terms of well-developed guidelines. Internal consistency coefficients for the BDI-II ranged between .82 and .93 for an outpatient population consisting of 9,168 respondents (Alansari, 2006).</t>
  </si>
  <si>
    <t>1. Demographic Questionnaire: The Demographic Ques-
tionnaire was used to obtain demographic, job-, and
illness-related information from the nurses and PLHA.
2.HIV=AIDS Stigma Instrument–Nurse (HASI-N) (Uys
et al, In Press): a 19-item self-administered instrument
comprising two factors (nurses stigmatizing patients
and nurses being stigmatized) with an overall Cronbach
a of 0.90. Concurrent validity was tested by comparing
the level of stigma with job satisfaction and quality of
life. The HASI-N was inductively derived and measures
the stigma experienced and enacted by nurses. Project
team member nurses and the 50 nurses completed this
scale.
3. HIV=AIDS Stigma Instrument–PLWA (HASI-P):4 a 33-
item instrument that measures 6 dimensions of HIV-
related stigma (verbal abuse, negative self-perception,
health care neglect, social isolation, fear of contagion,
workplace stigma), and total perceived stigma. The
Cronbach a reliability coefficients for the scale scores
range from 0.76 to 0.90. PLHA on the project teams
completed this scale. This questionnaire can be self-
administered or can be done by interview in the case of
respondents with limited literacy.
4. Generalized Self-Efficacy Scale:23 used to measure the
participant’s generalized self efficacy. The original 10-item
scale aims to measure self-beliefs of individuals to cope
with a variety of difficult demands in life. In this study an
additional item which aimed to measure the stigma the
person experiences was added. The Cronbach a reliability
for the scale ranged from 0.80–0.91.
5. Self-Esteem Scale:24 a 10- item instrument used to mea-
sure global self-esteem. The items range from overall
feelings of self-worth to self-acceptance. The Cronbach
a reliability for the scale ranged from 0.62–0.72.</t>
  </si>
  <si>
    <t>The quantitative data therefore showed that the intervention had a positive impact on the women’s ability to cope with HIV and the related stigma. The same patterns of positive change were observed in the qualitative data on the women’s reactions during therapy. Though it was a small sample of women participating in the research, the use of different methods to obtain comparable results increased the validity of the results.</t>
  </si>
  <si>
    <t>Qualitative analysis was made of transcripts of the therapy sessions to explore the effect of various therapeutic techniques. Non parametric Mann-Whitney tests show that after therapy the experimental group experienced lower levels of depression, internalised stigma and negative coping, and higher levels of self esteem and positive coping, compared to the control group.</t>
  </si>
  <si>
    <t>Nurses who participated on the intervention teams (Table 4) demonstrated no change in stigma but a significantly higher percentage of the nurse were tested for HIV by the end of the
project (w2=12.18, df=1, p&lt;0.001). There was no significant difference in self-esteem or self-efficacy scores of this group
before and after the intervention.
PLHA (Table 3) who participated in the project showed a significant reduction in overall perceived stigma (t=3.16, df=40 p=0.003). They also reported a significant reduction in workplace stigma (t¼2.55, df=40, p=0.015) and negative self perception (t=4.30, df=40, p=0.001). Their self esteem changed significantly (t=2.57, df=40, p=0.014), but not their self efficacy.</t>
  </si>
  <si>
    <t>We used Goffman’s definition of stigma, which is an undesirable or discrediting attribute that an individual possesses, which affects the person’s status in society. We developed a model of the HIV stigma process which indicates that internal stigma, defined as thoughts and behavior stemming from the person’s own negative perceptions about themselves based on their HIV status, is an important com- ponent of HIV stigma (p. 547). In this model the health care system is identified as a setting in which HIV stigma is both triggered and manifested. From the beginning of our study, we have been working with nurses as well as with PLHA and we have believed strongly that antistigma interventions should start with health facilities for two reasons. First, PLHA are dependent on these facilities for their health care. If they are stigmatized in these facilities, this forms a potential barrier to care and support. Second, health care workers are opinion
leaders in their own communities. If they stigmatize PLHA, they set an example that is difficult to counteract. The health care setting was also targeted by Mahendra et al.20 in India in their study to reduceHIV stigma.We focused the intervention on a single health care facility in each country as a pilot study for a larger trial.</t>
  </si>
  <si>
    <t xml:space="preserve">Participated in the project showed a significant reduction in overall perceived stigma (t=3.16, df=40 p=0.003). They also reported a significant reduction in workplace stigma (t=2.55, df=40, p=0.015) and negative self perception (t=4.30, df=40, p=0.001). Their self esteem
changed significantly (t=2.57, df=40, p=0.014), but not their self efficacy.
</t>
  </si>
  <si>
    <t>The stigma intervention is a 45-min video titled, ‘‘Maybe Someday: Voices of HIV-Positive Women.’’ It portrays five composite representations of the women from the studies in the metasynthesis, with each relating a narrative based on one or two themes derived from the synthesized studies. Characters in the video are designed to connect with viewers on multiple levels and acknowledge the interplay, connections, and potential disconnections between their HIV status and other aspects of their lives. Each character shares difficult personal details with an off-camera listener and affords viewers the privilege of witnessing her reflections and, in some cases, decision making. Main points in the video include the experience of being an HIV-infected women; the fear of the negative social effects that come with telling other people about one’sHIV status;women’s tremendous struggle about whether or not to tell their children; the importance of communicating with nurses, doctors, and those familymembers and friends whomthey trust; the positive effects of disclosure; the extra stigma and discrimination connected with being a woman, being a minority woman, and being amother; and ambivalence about disclosing one’s HIV status to potential and actual sex partners.</t>
  </si>
  <si>
    <t>Not available</t>
  </si>
  <si>
    <t>This stigma reduction intervention delivered via an iPod Touch device was effective in reducing stigma and enhancing self-esteem and coping self-efficacy in a group of stigmatized HIV-infected women in the Deep South. The success of the intervention in the geographical and cultural context of the Deep South adds to our enthusiasm that we may have found a way to impact one of the most persistent negative outcomes of the epidemic. There were unexpected findings as well; although voluntary disclosure was not one of the outcomes of the study, qualitative data indicated that several of the women in the intervention arm disclosed their diagnoses for the first time since they learned they were HIV-infected.</t>
  </si>
  <si>
    <t>Interventions to Reduce HIV Stigma and Discrimination in the Healthcare Setting.
The study is limited by sample size and single-city implementation, which hinders generalizability of the results. In addition, workshop participants in this study were mostly motivated to broaden their knowledge about HIV-related stigma. HW included staff from local university-based and community-based ASOs who routinely work with the PLWH population. PLWH participants were often known to the study team through their willingness to participate in other HIV-related research studies.</t>
  </si>
  <si>
    <t>We adapted and tailored an HIV stigma-reduction intervention for healthcare settings in the US originally developed and tested in five African countries (Lesotho, Malawi, South Africa, Swaziland, and Tanzania). The original intervention brought together healthcare professionals (nurses) and patients (PLWH) from the same health facility for a 2-day workshop facilitated by a representative fromeach target group, followed by a 1 day project evaluation workshop after a 1-month interval. The intervention included three key elements: (1) Sharing of information, (2) increasing contact between HW and PLWH, and (3) utilizing empowerment strategies to improve coping with HIV-related stigma.
To inform the adaptation and tailoring of the intervention for the US South, the team initially collected and examined local data from several sources. These included the following: (1) An online survey of public health and primary care HW, (2) questionnaires with HIV clinic patients, and (3) focus groups with PLWH. The methods and results of these data collection exercises are summarized below. Findings from these activities informed the adaptation of the HIV stigma-reduction intervention, and the initial plans for the intervention were then presented for feedback to two focus groups consisting of PLWH. The adapted intervention, the FRESH Workshop, was piloted twice in the local area.</t>
  </si>
  <si>
    <t>Most of themeasures had good–excellent internal consistency reliability in these samples, with Cronbach’s alpha scores for most scales and subscales ranging from 0.70 to 0.96, with a few exceptions (observed healthcare stigma= 0.36, negative attitudes toward PLWH= 0.59, using emotional support = 0.18, and self-blame = 0.43). Pre- and postquestionnaire results on the scales measured are presented in the last three columns of Table 2. Although most changes were not statistically significant in this small sample, we did detect a statistically significant ( p = 0.047) increase in reported observations of stigma in their work-places among HW at post-workshop. We also observed a change in healthcare empowerment among PLWH participants, in that postintervention participants had statistically significant ( p = 0.017) lower means for tolerance of uncertainty regarding their HIV treatment.</t>
  </si>
  <si>
    <t>PLHIV participants: empowerment, HIV treatment self-efficacy, self-esteem, HIV-related stigma, and coping.
HW participants: empathy, HIV knowledge, HIV-related stigma and attitudes toward PLHIV, perceived risk of HIV, and familiarity and social distance.</t>
  </si>
  <si>
    <t>Stigma</t>
  </si>
  <si>
    <t>Internalized stigma</t>
  </si>
  <si>
    <t>Experienced stigma in healthcare setting</t>
  </si>
  <si>
    <t>Discriminatory attitudes reported by general public</t>
  </si>
  <si>
    <t>Target</t>
  </si>
  <si>
    <t>Target(s)</t>
  </si>
  <si>
    <t>Target, if mixed</t>
  </si>
  <si>
    <t>Geibel S, Hossain SM, Pulerwitz J, Sultana N, Hossain T, Roy S, Burnett-Zieman B, Stackpool-Moore L, Friedland BA, Yasmin R, Sadiq N, Yam E. Stigma Reduction Training Improves Healthcare Provider Attitudes Toward, and Experiences of, Young Marginalized People in Bangladesh. J Adolesc Health. 2017; 60(2S2):S35-S44.</t>
  </si>
  <si>
    <t>Discriminatory attitudes reported by general public and internalized stigma</t>
  </si>
  <si>
    <t>Looking at attitudes of paramedical students towards some issues related the HIV/AIDS</t>
  </si>
  <si>
    <t>Beliefs of the students towards HIV/AIDS</t>
  </si>
  <si>
    <t>To assess the effectiveness of an empowering programme on understanding and beliefs of nursing students related to HIV/AIDS</t>
  </si>
  <si>
    <t>33 students in experimental group who received five days empowering programme and 32 students in the control group who were not exposed to the empowering programme</t>
  </si>
  <si>
    <t>The five day empowering programme was prepared in consultation with eight experts from community medicine and nursing field with an objective to expand the understanding of student nurses and modify their beliefs related to HIV/AIDS. First two days focused on the magnitude, basic dynamics, mode of transmission and prevention of HIV/AIDS. Next two days were dedicated to alter the beliefs of student nurses about HIV infection and AIDS. Lecture, group discussion and role play were used to impart correct information to the students about AIDS. Case based scenarios were used in the role plays to bring about a change in the thought process of students.</t>
  </si>
  <si>
    <t>Understanding and beliefs of students related to HIV/AIDS</t>
  </si>
  <si>
    <t xml:space="preserve">After the implementation of the empowering programme the mean score for understanding of nursing students towards HIV/AIDS was 30.39 (SD: 7.6) in the intervention groups compared to 22.94 (SD: 9.5) in the control group, p=0.001. The mean score for beliefs towards HIV/AIDS was 129.12 (SD: 13.5) in the intervention group compared to 112.22 (SD:32.9) in the control group, p=0.01. </t>
  </si>
  <si>
    <t>Experienced stigma in healthcare setting and internalized stigma</t>
  </si>
  <si>
    <t>Observed HIV-related stigma among health facility staff, HIV stigma and discrimination among health facility staff towards PLHIV, HIV-related stigma among PLHIV including enacted stigma and negative self-image, coping among PLHIV includin self-blame</t>
  </si>
  <si>
    <t>Not related to stigma</t>
  </si>
  <si>
    <t>Health workers’ knowledge, attitudes and practices in clinical management of HIV/AIDS</t>
  </si>
  <si>
    <t>The lack of a comparison group makes it difficult to attribute the observed benefits solely to the implementation of district-wide HBHCT. Moreover, because most of the data were derived from interview, it is possible that respondents could have given socially desirable answers. However, the comparison of our data with that of the UDHS (2006) and interpreting our findings alongside those of previous studies in other settings lend credibility to our observations and suggest that the observed benefits in our study could have largely accrued from the district-wide HBHCT. Another reason why these data may be credible is that about a half of married or cohabiting people in HBHCT programme tested and received results as couples. This could have led to higher proportions of people disclosing HIV test results, thereby reducing stigma and discrimination. Counselling and testing as couples rather than individuals is much higher in home-based programmes and can also reduce risky sexual behaviours.</t>
  </si>
  <si>
    <t>Interventions to Reduce HIV Stigma and Discrimination in the Individual, Family, and Community Settings
First, our study lacked a control group. Second, the study included a relatively small sample of participants. Third, our design used a short follow-up period of one week. Fourth, although the program was literacy friendly, our out-come measures and open-ended feedback forms required participants to provide written responses and visual acuity, and thus our outcomes were not literacy or vision friendly.</t>
  </si>
  <si>
    <t>Internalized stigma, cohen’s d = 0.42</t>
  </si>
  <si>
    <t>Interventions to Reduce HIV Stigma and Discrimination in the Healthcare Setting  
Limitations of the study design included the lack of a control group, the self-report nature of data on willingness to care and the short-term nature of the evaluation.</t>
  </si>
  <si>
    <t>Teach educators</t>
  </si>
  <si>
    <t>Students who were undertaking health-care professional programs</t>
  </si>
  <si>
    <t>Women, PLHIV</t>
  </si>
  <si>
    <t>Educators</t>
  </si>
  <si>
    <t>Opinion Leaders</t>
  </si>
  <si>
    <t>An interactive CD-ROM computer intervention and a two-day Care &amp; Support Workshop to teach educators how to teach and to handle HIV/AIDS related issues in the classroom setting</t>
  </si>
  <si>
    <t>There was a treatment-by-time effect for self-esteem (intent-to-treat: p =0.0308; completers: p= 0.0284), with the intervention showing a significant linear increase in self-esteem over the 90 days. Race/ethnicity was a significant covariate, with black women in both conditions reporting higher mean self-esteem scores when compared with women representing other racial/ethnic groups (intent-to-treat: p = 0.0332; completers: p =0.0525). With regard to coping self-efficacy, a significant treatment-by-time-by-time inter- action effect was demonstrated (intent-to-treat: p= 0.0414; completers: p= 0.0321).
Effect size (Cohen d) 
HIV/AIDS knowledge and stigma
Effect size (Cohen d) 
Rosenberg Self-Esteem Scale: 0.47
Coping Self-Efficacy Scale (all scales): 0.22
Coping Self-Efficacy Scale Problem Focused Coping: 0.33 
Coping Self-Efficacy Scale Stop Unpleasant Emotions &amp; Thoughts:  0.22
Coping Self-Efficacy Scale Support from Family &amp; Friends: 0.00
Internalized HIV-Related Stigma Scale Weighted Scales: 0.81
Internalized HIV-Related Stigma Scale Disclosure: 0.37
Internalized HIV-Related Stigma Scale Acceptance:  0.44
Internalized HIV-Related Stigma Scale Social Relationships:  0.79
Internalized HIV-Related Stigma Scale Stereotypes:  0.78</t>
  </si>
  <si>
    <t>General population, PLHIV</t>
  </si>
  <si>
    <t>Internalized stigma, fear, judgement and discrimination towards PLHIV</t>
  </si>
  <si>
    <t>Community-based intervention involving door-to-door home-based counseling and testing (HBCT) services to achieve high levels of testing uptake in the presence of stigma
What is the impact of HBCT on the levels of perceived community stigma and levels of self-stigma?
What is the impact of HBCT, which includes community leader education and mobilization, on community leaders’ knowledge, attitudes, and behaviors with regard to HIV?</t>
  </si>
  <si>
    <t>To feasibility test and gather preliminary data on the effectiveness to reduce internalized or public stigma working with communities of color to reduce stigma through action planning.</t>
  </si>
  <si>
    <t>Internalized stigma and experienced stigma in healthcare setting</t>
  </si>
  <si>
    <t>PLHIV, General population (leaders comprise village elders, religious leaders, political leaders, and women and youth leaders).</t>
  </si>
  <si>
    <t xml:space="preserve">*Relationship between stigma and percent tested in multivariate regression (Beta with standard errors and ***P&lt;0.01)
Stigma of most people toward HIV+: % Tested 0.00308 (0.0295); % Tested (with controls) 0.00265 (0.0318)
Community’s actions toward HIV+: % Tested 0.0669*** (0.0243); % Tested (with controls) 0.0716*** (0.0264)
Self stigma if infected: % Tested 0.0229 (0.0223); % Tested (with controls) 0.0194 (0.0236)
*HBCT impact on individual stigma (all stigma measures, change in scale 1-4, SE and p value); HBCT impact on community leader stigma (all stigma measures, change in scale 1-4, SE and p value)
Most people think HIV immoral (-0.12, SE: 0.05, p=0.02); (-0.05, SE: 0.20, p=0.80) 
Self thinks HIV immoral (-0.15, SE: 0.06, p=0.01); (-0.44, SE: 0.20, p=0.03) 
Would be ashamed if + (0.04, SE: 0.05, p=0.52); (-0.18, SE: 0.19, p=0.34) 
Most are angry at those with HIV (0.12, SE: 0.05, p=0.02); (-0.13, SE: 0.19, p=0.50) 
Would be angry at self if + (0.10, SE: 0.05, p=0.07); (0.01, SE: 0.20, p=0.97) 
People with HIV should be ashamed (0.07, SE: 0.05, p=0.17); (-0.14, SE: 0.17, p=0.42) 
People with HIV should be blamed (0.00, SE: 0.05, p=0.94); (0.05, SE: 0.17, p=0.76) 
Most people feel disgust (0.15, SE: 0.05, p&lt;0.01); (0.19, SE: 0.19, p=0.31) 
Would be disgusted with self (0.08, SE: 0.05, p=0.11); (-0.10, SE: 0.18, p=0.60) 
Most would think HIV+ teacher OK (0.03, SE: 0.05, p=0.52); (-0.64, SE: 0.15, p&lt;0.01) 
Self thinks HIV+ teacher OK (0.01, SE: 0.05, p=0.89); (-0.30, SE: 0.13, p=0.02) 
Most would not purchase from + vendor (-0.03, SE: 0.05, p=0.49); (-0.26, SE: 0.14, p=0.06) 
Self would not purchase from + vendor (-0.09, SE: 0.05, p=0.06); (-0.27, SE: 0.13, p=0.03) 
Most think + govt official bad (0.00, SE: 0.05, p=0.95); (-0.26, SE: 0.12, p=0.04) 
Most think + religious leader bad (0.01, SE: 0.05, p=0.82); (-0.50, SE: 0.17, p&lt;0.01) 
Self would not care for + person (0.00, SE: 0.03, p=0.92); (0.01, SE: 0.08, p=0.92) 
Would want + relative to be secret (0.03, SE: 0.06, p=0.62); (0.27, SE: 0.20, p=0.19) 
*HBCT impact on summary indices of stigma; HBCT impact on community leader stigma
Stigma of most people toward HIV+ (0.05, SE: 0.04, p=0.20); (0.00, SE: 0.14, p=0.99) 
Personal stigma toward HIV+ (-0.03, SE: 0.04, p=0.51); (-0.19, SE: 0.14, p=0.18) 
Self stigma if infected (0.07, SE: 0.05, p=0.10); (-0.08, SE: 0.16, p=0.61) 
Personal actions toward HIV+ (-0.04, SE: 0.04, p=0.30); (-0.28, SE: 0.11, p=0.01) 
Community’s actions toward HIV+ (0.01, SE: 0.04, p=0.90); (-0.41, SE: 0.11, p&lt;0.01) 
</t>
  </si>
  <si>
    <t>Interventions to Reduce HIV Stigma and Discrimination in the Individual, Family, and Community Settings.
There are several limitations to the study. First, we do not have a Spanish language version of theDVD, which prevented us from recruiting monolingual Spanish-speaking women. As therewere no studies of such women in our metasynthesis, we need to gather more data about these women to confirm that their experiences are similar to those of the two English- speaking Hispanic/Latina women in the video. If they are, we will need to reshoot the video in Spanish. Another limitation was the $200 price for each of the iPod Touch devices. We believe, however, that this was money well spent in terms of increases in self-esteem, improvements in coping self-efficacy, and decreases in internalized HIV-related stigma. The lowcost and ability of the women to control when and how they watch the video contribute to its sustainability; the women can con- tinue to watch it in the future if they need a booster.</t>
  </si>
  <si>
    <t>The intervention Project ACCEPT (Adolescents Coping, Connecting, Empowering, and Protecting Together), was developed based on qualitative data gathered during a prior study conducted within the Adolescent Medicine Trials Network for HIV/AIDS Interventions ATN 055. The research agenda of the Adolescent Medicine Trials Network for HIV/AIDS Interventions (ATN), primarily supported by the National Institute of Child Health and Human Development with additional funding coming from the National Institute of Mental Health and the National Institute on Drug Abuse, encompasses primary, secondary, and tertiary prevention among HIV-infected and HIV at-risk preadolescents, adolescents, and young adults up to 25 years of age. In ATN 055, focus groups and individual interviews were conducted with medical and mental health providers, as well as case managers, regarding the intervention needs of youth (aged 16–24) newly diagnosed with HIV. Focus groups were then conducted with HIV-positive youth from 3 ATN sites (Chicago, IL; Bronx, NY; San Juan, PR) in order to identify the challenges, strengths, and needed areas of support/assistance associated with receiving an HIV diagnosis. These data were used to guide the development of an intervention manual.
The Project ACCEPT intervention is based on the disability-stress-coping model and incorporates skills-building activities guided by social cognitive theory. The ACCEPT intervention comprises a combination of individual and group sessions, which allows for more intensive individualized attention as well as group support. Youth first participate in two individual sessions, followed by nine group sessions, and end with one additional individual session. The individual modules were designed to build rapport, prepare the participants for the groups, and address any salient psychological needs of the participants. The group modules were designed to be highly interactive and delivered across nine 2-hour sessions. Project ACCEPT incorporates a variety of techniques including role plays, group discussion and other creative skills-building activities guided by social cognitive theory. Each session was cofacilitated by an interventionist with a mental health background and a peer facilitator (age ranges 18–26) living with HIV.</t>
  </si>
  <si>
    <t>Based on qualitative data previously collected, we adapted the International Center for Research on Women’s HIV Stigma Toolkit for a domestic population of African American women to be consistent with Corrigan’s principles of strategic stigma change. We implemented the intervention, led by an African American woman living with HIV, as a workshop across two afternoons. The participants discussed issues ‘‘triggered’’ by videos produced specifically for this purpose, learned coping mechanisms from each other, and practiced them in role plays with each other.
We ran the intervention as a workshop that met for 4–5 h during 2 consecutive weekday afternoons. An African American woman living with HIV who worked as a peer advocate in a community based organization for women living with HIV served as the primary workshop facilitator. A masters’ level social worker assisted with facilitation and with leading break-out group sessions. The principal investigator on the study, a licensed clinical psychologist, was also on hand in case the women experienced any extreme psychological distress. We developed an intervention manual with detailed instructions on how to move through the exercises in the workshop. We began the workshops by discussing group expectations and establishing ground rules. We then asked the participants to discuss what stigma meant to them. The main portion of the workshop focused on discussions and exercises to help participants acquire new coping skills. These exercises covered (1) practicing relaxation and self-care, (2) sharing coping strategies from other group members, (3) viewing trigger videos and (4) discussing how to handle potentially stigmatizing situations with family, in the work-place, and in other settings, and (5) role playing ways to navigate these difficult situations.</t>
  </si>
  <si>
    <t xml:space="preserve">Multivariate repeated measures analysis of variance (two groups × three time points) was conducted on all six outcomes (HIV/AIDS-related knowledge, Stigmatizing attitudes, Discrimination, Fear of infection, Support for coercive policies and Willingness to treat) using intent-to-treat analyses. Results showed that these variables changed over time (F(12, 75) = 18.09, p &lt; .001) and that, overall, these changes were similar between the K+EXG group and the K+IVC group (F(6, 81) = 0.58, p &gt; 0.05). Repeated and simple contrasts – conducted on each outcome variable across the three time points – showed that both programs led to improvements from pre-program to post-program in all six outcomes. Across both groups, improvements in HIV/AIDS-related knowledge and support for coercive policies were maintained from post-program to follow-up.  Effect sizes by group for each variable using the proportion of the variance attributable to change over time (0.01–0.06 = small effect; 0.06–0.14 = medium effect;&gt;0.14 = large effect). Pre-program- to-post-program improvements achieved large effect sizes on all six variables in both groups. Pre-program-to-follow-up improvements were also significant on all six variables in both groups (effect size = 0.083–0.616 for game-based effect size = 0.140–0.395 for in vivo contact group; p &lt; .01 or p &lt; .05).
Effect sizes with *p&lt;0.05 and **P&lt;0.01
Game-based experiential group
HIV/AIDS-related knowledge: Pre-test vs post-test 0.590**; Pre-test vs. follow-up 0.616**; Post-test vs. follow-up 0.005
Stigmatizing attitudes: Pre-test vs post-test 0.379**; Pre-test vs. follow-up 0.219**; Post-test vs. follow-up 0.053
Discrimination: Pre-test vs post-test 0.230**; Pre-test vs. follow-up 0.083*; Post-test vs. follow-up 0.050
Fear of infection: Pre-test vs post-test 0.280**; Pre-test vs. follow-up 0.211**; Post-test vs. follow-up 0.019
Support of coercive policies: Pre-test vs post-test 0.462**; Pre-test vs. follow-up 0.146**; Post-test vs. follow-up 0.075
Willingness to treat: Pre-test vs post-test 0.535**; Pre-test vs. follow-up 0.311**; Post-test vs. follow-up 0.035
In vivo contact group
HIV/AIDS-related knowledge: Pre-test vs post-test 0.431**; Pre-test vs. follow-up 0.319**; Post-test vs. follow-up 0.010
Stigmatizing attitudes: Pre-test vs post-test 0.405**; Pre-test vs. follow-up 0.140*; Post-test vs. follow-up 0.167**
Discrimination: Pre-test vs post-test 0.346**; Pre-test vs. follow-up 0.184**; Post-test vs. follow-up 0.071
Fear of infection: Pre-test vs post-test 0.457**; Pre-test vs. follow-up 0.264**; Post-test vs. follow-up 0.110*
Support of coercive policies: Pre-test vs post-test 0.329**; Pre-test vs. follow-up 0.266**; Post-test vs. follow-up 0.000
Willingness to treat: Pre-test vs post-test 0.516**; Pre-test vs. follow-up 0.395**; Post-test vs. follow-up 0.100*
</t>
  </si>
  <si>
    <t>Our intervention consisted of bringing a group of PLHA and nurses from one health setting together for a 2-day project initiation workshop. The project initiation workshop was facilitated by a nurse and PLHA based on a standard manual and both were trained over a period of 2 days prior to them running the workshops.Onthe basis of this training the teams were then given the task of designing, implementing, and evaluating a project to reduce stigma in their health care setting within a month, with the support of the facilitators. The project concluded with a 1-day project evaluation workshop again facilitated by the facilitators. The projects were not standardized and the project undertaken in each of the five settings and report on the impact of the project on the participants combined as a group will be described later.
Duration of Intervention:
Workshop: 21 hours
Meetings: 13 hours
Intervention: 10 hours
Total: 44 hours</t>
  </si>
  <si>
    <t>The hivstigma.com campaign was a community-level intervention, premised not primarily on an information bite or telegraphic command but on a question, ‘If you were rejected every time you disclosed, would you?’ The social marketing campaign centered on this question was intended to be sufficiently provocative to encourage public reflection and conversation and to invite men to a Web site where the implications of HIV stigma could be addressed in a web-based public forum.
The objectives were to
- raise awareness that HIV stigma is negatively impacting the health of gay and bisexual men and their ability to prevent transmission of HIV;
- reduce stigmatizing practices directed toward HIV-positive men by appealing to HIV-negative men to consider how their actions and messages harm, reject or discriminate against them;
- encourage HIV-negative men to reflect on how rejecting men who do disclose their HIV (positive) status ultimately discourages disclosure and
- engage the discourses circulating in local communities of gay and bisexual that inform risk assessment and safer sex decision making.
The hivstigma.com campaign, then, was grounded in the community mobilization model developed through the 1980s and 1990s that succeeded in generating a cultural shift toward safer sex and played a major role in reducing HIV transmission in gay communities. This community mobilization model was realized both as process and as intervention. The primary forum for the generation of the intervention was a year and a half of meetings of the Gay Men’s Sexual Health Alliance (GMSH), a broad-based consortium of community members drawn from frontline HIV prevention work, along with representatives from public health, government and research plus staff support from the provincial government, the GMSH and a marketing design firm. This lengthy set of community meetings included strong representation of HIV-positive
gay and bisexual men and men drawn from diverse ethnoracial communities, who worked on identifying the campaign priorities, theme and byline. The intervention was also conceived as a form of community mobilization, where community members devised a campaign to stimulate dialogue about stigmatizing attitudes and practices among themselves rather than as a ‘behavior change technique’ that would typically be designed and implemented by professionals with a preset bounded audience of paid volunteers.</t>
  </si>
  <si>
    <t>Collaborative HIV Adolescent Mental Health Program South Africa (CHAMPSA) is a manualized program including 10–90- minute sessions delivered over 10 weekends. One target of CHAMPSA is to decrease stigma surrounding HIV infection. 
The final adapted CHAMPSA manualized program [AmaQhawe (Champions) program], comprises 10-90-minute sessions delivered over 10 weekends. Given the amount of time families are required to devote to the program, they were paid a stipend of $8 for each session attended as well as $30 incentive for attending all 10 sessions. The sessions were designed to increase HIV knowledge and decrease stigma surrounding HIV infections; increase authoritative parenting, caregiver decision-making and caregiver monitoring of children; increase family frequency and comfort discussing hard-to-discuss subjects (e.g., sexuality and risky behaviors); increase connectedness to caregiver social networks; decrease neighborhood disorganization, and increase social control and cohesion. The manual introduces these skills through dramatic depiction in a cartoon-based storyline. In addition to teaching application of these skills, to avoid negative parenting strategies and increase youths’ social skills, the CHAMPSA program provides the necessary group context for caregivers collectively to renegotiate caregiver norms and practices towards health-enhancing alternatives. Together with the formation of the collaborative board, these processes provide the opportunity for the program to strengthen the “community protective shield” and “rebuild the village,” promoting ownership and sustainability of these efforts on completion of the project. The existing school-based HIV prevention curriculum served as the control condition for the proposed study. The vast majority of youths in the study were exposed to this prevention curriculum consisting of HIV prevention messages delivered by school teachers or health educators.</t>
  </si>
  <si>
    <t>All adults in the 18 intervention villages were offered Voluntary Counselling and Testing in their homes by lay counsellors specifically trained for testing and counselling in the home setting. Serial HIV testing was conducted according to national guidelines (Screening test: Abott Determine HIV-1/2, confirmatory test: Uni-Gold, tie breaker: SD Bioline HIV-1/2) and counselling was performed according to national counselling guidelines. Both trial arms had access to clinic-based HIV testing and counselling, which is the standard of care. At all stages of the study there was a community mobilization process, including discussions and in-depth interviews with traditional leaders and community members. Information about the trial and interviews with individuals who had been tested through home-based Voluntary Counselling and Testing were broadcast on the local radio channel in all villages, i.e. reaching both the intervention and control clusters. The mobilization process was somewhat more comprehensive in the intervention villages in order to inform and prepare the community for the intervention.</t>
  </si>
  <si>
    <t>120 educators</t>
  </si>
  <si>
    <t>Educators in the workshop generally had lower baseline levels of stigma than those in the CD-ROM intervention. Following both interventions the stigma levels of both groups of educators were significantly reduced. The levels of stigma reduction varied by educators' demographic indicators. The largest reductions in stigma were reported for those educators who had better general AIDS knowledge; better knowledge about risk of transmission; university education, rural residence and younger age.</t>
  </si>
  <si>
    <t>The CD-ROM—The first intervention tool was a CD-ROM called “Everything You Wanted to Know about HIV/AIDS in the Classroom, but Were Afraid to Ask: A Teacher's Interactive Journey,” developed by the American Association of Colleges for Teacher Education and the Centers for Disease Control and Prevention. An updated edition of the CD-ROM entitled “My Year with Tony” was used. This video-embedded CD-ROM is designed to prepare educators to skillfully engage issues of HIV/AIDS, by providing a story about a pupil named Tony who was infected with HIV and plagued with illnesses and absences related to the disease. Throughout the video, the educator-viewer is required to make a series of choices after various video clips, with each decision followed by a series of developments that affected other students, their parents, and the educator's career. Issues encountered included decisions regarding confidentiality, first aid and universal precautions, sports participation by an HIV infected child, the difficulties of educator-parent relationships, and the many questions children have regarding death. 
The CSW—The second intervention involved educators from the PMB region coming to a central spot to receive a two day workshop on HIV transmission, risk factors, and actions that educators should know and undertake when confronted by the many everyday challenges that result from HIV/AIDS infection. The workshop involved lectures, role playing, and delivery of educational material for the educators to take back to their school to use as reference material. An important focus was on empowering these educators to act as mentors in their own school and thus to spread the ‘correct’ message about HIV/AIDS to their colleagues.</t>
  </si>
  <si>
    <t>Examine the impact of two educational interventions aimed to teach educators how to handle HIV-related issues in the classroom setting.</t>
  </si>
  <si>
    <t>Impact estimates that show internvetion effects are not produced. Authors report risk factors that predict stigma outcomes separately before and after the intervention without distinguishing between the two intervetions.</t>
  </si>
  <si>
    <t>To observe change-over-time in the HIV stigma experiences of PLHIV and the stigmatisation by PLC in both urban and rural settings, following the comprehensive community-based HIV stigma reduction intervention.</t>
  </si>
  <si>
    <t>18 PLHIV and 60  people living close (PLC) to PLHIV</t>
  </si>
  <si>
    <t>1072 in the intervention group, 480 in the control group</t>
  </si>
  <si>
    <t>Significant positive changes after 1 y in the intervention group on perception of population risk assessment, attitudes and beliefs about people with HIV disease, less fear and more sympathy for and responsibility toward HIV patients, and an increase in self-perceived clinical skills. There was increased willingness to treat and teach colleagues about people with HIV. Clinician fear and discrimination were significantly reduced, and the climate of fear that was associated with HIV was replaced with a professional concern. There was increased understanding of appropriate psychosocial, clinical and human rights issues associated with HIV treatment and prevention.</t>
  </si>
  <si>
    <t>The objectives of the intervention were to (a) determine health workers’ knowledge, attitudes and practices in clinical management of HIV=AIDS, and (b) use health education to modify the attitudes and behaviors of health workers in the clinical management of HIV=AIDS, including reducing the stigma associated with the disease.</t>
  </si>
  <si>
    <t>The intervention consisted of expert lectures on two consecutive days in July 1996, role plays, workshops, seminars, group discussions, and audiovisual tapes. Two main ‘Train the Trainer’ workshops were held in the state capital, followed by 28 smaller workshops and seminars, two in each of the local government areas, led by those trained in the initial training. Baseline questionnaires were filled out before entry into the intervention hall. The second day started with group discussion and lessons learned from the previous day. The questions and general comments session which was to end the intervention was so keenly utilized that it extended 2 h beyond the schedule. Individuals selected for the Trainer workshop included figures who could command sufficient respect and authority in their hospitals (medical superintendents, matrons, chief laboratory technologists) to replicate the intervention there. These representatives conducted the group discussions on the last day of the Trainer intervention as a test of their ability to perform successfully in their own hospitals. Content (detailed report of the intervention available on request from the first author) included general epidemiology of HIV/AIDS and STDs, symptomatology, clinical management, home management, stigmatization and discrimination associated with HIV/AIDS, social and public health implications,treatment of opportunistic infections, prevention of HIV transmission (in both treatment and community contexts), the HIV situation in Nigeria, WHO Global Program on AIDS guiding principles, and the human rights of people with HIV/AIDS. All central points were based on video- tape presentations to ensure identical replication in all subsequent workshops. Follow-up data were collected at local sites 1 y later (July 1997). Control group data were collected in an identical way but using the local sites for baseline data collection.</t>
  </si>
  <si>
    <t>Predictors of grading risk of populations for contracting HIV: results of heirarchical multiple regression (Beta coefficient, p value for intervention)
Prostitutes: 0.080, p=0.02
Heterosexuals: 0.054, p=0.14
Homosexuals: -0.019, p=0.61
Health workers: 0.023, p=0.54
Intravenous drug users: 0.011, p=0.75
Polygamous family: -0.054, p=0.13
Any sexually active person: -0.091, p=0.01
Predictors of HIV-related clinical skills: results of heirarchical multiple regression (Beta coefficient, p value for intervention)
Your skill in interviewing and taking a sexual and drug history: -0.026, p=0.53
Your skill in providing pre- and post-test counseling: 0.038, p=0.35
Your skill in assessing clinical manifestations associated with HIV/AIDS: -0.033, p=0.42
Your skill in assessing psychosocial complications associated with HIV/AIDS: -0.100, p=0.02
Your ability to provide safe sex counseling: -0.048, p=0.26
Your ability to provide counseling to reduce the risk of HIV infection due to drug use: 0.014, p=0.75
Your ability to provide care to asymptomatic persons with HIV: -0.051, p=0.22
Your ability to provide care to symptomatic patients with HIV: -0.114, p=0.01
Your ability to provide care to AIDS patients: -0.096, p=0.02
Your willingness to provide care/services to persons with HIV/AIDS: -0.233, p&lt;0.01
Your willingness to teach other providers about HIV/AIDS: -0.206, p&lt;0.01
Your willingness to provide consultation to other providers about HIV/AIDS: -0.205, p&lt;0.01
Fear of AIDS patients (for intervention): -0.156, p&lt;0.01 (Positive items recoded as negative items)
Fear of AIDS patients (for time): 0.487, p&lt;0.01
Sympathy and responsibility (for intervention): -0.329, p&lt;0.01 (Positive items recoded as negative items)
Sympathy and responsibility (for time): 0.212, p&lt;0.01</t>
  </si>
  <si>
    <t>Smith Fawzi MC, Eustache E, Oswald C, Louis E, Surkan PJ, Scanlan F, Hook S, Mancuso A, Mukherjee JS. Psychosocial support intervention for HIV-affected families in Haiti: implications for programs and policies for orphans and vulnerable children. Soc Sci Med. 2012; 74(10):1494-503.</t>
  </si>
  <si>
    <t>Smith Fawzi, MC. et al.</t>
  </si>
  <si>
    <t>To examine the feasibility and assess the preliminary effectiveness of a psychosocial support group intervention for HIV-affected youth and their caregivers</t>
  </si>
  <si>
    <t>A psychosocial support group intervention for youth affected by HIV and their caregivers was based on “Project TALC”. The intervention relies on social cognitive theory with a focus on enhancing coping skills and increasing social support. This original curriculum was adapted by a Haitian professional psychologist and social workers for use in central Haiti using focus groups and qualitative interviews. One adaptation involved the timing of the support groupsdrather than meetings held once a week for six months, the sessions were implemented over a one year period (held bi-monthly). The groups included 12e15 participants (or parent-child pairs) and were facilitated by trained professional social workers. The organization and format of the sessions were largely retained from the initial TALC project. The adapted curriculum included the first two of the three phases of the intervention. Phase 1 consisted of eight group sessions of HIV-positive caregivers, focusing on healthy lifestyles, coping with negative feelings, disclosing their HIV status, along with other challenges of being HIV-positive. Phase 2 included an initial set of sessions with HIV-positive parents/caregivers and children meeting separately followed by eight sessions of children meeting with their caregivers. For the caregivers during the first part of Phase 2, caregivers met for six sessions and discussedways to support their children, in particular focusing on awareness of children’s needs, active listening, and building problem-solving skills. Children during the first part of Phase 2 met for seven sessions and focused on strategies for reducing emotional stress, developing a broader range of coping strategies, and reducing HIV risk behavior. During the second part of Phase 2, children and their caregivers met together for eight sessions and focused on parentechild communication, conflict resolution, as well as prevention of risk behaviors related to early pregnancy, transmission of HIV and other STDs, as well as drug and alcohol abuse. Given that a large percentage of the caregivers were HIV-positive (95%), Phase 3 from the original curriculum was not adapted for the present feasibility study. Other changes from the original curriculum included providing food at meetings, incorporating Haitian Creole proverbs, as well as revising and removing sections that were not relevant to the local context. In particular, the sections on preparing for your parent’s death and custody planning were omitted in light of access to ART in the study population. Elements that were added to the original curriculum included: greater detail on ‘taking care of myself,’ such as the importance of adherence to ART; additional content on HIV prevention and reduction of risk behaviors among the youth; and a greater focus on HIV-related stigma and the cultural meanings of HIV within the Haitian context. Since open discussion and dialog with one’s children was a new concept for many parents in this setting, talking with one’s healthcare providerwas used as an ‘entry point’ for understanding how to talk with one’s children. The adapted curriculum in Haitian Creole is available by request from the authors.</t>
  </si>
  <si>
    <t>A significant and positive trend was evident between 2003 and 2007 (p&lt;0.0001). Exposure to mass media communications on HIV and AIDS issues and social support were significantly related to the reduced stigma and discrimination against PLWHAs (p&lt;0.0001).</t>
  </si>
  <si>
    <t>31,692 respondents were included in the analysis: 10,090 from the 2003 wave, 10,081 from 2005 and 11,521 from 2007.</t>
  </si>
  <si>
    <t>Stigma and discrimination against PLHIV, knowledge about HIV and AIDS and perceptions about social support for HIV activities</t>
  </si>
  <si>
    <t>A measure of ‘accepting attitudes towards PLWHAs’ using the UNAIDS stigma composite indicator for measuring stigma and discrimination against PLWHAs. Various questions on attitudes towards PLWHAs were included in the survey. However, the UNAIDS stigma and discrimination indicator is based on the proportion of respondents who expressed their willingness to eat from the same dish with a person who had HIV, willingness to care for a female relative who is ill with AIDS, and willingness to allow a female teacher who has HIV but is not sick to continue teaching in school. Others include expression of willingness to buy food from a shopkeeper or food seller who has HIV, and the readiness not to keep a member of family who becomes ill with the virus that causes AIDS secret. For the purpose of this analysis, a response indicating an accepting attitude was scored ‘1’ and ‘0’ otherwise.
Questions on knowledge of modes of prevention and knowledge of modes of transmission of HIV were included in the survey. A composite index for correct knowledge of modes of prevention and correct knowledge of modes of transmission was included in this study. A respondent who has correct knowledge must respond in affirmative to all the questions on correct modes of transmission and be scored ‘1’, otherwise the respondent gets a score of ‘0’. An incomplete correct knowledge is scored ‘0’ as there was no partial correct knowledge. In a similar manner, correct knowledge of modes of prevention was treated in the same way. Other knowledge indicators explored in this paper include ‘knowledge that a healthy looking person can be HIV positive’, ‘knowledge that AIDS has no cure’ and ‘knowledge of someone
who has died of AIDS’.
Perceptions about social support for HIV activities
Eleven questions on perceptions about social support received by the respondent were included in the survey and were fully explored in this paper. Such questions include: do you feel that the following institutions support or do not support HIV and AIDS activities?: Christian religious groups, Islamic religious groups, political parties, traditional rulers, media, federal government, private companies, state government, local government, non-governmental organizations/community-based organizations (NGOs/CBOs) and community leaders. Respondents were expected to answer ‘support’, ‘do not support’ or ‘don’t know’ to each of the questions. A Cronbach’s alpha of 0.94 was obtained for these items. The propensity score for social support was also created based on these questions. The values of social support range between 0 and 11. Again, for ease of analysis, social support was categorized into three: ‘no’ (if a respondent gets a total propensity score of 0), ‘low’ (if the total propensity score is less or equal to 6) and ‘high’ (if the total propensity score is 7 and above).</t>
  </si>
  <si>
    <t>Assess the impact of exposure to HIV and AIDS mass media messages and individual perceptions about availability of social support on accepting attitudes towards persons living with HIV and AIDS.</t>
  </si>
  <si>
    <t>Sex, locality, age, education, religion, geopolitical zone, knowledge indicators (Healthy looking person can be HIV positive, AIDS has no cure, Know correct modes of transmission, Know correct modes of prevention), social support</t>
  </si>
  <si>
    <t>Estimates of adjusted odds ratios for accepting attitudes towards PLWHAs from multiple logistic regression (OR with p value)
Adjusted for perceived social support
Year of study: 
2003 (ref.)
2005: 1.74 (p&lt;0.001), males: 1.71 (p&lt;0.001); females: 1.74 (p&lt;0.001)
2007: 3.35 (p&lt;0.001), males: 3.00 (p&lt;0.001); females: 3.84 (p&lt;0.001)
Media exposure: 
None (ref.)
Low/middle: 2.05 (p&lt;0.05), males: 1.88 (p&gt;0.05); females: 2.41 (p&gt;0.05)
High: 2.99 (p&lt;0.001), males: 2.73 (p&lt;0.05); females: 3.23 (p&lt;0.05)
Perceived social support: 
None (ref.)
Low: 1.63 (p&lt;0.001), males: 1.76 (p&lt;0.001); females: 1.45 (p&lt;0.001)
High: 2.12 (p&lt;0.001), males: 2.17 (p&lt;0.001); females: 2.00 (p&lt;0.001)
Adjusted for perceived social support, sex, locality, age, education, religion, geopolitical zone, knowledge indicators (Healthy looking person can be HIV positive, AIDS has no cure, Know correct modes of transmission, Know correct modes of prevention)
Year of study: 
2003 (ref.)
2005: 1.60 (p&lt;0.001), males: 1.63 (p&lt;0.001); females: 1.58 (p&lt;0.001)
2007: 3.29 (p&lt;0.001), males: 3.02 (p&lt;0.001); females: 3.78 (p&lt;0.001)
Media exposure: 
None (ref.)
Low/middle: 2.41 (p&lt;0.01), males: 2.46 (p&lt;0.05); females: 2.15 (p&gt;0.05)
High: 2.86 (p&lt;0.01), males: 3.02 (p&lt;0.01); females: 2.45 (p&lt;0.05)
Perceived social support: 
None (ref.)
Low: 1.23 (p&lt;0.01), males: 1.35 (p&lt;0.01); females: 1.10 (p&gt;0.05)
High: 1.48 (p&lt;0.001), males: 1.55 (p&lt;0.001); females: 1.46 (p&lt;0.001)
Knowledge indicators (correct knowledge  vs incomplete correct knowledge (ref.):
Healthy looking person can be HIV positive: 1.76 (p&lt;0.001), males: 1.87 (p&lt;0.001); females: 1.63 (p&lt;0.001)
AIDS has no cure: 1.25 (p&lt;0.001), males: 1.20 (p&lt;0.001); females: 1.35 (p&lt;0.001)
Know correct modes of transmission: 1.75 (p&lt;0.001), males: 1.72 (p&lt;0.001); females: 1.80 (p&lt;0.001)
Know correct modes of prevention: 1.19 (p&lt;0.001), males: 1.11 (p&lt;0.001); females: 1.32 (p&lt;0.001)</t>
  </si>
  <si>
    <t>Fakolade, R. et al.</t>
  </si>
  <si>
    <t>To examine the potential role of the “Inquiry-Based Stress Reduction" (IBSR) intervention in helping people living with HIV to overcome self-stigma and associated states.</t>
  </si>
  <si>
    <t>Pre/Post Test without Control Group and qualitative methods</t>
  </si>
  <si>
    <t>Participants reported improvements including lessened fears around disclosure of their HIV status, reduced feelings of life limitations due to HIV, and greater positive mentality. Improvements persisted at three-month follow-up.</t>
  </si>
  <si>
    <t>Participants reported significant improvements in factors including self-stigma (1-month follow-up vs baseline Z = 2.1, p = 0.039; 3-month follow-up vs baseline Z = 3.0, p = 0.003, n = 23, Wilcoxon Matched Pairs Signed Rank Test) and depression (1mo vs baseline Z = 3.7, p = &lt;0.001; 3mo vs baseline Z = 3.3, p = 0.001).</t>
  </si>
  <si>
    <t>A 12-week programme using techniques from IBSR: The Work of Byron Katie. Technical support and curriculum development was carried out by International Certified Facilitators of the Work of Byron Katie, coordinated by The Work for Change organisation. International Certified Facilitators have previously completed certification with The Worldwide Institute for the Work (http://www.instituteforthework.com) conducted over 2–5 years, consisting of 620 hours of study incorporating face-to-face workshops, facilitated remote classes, client contact hours, self-inquiry, and peer and mentor methods. The intervention curriculum was designed to start with a number of universal stressful thoughts about being HIV positive and from there to work systematically through more acute self-stigmatising core beliefs at a deeper level each week. During the process, participants were encouraged to identify, and inquire about, their stressful thoughts regarding shame, HIV status disclosure and other HIV-related issues, sexuality, sexual pleasure and intimate relationships, self-judgements and body, illness and death. The intervention aimed to improve management of specific emotional and psychological symptoms (relating to self-worth, stress, anxiety, depression, fears), and physical symptoms such as fatigue, and managing other medication-related side effects. Two local facilitators worked with international certified facilitators to deliver and adapt the programme with two groups of participants (23 in total) drawn from support groups within ZNNP+. The participants took part in 12 four-hour group sessions run over 12 weeks at CONNECT ZIST, a weekly one-hour individual session with a facilitator also at CONNECT ZIST, as well as homework. Tools from IBSR: The Work of Byron Katie were used throughout the course to support participants to identify and list their beliefs and thoughts. A participant was considered active if they were present in at least 90% of the group and individual sessions. Participation was not incentivised. The adaptation of the intervention and associated materials were greatly facilitated by involvement of the CONNECT Zimbabwe Institute of Systemic Therapy (http://www.connect.co.zw/).</t>
  </si>
  <si>
    <t>HIV self-stigma, depression, and HIV-associated quality of life</t>
  </si>
  <si>
    <t>The structured questionnaire included scales and components of the Internalised AIDS Stigma Scale (IASS) (12 items), the Center for Epidemiologic Studies Depression Scale (CES-D) (20 items), and the HIV/AIDS Targeted Quality of Life Scale (28 items), to measure mood, perceived stress, and quality of life. Participants gave responses to questions on Likert-type scales, for example ranging from “strongly disagree” to “strongly agree”. Responses were then coded numerically, and scale scores were calculated as the average of the items in the scale.</t>
  </si>
  <si>
    <t>23 individuals</t>
  </si>
  <si>
    <t xml:space="preserve">Mesure of effect r = Z/SQRT(N), where Z is the value of the Wilcoxon test (report r with p value)
Self-stigma: r=0.43 , p=0.039 at 1 month; r=0.62, p=0.003 at 3 months
Depression: r=0.77 , p&lt;0.001 at 1 month; r=0.67, p=0.001 at 3 months
Daily activities: r=0.59 , p=0.005 at 1 month; r=0.60, p=0.004 at 3 months
View of the future: r=0.27 , p=0.198 at 1 month; r=0.44, p=0.033 at 3 months
Feelings around being HIV+: r=0.21 , p=0.323 at 1 month; r=0.43, p=0.038 at 3 months
Fears around disclosure: r=0.42 , p=0.046 at 1 month; r=0.41, p=0.047 at 3 months
Life satisfaction: r=0.50 , p=0.017 at 1 month; r=0.35, p=0.098 at 3 months
Social support (total): r=0.11 , p=0.615 at 1 month; r=0.31, p=0.132 at 3 months
Social support (intimacy): r=0.13 , p=0.543 at 1 month; r=0.25, p=0.235 at 3 months
Social support (help from others): r=0.17 , p=0.402 at 1 month; r=0.30, p=0.144 at 3 months
</t>
  </si>
  <si>
    <t>Ferris France N, Macdonald SH, Conroy RR, Chiroro P, Ni Cheallaigh D, Nyamucheta M, Mapanda B, Shumba G, Mudede D, Byrne E. 'We are the change' - An innovative community-based response to address self-stigma: A pilot study focusing on people living with HIV in Zimbabwe. PLoS One. 2019; 14(2):e0210152.</t>
  </si>
  <si>
    <t>300 helthcare providers</t>
  </si>
  <si>
    <t>Provider agreementthat people livingwithHIVshouldbeashamedof themselves decreased substantially (35.3%e19.7%e16.3%; p &lt; .001), as did agreement that sexually active young people (50.3%e36.0%e21.7%; p &lt; .001) and men who have sex with men (49.3%e38.0%e24.0%; p &lt; .001) engage in “immoral behavior.” Young clients reported improvement in overall satisfaction with services after the stigma trainings (63.5%e97.6%; p &lt; .001).</t>
  </si>
  <si>
    <t>To assess the effects of stigma reduction trainings on service provider attitudes, as well as young client satisfaction with services</t>
  </si>
  <si>
    <t>The training program took place within the context of the “Link Up” project. The Link Up project took place in five countries (including Bangladesh) and provided age-appropriate information and services to enhance existing SRHR and HIV initiatives addressing the needs of young people at risk-and affected by- HIV from 2014 to 2016. In Bangladesh, Link Up implemented a range of facility- and community-based integrated HIV and SRHR activities targetingyoungpeople (ages 10-24 years). In particular, the program focused on reaching young people at higher risk of stigmatization due to living with HIV and/or being a sexually active young person prior to marriage, sex worker, MSM, or transgender person. Additionally, LinkUp provided outreach services to two additional populations perceived in Bangladesh to engage in risky sexual behaviors: young garment factory workers and young people who spend much of their time engaging in street-based social and/or income generating or begging activities (often referred to as “pavement-dwelling” people).</t>
  </si>
  <si>
    <t>Experience with PLHIV, Drivers of stigma and discrimination (Health facility PLHIV policies and work environment, Attitudes toward PLHIV, Attitudes toward Link Up outreach populations, including Sexually active young people, Sex workers, MSM, Transgender people (hijra) and Young pregnant women who are not married)</t>
  </si>
  <si>
    <t>Service providers were also asked a series of questions to assess experience with PLHIV, and workplace and personal drivers of stigma and discrimination. Providers also recorded if they had ever seen a person living with HIV as a client (yes, no). Questions related to health facility policies and provider compliance were assessed. Provider attitudes toward PLHIV and other Link Up outreach populations (sexually active young people, sex workers, MSM, transgender people [hijra], and young pregnant women who are not married) were assessed through agreement (agree, disagree) with statements such as (1) “I prefer to not provide (this group) services,” (2) “(this group) put me at higher risk,” (3) “(this group) engages in immoral behavior,” (4) the provider has “not received training to work with (this group),” and (5) that “people will associatemewith (this group).”</t>
  </si>
  <si>
    <t>During a 6-month period (July 2014 to January 2015), all MSB providers who were scheduled to receive Link Up training were invited to participate in the study. Recruitment was stopped after 400 participants were recruited. Those who consented to participate were given a
self-administered questionnaire measuring stigmatizing attitudes toward young populations. The service providers then received the initial 2-day HIV and SRHR training, including a 90-minute session on issues related to stigma and gender. The same providers repeated the survey a second time before participating in a 1-day supplemental training on stigma. A third survey was repeated 5-6 months after the second stigma training. Of the 400 providers recruited, 300 providers participated in all study activities (all three surveys and both trainings) and were included in the analysis. Study activities included
1. Baseline service provider cohort activities (Activities conducted in sequence when service providers were called for the initial training)
a. Service provider recruitment
b. Self-administered survey questionnnaire
c. Service provider training including 1.5-hour didactic lecture on stigma
2. Baseline cross-sectional client exit interviews (Conducted at facilities served by providers following the initial training)
a. Interviewer-administered survey questionnaire
3. Midterm service provider cohort activities (Conducted approximately 6 months following baseline service provider initial training)
a. Self-administered survey questionnaire
b. 1-day supplementary enhanced stigma training
4. Endline cross-sectional client exit interviews (Conducted at facilities served by providers approximately 5e6 months following participatory enhanced stigma training)
a. Interviewer-administered survey questionnaire
5. Endline service provider cohort activities (Conducted approximately 6 months following participatory enhanced stigma training)
a. Self-administered survey questionnaire</t>
  </si>
  <si>
    <t xml:space="preserve">
</t>
  </si>
  <si>
    <t>The Project ACCEPT intervention is based on the Disability-Stress-Coping model and incorporates skills-building activities guided by Social Cognitive Theory. TheDisability-Stress-Coping model proposes that risk and resistance factors interact to impact an adolescent’s adaptation to his/her chronic illness and/or disability. In this model, risk factors include disease/disability parameters, functional independence, and psychosocial stress. Resistance factors fall into three categories: (1) intra-personal (e.g., competence), (2) socio-ecological (e.g., peers, family, health care providers), and (3) stress-processing (e.g., coping strategies). In the Project ACCEPT intervention, youth first participated in two individual sessions, followed by nine gender-specific weekly group sessions, and ended with one additional individual session. This combination allowed for more intensive individualized attention as well as supportive group sessions. The individual modules were designed to build rapport, prepare the participants for the groups, and address any salient psychological needs of the participants. The group modules were designed to be highly interactive and delivered across nine 2-h sessions. Each session was co-facilitated by an interventionist with a mental health background (master’s degree in counseling or clinical social work, or a PhD in clinical psychology) and a peer facilitator (age ranges 18–26 years) living with HIV. Each intervention group consisted of 5–7 participants and all groups were gender matched for both the interventionist and peer facilitator with the participants. All intervention delivery staff members participated in a centralized 3-day training (approximately 24 h) consisting of an overview of group-based facilitation skills; a thorough review and discussion of all Project ACCEPT intervention modules and activities; and practice delivering the Project ACCEPT intervention in small mock sessions with corrective feedback by the research team who developed the intervention, as well as by other interventionists and facilitators participating in the training. After the centralized intervention training, all intervention delivery staff members completed audio-recorded mock sessions of all intervention modules (approximately 20 h) at their individual sites and received feedback by the research teamprior to the implementation of the Project ACCEPT intervention.</t>
  </si>
  <si>
    <t>A behavioral secondary prevention intervention for youth newly diagnosed with HIV (Project ACCEPT) in order to assess its acceptability and feasibility prior to a randomized controlled trial, utilizing a one-group pretest–posttest design with a 3-month follow-up period. The general focus of the intervention is to promote healthy psychosocial adjustment for adolescents who have recently been diagnosed with HIV while also improving engagement in medical care.</t>
  </si>
  <si>
    <t>HIV-related stigma (personalized stigma, disclosure concerns, negative self-image, and concern with public attitudes about people with HIV)</t>
  </si>
  <si>
    <t>The Berger HIV Stigma Scale is a 40-item instrument on a 4-point Likert scale designed to measure perceived stigma among HIV-positive populations, and includes four subscales that assess both the external and internal aspects of the construct of HIV-related stigma previously described. The personalized stigma subscale measures respondents’ experiences of rejection for having HIV or fears that others will reject them because they are living with HIV (Cronbach’s alpha at baseline = 0.93). The disclosure concerns subscale measures respondents’ concerns related to keeping their HIV status secret or controlling who knows their HIV status (Cronbach’s alpha at baseline = 0.81). The negative self image subscale measures respondents’ negative feelings toward self for having HIV, and includes emotions such as guilt, shame, or being unclean (Cronhbach’s alpha at baseline =0.88). Finally, the concern with public attitudes toward people with HIV subscale measures respondents’ worries about maintaining employment and fears of dis-crimination (Cronbach’s alpha at baseline = 0.91). We used Likert scale anchors that were the opposite of the original scale (4 =strongly disagree, 1 =strongly agree) so that increases in scores at various time points would represent improvements in stigma reduction, as opposed to increases in experiences of stigma.</t>
  </si>
  <si>
    <t>Effect size estimates were calculated using Cohen’s d using a pooled standard deviation, given unequal sample sizes across time intervals (pre-intervention, post-intervention, and 3-month follow-up).
Personalized stigma
Post-intervention: 
Overall: 0.11
Females: 0.01
Males: 0.16
3 months following intervention:
Overall: -0.06
Females: -0.36
Males: 0.09
Disclosure concerns
Post-intervention:
Overall: 0.09
Females: -0.18
Males: 0.31
3 months following intervention:
Overall: -0.02
Females: -0.19 
Males: 0.12
Negative self-image
Post-intervention:
Overall: 0.18
Females: -0.11
Males: 0.42
3 months following intervention:
Overall: 0.02
Females: -0.37
Males:  0.30
Concern public attitudes
Post-intervention:
Overall: -0.02
Females: -0.24
Males: 0.17
3 months following intervention:
Overall: -0.11
Females: -0.54
Males: 0.22</t>
  </si>
  <si>
    <t xml:space="preserve">Farquhar et al. </t>
  </si>
  <si>
    <t>Antenatal couple counseling increases uptake of interventions to prevent HIV-1 transmission</t>
  </si>
  <si>
    <t xml:space="preserve">Mohlala et al. </t>
  </si>
  <si>
    <t>The forgotten half of the equation: randomized controlled trial of a male invitation to attend couple voluntary counselling and testing</t>
  </si>
  <si>
    <t xml:space="preserve">Msuya et al. </t>
  </si>
  <si>
    <t>Low male partner participation in antenatal HIV counselling and testing in northern Tanzania: implications for preventive programs</t>
  </si>
  <si>
    <t xml:space="preserve">Futterman et al. </t>
  </si>
  <si>
    <t>Mamekhaya: a pilot study combining a cognitive-behavioral intervention and mentor mothers with PMTCT services in South Africa</t>
  </si>
  <si>
    <t xml:space="preserve">Nguyen et al. </t>
  </si>
  <si>
    <t>Self-help groups can improve utilization of postnatal care by HIV-infected mothers</t>
  </si>
  <si>
    <t xml:space="preserve">Rotheram-Borus et al. </t>
  </si>
  <si>
    <t>A cluster randomized controlled trial evaluating the efficacy of peer mentors to support South African women living with HIV and their infants</t>
  </si>
  <si>
    <t xml:space="preserve">Basu et al. </t>
  </si>
  <si>
    <t>HIV prevention among sex workers in India</t>
  </si>
  <si>
    <t xml:space="preserve">Markosyan et al. </t>
  </si>
  <si>
    <t>A randomized controlled trial of an HIV prevention intervention for street-based female sex workers in Yerevan, Armenia: preliminary evidence of efficacy</t>
  </si>
  <si>
    <t xml:space="preserve">Beattie et al. </t>
  </si>
  <si>
    <t>Violence against female sex workers in Karnataka state, south India: impact on health, and reductions in violence following an intervention program</t>
  </si>
  <si>
    <t xml:space="preserve">Wyatt et al. </t>
  </si>
  <si>
    <t>Violence prevention among HIV-positive women with histories of violence: Healing women in their communities. </t>
  </si>
  <si>
    <t xml:space="preserve">pregnant women in third trimester </t>
  </si>
  <si>
    <t>pregnant women, HIV+</t>
  </si>
  <si>
    <t>FSWs, policy makers, police, lawyers, media</t>
  </si>
  <si>
    <t>HIV-positive African American and Latina women with child sexual abuse histories</t>
  </si>
  <si>
    <t>Pregnant women asked to return with partners for VCT, if desirable; at next visit, tested for HIV with or without partner; received results and appropriate counseling with or without partner; post-delivery, evaluated for nevirapine use and mode of infant feeding</t>
  </si>
  <si>
    <t>partners receive invitation for VCT or PIS; VCT=HIV testing and pre/post-counseling; PIS=pregnancy counseling, fetomaternal compromise; ART provided if appropriate and infant feeding discussed</t>
  </si>
  <si>
    <t>women received HIV/STI test, pre- and post-test counseling, and nevirapine if applicable; women encouraged to bring partners in for counseling and testing</t>
  </si>
  <si>
    <t>all women received PMTCT; women in intervention group linked to trained mentor mothers and attended 8-session small group CBI; </t>
  </si>
  <si>
    <t>self-help group to support pregnant women with HIV; biweekly meetings for 2 years</t>
  </si>
  <si>
    <t>control group included PMTCT care; intervention group received PMTCT care along with a Peer Mentor and 8 meetings with peers; meetings included topics about living safely with HIV, preventing transmission, infant feeding methods, and resources</t>
  </si>
  <si>
    <t>health clinic set up for community--sex workers and families received free care; peer educator trainers focused on building skills and confidence and fostering empowerment and advocy</t>
  </si>
  <si>
    <t>2-hour face-to-face meeting with health educator: gender and ethnic pride; HIV education, HIV risk reduction, condom use, communication skills; booster session after 3-month assessment</t>
  </si>
  <si>
    <t>Heal Our Women Project: Enhanced Sexual Health Intervention. 11-session intervention focusing on condom use, HIV medication adherence, symptoms of PTSD/psychological distress; peer-facilitated sessions, weekly trauma journal writing</t>
  </si>
  <si>
    <t>nevirapine uptake highest among HIV+ women with CVCT p=0.02; nevirapine at delivery highest among HIV+ women with CVCT p=0.06; breastfeeding avoidance highest among HIV+ women with CVCT p=0.07; seropositive women less likely to inform partner of status OR 0.09 (0.07, 0.14) p&lt;0.001; increase in condom use among women p&lt;0.001 but not men p=0.6; HIV+ women more likely to use condoms OR 4.2 (1.5, 11.5) p=0.004; HIV- women and couples counseled less likely to use condoms OR 0.2 (0.1, 0.43) p&lt;0.001</t>
  </si>
  <si>
    <t>more partners came for VCT than PIS RR 1.36 (1.12, 1.64) p=0.002; more partners HIV testing in VCT than PIS RR 2.82 (2.14, 3.72) p&lt;0.001; unprotected sex during pregnancy lower in VCT arm women RR 0.30 (0.22, 0.42) p&lt;0.001 and men RR 0.34 (0.25, 0.47) p&lt;0.001</t>
  </si>
  <si>
    <t>partners attending led to higher Nevirapine during delivery OR 3.45 (1.00, 12.00); more likely to choose not to BF OR 3.72 (1.19, 11.63); more likely to adhere to EBF or formula OR 5.15 (2.18, 12.16); more likely to bring children for testing at 18 months OR 2.10 (0.73, 6.01)</t>
  </si>
  <si>
    <t>intervention group improved knowledge about HIV/AIDS p&lt;0.001; no difference between groups in PMTCT or transmission risk behaviors</t>
  </si>
  <si>
    <t>improved confidence; improved use of health services; improved communication; improved financial capacities; reduced stigma in families, health facilites, communities; received better social and economic support</t>
  </si>
  <si>
    <t xml:space="preserve">intervention group more likely to feed infants using one method OR 3.012 p=0.019; to have larger increase in weight-for-age z-score OR 1.08 p=0.035; EBF for 6 months OR 2.38 p=0.040; larger decrease in depressed mood OR 1.08 p=0.002; </t>
  </si>
  <si>
    <t>increase in condom use p&lt;0.0001; no change in control group</t>
  </si>
  <si>
    <t>intervention group had higher condom use p=0.0001, fewer condom failures p=0.001, fewer condom application errors p=0.001</t>
  </si>
  <si>
    <t>Reduced violence OR 0.66 (0.51, 0.85) p=0.001; violence associated with reduced condom use</t>
  </si>
  <si>
    <t>Reduction in PTSD symptoms p&lt;0.05; alongside reduced psychological distress p&lt;0.01</t>
  </si>
  <si>
    <t>with couples counseling, increased nevirapine, increased condom use (for HIV+)</t>
  </si>
  <si>
    <t>higher rates of testing, lower rates of unprotected sex</t>
  </si>
  <si>
    <t>higher rates of Nevirapine, formula feeding, EBF</t>
  </si>
  <si>
    <t>increased knowledge but no difference in behaviors</t>
  </si>
  <si>
    <t>improved use of health services for self and family members infected with HIV</t>
  </si>
  <si>
    <t xml:space="preserve">improved health choices </t>
  </si>
  <si>
    <t>increased use of condoms</t>
  </si>
  <si>
    <t xml:space="preserve">Dworkin et al. </t>
  </si>
  <si>
    <t>Impact of a gender-transformative HIV and antiviolence program on gender ideologies and masculinities in two rural, South African communities</t>
  </si>
  <si>
    <t xml:space="preserve">Byamugisha et al. </t>
  </si>
  <si>
    <t>Male partner antenatal attendance and HIV testing in eastern Uganda: A randomized facility-based intervention trial</t>
  </si>
  <si>
    <t xml:space="preserve">Pettifor et al. </t>
  </si>
  <si>
    <t>Community mobilization to modify harmful gender norms and reduce HIV risk: results from a community cluster randomized trial in South Africa</t>
  </si>
  <si>
    <t xml:space="preserve">Doyle et al. </t>
  </si>
  <si>
    <t>Gender-transformative Bandebereho couples’ intervention to promote male engagement in reproductive and maternal health and violence prevention in Rwanda: Findings from a randomized controlled trial</t>
  </si>
  <si>
    <t xml:space="preserve">Pulerwitz et al. </t>
  </si>
  <si>
    <t>Changing gender norms and reducing HIV/violence risk among workers/students in China</t>
  </si>
  <si>
    <t>Promoting gender equity for HIV and violence prevention: Results from the PEPFAR male norms initiative evaluation in Ethiopia</t>
  </si>
  <si>
    <t xml:space="preserve">Jana et al. </t>
  </si>
  <si>
    <t>The Sonagachi Project: A sustainable community intervention program</t>
  </si>
  <si>
    <t>Engaging coaches and athletes in fostering gender equity: Findings from the Parivartan progam in Mumbai, India</t>
  </si>
  <si>
    <t xml:space="preserve">Jewkes et al. </t>
  </si>
  <si>
    <t>Impact of Stepping Stones on incidence of HIV and HSV-2 and sexual behavior in rural South Africa: A cluster randomized controlled trial</t>
  </si>
  <si>
    <t xml:space="preserve">Kyegombe et al. </t>
  </si>
  <si>
    <t>The impact of SASA!, a community mobilization intervention, on reported HIV-related risk behaviours and relationship dynamics in Kampala, Uganda</t>
  </si>
  <si>
    <t>Black, South African men; overall community</t>
  </si>
  <si>
    <t>pregnant women and male partners</t>
  </si>
  <si>
    <t>22 villages; 600 women, 581 men</t>
  </si>
  <si>
    <t>couples</t>
  </si>
  <si>
    <t>1199 men; couples inclusion based on male eligibility</t>
  </si>
  <si>
    <t>male factory workers and vocational students, 15-24 years</t>
  </si>
  <si>
    <t>men 15-24</t>
  </si>
  <si>
    <t>729 men and female partners</t>
  </si>
  <si>
    <t>school-age boys</t>
  </si>
  <si>
    <t xml:space="preserve">16-23 years old </t>
  </si>
  <si>
    <t>pre/post quantitative surveys; post qualitative interviews</t>
  </si>
  <si>
    <t>pre/post quantitative surveys; post qualitative interviews (community members, activists, leaders) </t>
  </si>
  <si>
    <t>participatory workshops with community action piece; examine the links between gender, power, and health (alcohol use, violence, HIV/AIDS); reflect on masculinities as these are practiced in relationships with women, other men, and the broader community; and use a rights-based approach to reducing violence against women and both women’s and men’s HIV risks</t>
  </si>
  <si>
    <t>workshops, community activities and leadership engagement open to men and women, focused on seven areas; (1) gender, power, and health, (2) gender and violence, (3) alcohol abuse, (4) gender, HIV and AIDS, (5) healthy relationships, (6) human rights, and (7) taking action for change. Workshops were intensive 2‐day activities, 5 workshop agendas. community activities included door‐to‐door home visits, street soccer and soccer tournaments, mural design and discussions, facilitated discussions in venues where men gather including shabeens/bars, and film screenings with a thematic discussion to follow, and community theatre.</t>
  </si>
  <si>
    <t>21 months; small group sessions-men attended 15, women attended 8; addressed gender and power, fatherhood, couple communication and decision-making, IPV, caregiving, child development, and male engagement in reproductive and maternal health</t>
  </si>
  <si>
    <t>8 participatory educational sessions focused on gender, sexuality, relationships, HIV/STI (sexually transmitted infection) risk, and violence; 1 year</t>
  </si>
  <si>
    <t>group education and community engagement</t>
  </si>
  <si>
    <t>STD clinic targeting sex workers--FSWs and families received free care; working with economic stakeholders to increase condom use; peer outreach workers visited FSWs with free STD meds, antibiotics, discussed health concerns; sex workers promoted to positions of authority within programme</t>
  </si>
  <si>
    <t>group sessions led by coaches/mentors to discuss/engage in topics around violence and harmful behaviors; 12 days over 4 months </t>
  </si>
  <si>
    <t>group sessions covered how we act and what shapes our actions; sex and love; conception and contraception; taking risks and sexual problems; unwanted pregnancy; sexually transmitted diseases and HIV; safer sex and condoms; gender based violence; motivations for sexual behaviour; dealing with grief and loss; and communication skills</t>
  </si>
  <si>
    <t>community mobilization intervention focuses upon shifting harmful social norms, addressing the power imbalances between W and M, HIV-related risk and inequitable relationships; selected community members actively discuss and engage on issues of gender inequality, violence and HIV (community members, healthcare workers, police, govt leaders</t>
  </si>
  <si>
    <t>men reconfigured notions of hegemonic masculinity both in terms of beliefs and practices in relationships, households, and in terms of women’s rights</t>
  </si>
  <si>
    <t>Primary outcome: 16.2% intervention, 14.2% non-intervention attended ANC follow-up visits (OR=1.2 (0.8, 1.6)); Secondary outcome: 95% intervention, 91% non-intervention male HIV testing (OR=2.1 (0.6, 7.5) AOR=1.6 (0.4, 6.8)</t>
  </si>
  <si>
    <t>HIV testing: participants asking for partner permission to test for HIV. intervention (AOR 1.9 (1.1, 3.3)) control (AOR 1.8 (1.0, 3.2)); male partner HIV testing increased in participant asked partner for permission to test for HIV. intervention (AOR 2.0 (1.2, 3.5) control (AOR 1.9 (1.0, 3.6))</t>
  </si>
  <si>
    <t>Men: 2.7 point increase in GEMS (0.62, 4.78), p=0.01; Women: number of sex partners in past 12 months lower intervention compared to control AOR 0.29 (0.11, 0.77); Women: IPV victimization lower in intervention communities (not stat sig) AOR 0.53 (0.24, 1.16)</t>
  </si>
  <si>
    <t>lower IPV among women in intervention group OR 0.37 (0.28, 0.49) p&lt;0.001; lower sexual violence among women in intervention group OR 0.34 (0.25, 0.48) p&lt;0.001; more ANC visits women IRR 1.09 (1.05, 1.14) and men IRR 1.33 (1.23, 1.45) p&lt;0.001; greater use of contraception women OR 1.53 (1.15, 2.04) p=0.004 and men OR 1.65 (1.24, 2.20) p=0.001</t>
  </si>
  <si>
    <t>decrease in agreeing with VAW p&lt;0.001; decrease in negative RH perspectives p&lt;0.001; decrease in negative perspectives surrounding male and female sexuality p&lt;0.001; decrease in harmful perceptions surrounding decision-making, women's domestic roles, and discrepancies in income p&lt;0.001; decrease in verbal/physical violence against significant other p&lt;0.05; increased communication about HIV/STI, condoms; increased use of condoms</t>
  </si>
  <si>
    <t>increase in health communication; shift towards gender equality in behavior and attitudes; decrease in violence</t>
  </si>
  <si>
    <t>increased GEM Scale score; decrease in IPV</t>
  </si>
  <si>
    <t>increased knowledge about HIV/AIDS; improved ability to negotiate condom use; improved partner communicaton; altered ideas about gender roles; improved ability to communicate about HIV/AIDS, sex</t>
  </si>
  <si>
    <t xml:space="preserve">positive shift in gender attitudes; positive shift in intentions to intervene in response to abuse against girls; decline in sexually abusive behaviors; positive behavior change; coaches/mentors increased support for equitable gender roles/relationships, less likely to justify men's control over wife's behaviors, decreased support for wife-beating, </t>
  </si>
  <si>
    <t>men: reduced perpetration of IPV (physical/sexual); reduced rape; reduced casual partners; reduced problem drinking, drug misuse, depression</t>
  </si>
  <si>
    <t>W: more able to refuse sex with partner RR 1.16 (1.00, 1.35), more joint decision-making RR 1.41 (1.06, 1.86), shown appreciation for work at home RR 1.28 (1.03, 1.58); M: more discussion about condom use RR 1.43(1.25, 1.63), more condom use in past year RR 1.52 (1.04, 2.20) and last intercourse RR 1.91 (1.13, 3.23), more HIV testing RR 1.54 (1.15, 2.05), more joint decision-making RR 1.88 (1.25, 2.83), improved help around the house, improved communication</t>
  </si>
  <si>
    <t>more supportive gender roles, improved communication, increased levels of joint decision-making and awareness of non-violent ways to deal with anger and disagreement</t>
  </si>
  <si>
    <t>Increased use of condoms; increased decisions to have only one partner; increased shared decision-making with women; decreased use of VAW</t>
  </si>
  <si>
    <t>Increased use of contraception; lower IPV, sexual violence</t>
  </si>
  <si>
    <t>Increased use of condoms, increase conversation surrounding HIV with partners</t>
  </si>
  <si>
    <t>increased condom use; increased social power; reduced stigma; improved education</t>
  </si>
  <si>
    <t>Basu, I., Jana, S., Rotheram-Borus, M. J., Swendeman, D., Lee, S.-J., Newman, P., &amp; Weiss, R. (2004). HIV prevention among sex workers in India. Journal of Acquired Immune Deficiency Syndromes, 36(3), 845–852</t>
  </si>
  <si>
    <t>https://www.ncbi.nlm.nih.gov/pubmed/15213569</t>
  </si>
  <si>
    <t>Beattie, T. S., Bhattacharjee, P., Ramesh, B., Gurnani, V., Anthony, J., Isac, S., … Moses, S. (2010). Violence against female sex workers in Karnataka state, south India: impact on health, and reductions in violence following an intervention program. BMC Public Health, 10, 476</t>
  </si>
  <si>
    <t>https://www.ncbi.nlm.nih.gov/pubmed/20701791</t>
  </si>
  <si>
    <t>Byamugisha, R., Astrom, A. N., Ndeezi, G., Karamagi, C. A., Tylleskar, T., &amp; Tumwine, J. K. (2011). Male partner antenatal attendance and HIV testing in eastern Uganda: A randomized facility-based intervention trial. Journal of the International AIDS Society, 14, 43</t>
  </si>
  <si>
    <t>https://www.ncbi.nlm.nih.gov/pubmed/21914207</t>
  </si>
  <si>
    <t>Doyle, K., Levtov, R. G., Barker, G., Bastian, G. G., Bingenheimer, J. B., Kazimbaya, S., … Shattuck, D. (2018). Gender-transformative Bandebereho couples’ intervention to promote male engagement in reproductive and maternal health and violence prevention in Rwanda: Findings from a randomized controlled trial. PLos One, 13(4), e0192756</t>
  </si>
  <si>
    <t>https://www.ncbi.nlm.nih.gov/pubmed/29617375</t>
  </si>
  <si>
    <t>Dworkin, S. L., Hatcher, A. M., Colvin, C., &amp; Peacock, D. (2013). Impact of a gender-transformative HIV and antiviolence program on gender ideologies and masculinities in two rural, South African communities. Men and Masculinities, 16(2).</t>
  </si>
  <si>
    <t>https://www.ncbi.nlm.nih.gov/pubmed/24311940</t>
  </si>
  <si>
    <t>Farquhar, C., Kiarie, J. N., Richardson, B. A., Kabura, M. N., John, F. N., Nduati, R. W., … John-Stewart, G. C. (2004). Antenatal couple counseling increases uptake of interventions to prevent HIV-1 transmission. Journal of Acquired Immune Deficiency Syndromes, 37(5), 1620–1626</t>
  </si>
  <si>
    <t>https://www.ncbi.nlm.nih.gov/pubmed/15577420</t>
  </si>
  <si>
    <t>Jana, S., Basu, I., Rotheram-Borus, M. J., &amp; Newman, P. A. (2004). The Sonagachi Project: A sustainable community intervention program. AIDS Education and Prevention, 16(5), 405–414</t>
  </si>
  <si>
    <t>https://www.ncbi.nlm.nih.gov/pubmed/15491952</t>
  </si>
  <si>
    <t>Jewkes, R., Nduna, M., Levin, J., Jama, N., Dunkle, K., Puren, A., &amp; Duvvury, N. (2008). Impact of Stepping Stones on incidence of HIV and HSV-2 and sexual behaviour in rural South Africa: cluster randomised controlled trial. BMJ, 337, a506</t>
  </si>
  <si>
    <t>https://www.ncbi.nlm.nih.gov/pubmed/18687720</t>
  </si>
  <si>
    <t>Kyegombe, N., Abramsky, T., Devries, K. M., Starmann, E., Michau, L., Nakuti, J., Heise, L., Watts, C. (2014). The impact of SASA!, a community mobilization intervention, on reported HIV-related risk behaviors and relationship dynamics in Kampala, Uganda. Journal of the International AIDS Society, 17(1), 19232</t>
  </si>
  <si>
    <t>https://www.ncbi.nlm.nih.gov/pubmed/25377588</t>
  </si>
  <si>
    <t>Markosyan, K., Lang, D. L., Salazar, L. F., DiClemente, R. J., Hardin, J. W., Darbinyan, N., Josep, J. B., Khurshudyan, M. (2010). A randomized controlled trial of an HIV prevention intervention for street-based female sex workers in Yerevan, Armenia: preliminary evidence of efficacy. AIDS and Behavior, 14(3), 530–537</t>
  </si>
  <si>
    <t>https://www.ncbi.nlm.nih.gov/pubmed/20373139</t>
  </si>
  <si>
    <t>Mohlala, B. K., Boily, M.-C., &amp; Gregson, S. (2011). The forgotten half of the equation: randomized controlled trial of a male invitation to attend couple voluntary counselling and testing. AIDS, 25(12), 1535–1541</t>
  </si>
  <si>
    <t>https://www.ncbi.nlm.nih.gov/pubmed/21610487</t>
  </si>
  <si>
    <t>Msuya, S., Mbizvo, E., Hussain, A., Uriyo, J., Sam, N., &amp; Stray-Pederson, B. (2008). Low male  partner participation in antenatal HIV counselling and testing in northern Tanzania: implications for preventive programs. AIDS Care, 20(6), 700–709.</t>
  </si>
  <si>
    <t>https://www.ncbi.nlm.nih.gov/pubmed/18576172</t>
  </si>
  <si>
    <t>Nguyen, T. A., Oosterhoff, P., Ngoc, Y. P., Wright, P., &amp; Hardon, A. (2009). Self-help groups can improve utilization of postnatal care by HIV-infected mothers. Journal of the Association of Nurses in AIDS Care, 20(2), 141–152</t>
  </si>
  <si>
    <t>https://www.ncbi.nlm.nih.gov/pubmed/19286126</t>
  </si>
  <si>
    <t>https://www.ncbi.nlm.nih.gov/pubmed/29972287</t>
  </si>
  <si>
    <t>Pettifor, A., Lippman, S. A., Gottert, A., Suchindran, C. M., Selin, A., Peacock, D., Maman, S., Rebombo, D., Twine, R., Gómez-Olivé, F. X., Tollman, S., Kahn, K., MacPhail, C. (2018). Community mobilization to modify harmful gender norms and reduce HIV risk: Results from a community cluster randomized trial in South Africa. Journal of the International AIDS Society, 21(7), e25134</t>
  </si>
  <si>
    <t>Pulerwitz, J., Hui, W., Arney, J., &amp; Scott, L. M. (2015). Changing gender norms and reducing HIV and violence risk among workers and students in China. Journal of Health Communication, 20(8), 869–878</t>
  </si>
  <si>
    <t>https://www.ncbi.nlm.nih.gov/pubmed/25950187</t>
  </si>
  <si>
    <t>https://www.ncbi.nlm.nih.gov/pubmed/24465444</t>
  </si>
  <si>
    <t>Rotheram-Borus, M. J., Richter, L. M., van Heerden, A., van Rooyen, H., Tomlinson, M., Harwood, J. M., Comulada, W. S., Stein, A. (2014). A cluster randomized controlled trial evaluating the efficacy of peer mentors to support South African women living with HIV and their infants. PLos One, 9(1), e84867</t>
  </si>
  <si>
    <t>https://www.ncbi.nlm.nih.gov/pubmed/22055676</t>
  </si>
  <si>
    <t>Wyatt, G. E., Hamilton, A. B., Myers, H. F., Ullman, J. B., Chin, D., Sumner, L. A., Loeb, T. B., Carmona, J. V., Zang, M., Liu, H. (2011). Violence Prevention among HIV-Positive Women with Histories of Violence: Healing Women in Their Communities. Women’s Health Issues, 21(6), S255–S260</t>
  </si>
  <si>
    <t>https://www.ncbi.nlm.nih.gov/pubmed/20824562</t>
  </si>
  <si>
    <t>Futterman, D., Shea, J., Besser, M., Stafford, S., Desmond, K., Comulada, W.S., Greco, E. (2010) Mamekhaya: a pilot study combining a cognitive-behavioral intervention and mentor mothers with PMTCT services in South Africa. AIDS Care. 22(9):1093-100</t>
  </si>
  <si>
    <t>Das, M., Ghosh, S., Miller, E., O’Conner, B., &amp; Verma, R. (2012). Engaging coaches and athletes in fostering gender equity: Findings from the Parivartan Program in Mumbai, India. ICRW</t>
  </si>
  <si>
    <t>https://n2r4h9b5.stackpathcdn.com/wp-content/uploads/2016/10/Parivartan-Engaging-Coaches-and-Athletes-in-Fostering-Gender-Equity.pdf</t>
  </si>
  <si>
    <t>Das et al.</t>
  </si>
  <si>
    <t>https://promundoglobal.org/wp-content/uploads/2015/01/Promoting-Gender-Equity-for-HIV-and-Violence-Prevention.pdf</t>
  </si>
  <si>
    <t>Pulerwitz J, Martin S, Mehta M, Castillo T, Kidanu A, Verani F, Tewolde S. Promoting Gender Equity for HIV and Violence Prevention: Results from the Male Norms Initiative Evaluation in Ethiopia. Washington, DC: PATH; 2010</t>
  </si>
  <si>
    <t>FSW experience of violence in the past year, HIV/STI rates and condom use
HIV-1 infection
Crude OR: 1.10 (0.80-1.49), p=0.60
Adjusted OR: 0.96 (0.70-1.32), p=0.80
Syphilis
Crude OR: 0.87 (0.57-1.34), p=0.50
Adjusted OR: 0.92 (0.58-1.46), p=0.70
High-titre syphilis
Crude OR: 0.91 (0.52-1.59), p=0.70
Adjusted OR: 0.93 (0.53-1.64), p=0.80
Chlamydia infection
Crude OR: 0.87 (0.53-1.43), p=0.60
Adjusted OR: 0.93 (0.55-1.57), p=0.80
Gonorrhea infection
Crude OR: 1.93 (1.19-3.16), p=0.008
Adjusted OR: 1.93 (1.13-3.30), p=0.02
Zero unprotected sex acts in past month with clients
Crude OR: 0.40 (0.31-0.52), p&lt;0.001
Adjusted OR: 0.42 (0.32-0.54), p&lt;0.001
Condom use last sex act occasional clients
Crude OR: 0.75 (0.53-1.07), p=0.10
Adjusted OR: 0.58 (0.40-0.85), p=0.005
Condom use last sex act repeat clients
Crude OR: 0.48 (0.35-0.67), p&lt;0.001
Adjusted OR: 0.49 (0.35-0.70), p&lt;0.001
Condom use last sex act regular partner
Crude OR: 1.14 (0.81-1.61), p=0.50
Adjusted OR: 0.86 (0.54-1.37), p=0.50
Ever had anal sex
Crude OR: 4.11 (3.03-5.57), p&lt;0.001
Adjusted OR: 3.70 (2.67-5.12), p&lt;0.001
Condom use last anal sex
Crude OR: 0.69 (0.40-1.19), p=0.20
Adjusted OR: 0.69 (0.40-1.21), p=0.20</t>
  </si>
  <si>
    <t>FSW experience of violence in past year by exposure to HIV prevention program components
Ever visited by a peer educator:
Crude OR: 0.65 (0.43-0.97), p=0.04
Adjusted OR: 0.65 (0.44-0.97), p=0.04
Ever visited the drop-in centre:
Crude OR: 1.05 (0.79-1.39), p=0.70
Adjusted OR: 1.08 (0.80-1.44), p=0.60
Ever visited the project sexual health clinic:
Crude OR: 0.67 (0.53-0.86), p=0.002
Adjusted OR: 0.73 (0.56-0.96), p=0.02
Ever received “grey pack”:
Crude OR: 0.89 (0.70-1.14), p=0.40
Adjusted OR: 0.92 (0.72-1.18), p=0.50
Ever witnessed a condom demonstration:
Crude OR: 0.71 (0.55-0.93), p=0.01
Adjusted OR: 0.81 (0.60-1.09), p=0.20
Condom breakage in past month:
Crude OR: 2.20 (1.69-2.86), p&lt;0.001
Adjusted OR: 1.93 (1.46-2.57), p&lt;0.001
FSW experience of violence in the past year at baseline and follow-up surveys
Overall:
Crude OR: 0.66 (0.51-0.85), p=0.001
Adjusted OR: 0.70 (0.53-0.93), p=0.01</t>
  </si>
  <si>
    <t>HIV-1 infection</t>
  </si>
  <si>
    <t>Syphilis, High-titre syphilis, Chlamydia infection, Gonorrhea infection, condom use, anal sex</t>
  </si>
  <si>
    <t>Community mobilisation activities focused on addressing feelings of powerlessness and isolation, providing fora for practical actions, and advocating against discrimination, stigma, wrongful arrest, violence and harassment.</t>
  </si>
  <si>
    <t xml:space="preserve">Policy level advocacy: meetings held with senior government officials. HIV/AIDS coordination committees established (govt, police, FSWs, PLHIV), worked with HIV prevention program-HIV prevention and care policies; 
Secondary stakeholders (police, lawyers and the media): State-wide training to police officers to raise awareness, generate empathy, and provide clarity re: the law and sex work; 
Primary stakeholders (sex workers): Human rights lawyers worked with sex worker community; state-wide HIV/AIDS awareness and sex worker sensitization training for journalists; drop-in centers for sex workers with community activities; 24-hour crisis management teams (peer educators, lawyers, project staff) </t>
  </si>
  <si>
    <t>A multi-layered strategy involving policy makers, secondary and primary stakeholders, to stem and address violence against the sex worker community as part of a wider HIV intervention program, examine the impact of these violence intervention efforts on levels of violence against FSWs, and examine associations between violence and condom use, HIV/STI rates and exposure to the HIV prevention program components.</t>
  </si>
  <si>
    <t>GE</t>
  </si>
  <si>
    <t xml:space="preserve">Gender-transformative interventions </t>
  </si>
  <si>
    <t>Gender-based violence reported by PLHIV and KPs</t>
  </si>
  <si>
    <t xml:space="preserve">Gender-sensitization training </t>
  </si>
  <si>
    <t>To increase male partner participation in PMTCT programmes in Uganda</t>
  </si>
  <si>
    <t xml:space="preserve">To evaluate the effect of a written invitation letter delivered to the spouses of women attending their first antenatal visit on couple attendance and partner acceptance of HIV testing at subsequent antenatal clinic appointments within a four-week follow-up period. Participants wrote letter to male partner asking them to accompany them to their next ANC visit with important information about ANC care; control group received a standard letter from the hospital for their male partners; mothers went through a structured interview with questions regarding education, occupation, pregnancies, HIV care, and knowledge of HIV. Primary outcome was the proportion of pregnant women who attended next ANC visit with partners; secondary outcome was the proportion of men who accepted routine antenatal HIV testing. </t>
  </si>
  <si>
    <t>Proportion of pregnant women who attended ANC with their partners at the subsequent antenatal visit
Proportion of men who accepted routine antenatal HIV testing.</t>
  </si>
  <si>
    <t>Couple antenatal attendance
Intention to treat analysis
Unadjusted OR (95% CI): 1.2 (0.8-1.6)
Per protocol analysis
Unadjusted OR (95% CI): 1.3 (0.9-1.9)
Adjusted OR (95% CI): 1.5 (1.0-2.3)
Partner accepted HIV test
Unadjusted OR (95% CI): 2.1 (0.6-7.5)
Adjusted OR (95% CI): 1.6 (0.4-6.8)</t>
  </si>
  <si>
    <t>Completed</t>
  </si>
  <si>
    <t>Status</t>
  </si>
  <si>
    <t>Data extracted</t>
  </si>
  <si>
    <t>In progress</t>
  </si>
  <si>
    <t>Not done</t>
  </si>
  <si>
    <t xml:space="preserve">No specific stigma measures mentioned.  </t>
  </si>
  <si>
    <t>Not considered</t>
  </si>
  <si>
    <t>p values and x^2 values reported from MacNemar test, proportions before and after are reported, intervention effect sizes not reported</t>
  </si>
  <si>
    <t>To evaluate a community participation process to combat HIV/AIDS stigma within the community</t>
  </si>
  <si>
    <t>Intervention village (n=32), control village (n=34)</t>
  </si>
  <si>
    <t>See intervention description</t>
  </si>
  <si>
    <t>Participatory observations by the researchers on villagers’ perceptions and behaviour were consistent with the quantitative results.</t>
  </si>
  <si>
    <t>The community participation process used participatory action research to develop an approach to combat HIV/AIDS stigma within the community. The process consisted of eight stages that involved the entire community and allowed participants to discuss and share their opinion and to take action at all stages. The process took 8 months
Leader engagement: An initial meeting was held with PLWHA, their caregivers, community leaders2 and other interested parties. From this meeting a core group of volunteers was formed to direct and support the participation process. Positive thinking activities were used to focus the group on HIV/AIDS stigma.
Information for decisions and action: to enable participants to understand the HIV/AIDS stigma situation in the community and involved changing the perceptions of the participants by providing extensive information on ‘the truth about HIV/AIDS’.
Negotiable planning: This stage involved all participants in discussion of several alternative courses of action and the development of plans for implementation, allocation of expenditures and resources, responsible
persons, monitoring and evaluation.
Management of community resources: Successful resource mobilisation allows for more creative solutions to become practical. Village leaders typically operate in an environment of tight resource constraints. This project needed to share both internal and external resources, of which the time and energy of core group members were the greatest resources available. The core members contributed knowledge, skills, expertise, perspective, connections and tangible resources to manage the project. Additional external resources were also contributed to the project by way of a grant of 10,000 baht.
Operating activities: Youth volunteers were trained in how to access and summarise information about HIV/AIDS from the Internet and other sources and how to disseminate this information to their community; Dharma for releasing suffering (dharma bam-bad took) aimed to increase participation and understanding between PLWHA and other members of the community; Dharma courtyard (Lan sunka metta) to provide a place for villagers to obtain information about dharma and HIV/AIDS; Community learning center where one corner was devoted to HIV/AIDS, with documents from the community hospital, provincial health office and the National AIDS Conference 2005.
Development for sustainability: Three projects were devised to be continued by the community after the end of the study. Youth volunteers information project, five minutes with HIV/AIDS and community shoes fund for PLHIV
Evaluation: Researchers evaluated both the process used in this community participation intervention and the outputs
Forum for learning and sharing experience: This took place during all stages of the intervention.</t>
  </si>
  <si>
    <t>Initial levels of HIV/AIDS knowledge and stigma</t>
  </si>
  <si>
    <t>To quantify the HIV/AIDS knowledge and HIV/ AIDS stigma variables the following method was employed. HIV/AIDS knowledge score was created from the number of correct answers to a fifteen-question multiple-choice test on HIV/AIDS knowledge (theoretical range is 1-15).
HIV/ AIDS stigma scores were calculated as the total of the scores from up to thirty items, with each item scored from five (strongly agree) to one (strongly disagree) on a Likert scale (theoretical range of HIV/ AIDS stigma scores is 30-150). Five different measures of HIV stigma were calculated, including (1) community stigma towards PLWHA; (2) family stigma towards PLWHA; (3) community stigma towards the family of PLWHA; (4) PLWHA stigma towards themselves (self-stigma); and (5) PLWHA perceptions of stigma by their community. The measures of stigma were calculated using the same method but each was based on responses to a different set of questions. For all measures, higher values of the HIV/AIDS stigma score represent lower levels of HIV/AIDS-related stigma (Cronbach’s alpha &gt; 0.75).</t>
  </si>
  <si>
    <t>There was a substantial increase in both the HIV/AIDS knowledge score (from a mean of 9.13 to 13.13, p&lt;0.01) and the HIV/AIDS stigma score (from a mean of 98.75 to 133.84, p&lt;0.01) in the intervention village. Higher values of the HIV/AIDS stigma score represent lower levels of HIV/AIDS-related stigma.</t>
  </si>
  <si>
    <t xml:space="preserve">Most of the instruments have been used in other studies of HIV-infected participants. The IHSS, the primary outcome, was developed after the advent of protease inhibitors, so the items represent stigma in the era of highly active ART (HAART). 
Self-esteem was measured using the RSES, which is a 10-item measure of global self-esteem using a four-point Likert scale ranging from “strongly agree” to “strongly disagree.” The overall scale scores range from 0 to 30; some items are reversed. Higher scores indicate greater self-esteem. The RSES has been widely used in psychological, sociological, nursing, and biobehavioral research. There is evidence of high internal consistency (Cronbach's α ranging from 0.72 to 0.87) and test–retest reliability; it has been used extensively in research with HIV-infected participants.
Coping self-efficacy was measured using the CSES; this 26-item scale measures perceived efficacy for coping with challenges and threats. Respondents are asked to rate on an 11-point scale the extent to which they believe they could perform behaviors important to adaptive coping when faced with life challenges. An overall CSES score is created by summing item ratings. It was developed for people with HIV infection. The range of scores is from 0 to 286, with higher scores indicating greater coping self-efficacy. Exploratory and confirmatory factor analyses revealed three factors composing the scale; internal consistency and test–retest reliability were strong for all three. Researchers have also found strong evidence of concurrent and predictive validity.
HIV-related stigma was assessed using the IHSS, a 28-item, multidimensional measure of internalized HIV stigma (Cronbach's α=0.93 assessed in another study). Respondents are asked to rate on a five-point categorical response scale the extent to which they experience stigma (none of the time, a little bit of the time, some of the time, most of the time, all of the time). The range of scores is 0–100, with lower scores reflecting fewer perceptions and experiences of internalized HIV stigma, and higher scores reflecting greater levels of stigma. The median score on this instrument has been documented to be 40; as stated previously, all women in the study scored ≥40, as this was used to screen participants. The instrument examines four factors associated with internalized stigma: stereotypes, disclosure concerns, social relationships, and self-acceptance. Psychometric analysis by Sayles included exploratory and confirmatory factor analysis, which revealed the four factors and demonstrated concurrent and predictive validity.
</t>
  </si>
  <si>
    <t>Assess the feasibility and acceptability of a healthcare setting stigma-reduction intervention, the Finding Respect and Ending Stigma around HIV (FRESH) Workshop</t>
  </si>
  <si>
    <t>Measures for PLHIV participants included empowerment, HIV treatment self-efficacy, self-esteem, dimensions of HIV-related stigma, and coping. Measures for HW participants included empathy, HIV knowledge, HIV-related stigma and attitudes toward PLHIV, perceived risk of HIV, and familiarity and social distance.</t>
  </si>
  <si>
    <t>Detected a statistically significant ( p = 0.047) increase in reported observations of stigma in their work-places among HW at post-workshop.
Pre-test (mean, sd); Post-test (mean, sd); paired t-test; p value
*Healthcare workers
Empathy (Adaptation of the Jefferson Scale of Physician Empathy): 4.59, 0.388; 4.66, 0.402; 0.979; p&gt;0.05
HIV knowledge (HIV Knowledge Questionnaire (HIV-KQ-18)): 16.41, 2.152; 16.06, 2.384; -1.244; p&gt;0.05
Observed healthcare stigma (Tool for measuring HIV-related stigma mong health facility staff): 1.72, 0.375; 1.82, 0.356; 2.163; p = 0.047
Negative attitudes toward PLHIV (Measuring HIV stigma and discrimination among health facility staff: Comprehensive Questionnaire): 1.38, 0.327; 1.33, 0.330; -0.861; p&gt;0.05
Social distance (Adaptation of the Social Distance Scale): 1.28, 0.445; 1.38, 0.528; 1.871; p&gt;0.05
Perceived risk of HIV (Perceived risk of HIV scale): 0.403, 0.518; 0.540, 0.522; 0.076; p&gt;0.05
*People living with HIV
HIV-related stigma - Enacted Stigma: 1.97, 0.487; 1.87, 0.585; -1.42; p&gt;0.05
HIV-related stigma - Disclosure Concerns: 2.41, 0.514; 2.30, 0.583; -1.926; p&gt;0.05
HIV-related stigma - Negative Self-image: 1.85, 0.503; 1.69, 0.628; -1.264; p&gt;0.05
HIV-related stigma - Concern with Public Attitudes: 2.42, 0.674; 2.59, 0.712; 1.291; p&gt;0.05
Empowerment - Informed, Committed, Collaborative, Engaged: 4.77, 0.346; 4.71, 0.336; -0.562; p&gt;0.05
Empowerment - Tolerance of Uncertainty: 4.13, 0.754; 3.59, 0.959; -2.776; p = 0.017
Adherence self-efficacy - HIV Treatment Adherence Self-Efficacy Scale (HIV-ASES): 8.22, 1.866; 8.58, 1.324; 0.916; p&gt;0.05
Self-esteem - Rosenberg Self-Esteem Scale: 3.39, 0.857; 3.40, 0.462; 0.036; p&gt;0.05
Coping - Using Emotional Support: 2.75, 0.754; 2.63, 0.644; -0.453; p&gt;0.05
Coping - Using Instrumental Support: 2.50, 0.680; 2.50, 1.038; 0; p&gt;0.05
Coping - Substance Use: 1.32, 0.541; 1.14, 0.363; -1.794; p&gt;0.05
Coping - Self-blame: 1.73, 0.563; 1.46, 0.519; -1.46; p&gt;0.05
Coping - Venting: 1.86, 0.633; 1.96, 0.950; 0.444; p&gt;0.05
Coping - Religion: 2.82, 1.012; 2.57, 1.072; -0.94; p&gt;0.05
Coping - Humor: 1.46, 0.571; 1.64, 0.949; 0.616; p&gt;0.05</t>
  </si>
  <si>
    <t>579 children (281 in intrevention and 298 in control) and a corresponding 478 caregivers (245 in intervention and 233 in control)</t>
  </si>
  <si>
    <t>A stigma scale questionnaire was used but it is not defined in the article. The scale was validated (Cronbach alpha &gt; 0.7)</t>
  </si>
  <si>
    <t>Effect size expressed as change in standard deviation units.
Less stigma toward HIV-infected people among caregivers (adult data) (P=0.0187, Effect Size=0.403)
Less stigma toward HIV-infected people among youth at risk (P=0.0045; Effect Size=0.698).
Impact estimates from a mixed-effects regression model: 1.87 (SE: 0.47) in caregivers and 3.86 (SE: 0.92) in youht at risk</t>
  </si>
  <si>
    <t>A mixed methods study to examine the following questions: (1) How can media be developed to address HIV-related stigma? (2) How might media storyline, characters, and esthetics influence audience attitudes and beliefs? and (3) How effective are these media in changing attitudes and beliefs of viewers from key populations?</t>
  </si>
  <si>
    <t>Negative judgments about people living with HIV/AIDS (1=agree, 2=not sure, 3=disagree). Changes in scores with z and p values reported
Feature film
Pre-test: mean score = 1.96; Post-test: mean score = 2.67, z=-5.60, p&lt;0.001 
Illustrated video
Pre-test: mean score = 1.98; Post-test: mean score = 2.79, z=-5.64, p&lt;0.001 
Fear of contracting HIV from casual contact (1=agree, 2=not sure, 3=disagree)
Feature film
Pre-test: mean score = 2.41; Post-test: mean score = 2.60, z=-2.79, p&lt;0.05 
Illustrated video
Pre-test: mean score = 2.70; Post-test: mean score = 2.66, non significant
Overall stigma score, mean (fear of casual contact and negative judgments score)
Feature film
Pre-test: mean score = 2.20; Post-test: mean score = 2.70, z=-4.80, p&lt;0.001 
Illustrated video
Pre-test: mean score = 2.35; Post-test: mean score = 2.72, z=-4.50, p&lt;0.001</t>
  </si>
  <si>
    <t>August 2011 to March 2012</t>
  </si>
  <si>
    <t>To assess the understanding of nursing students towards HIV/AIDS, 52 objective items were framed. It contained 29 MCQs and 23 true false items. Each MCQ contained a statement followed by four options. There was only one correct response. Every correct response was given one score. The 23 true false items contained statements having possible choices of “True, False, and Don’t Know”. The “Don’t Know” as an option was included to reduce the probability of guessing, as guessing causes some variation in performance from item to item, which tends to lower the test reliability. Each correct response had one score. The items were prepared under the following heads: magnitude of HIV/AIDS, mode of transmission, management and prevention.The maximum score for understanding domain was 52. The reliability was assessed using KR 20 and it was found to be 0.84.
The beliefs of the students towards HIV/AIDS was assessed using a five point rating scale containing 33 statements. The beliefs of the students were assessed towards PLHIV, HIV infection and safe sex. Students were asked to indicate the degree to which they agree or disagree with the opinion expressed by the statement. This tool consisted of 33 items. There were 16 positively worded and 17 negatively worded statements. Cronbach alpha was used to assess the reliability of five point structured rating scale containing 33 items. Its value was 0.79.</t>
  </si>
  <si>
    <t>Empowering programme was highly effective in increasing the understanding of student nurses about HIV/AIDS and modifying their beliefs related to the same. After the implementation of the empowering programme to the experimental group, there was 48.9% increase in the mean scores related to mode of transmission and 47.5% increase in mean scores in the items related to prevention against HIV infection. There was no significant relationship observed between mean posttest understanding and belief scores (r=.06, p=.6) suggesting that understanding and beliefs are independent of each other.</t>
  </si>
  <si>
    <t>The HIV/AIDS Stigma Instrument PLWH (HASI-P) is a 33-item instrument developed by Holzemer et al. (2007) and measures six dimensions of HIV and AIDS-related stigma (verbal abuse, negative self-perception, healthcare neglect, social isolation, fear of contagion and workplace stigma) experienced by PLWH. It was validated with a sample of 1477 respondents from five African countries. Holzemer et al. (2007) reported a Cronbach reliability coefficient of 0.94 for the total scale. The Cronbach alpha value for subscales of the HIV/AIDS Stigma Instrument PLWA (HASI-P) for PLWH was 0.62 for healthcare neglect (HCN) and alpha values for the other four subscales ranged between 0.77 and 0.85. The 33 item four-point Likert scale used the following scores: 1 = no HIV stigma, 2 = some HIV stigma, 3 = definite HIV stigma, and 4 = high prevalence of HIV stigma.
The AIDS-related Stigma Measure for Community HIV Stigma is a 39-item instrument that measures AIDS-related stigma for community and was developed by Maughan-Brown (2004). With factor analysis, four indices, namely policy/resource-based stigma (PI), behaviour intention stigma (BI), symbolic stigma (SS) and instrumental stigma (IS), are measured on subscales and a combined score is then computed to yield a fifth index indicating general stigma (GS). Maughan-Brown (2004) reported that initial reliability was established by factor analysis with an alpha coefficient of 0.76 for the factor relating to behaviour intention stigma, 0.59 for the factor relating to symbolic stigma, and 0.55 for the factor relating to instrumental stigma. These indexes tested reliable in this study with Cronbach alpha scores of 0.54, 0.69 and 0.53
respectively. Symbolic stigma (SS) refers to a moralistic, value-based position or a prejudice-based position for what HIV symbolises for the PLC (Maughan-Brown, 2004). Instrumental stigma (IS) relates to the personally useful stigmatising thoughts or actions that the PLC use for self-protection. For instance, a personal fear of contagion may lead to a person to refuse to share cups or cutlery, to avoid touch or refrain from intimacy (Maughan-Brown, 2004). General stigma (GS) suggests improvement (change over time) in the general stigmatisation by PLC following the intervention. The third research question e whether the comprehensive community-based HIV stigma reduction intervention would reduce HIV stigmatisation by PLC e was thus confirmed. Only three of the five indexes of this scale for stigmatisation by PLC were used in the analysis because the Behavior Index (BI) refers to policy issues with regard to HIV stigma in the community and were removed from the personal experiences of participants in the particular intervention.</t>
  </si>
  <si>
    <t xml:space="preserve">Comprehensive community-based HIV stigma reduction intervention that involved
a) a two-day presentation and activity-based workshop for PLHIV only. It focused on their personal understanding of HIV stigma, identification of their personal strengths and teaching responsible disclosure management to prepare them for the rest of the workshops in the
intervention.
b) a series of six three-day workshops for groups of people living close (PLC) to PLHIV. First the group of spouses/partners, then the group of children over 15, then family members, friends, spiritual leaders. The PLC workshops occurred two weeks apart and were led by two facilitators one HIV-infected and one non-HIV infected person) for each group. These workshops were attended by all PLHIV. The first day of these workshops focused on an understanding of and coping with HIV stigma and the relationship between PLHIV and PLC. The second day focused on learning and practising the planning of an HIV stigma reduction project with a group similar to their specific designated group, e.g. partners with a community group of partners. Each of the 12 groups was given a monthto implement their projects in their community while receiving support from the facilitators.
c) one-day workshop, where the original designated group invited community members as guests and then presented feedback on their projects. </t>
  </si>
  <si>
    <t>Findings did not indicate significant differences between urban and rural settings, but demonstrated some significance in change-over-time in the HIV stigma experiences of PLWH as well as the HIV stigmatisation behaviour of PLC after the intervention.</t>
  </si>
  <si>
    <t>Effect sizes, Cohen's d (Time 1 with 2, 3, 4 and 5)
Verbal abuse: t1 with t2 ES=2.06; t1 with t3 ES=3.49; t1 with t4 ES=3.49; t1 with t5 ES=3.4
Negative self-perception: t1 with t2 ES=0.27; t1 with t3 ES=0.55; t1 with t4 ES=0.32; t1 with t5 ES=0.49
Health care neglect: t1 with t2 ES=2.89; t1 with t3 ES=3.23; t1 with t4 ES=2.89; t1 with t5 ES=3.64
Social Isolation: t1 with t2 ES=0.71; t1 with t3 ES=0.89; t1 with t4 ES=0.89; t1 with t5 ES=0.96
Fear of contagion: t1 with t2 ES=1.84; t1 with t3 ES=2.38; t1 with t4 ES=2.2; t1 with t5 ES=2.78
Total stigma score: t1 with t2 ES=1.6; t1 with t3 ES=2.42; t1 with t4 ES=2.29; t1 with t5 ES=2.51
Symbolic stigma: t1 with t2 ES=0.19; t1 with t3 ES=0.27; t1 with t4 ES=0.25; t1 with t5 ES=0.22
Instrumental stigma: t1 with t2 ES=0.04; t1 with t3 ES=0.24; t1 with t4 ES=0.19; t1 with t5 ES=0.26
General stigma: t1 with t2 ES=0.09; t1 with t3 ES=0.12; t1 with t4 ES=0.13; t1 with t5 ES=0.11</t>
  </si>
  <si>
    <t>July 1996 to July 1997</t>
  </si>
  <si>
    <t>HIV-related clinical skills, grading risk of populations for contracting HIV, fear of AIDS patients and sympathy and responsibility</t>
  </si>
  <si>
    <t>Measures used were designed based on phase one of the study, eliciting baseline knowledge, attitudes and practices through focus groups. The intervention was also designed based on perceptions and misperceptions elicited in this phase. The items listed in Tables 2 – 3 were scored on three point scales defined by ‘low, medium, high’ or ‘agree, neutral, disagree’ (with provision for ‘not applicable’ responses where appropriate). Pilot testing was carried out to ensure readability and clarity using medical and nursing students, and reviewed by the Nigerian National AIDS director. Factor analysis of the attitudinal and belief statements of respondents at baseline indicated that respondents in the study had two major dimensions of attitudes and beliefs regarding people with HIV/AIDS: Factor 1, fear of treating people with HIV/AIDS, and Factor 2, sympathy towards and feelings of responsibility for HIV/AIDS patients. These were constructed into two subscales by simple addition of items in each subscale to form a subscale score. The two scales (on fear and sympathy) were not validated.</t>
  </si>
  <si>
    <t>Time and intervention arm</t>
  </si>
  <si>
    <t>2003 to 2007</t>
  </si>
  <si>
    <t>Mass media exposure was measured based on viewer-ship, listener-ship and intensity (frequency) of being exposed to all or some of the HIV and AIDS messages aired in Nigeria prior to the conduct of the surveys. The scale items on mass media exposure were checked for internal validity. Cronbach’s alpha for these items was 0.81. A propensity score was created based on these items. Appropriate weights were attached to the propensity score based on the level of intensity of exposure. For ease of analysis, the total propensity score was categorized into ‘no’, ‘low’ and ‘high’ level of exposure. Respondents with 0 total propensity score from these items are considered to have ‘No’ exposure. Low exposure was created based on respondents whose propensity score was below the average total propensity score.</t>
  </si>
  <si>
    <t>Participant recruitment commenced on 28 October 2013 and ended on 21 February 2014. Follow-up ended on 30 August 2014.</t>
  </si>
  <si>
    <t>v</t>
  </si>
  <si>
    <t>Results from the combined sample (males and females) revealed overall reductions in stigma in three dimensions: personalized stigma, disclosure concerns, and negative self-image, although only the combined-sample effects for negative self-image were maintained at 3-month follow-up. Gender-specific analyses revealed that the intervention reduced stigma for males across all four dimensions of stigma, with all effects being maintained to some degree at the 3-month follow-up. Only personalized stigma demonstrated a decrease for females, although this effect was not maintained at the 3-month follow-up; while the other three types of stigma increased at post-intervention and 3-month follow-up.</t>
  </si>
  <si>
    <t>Effect size, Cohen’s effect [d] using a pooled standard deviation, given unequal sample sizes across time intervals.
HIV-related knowledge post-intervention: 0.42 for everyone, 0.25 for women and 0.58 for men
HIV-related knowledge at 3 months: 0.52 for everyone, 0.50 for women and 0.53 for men
Personalised stigma post-intervention: 0.11 for everyone, 0.01 for women and 0.16 for men
Personalised stigma at 3 months: -0.06 for everyone, -0.36 for women and 0.09 for men
Negative Self-Image post-intervention: 0.18 for everyone, -0.11 for women and 0.42 for men
Negative Self-Image at 3 months: 0.02 for everyone, -0.37 for women and 0.30 for men</t>
  </si>
  <si>
    <t>Baseline survey (n = 1500, 732 individuals in the intervention arm and 768 individuals in the control arm completed the stigma questions in the baseline survey) and a follow-up survey (n = 1107, 560 individuals in the intervention arm and 547 individuals in the control arm completed the stigma questions in both surveys)</t>
  </si>
  <si>
    <t>Interventions to Reduce HIV Stigma and Discrimination in the Individual, Family, and Community Settings.
All adults in the 18 intervention villages were offered Voluntary Counselling and Testing in their homes by lay counsellors specifically trained for testing and counselling in the home setting. Serial HIV testing was conducted according to national guidelines (Screening test: Abott Determine HIV-1/2, confirmatory test: Uni-Gold, tie breaker: SD Bioline HIV-1/2) and counselling was performed according to national counselling guidelines. Both trial arms had access to clinic-based HIV testing and counselling, which is the standard of care.
The sample size in the current study was too small to properly conclude about the differences between the home-based and the clinic-based Counselling and Testing approaches, and further studies are recommended to answer this question.</t>
  </si>
  <si>
    <t>There was an overall reduction of seven per cent in stigma from baseline to follow-up. This was mainly due to a reduction in individual stigmatizing attitudes but not in perceived stigma. The reduction did not differ between the trial arms (b=-0.22, p=0.423). Being tested for HIV was associated with a reduction in stigma (b=-0.57, p=0.030), and there was a trend towards home-based Voluntary Counselling and Testing having a larger impact on stigma than other testing approaches (b=-0.78, p=0.080 vs. b=-0.37, p=0.551), possibly explained by a strong focus on counselling and the safe environment of the home.
There was a trend towards a larger effect size and stronger significance of the association between HIV testing and reduced stigma in the intervention arm compared to the control arm. This may possibly suggest that home-based Voluntary Counselling and Testing has a larger impact on stigma than other types of HIV testing and counselling services.</t>
  </si>
  <si>
    <t xml:space="preserve">Intention-to-treat analysis: Effect of trial arm allocation on follow-up stigma (95% CI)
Trial arm: -0.22 (-0.76, 0.32), p=0.423
Per-protocol analysis: Effect of being tested for HIV on follow-up stigma
Tested the year prior to
follow-up: -0.57 (-1.08, -0.054), p=0.030
</t>
  </si>
  <si>
    <t>Baseline stigma, gender, age and education</t>
  </si>
  <si>
    <t>Results from multivariate regression
Stigma of most people toward HIV+ and % tested 0.00308 (SE: 0.0295) and % tested (with control) 0.00265 (SE: 0.0318) (Not significant)
Community’s actions toward HIV+ and % tested 0.0669 (SE: 0.0243) and % tested (with control) 0.0716 (SE: 0.0264) (Significant)
Self stigma if infected and % tested 0.0229 (SE: 0.0223) and % tested (with control) 0.0194 (SE: 0.0236) (Not significant)</t>
  </si>
  <si>
    <t>Jan et al.</t>
  </si>
  <si>
    <t>Economic evaluation of a combined microfinance and gender training intervention for the prevention of intimate partner violence in rural South Africa</t>
  </si>
  <si>
    <t xml:space="preserve">The gender and HIV training component of the intervention was called 'Sisters for life' and was implemented in each loan centre over a 12-15 month period </t>
  </si>
  <si>
    <t xml:space="preserve">Prevention of intimate partner violence </t>
  </si>
  <si>
    <t>2001-2002 and 2003-2004</t>
  </si>
  <si>
    <t>855 Poor women for the period 2001-2002 and 2598 Poor women for the period 2003-2004</t>
  </si>
  <si>
    <t>The SfL curriculum was developed through an extensive phase of consultation based on participatory learning and principles, and thus was tailored to the specific concerns of the community. Aside from initial input into the training and development of materials, the intervention was staffed largely through use of local health workers whose skill profile increased over time.</t>
  </si>
  <si>
    <t>https://www.ncbi.nlm.nih.gov/pubmed/20974751</t>
  </si>
  <si>
    <t>First, the distinction between research-driven costs and operational costs were at times complex to disentangle. Close collaboration with the teams involved was crucial for the identification of the resources devoted to each activity, and of the rationale to discriminate operational and research-driven features of the trial period. Second, recall bias on the part of project staff had the potential to interfere with the accuracy of our assessment. However, we feel the adoption of a micro-costing approach yielded a very accurate assessment of resources used for the trial and initial phase of the scale-up. In addition, triangulation of data sources was used to check consistency, including multiple members ofstaff asked to relate the process of the intervention, the same pieces of information being collected from different individuals, and the information that individuals reported being checked against financial records where relevant.</t>
  </si>
  <si>
    <t>The gender and HIV training component of the intervention was called Sisters for Life (SfL) and was implemented in each loan centre over a 12–15 month period. The curriculum was developed and piloted by a local and expatriate team over six months preceding its full implementation and evaluation. A key feature of this type of intervention was the upfront investment in capacity building. The SfL training curriculum comprised two phases (RADAR 2002). In phase one, participants engaged in 10 1-hour training and discussion sessions at the beginning of compulsory fortnightly meetings. The training sessions used adult education techniques to address issues such as gender roles, cultural beliefs, relationships, communication, IPV and HIV. In phase two, those women identified by their peers as natural leaders were involved in an intensive 1-week leadership training workshop. Upon returning to their communities, they in turn facilitated the development of village-level action plans geared towards individual and collective mobilization around common concerns. These activities were repeated in the scaling up of the intervention following the completion of the trial.</t>
  </si>
  <si>
    <t>Jan, S.,  Ferrari, G., Watts, C. H., Hargreaves, J. R., Kim, J. C., Phetla, G., Morison, L. A., Porter, J. D., Barnett, T., Pronyk, P. M (2011). "Economic evaluation of a combined microfinance and gender training intervention for the prevention of intimate partner violence in rural South Africa." Health Policy Plan 26(5): 366-372.</t>
  </si>
  <si>
    <t>Dowdy et al.</t>
  </si>
  <si>
    <t>Country-wide distribution of the nitrile female condom (FC2) in Brazil and South Africa: a cost-effectiveness analysis</t>
  </si>
  <si>
    <t>Additional woman free of IPV in previous 12 months, IPV-related DALYs averted</t>
  </si>
  <si>
    <t>To evaluate the cost-effectiveness and potential impact of expanded female condom distribution.</t>
  </si>
  <si>
    <t>Expanded FC (Female condom) distribution</t>
  </si>
  <si>
    <t>The primary outcome was the incremental cost of FC2 expansion per HIV infection averted. This was compared with the estimated cost, per HIV-infected individual, of antiretroviral therapy (ART) in each country. Prevention of pregnancy or other STI, as well as any costs/savings to entities other than the public sector (e.g., patient time to attend clinic, savings owing to averted hospitalizations) were not considered. The incremental costs and effectiveness associated with 1 year of condom distribution were modeled. Costs are reported in 2005 US dollars, with future costs and benefits (i.e., averted cost of treating individuals with incident HIV) discounted at 3%, including sensitivity analysis for 0 and 7% discounting.</t>
  </si>
  <si>
    <t>Modeled population size and HIV prevalence estimated from population-based surveys that provided data on age, HIV status, and sexual activity in the previous year. The population size in the Brazilian model was multiplied by a factor of 0.34 to simulate the proportion of the sexually active population with access to publicly acquired condoms. By contrast, universal access in South Africa was assumed.</t>
  </si>
  <si>
    <t>An important limitation of this analysis involves our inability to estimate precisely certainvariables towhich the model is sensitive. The model used in this analysis may also oversimplify the underlying processes of HIV infection and protection from condoms.</t>
  </si>
  <si>
    <t>Dowdy, D.W., Sweat, M.D. and Holtgrave, D.R.,  (2006) "Country-wide distribution of the nitrile female condom (FC2) in Brazil and South Africa: a cost-effectiveness analysis." AIDS. 20(16):2091-8.</t>
  </si>
  <si>
    <t>https://www.ncbi.nlm.nih.gov/pubmed/17053355</t>
  </si>
  <si>
    <t>US$ 710 per woman with an IPV-free year gained at trial and US$ 213 per woman with an IPV-free year gained at Scale up
US$ 7688 per DALY averted at trial and US$ 2307 per DALY averted at Scale up
US$ 42.93 per participant at trial and US$ 12.88 per participant at Scale up</t>
  </si>
  <si>
    <t>Year of currency</t>
  </si>
  <si>
    <t>Thomsen et al.</t>
  </si>
  <si>
    <t>A prospective study assessing the effects of introducing the female condom in a sex worker population in Mombasa, Kenya</t>
  </si>
  <si>
    <t>Female condom education through peer education and IEC (information, education, communication) materials, as well as the provision of female condoms.</t>
  </si>
  <si>
    <t>January to February 2004</t>
  </si>
  <si>
    <t>210 and 2382 Female Sex Workers</t>
  </si>
  <si>
    <t>The primary outcome was consistent condom use
Secondary outcomes of interest were the number and proportion of protected sexual acts with different partner types.</t>
  </si>
  <si>
    <t>The primary outcome was consistent condom use (every sex act protected) with all sexual partners in the 7 days before each interview. This outcome was chosen because of the importance of 100% condom use among populations at high risk for HIV, such as sex workers. The 7 day time period was chosen because of previous work with this population, which indicated that sex workers could comfortably count clients
back this far, but not farther. Secondary outcomes of interest were the number and proportion of protected sexual acts with different partner types.</t>
  </si>
  <si>
    <t>To assess the impact and costs of adding female condoms to a male condom promotion and
distribution peer education programme for sex workers</t>
  </si>
  <si>
    <t>Covariates included age, type of sexual partners (casual, regular, or boyfriend), having ever been pregnant, use of condoms for contraceptive purposes, and numbers of partners at baseline</t>
  </si>
  <si>
    <t>Costs of HIV prevention among out-of-treatment drug-using women: results of a randomized controlled trial.</t>
  </si>
  <si>
    <t>Structural interventions to prevent HIV/sexually transmitted disease: are they cost-effective for women in the southern United States?</t>
  </si>
  <si>
    <t>The cost-effectiveness of the WINGS intervention: a program to prevent HIV and sexually transmitted diseases among high-risk urban women.</t>
  </si>
  <si>
    <t>Delivering post-rape care services: Kenya’s experience in developing integrated services</t>
  </si>
  <si>
    <t>Education and HIV/AIDS Prevention: Evidence from a randomized evaluation in Western Kenya</t>
  </si>
  <si>
    <t>Promoting More Gender-equitable Norms and Behaviors Among Young Men as an HIV/AIDS Prevention Strategy</t>
  </si>
  <si>
    <t>Effect of a cash transfer programme for schooling on prevalence of HIV and herpes simplex type 2 in Malawi: a cluster randomised trial</t>
  </si>
  <si>
    <t>The Refentse Model for Post-Rape Care: Strengthening Sexual Assault Care and HIV Post-Exposure Prophylaxis in a District Hospital in Rural South Africa</t>
  </si>
  <si>
    <t>Substance use, sexual risk, and violence: HIV prevention intervention with sex workers in Pretoria.</t>
  </si>
  <si>
    <t>Consistent Condom Use in Married Zimbabwean Women After a Condom Intervention.</t>
  </si>
  <si>
    <t xml:space="preserve">Swendeman D, </t>
  </si>
  <si>
    <t>Empowering sex workers in India to reduce vulnerability to HIV and sexually transmitted diseases.</t>
  </si>
  <si>
    <t>Christofides, N</t>
  </si>
  <si>
    <t xml:space="preserve"> Including Post-Exposure Prophylaxis To Prevent HIV/AIDS Into Post- Sexual Assault Health Services In South Africa: Costs And Cost Effectiveness Of User Preferred Approaches To Provision</t>
  </si>
  <si>
    <t>Miller, T</t>
  </si>
  <si>
    <t>Cost-Effectiveness of School Support for Orphan Girls to Prevent HIV Infection in Zimbabwe</t>
  </si>
  <si>
    <t xml:space="preserve">John, F. N., </t>
  </si>
  <si>
    <t>Cost effectiveness of couple counselling to enhance infant HIV-1
prevention</t>
  </si>
  <si>
    <t xml:space="preserve">Marseille E., </t>
  </si>
  <si>
    <t>Cost-effectiveness of the female condom in preventing HIV and STDs in commercial sex workers in rural South Africa</t>
  </si>
  <si>
    <t xml:space="preserve">Three RCT arms of this study, called Women Teaching Women (WTW): (1) a modified National Institute on Drug Abuse (NIDA) Cooperative Agreement Standard
Intervention (SI); (2) the SI and a field-based well woman exam (SI1WWE); and (3) the SI, WWE, and four educational sessions (SI1WWE14ES) among female out-of-treatment crack-cocaine users and injecting drug users in St. Louis, Missouri. The specific aim of the WTW study was to reduce substance use and high-risk sexual behaviors among drug-using women through a holistic, peer-delivered intervention. </t>
  </si>
  <si>
    <t>Per client</t>
  </si>
  <si>
    <t>Costs for Women Teaching Women Study SI: US$ 227.28
Costs for Women Teaching Women Study WWE : US$ 144.45
Costs for Women Teaching Women Study 4ES: US$ 942.30
Average across the three interventions : US$438.01</t>
  </si>
  <si>
    <t>Original : US$ 257.80 per participant
Scale-up : US$ 159.56 per participant
Scale-up with 50% reduction in number of female condoms required : US$ 84.21 per participant
Original : US$ 3384 per additional consistent condom user
Scale-up : US$ 2160 per additional consistent condom user
Scale-up with 50% reduction in number of female condoms required : US$ 1140 per additional consistent condom user</t>
  </si>
  <si>
    <t>Assessment of 6 different structural interventions and their potential cost-effectiveness in reducing HIV transmission among women in the Southern United States. These included condom availability; needle availability, through needle exchange programs or through deregulation of the laws that prohibit the sale of sterile needles without a prescription; alcohol taxes; mass media campaigns and other interventions that have some structural aspects but also combine individual-level approaches, specifically street outreach, and opinion leader programs.</t>
  </si>
  <si>
    <t>275,000 people per Southern State, 1,000 per Souther State, 20,000 per Southern State, 100,000 per Southern State, 1,500,000 persons in the general population with HIV prevalence at 0.3% (per Southern State), 449 per Southern State,150,000 per Southern State</t>
  </si>
  <si>
    <t>Ruger et.al.</t>
  </si>
  <si>
    <t>Per HIV infection averted</t>
  </si>
  <si>
    <t>Conducted a retrospective analysis of the intervention's cost and we used a simplified model of HIV transmission to estimate the number of HIV infections averted by the intervention. We calculated costeffectiveness ratios for the complete intervention and for the condom use skills component of the intervention.</t>
  </si>
  <si>
    <t>Summary of cost estimates of complete WINGS intervention, per cohort of six women
Selected cost and effectiveness estimates-Indirect HIV costs included-Complete intervention
Selected cost and effectiveness estimates-Indirect HIV costs included-Condom use skills component of intervention
Selected cost and effectiveness estimates-Indirect HIV costs excluded-Complete intervention
Selected cost and effectiveness estimates-Indirect HIV costs excluded-Condom use skills component of intervention
Multivariate sensitivity analyses: Estimated cost per case of HIV averted when varying all parameters simultaneously-Indirect HIV costs excluded-Complete intervention
Multivariate sensitivity analyses: Estimated cost per case of HIV averted when varying all parameters simultaneously-Indirect HIV costs excluded-Condom use skills component
Multivariate sensitivity analyses: Estimated cost per case of HIV averted when varying all parameters simultaneously-Indirect HIV costs included-Complete intervention
Multivariate sensitivity analyses: Estimated cost per case of HIV averted when varying all parameters simultaneously-Indirect HIV costs included-Condom use skills component</t>
  </si>
  <si>
    <t>Summary of cost estimates of complete WINGS intervention, per cohort of six women : Average cost per participant US$ 465.50
Average cost per participant US$ 193
Selected cost and effectiveness estimates-Indirect HIV costs included-Condom use skills component of intervention : Total cost per intervention US$ 51338, Total per HIV costs averted US$ 59168, Total net costs US$ 7830
Selected cost and effectiveness estimates-Indirect HIV costs included-Complete intervention : Total cost per intervention US$ 121296, Total per HIV costs averted US$ 73960, Total net costs US$ 47336, Average cost per HIV case averted US$215690 and US$1256831
Selected cost and effectiveness estimates-Indirect HIV costs excluded-Condom use skills component of intervention : Total cost per intervention US$ 51338, Total per HIV costs averted US$ 34237, Total net costs US$ 17101, Average cost per HIV case averted US$97404, Average cost per QALY US$8674
Selected cost and effectiveness estimates-Indirect HIV costs excluded-Complete intervention : Total cost per intervention US$ 121296, Total per HIV costs averted US$ 42796, Total net costs US$ 78500, Average cost per HIV case averted US$357690 and US$1398831 , Average cost per QALY US$31851 and US$124562
Multivariate sensitivity analyses: Estimated cost per case of HIV averted when varying all parameters simultaneously-Indirect HIV costs included-Complete intervention : Average cost per HIV case averted US$302254
Multivariate sensitivity analyses: Estimated cost per case of HIV averted when varying all parameters simultaneously-Indirect HIV costs included-Condom use skills component : Average cost per HIV case averted US$13504
Multivariate sensitivity analyses: Estimated cost per case of HIV averted when varying all parameters simultaneously-Indirect HIV costs excluded-Condom use skills component : Average cost per HIV case averted US$444409
Multivariate sensitivity analyses: Estimated cost per case of HIV averted when varying all parameters simultaneously-Indirect HIV costs excluded-Complete intervention : Average cost per HIV case averted US$150201</t>
  </si>
  <si>
    <t>A standard of care with post-rape care services were established. Coordination of these services was assigned to an individual member within a team, who then  liaised with the local police to ensure immediate referral of survivors to health facilities. The services were advertised through existing public health systems and wider staff training. A standard of care was agreed for the selected districts and protocols for physical examination, legal documentation and clinical management were drawn from this. A simple algorithm and clearly defined client flow pathway summarized in a job aide, improved triage and facilitated access to the range of service delivery points.</t>
  </si>
  <si>
    <t>Average cost per patient US$ 27</t>
  </si>
  <si>
    <t>Four interventions took place in the same area: 1) training teachers in the HIV/AIDSeducation curriculum designed for primary schools by the Kenyan Government; 2) encouraging students to debate the role of condoms and to write essays about how they can protect themselves from HIV/AIDS; 3) informing teenagers about variation in HIV rates by age and gender; and 4) reducing the cost of education by providing free uniforms, with the aim of keeping children in school longer.</t>
  </si>
  <si>
    <t>The program took place in two rural districts of Western Kenya: Bungoma and Butere-
Mumias. The study is based on a sample of 328 schools. Among them, 163 were
randomly chosen for the teacher training. The randomization was done by the generation
of a random number, after stratifying by the geographical division of the school, average
performance of the school on the Kenya Certificate of Primary Education exam of 2001,
and the gender ratio among upper primary students.</t>
  </si>
  <si>
    <t>A prospective design with three pretests (O1–O3) and four post-tests (O4–O7). The cost analysis was designed to determine (a) what additional resources would be required to support provision of female condoms through an existing peer promotion programme, and (b) the cost effectiveness of the intervention.</t>
  </si>
  <si>
    <t>A micro-costing methodology to estimate the real  resource costs consumed by delivery of the National Institute on Drug Abuse (NIDA) Cooperative Agreement Standard Intervention (SI) for human immunodeficiency virus (HIV) prevention, plus two enhanced modules, in a three-arm randomized controlled trial (RCT) among drug-using women</t>
  </si>
  <si>
    <t>Post-rape care services algorithm developed for health facilities in Kenya</t>
  </si>
  <si>
    <t>One intervention component was interactive group education sessions for young men led by adult male facilitators. This arm of the study, based in Maré, focused only on group education.
This was a community-wide “lifestyle” social marketing campaign to promote condom use, using gender-equitable messages that also reinforced those promoted in the group education sessions. This arm of the study, based in Bangu, included a combination of both interventions.</t>
  </si>
  <si>
    <t>One intervention component was interactive group education sessions for young men led by adult male facilitators. Total cost per intervention : US$35856.87
One intervention component was interactive group education sessions for young men led by adult male facilitators. Average per participant per site : US$138.98
One intervention component was interactive group education sessions for young men led by adult male facilitators. Average per participant per hour of group education intervention : US$4.96
Total cost per intervention : US$21060.28
Average per participant per site : US$84.24
Average per participant per hour of group education intervention : US$3.01</t>
  </si>
  <si>
    <t>One intervention component was interactive group education sessions for young men led by adult male facilitators. Total cost per intervention : US$35856.87
One intervention component was interactive group education sessions for young men led by adult male facilitators. Average per participant per site : US$138.98
One intervention component was interactive group education sessions for young men led by adult male facilitators. Average per participant per hour of group education intervention : US$4.96
This was a community-wide “lifestyle” social marketing campaign to promote condom use, using gender-equitable messages that also reinforced those promoted in the group education sessions. Total cost per intervention : US$21060.28
This was a community-wide “lifestyle” social marketing campaign to promote condom use, using gender-equitable messages that also reinforced those promoted in the group education sessions. Average per participant per site : US$84.24
This was a community-wide “lifestyle” social marketing campaign to promote condom use, using gender-equitable messages that also reinforced those promoted in the group education sessions. Average per participant per hour of group education intervention : US$3.01</t>
  </si>
  <si>
    <t>Costs and impact on HIV/AIDS and violence against women</t>
  </si>
  <si>
    <t>Economic evaluation of the Soul City 4 media programme, comparing individuals that accessed the programme against those that did not. Two basic assumption were made for the exposure groups. The first approach suggested that underlying Soul City's multi media strategy was the primary intention to reach greater number of people by having the three media types (TV, radio and print). Exposed were thefore defined as those who had accessed any of the types of series media at least once (n=1981 (82% of the national sample); data was taken from the national survey completed by Case (2000) as part of the overall Soul City 4 evaluation). The second assumption posed tha the reinforcing effect of the combination of media types was of greater importance and therefore the exposure group was restricted to those who had accessed all three medua types at least once (25% of the sample). The study was conducted to estiamte some measure of cost effectiveness of the Soul City 4 intervention in preventing violence against women and HIV/AIDS transmission.</t>
  </si>
  <si>
    <t>8068000, 6902000, 7584000</t>
  </si>
  <si>
    <t>This study approached outcome measurement with the underlying principle that intermediate outcomes of Soul City 4 have important intermediate effects that may not, as yet, have led to the actual changing of behaviour</t>
  </si>
  <si>
    <t>Total programme costs including TV cost, Radio cost and Booklet/Print cost in all themes (Violence Against Women (VAW), HIV/AIDS, High Blood Pressure (HBP) and Small Business (SB)) : Per programme Rand28265671</t>
  </si>
  <si>
    <t>US$ 1800000 per Programme at Low distribution level, US$ 12100000 per Programme at Moderate distribution level, US$ 33500000 per Programme at High distribution level, US$ 17800000 per Programme at Global distribution level</t>
  </si>
  <si>
    <t>US$ 19000 per infection averted at Low distribution level, US$ 20683 per infection averted at Moderate distribution level, US$ 16900 per infection averted at High distribution level, US$ 8930 per infection averted at Global distribution level
US$ 0.80 per Female condom</t>
  </si>
  <si>
    <t xml:space="preserve">Based on financial statements, current market value, including for donated inputs (e.g. volunteer time). Costs associated with adherence to research protocol excluded, because higher cost due distance resulting from trial randomisation. Initial staff training annuitised over 5 years, conceptualisation of protocol and production of training materials annuitised over 10 years.
US$ 26707 Annuitized training costs at trial and US$ 3254 Annuitized training costs at Scale up
</t>
  </si>
  <si>
    <t>US$ 1900000 per Programme at Low distribution level, US$ 9100000 per Programme at Moderate distribution level, US$ 22500000 per Programme at High distribution level, US$ 11300000 per Programme at Global distribution level</t>
  </si>
  <si>
    <t>US$ 1000 per infection averted at Low distribution level, US$ 985 per infection averted at Moderate distribution level, US$ 700 per infection averted at High distribution level, US$ 374 per infection averted at Global distribution level
US$ 1.09 per Female condom</t>
  </si>
  <si>
    <t>Condom availability/accessibility programme: US$ 3000000 per program
Needle exchange programme : US$ 10000 per program
Needle deregulation programme : US$ 100000 per program
Alcohol taxes programme : US$ 100000 per program
Mass Media programme : US$ 1000000 per program
Opinion leader programme : US$ 17100 per program
Street outreach programme : US$ 11000000 per program</t>
  </si>
  <si>
    <t xml:space="preserve">Costs per person reached in TV group/activity in HIV/AIDS theme : Rand 0.44 per person reached
Costs per person reached in Radio group/activity in HIV/AIDS theme : Rand 0.05 per person reached
Costs per person reached in Print group/activity in HIV/AIDS theme : Rand 0.05 per person reached
Costs per person reached in TV group/activity in VAW theme : Rand 0.86 per person reached
Costs per person reached in Radio group/activity in VAW theme : Rand 0.07 per person reached
Costs per person reached in Print group/activity in VAW theme : Rand 0.52 per person reached
Costs per person reached in TV group/activity in VAW and HIV/AIDS themes : Rand 1.87 per person reached
Costs per person reached in Radio group/activity in VAW and HIV/AIDS themes : Rand  0.23 per person reached
Costs per person reached in Print group/activity in VAW and HIV/AIDS themes : Rand 1.52 per person reached
</t>
  </si>
  <si>
    <t>In the conditional group (baseline schoolgirls and baseline dropouts), each payment was received if the girl attended school for 80% of the days that school was in session during the previous month.
In the unconditional group (baseline schoolgirls only) payment was received if the girl attended the cash transfer points.
Cash transfers split between guardian and girl.
Household amount varied randomly (by use of computer-generated random numbers) by enumeration area, with monthly values of US$4, $6, $8, or $10. Girl amount varied randomly between individuals, with monthly values of $1, $2, $3, $4, or $5, decided by drawing numbers from an envelope.</t>
  </si>
  <si>
    <t>Unmarried girls 13-22 years</t>
  </si>
  <si>
    <t>Average of $10 per month per girl and $0.50 admin costs for every $1 transfer : US$225 per girl beneficiary (18 months)
$5 transfer expected to be equally effective and lower admin cost of 15% assumed at scale : US$90 per girl beneficiary (18 months)
Average of $10 per month per girl and $0.50 admin costs for every $1 transfer : US$12500 per HIV infection averted
$5 transfer expected to be equally effective and lower admin cost of 15% assumed at scale : US$5000 per HIV infection averted</t>
  </si>
  <si>
    <t>In this cluster randomised trial, never-married women aged 13–22 years were recruited from 176 enumeration areas in the Zomba district of Malawi and randomly assigned with computer-generated random numbers by enumeration area (1:1) to receive cash payments (intervention group) or nothing (control group). Intervention enumeration areas were further randomly assigned with computer-generated random numbers to conditional (school
attendance required to receive payment) and unconditional (no requirements to receive payment) groups. Participants in both intervention groups were randomly assigned by a lottery to receive monthly payments ranging from US$1 to $5, while their parents were independently assigned with computer-generated random numbers to receive $4–10. Behavioural risk assessments were done at baseline and 12 months; serology was tested at 18 months. Participants were not masked to treatment status but counsellors doing the serologic testing were.</t>
  </si>
  <si>
    <t>Five part intervention model: sexual violence advisory committee, hospital rape management policy, traning workshop for service providers, designated examining room, and community awareness campaigns</t>
  </si>
  <si>
    <t>Survivors of sexual assault (almost exclusively female, average 20 years old - range 3 months to 94 years)</t>
  </si>
  <si>
    <t>This paper describes an HIV prevention intervention designed in the US that was adapted and implemented in South Africa. Using an experimental design, 93 women who reported recent substance use and sex trading were randomly assigned to a modified Standard HIV intervention or to a Woman-Focused HIV prevention intervention. The Standard intervention was an adapted version of the revised NIDA Standard Intervention. The Woman-Focused intervention was culturally specific, addressing male dominance and attitudes towards women, multiple partners and beliefs and values about sex, and safer sex practices particularly with boyfriends. HIV education was tailored to increase factual knowledge and dispel myths about HIV and AIDS and sexual practices that emerged from focus groups. This intervention consisted of two private one-on-one sessions held within two weeks, each lasting a little longer than an hour. Similar to the Standard intervention, the interventionist demonstrated and rehearsed proper male and female condom use, but also role-played and rehearsed verbal assertiveness with each participant. The Woman-Focused participants also received a risk-reduction and toiletry kit as well as referrals to resources. Eighty women completed the one-month follow-up interview. (Intervention Effects at One-Month Follow-up-Sexual Risk-Male condoms always used with clients in last month, %, Woman-Focused)</t>
  </si>
  <si>
    <t>South African Female Sex workers-Average age of the participants was 24(This study focused on women who conducted sex work in daily-rate hotels, apartments, and informal settlements; however, women who were homeless and working the city streets of Pretoria were also recruited. Eligibility criteria included self-identifying as a Black South African woman, aged 18 years or older, either having a positive urine test for cocaine or self-reporting weekly cocaine use during the past 90 days, engaging in active sex work in the past 90 days, having multiple sex partners, and providing informed consent.)</t>
  </si>
  <si>
    <t>In a logistic regression model that adjusted for baseline alcohol use, Woman-Focused group participants were less than half as likely as women in the Standard group to report daily alcohol use at follow- up (OR = 0.46; 95% CI = 0.07, 2.90). In a similar model that adjusted for daily cocaine use at baseline, Woman-Focused group participantswere slightly less likely to report daily cocaine use at follow-up than women in the Standard group (OR=0.86; 95% CI= 0.31, 2.43).
Woman-Focused group participants reported being victimized less often than women in the Standard group (mean 4.5 vs. 6.3; d=−0.28) at follow-up.</t>
  </si>
  <si>
    <t>Conducted an HIV prevention condom intervention with a cohort of 394 married women, aged 17 to 47, recruited from clinics in Zimbabwe. Women were enrolled in a male and female condom intervention (Phase I). A questionnaire was administered by an interviewer. A 30-minute one-to-one intervention based on social-cognitive models of behavior change13 and adapted to the local Zimbabwean context was given by a trained counselor. It emphasized enhancing
condom self-efficacy and negotiation skills, and included education about HIV and STI transmission, HIV/STI risk assessment, safer sex options, demonstration and practice of proper use of male and female condoms. Male condoms were presented as the most effective against HIV/STDs, followed by female condoms.
Women were offered male and female condoms and HIV testing. A 1-month booster session included content similar to enrollment. At 2-months, women completed a follow-up interviewer-administered questionnaire, provided a urine sample and received a pelvic exam. Women were divided into consistent and nonconsistent condom users.</t>
  </si>
  <si>
    <t>Sexually active Zimbabwean women of reproductive age.</t>
  </si>
  <si>
    <t>394 married women, aged 17 to 47,</t>
  </si>
  <si>
    <t>Logistic regression analysis with significant variables from the bivariate analysis showed that, controlling for age and education, the belief at baseline that male condoms are very effective for pregnancy was associated with an increased odds of protected sex throughout the study (OR 1.9; P = 0.015). Women who reported it likely they already have HIV (OR 0.23; P = 0.032) or that their partners have been tested (OR 0.38; P =  0.025) had a lower odds of reporting protected sex. Logistic regression analysis of intervention outcomes at follow-up (see Table 5) showed that, controlling for age and education, condom negotiation measures were still positively associated with protected sex (shared decision to use condom OR 2.7, P = 0.001; confident could refuse sex without a condom OR 3.0, P &lt;0.001), as was HIV-positive status (OR 2.8; P = 0.006). Hormonal contraception at follow-up had a negative association (OR 0.3, P = 0.003).</t>
  </si>
  <si>
    <t>Cohen et al.</t>
  </si>
  <si>
    <t>Chesson et al.</t>
  </si>
  <si>
    <t>Kilonzo et al.</t>
  </si>
  <si>
    <t>Duflo et al.</t>
  </si>
  <si>
    <t>Muirhead et al.</t>
  </si>
  <si>
    <t>Baird et al.</t>
  </si>
  <si>
    <t>Kim et al.</t>
  </si>
  <si>
    <t>Wechsberg et al.</t>
  </si>
  <si>
    <t>Callegari et al.</t>
  </si>
  <si>
    <t>Within study villages, effect estimates suggest that levels of IPV would be reduced by 55%, at an estimated cost- effectiveness of $7688 per DALY averted in the trial phase and $2307 per DALY averted in the initial two years of scale-up.</t>
  </si>
  <si>
    <t>Sexually active individuals,15–49 years</t>
  </si>
  <si>
    <t>Poor women</t>
  </si>
  <si>
    <t>Female sex workers</t>
  </si>
  <si>
    <t>https://www.ncbi.nlm.nih.gov/pubmed/16854997</t>
  </si>
  <si>
    <t>Thomsen, S. C., Ombidi, W., Toroitich-Ruto, C., Wong, E. L., Tucker, H. O., Homan, R., Kingola, N., Luchters, S.(2006). "A prospective study assessing the effects of introducing the female condom in a sex worker population in Mombasa, Kenya." Sex Transm Infect 82(5): 397-402.</t>
  </si>
  <si>
    <t>Drug using women</t>
  </si>
  <si>
    <t>501, 342 and 170</t>
  </si>
  <si>
    <t>https://www.ncbi.nlm.nih.gov/pubmed/20408391</t>
  </si>
  <si>
    <t>Ruger JP, Ben Abdallah A, Cottler L. (2010). "Costs of HIV prevention among out-of-treatment drug-using women: results of a randomized controlled trial." Public Health Rep 125 Suppl 1: 83-94.</t>
  </si>
  <si>
    <t>Black and minority women in the US</t>
  </si>
  <si>
    <t>Condom availability/accessibility programme: US$ 11 per person reached and 22000 per HIV Infection prevented
Needle exchange programme : US$ 10 per person reached and 9000 per HIV Infection prevented
Needle deregulation programme : US$ 3 per person reached and 4000 per HIV Infection prevented
Alcohol taxes programme : US$ 1 per person reached and 3600 per HIV Infection prevented
Mass Media programme : US$ 0.29 per person reached and 25000 per HIV Infection prevented
Opinion leader programme : US$ 38 per person reached and 1000000 per HIV Infection prevented
Street outreach programme : US$ 7 per person reached and 26000 per HIV Infection prevented</t>
  </si>
  <si>
    <t>https://www.ncbi.nlm.nih.gov/pmc/articles/PMC2754735/</t>
  </si>
  <si>
    <t>Roxanne Y. Barrow, Cady Berkel, Lesley C. Brooks, Samuel L. Groseclose,  David B. Johnson,  and Jo A. Valentine, (2006). "Structural interventions to prevent HIV/sexually transmitted disease: are they cost-effective for women in the southern United States?" Sex Transm Dis 33(7 Suppl): S46-49.</t>
  </si>
  <si>
    <t>Urban heterosexual women</t>
  </si>
  <si>
    <t>https://www.ncbi.nlm.nih.gov/pubmed/12377102</t>
  </si>
  <si>
    <t>Chesson HW, Greenberg JB, Hennessy M.(2002). "The cost-effectiveness of the WINGS intervention: a program to prevent HIV and sexually transmitted diseases among high-risk urban women." BMC Infect Dis 2: 24.</t>
  </si>
  <si>
    <t>Survivors of sexual violence experience (adults and children)</t>
  </si>
  <si>
    <t>https://www.ncbi.nlm.nih.gov/pmc/articles/PMC2704033/</t>
  </si>
  <si>
    <t>N Kilonzo, SJ Theobald, E Nyamato, C Ajema, H Muchela, J Kibaru, E Rogena, and M Taegtmeyer(2009). "Delivering post-rape care services: Kenya's experience in developing integrated services." Bull World Health Organ 87(7): 555-559.</t>
  </si>
  <si>
    <t>The baseline sample for the evaluation consists of the 74,000 students who were enrolled in grades 5 to 8 in any of the 328 sampled schools in January 2003. The study also involved about 3,000 upper primary teachers, of whom 445 participated in the HIV training program.</t>
  </si>
  <si>
    <t xml:space="preserve">Per program per school US$550, US$450, US$284, US$114 and US$27
Per pregnancy averted per school US$1171, US$575, US$749, US$300 and US$91
Per girl reached US$5.26, US$4.30, US$10.14, US$4.07, US$1.47, US$4.78 and US$7.11 </t>
  </si>
  <si>
    <t>http://documents.worldbank.org/curated/en/924681468273006577/Education-and-HIV-AIDS-prevention-evidence-from-a-randomized-evaluation-in-Western-Kenya</t>
  </si>
  <si>
    <t>Duflo, E., et al. (2006). Education and HIV/AIDS Prevention: Evidence from a randomized evaluation in Western Kenya.</t>
  </si>
  <si>
    <t>Young men ages 14 to 25, with a mean age of 17</t>
  </si>
  <si>
    <t>Pulerwitz J., et al. (2006). Promoting more gender-equitable norms and Behaviors Among Young Men as an HIV/AIDS Prevention Strategy. . Washington, DC.</t>
  </si>
  <si>
    <t>https://promundoglobal.org/wp-content/uploads/2015/01/Promoting-Equitable-Gender-Norms-and-Behaviors-English.pdf</t>
  </si>
  <si>
    <t>Black and coloured population between the ages 15 and 65</t>
  </si>
  <si>
    <t>In the cohort of baseline schoolgirls, weighted prevalence of HIV was 1·2% (seven of 490) in the combined intervention group versus 3·0% (17 of 799) in the control group at 18 month follow-up (adjusted
OR 0·36, 95% CI 0·14–0·91; table 3). Weighted HSV-2 prevalence was 0·7% (fi ve of 488) in the intervention group versus 3·0% (27 of 796) in the control group (0·24, 0·09–0·65; table 3).</t>
  </si>
  <si>
    <t>https://www.ncbi.nlm.nih.gov/pubmed/22341825</t>
  </si>
  <si>
    <t>Baird SJ, Garfein RS, McIntosh CT, Ozler B., et al. (2012). "Effect of a cash transfer programme for schooling on prevalence of HIV and herpes simplex type 2 in Malawi: a cluster randomised trial." Lancet 379(9823): 1320-1329.</t>
  </si>
  <si>
    <t>Included the facility-level costs associated with capital investment, training and development, the salaries of the Research Nurse and SVAC Coordinator and the patient-level costs associated with medication use, tests and referrals.
Bottom-up average patient-level costing and top-down overhead/facility-level costing (assumption) : US$194 Average cost per case (only facility-level costs), US$6.48 Average cost per case (only patient-level costs) and US$200 Average cost per case
Excluded one-off materials development costs and initial costs of the Research Nurse and SVAC Coordinator : US$58 Average cost per case (facility-level costs only)</t>
  </si>
  <si>
    <t>https://www.ncbi.nlm.nih.gov/pubmed/19286746</t>
  </si>
  <si>
    <t>Kim, J.C., Askew, I., Muvhango, L., Dwane, N., Abramsky, T., Jan, S., Ntlemo, E., Chege, J., Watts, C.(2009). "Comprehensive care and HIV prophylaxis after sexual assault in rural South Africa: the Refentse intervention study." BMJ 338: b515.</t>
  </si>
  <si>
    <t>The Woman-Focused intervention was particularly effective in increasing the use of male condoms with boyfriends and both groups increased their use of the female condom, suggesting important outcomes for women with respect to having a little more control over sexual risk.</t>
  </si>
  <si>
    <t>Self-reported sexual activity at 12 month follow-up was significantly lower in the intervention group for intercourse at least once a week with at least one partner, and for having a sexual partner aged 25 years or older
Although some outcomes were significantly different compared with the control group in the conditional cash transfer group (HIV prevalence and had a sexual partner aged 25 years or older) and others in the unconditional transfer group (currently pregnant, had sexual inter course once per week, and HSV-2 prevalence; table 4), only for currently pregnant do treatment eff ects diff er signifi cantly between the two intervention groups (table 4)</t>
  </si>
  <si>
    <t>https://www.ncbi.nlm.nih.gov/pubmed/16482408</t>
  </si>
  <si>
    <t>Wechsberg, W.M., Luseno, W.K., Lam, W.K., Parry, C.D., Morojele, N.K.(2006). "Substance use, sexual risk, and violence: HIV prevention intervention with sex workers in Pretoria." AIDS Behav 10(2): 131-137.</t>
  </si>
  <si>
    <t>https://www.ncbi.nlm.nih.gov/pubmed/18545141</t>
  </si>
  <si>
    <t>Callegari, L., Harper, C.C., van der Straten, A., Kamba, M., Chipato, T., Padian, N.S.(2008). "Consistent condom use in married Zimbabwean women after a condom intervention." Sex Transm Dis 35(6): 624-630.</t>
  </si>
  <si>
    <t>The Sonagachi Project is organized into relatively distinct organizational units. The three primary units are an STD/HIV intervention program, a sex workers community organization, and a micro-finance cooperative.
Sexually transmitted diseases (STD) clinics were established in both communities as standard care, including in-clinic peer education and condom social marketing. Empowerment intervention strategies (community organizing, advocacy, rights-based framing, micro-finance) were implemented in the intervention community.</t>
  </si>
  <si>
    <t>A total of 216 FSWs; 110 FSWs in the Sonagachi empowerment intervention and 106 FSWs in a control community</t>
  </si>
  <si>
    <t>https://www.ncbi.nlm.nih.gov/pubmed/19716639</t>
  </si>
  <si>
    <t>Swendeman, D., Basu, I., Das, S., Jana, S., Rotheram-Borus, M.J.(2009). "Empowering sex workers in India to reduce vulnerability to HIV and sexually transmitted diseases." Soc Sci Med 69(8): 1157-1166.</t>
  </si>
  <si>
    <t>Environmental barrier-financial security; Take loans (Odds ratios for the Sonagachi intervention community represent the difference between intervention and control time slopes (i.e., intervention effect))
Random-effects repeated-measures linear regression methods were carrier out for 21 binary outcomes and using a pseudo-continuous summary outcome index of the 16 (out of 21) binary outcomes (These 16 outcomes had statistically significant intervention effects). Hypothesized predictors and confounders were tested in models estimating summary outcome score at baseline (i.e., intercept equation), change in summary outcome score over time (i.e., slope equation), and intervention impacts on outcome score over time (i.e., intervention effect modification interaction term). Analyses also tested “level-one” covariance structures (i.e., modeling correlation of repeated-measures within individuals), and quadratic and cubic growth curves. Finally, a latent variable model tested the influence of summary score at baseline on change in summary outcome score over time by including the intercept equation (estimating the baseline outcome score) as a predictor of the slope equation (estimating change in summary outcome score over time)
Cumulative change by wave 3; Intervention effect only-Intervention; The summary outcome is composed of 16 individual questionnaire items, each 1 point change in the mean reflects a change of approximately one question response (4.5 point increase in the intervention community (4 additional of 16 items) by final 16 month follow up)
Random-effects repeated-measures linear regression methods were carrier out for 21 binary outcomes and using a pseudo-continuous summary outcome index of the 16 (out of 21) binary outcomes (These 16 outcomes had statistically significant intervention effects). Hypothesized predictors and confounders were tested in models estimating summary outcome score at baseline (i.e., intercept equation), change in summary outcome score over time (i.e., slope equation), and intervention impacts on outcome score over time (i.e., intervention effect modification interaction term). Analyses also tested “level-one” covariance structures (i.e., modeling correlation of repeated-measures within individuals), and quadratic and cubic growth curves. Finally, a latent variable model tested the influence of summary score at baseline on change in summary outcome score over time by including the intercept equation (estimating the baseline outcome score) as a predictor of the slope equation (estimating change in summary outcome score over time)</t>
  </si>
  <si>
    <t>Table 1 Which ones to include there are too many</t>
  </si>
  <si>
    <t>Survivors of sexual assault (56% are children &lt;16years)</t>
  </si>
  <si>
    <t>37 survivors per month</t>
  </si>
  <si>
    <t xml:space="preserve">The Thutuzela programme is run by one full time nursing sister, one professional nurse and one victim empowerment/support officer. One professional nurses is available 24/7. The victim support officer supports through the court process and some administrative duties. Doctors are called in from casualty as and when needed to perform medical examinations and provide ARV prophylaxis where indicated. Most survivors come from the police by ambulance and are also taken home after the visit.  
Where major injuries are present the woman is first stabilised in casualty before proceeding to Thutuzela. HIV testing conducted at initial visit but results provided in a follow up visit (3 days later). Survivor undergoes a medico-legal examination by the doctor, using kits provided by the South African Police Service. STD treatment provided and a comfort kit given to the survivor. 3-day starter pack of AZT (single therapy) given at 1st visit. HIV negative survivor obtains a weekly supply of drugs at each four weekly follow up visits required to collect drugs and for monitoring of progress and responses to the ARVs, including follow up liver function tests. Follow up visit made at 3 months to repeat the HIV and pregnancy tests. 
Women are supported through the court process by the victim empowerment officer and referred for ongoing counselling to rape crisis centres. 
Thohoyandou Programme Consists of a community based advocacy and empowerment programme and a family violence programme run alongside the post- sexual assault health service delivery.
The empowerment programme involves the use of community-based advocacy officers (AOs) who supervise community liaison officers (CLOs) in 4 areas. The CLOs run educational workshops and campaigns with target groups in schools, churches, women’s groups etc. The Empowerment branch also includes an “outreach” programme that covers the incubation of smaller NGOs requiring mentoring to successfully start up. 
The health and psychosocial support programme covers specifically the support of women who have experienced sexual or domestic violence. One trauma centre in Tshilidzini hospital operates 24/7 as a one-stop centre. Women who report to the police after experiencing a rape brought to the trauma centre and vice versa. 
First visit: debriefer interviews the woman and if this is a new rape case (&lt;72 hours) s/he provides pre-test counselling. Doctor and nurse called from casualty. Doctor conducts a medico legal examination and nurse supports and takes bloods for the HIV test. Rapid test allows for quick results and provision of full month course of PEP drugs for negative tests. Where secondary trauma from HIV test result considered greater than woman can bear, 3-day starter pack of AZT/3TC (Combivir) is given and a bus ticket to return to the services for a follow up visit. For a positive test, a follow up visit may be requested for confirmatory Elisa test results. A comfort kit with soap, toothbrush, pair of underpants, face cloth and a teddy bear provided + bag of fortified maize meal sufficient for one month for the survivor. Follow up visit for repeat blood tests at 6 weeks, 3 months and 6 months + outreach follow up visit made within a few weeks of the first visit to the trauma centre and a case monitor assists the survivor through the court process. </t>
  </si>
  <si>
    <t xml:space="preserve">Total and average costs of Thutuzela programme(Buildings costs calculated on the basic building association of South Africa per metre square cost average nationally; Furniture and equipment costs determined by taking a capital item audit at each of the sites and allocated  based on proportion of patient visits or proportional time usage; Capital costs annualised on the basis of a useful life of 20 years for buildings 10 years for furniture and 4 years for equipment; Training estimated useful life of 3 years. 
Staff completed time diaries over a period of two weeks in order to allocate staff time costs between administration time and patient contact time and then by activity. Time and motion analysis also conducted for variable personnel costs. 
Total and average costs of Thohoyandou programme (Other variable costs modelled on the basis ofsite-defined protocols of treatment)
Buildings costs calculated on the basic building association of South Africa per metre square cost average nationally; Furniture and equipment costs determined by taking a capital item audit at each of the sites and allocated  based on proportion of patient visits or proportional time usage; Capital costs annualised on the basis of a useful life of 20 years for buildings 10 years for furniture and 4 years for equipment; Training estimated useful life of 3 years. 
Staff costs allocated on basis of interviews and Thutuzela esaimates from the time diary study. Time and motion analysis also conducted for variable personnel costs. 
Other variable costs modelled on the basis ofsite-defined protocols of treatment)
</t>
  </si>
  <si>
    <t xml:space="preserve">Total annual cost of Thutuzela programme : ZAR700,778
Total annual cost of Thohoyandou programme : ZAR1,197,005
</t>
  </si>
  <si>
    <t>Christofides, N. J., et al. (2006). "Women's experiences of and preferences for services after rape in South Africa: interview study." BMJ 332(7535): 209-213.</t>
  </si>
  <si>
    <t>https://www.unicef.org/southafrica/SAF_resource_violencehivaids.pdf</t>
  </si>
  <si>
    <t xml:space="preserve">Average cost per survivor of Thutuzela programme : US$978.37
Average cost per survivor of Thohoyandou programme : US$404.97
</t>
  </si>
  <si>
    <t>School support included fees, uniforms, and school supplies; female teachers at each intervention primary school selected and trained by research personnel as helpers (approximately one helper to 10 participants) to monitor school attendance and intervene as needed with absenteeism problems, but not to provide special HIV information or life skills training. Helpers had access to a small emergency fund when addressing attendance problems</t>
  </si>
  <si>
    <t>Orphan girls - in 2010, 50% of the intervention group still in school were either in formal boarding at Methodist high schools (N=51) or informal boarding at a secular high school (N=28)</t>
  </si>
  <si>
    <t>per pupil - all (discounted to PV) : US$1474
per pupil - non-boarders (discounted to PV): US$973
per QALY gained (probabilistic median estimate): US$-120
per QALY gained (computed from probabilistic means): US$6
per QALY gained (low RAE estimate): US$2016
per QALY gained (medium RAE estimate): US$380
per QALY gained (high RAE estimate): US$540
per pupil (excl. Boarding): US$1025
per pupil boarded: US$1234</t>
  </si>
  <si>
    <t>https://www.ncbi.nlm.nih.gov/pmc/articles/PMC3708984/</t>
  </si>
  <si>
    <t>Pregnant women attending ANC</t>
  </si>
  <si>
    <t>Counselling - Health education (whole group) : US$0.03
Counselling - Pretest counselling (Individual)  : US$0.10
Counselling - Pretest counselling (Couple) : US$ 0.17
Counselling - Post-test counselling (HIV-positive, Individual)  : US$0.21
Counselling - Post-test counselling (HIV-positive, Couple) : US$ 0.25
Counselling - Post-test counselling (HIV-negative, Individual) : US$0.08 
Counselling - Post-test counselling (HIV-negative, Couple)  : US$0.13
Laboratory (HIV-negative)  : US$5
Laboratory (HIV-positive)  : US$7.75
HCT - individual counselling after HIV+ result : US$ 8.70
HCT - individual counselling after HIV- result  : US$5.61
HCT - couples counselling after HIV+ result  : US$8.81
HCT - couples counselling after HIV- result : US$5.73</t>
  </si>
  <si>
    <t>Counselling - Health education (HCT included health education, pre-test counselling, testing and post-test counselling. Women attending their first antenatal visit were provided information as a group on HIV-1 infection and PMTCT interventions, and were then asked to return with their partners after seven days for HIV-1 counselling and testing. Following pre-test counselling, blood was collected for rapid HIV-1 testing on site and results were disclosed on the same day.
Two models: 
- Standard VCT in ANC clinic
- Couple counselling for PMTCT
)
Laboratory()HCT included health education, pre-test counselling, testing and post-test counselling. Women attending their first antenatal visit were provided information as a group on HIV-1 infection and PMTCT interventions, and were then asked to return with their partners after seven days for HIV-1 counselling and testing. Following pre-test counselling, blood was collected for rapid HIV-1 testing on site and results were disclosed on the same day.
Two models: 
- Standard VCT in ANC clinic
- Couple counselling for PMTCT
)
HCT - (HCT included health education, pre-test counselling, testing and post-test counselling. Women attending their first antenatal visit were provided information as a group on HIV-1 infection and PMTCT interventions, and were then asked to return with their partners after seven days for HIV-1 counselling and testing. Following pre-test counselling, blood was collected for rapid HIV-1 testing on site and results were disclosed on the same day.
Two models: 
- Standard VCT in ANC clinic
- Couple counselling for PMTCT
)</t>
  </si>
  <si>
    <t>https://www.ncbi.nlm.nih.gov/pubmed/18595879</t>
  </si>
  <si>
    <t>John FN, Farquhar C, Kiarie JN, Kabura MN, John-Stewart GC.(2008)"Cost effectiveness of couple counselling to enhance infant HIV-1 prevention."Int J STD AIDS. 2008 Jun;19(6):406-9.</t>
  </si>
  <si>
    <t>A computer-based mathematical model that simulates the impact of a female condom program serving 1000 commercial sex workers on the spread of HIV, Syphilis, and gonorrhea. The model estimates the female condom program costs and net costs or savings to the public sector medical system.</t>
  </si>
  <si>
    <t>commercial sex workers</t>
  </si>
  <si>
    <t>saving per commercial sex worker : US$3.86
per HIV case averted : US&amp;509</t>
  </si>
  <si>
    <t>Marseille E, Kahn JG, Billinghurst K, Saba J. (2001)"Cost-effectiveness of the female condom in preventing HIV and STDs in commercial sex workers in rural South Africa."Soc Sci Med. 2001 Jan;52(1):135-48.</t>
  </si>
  <si>
    <t>Hay et al.</t>
  </si>
  <si>
    <t xml:space="preserve">Understand the effects of self-help groups, with and without focus on mobilisation for health care, on women’s interactions with health providers and responses from providers to these women. </t>
  </si>
  <si>
    <t>2407 women were interviewed from 713 self-help groups in 2013 and 2970 women from 1390 groups in 2016</t>
  </si>
  <si>
    <t>Oldenburg et al.</t>
  </si>
  <si>
    <t>Human rights protections and HIV prevalence among MSM who sell sex: Cross-country comparisons from a systematic review and meta-analysis</t>
  </si>
  <si>
    <t>Improving health with programmatic, legal, and policy approaches to reduce gender inequality and change restrictive gender norms</t>
  </si>
  <si>
    <t>HIV prevalence among men who engage in transactional sex and language in the penal code protecting sexual minorities, including men who have sex with men (MSM), and sex workers.</t>
  </si>
  <si>
    <t>Identify Associations between legal protection for MSM and HIV prevalence and Associations between legal protection for sex workers and HIV prevalence</t>
  </si>
  <si>
    <t>Women aged 18–49 years</t>
  </si>
  <si>
    <t>Disrupting gender norms in health systems: making the case for change</t>
  </si>
  <si>
    <t xml:space="preserve">Women : Self-advocacy with health-care providers, Self-advocacy with local frontline workers, Confident navigation of health services
Women reported that accredited social health activists from health system : Treat them with respect, Direct to appropriate health providers, Respond quickly to emergency situations, Available when needed.
Services received by women from health system : Iron and folic acid for 100 or more days, Postnatal care within one week of delivery, Accompanied by health worker for institutional delivery. </t>
  </si>
  <si>
    <t>Women from self-help groups with a focus on health, relative to those in control areas, were significantly more likely to increase self-advocacy with health-care providers and exhibit confident navigation of health services from baseline to follow-up. Women from intervention areas relative to control group areas were also significantly more likely to report respectful and responsive care from the accredited social health activists. These women also showed increased service use. These findings support the hypothesis that community mobilisation processes can change the way women interact with the health system, directly challenge restrictive gender norms and the health system hierarchy, and in turn bring positive changes and deeper accountability in the health system at the local level.</t>
  </si>
  <si>
    <t>Social and community mobilisation through social movements or community organising to form self-help groups to empower poor and marginalised women.</t>
  </si>
  <si>
    <t>To explore whether women from self-help groups with a focus on health, with or without focus on mobilisation for health care, could inform health worker interactions and response.</t>
  </si>
  <si>
    <t>A two-group quasi-experimental trial that involved quantitative analyses of survey data from two repeated cross-sectional surveys done in April–June, 2013, and June–August, 2016, among women from self-help groups in India. A two-stage cluster sampling design was used to select study participants. All women aged 18–49 years in the self-help group who have given birth in 1 year before the survey were eligible. 2407 women were interviewed from 713 self-help groups in 2013 and 2970 women from 1390 groups in 2016. Three group-level process indicators were considered: whether the group interacted with the local health facility, whether the group came together to negotiate with the health centre, and whether the group came together to negotiate with the anganwadi (a form of rural care centre for children). Three individual-level process indicators were included: whether woman negotiated with staff of the health-care centre, whether woman negotiated with frontline health workers in villages, and whether women had confidence in accessing health services from government health centres. The health system response was measured using four indicators that assessed whether accredited social health activists provided health care with respect, directed to appropriate providers, responded quickly to emergency situations, and were available when needed. The service uptake was assessed using three indicators: receipt of iron and folic acid for 100 or more days, at least one visit by a health worker within a week of delivery, and health worker accompanied women for delivery at a health facility.</t>
  </si>
  <si>
    <t>Effects of self-help group-based health intervention on interactions between clients and accredited social health activists in Bihar, India :
Intervention v Comparison       
Collective interaction with health facility: 21·8, p&lt;0·001  v  5·6, p=0·001
Collective agency to negotiate with health centre : 6·5, p=0·002 v 5·4, p&lt;0·001
Collective agency to negotiate with anganwadi centre : –16·2, p&lt;0·001 v –21·0, p&lt;0·001
Self-advocacy with health-care providers : 5·7, p&lt;0·001 v 0·9, p=0·396
Self-advocacy with local frontline workers : 5·5, p=0·001 v 3·7, p=0·009
Confident navigation of health services : 12·0, p&lt;0·001 v –8·4, p=0·023
Treat them with respect : 4·8, p&lt;0·001  v 1·7, p=0·085
Direct to appropriate health providers : 7·9, p&lt;0·001 v 1·7, p=0·359
Respond quickly to emergency situations : 8·4, p&lt;0·001 v –1·4, p=0·634
Available when needed : 6·4, p=0·003 v  –5·0, p=0·087
Iron and folic acid for 100 or more days : 3·8, p&lt;0·001 v –1·5, p=0·055
Postnatal care within one week of delivery : 21·7, p&lt;0·001 v 7·5, p=0·071
Accompanied by health worker for institutional delivery : 17·7, p&lt;0·001 v 3·6, p=0·358</t>
  </si>
  <si>
    <t>Hay K, McDougal L, Percival V, Henry S, Klugman J, Wurie H, Raven J, Shabalala F, Fielding-Miller R, Dey A, Dehingia N, Morgan R, Atmavilas Y, Saggurti N, Yore  J, Blokhina E, Huque R, Barasa E, Bhan N, Kharel C, Silverman JG, Raj A; Gender Equality, Norms, and Health Steering Committee. Disrupting gender norms in health systems: making the case for change. Lancet. 2019 Jun 22;393(10190):2535-2549.</t>
  </si>
  <si>
    <t>https://www.ncbi.nlm.nih.gov/pubmed/31155270</t>
  </si>
  <si>
    <t>1. HIV-related Stigma and Discrimination</t>
  </si>
  <si>
    <t>2. Access to Justice</t>
  </si>
  <si>
    <t>3. Gender Equality</t>
  </si>
  <si>
    <t>4. Development Synergies</t>
  </si>
  <si>
    <t>Version 2.0</t>
  </si>
  <si>
    <t>The perfect storm: incarceration and the high-risk environment perpetuating transmission of HIV, hepatitis C virus, and tuberculosis in Eastern Europe and Central Asia</t>
  </si>
  <si>
    <t>Impact of Incarceration and HIV transmission through drug injection that stratified people who inject drugs by incarceration state (never, current, recently released within the past 12 months, and past incarceration more than 12 months ago), and HIV infection state (susceptible, initial acute and chronic HIV infection, and receiving antiretroviral therapy)</t>
  </si>
  <si>
    <t>To estimate the long-term population-attributable fraction (PAF) due to incarceration, the relative decrease in new HIV infections over 15 years was projected when the transmission risk among currently incarcerated and previously incarcerated people who inject drugs was set to the same as never-incarcerated individuals.</t>
  </si>
  <si>
    <t>HIV prevalence among people who inject drugs who are never incarcerated (11·9–13·6%), currently incarcerated (22·2–35·4%), and previously incarcerated (26·6–29·7%)
When assuming heightened HIV transmission risk in previously incarcerated individuals who inject drugs, the model suggests that community HIV incidence and prevalence would decrease dramatically by 2030 (incidence by 75% [95% credibility interval (CrI) 64–87], prevalence by 56% [95% CrI 42–66]) if the HIV transmission risk among currently and previously incarcerated individuals were set equal to that of never-incarcerated individuals. Additionally, 55·1% (95% CrI 40·2–68·2) of new HIV infections would be prevented, mainly due to reduction in the heightened risk among recently-released people who inject drugs. Indeed, 28·2% (95% CrI 13·6–41·1) of HIV infections would be averted if this heightened risk was only partly reduced to the same as non-recently incarcerated individuals.
By contrast, if people who inject drugs had no new incarcerations after 2015, only 12·8% (95% CrI –4·7 to 24·6) of new HIV infections would be averted thereafter. If prison-based opioid agonist therapies were initiated in Ukraine, however, our modelled scenario suggests 19·8% (95% CrI 14·6–24·5) of HIV infections would be averted during 2015–30, and community coverage of opioid agonist therapy would increase by 8·3%. Much of this eff ect is due to benefi ts of retaining prisoners on opioid agonist therapies after release, with only 5·6% (95% CrI 1·6–8·3) of HIV infections being averted without continuation of opioid agonist therapy. Further projections suggest that community coverage levels of opioid agonist therapy (without prison-based opioid agonist therapies) of 28% (95% CrI 20–33), 48% (95% CrI 43–50), or 16% (95% CrI 12–21) would be required to achieve the same impact as scaling up of prison-based opioid agonist therapy, depending on whether this community therapy was untargeted or targeted to never-incarcerated or previously incarcerated individuals, respectively.
These analyses suggest incarceration is a driver of HIV transmission among people who inject drugs in Ukraine, with 55·1% (95% CrI 40·2–68·2) of incident HIV infections possibly attributable to incarceration if we assume all the elevated risk among previously incarcerated people who inject drugs results from incarceration, or 28·2% (95% CrI 13·6–41·1) if we conservatively assume only the additional risk among recently released individuals is due to incarceration.</t>
  </si>
  <si>
    <t>Barriers to Retention in Care are Overcome by Adolescent‑Friendly Services for Adolescents Living with HIV in South Africa: A Qualitative Analysis</t>
  </si>
  <si>
    <t>This research aims to identify the factors that contribute to effective adolescent-friendly services to help optimize the development of clinics targeting this population and their impact on treatment outcomes.</t>
  </si>
  <si>
    <t>Barriers and facilitators to retention in care for adolescents living with HIV
How adolescent-friendly services can be best designed to improve retention in care especially in low and middle-income countries.
Adolescents attending the standard weekday pediatric clinic were evaluated by a doctor and counselors on weekdays every 1 to 3 months and obtained medication on the same day at an onsite pharmacy. The adolescent clinic operated on Saturday and included ART dispensing, lunch, and scheduled group activities (e.g., dancing, soccer, education, counseling). The clinic was established with the intention of improving retention in care for adolescents living with HIV before they transition to adult care.</t>
  </si>
  <si>
    <t>Clinic did require additional costs of $1.25 per adolescent per clinic and staff buy-into work on weekends which could limit implementation in other settings.</t>
  </si>
  <si>
    <t>In our quantitative analysis, we found that adolescents in the adolescent-friendly clinic had higher levels retention in care and viral suppression compared to those in the standard pediatrics clinic</t>
  </si>
  <si>
    <t xml:space="preserve">HOMELESSNESS, UNSTABLE HOUSING AND HIV AND HEPATITIS C VIRUS ACQUISITION RISK AMONG PEOPLE WHO INJECT DRUGS – SYSTEMATIC REVIEW AND META-ANALYSIS </t>
  </si>
  <si>
    <t>Studies originated from North America, Europe, Australia, and Asia</t>
  </si>
  <si>
    <t xml:space="preserve">People who inject drugs (PWID) experience high rates of homelessness and unstable housing. We assessed whether homelessness or unstable housing elevates HIV or hepatitis C virus (HCV) acquisition risk among PWID. 
We extracted and pooled data from included studies using random-effects meta-analyses to quantify the associations between recent (current or past 3-12 months) homelessness or unstable housing and HIV or HCV acquisition risk among PWID. We assessed the risk of bias using the Newcastle-Ottawa Scale, and between-study heterogeneity using the I2-statistic and p-value for heterogeneity. </t>
  </si>
  <si>
    <t>Recent homelessness or unstable housing was associated with a 53% increase in HIV acquisition risk (crude relative risk[cRR] 1.53;95% confidence interval [CI]1.21–1.94;I2=75%;p-value&lt;0.001) and 63% increase in HCV acquisition risk with moderate-high between-study heterogeneity (cRR 1.63;95%CI 1.37-1.93;I2=53.1%;p-value&lt;0.001). This strong association persisted when pooling adjusted estimates</t>
  </si>
  <si>
    <t>Abstract</t>
  </si>
  <si>
    <t>WHAT IS THE EFFECT OF LAYERED PREVENTION INTERVENTIONS ON HIV RISK AMONG ADOLESCENT GIRLS IN ZAMBIA?</t>
  </si>
  <si>
    <t>What is the optimal pathway to increase HIV testing among 15 19 year olds : 
Variable Importance:
YFHS(Youth-friendly SRH services offered) 63% SAB(Social asset building) 21% Educ(Educational social protection) 8% Econ(Economic social protection) 8%
What are the optimal pathways to reduce transactional sex among 15 19 year olds :
Variable Importance
Educ(Educational social protection) 48% Econ(Economic social protection) 34% SAB(Social asset building) 18%
What are the optimal pathway to increase consistent condom use among 15 19 year olds :
Variable Importance:
Econ(Economic social protection) 39% Educ(Educational social protection) 31% SAB(Social asset building) 30% YFHS(Youth-friendly SRH services offered) 1%</t>
  </si>
  <si>
    <t>Direct provision versus facility collection of HIV self-tests among female sex workers in Uganda: A cluster-randomized controlled health systems trial</t>
  </si>
  <si>
    <t>We conducted a cluster-randomized controlled health systems trial among FSWs in Kampala, Uganda, to measure the effect of 2 HIV self-testing delivery models on HIV testing and linkage to care outcomes. FSW peer educator groups (1 peer educator and 8 participants) were randomized to either (1) direct provision of HIV self-tests, (2) provision of coupons for free collection of HIV self-tests in a healthcare facility, or (3) standard of care HIV testing.</t>
  </si>
  <si>
    <t>All FSW peer educators in this study were affiliated with existing FSW NGOs or MARPI clinics throughout Kampala. There was no educational or age requirement for FSW peer educators; trust and respect within the local FSW community (determined by FSW NGO leaders and MARPI clinic coordinators) were the most important prerequisites.</t>
  </si>
  <si>
    <t>At 1 month, participants in the direct provision arm were significantly more likely to test for HIV compared to both those in the standard of care arm (RR 1.33, 95% confidence interval [CI] 1.17 to 1.51, p &lt; 0.001; risk difference in, percentage points [PP] 24.2, 95% CI 13.9 to 34.5, p &lt; 0.001) and those in the facility collection arm (RR 1.18, 95% CI 1.07 to 1.31, p = 0.001; PP 14.6, 95% CI 4.4 to 24.9; p = 0.005) . There were no statistically significant differences in this outcome between participants in the facility collection arm and the standard of care arm (RR 1.12, 95% CI 0.96 to 1.32, p = 0.15; PP 9.6, 95% CI −0.4 to 19.6, p = 0.06). These effect sizes imply that, compared to the standard of care arm at 1 month, 1 additional participant tested for HIV for every 4 (95% CI 3±7) HIV self-tests (in the direct delivery arm); and, had there been a significant increase in testing at 1 month in the facility collection arm, 1 additional participant could have tested for HIV for every 10 (95% CI 5±250) coupons (in the facility collection arm). The observed ICC for any HIV testing at 1 month was 0.45 (95% CI 0.33±0.58).
At 4 months, participants in the direct provision arm were more likely to test for HIV compared to both those in the standard of care arm (RR 1.14, 95% CI 1.07±1.22, p &lt; 0.001; PP 12.9, 95% CI 7.6±18.2, p &lt; 0.001) and those in the facility collection arm (RR 1.03, 95% CI 1.01±1.05, p = 0.02; PP 2.6, 95% CI −2.7±7.8, p = 0.34). Participants in the facility collection arm were significantly more likely to test for HIV at 4 months compared to those in the standard of care arm (RR 1.11, 95% CI 1.04±1.19, p = 0.002; PP 10.3, 95% CI 5.2±15.4, p &lt; 0.001) . These effect sizes imply that, compared to standard of care at 4 months, 1 additional participant tested for HIV for every 8 (95% CI 6±13) HIV self-tests (in the direct delivery arm) and for every 10 (95% CI 7±20) coupons (in the facility collection arm).
To better understand the effects of the HIV self-testing interventions, we also determined the effect of the interventions on repeated HIV testing. At 4 months, participants in both selftesting intervention arms were significantly more likely to have tested for HIV twice compared to those in the standard of care arm (direct provision RR 1.51, 95% CI 1.29±1.77, p &lt; 0.001; facility collection RR 1.24, 95% CI 1.04±1.49, p = 0.02), and participants in the direct provision arm were significantly more likely to have tested for HIV twice compared to those in the facility collection arm (RR 1.22, 95% CI 1.08±1.37, p = 0.001) (ªTested for HIV twiceº in Fig 3, S2 and S3 Tables). Finally, to better understand the relationship between the availability of the HIV self-testing technology and HIV testing outcomes, we additionally assessed the effect of the HIV self-testing interventions on facility-based testing. Facility-based testing was significantly lower among participants in the HIV self-testing intervention arms compared to the standard of care arm, both at 1 month (direct provision RR 0.14, 95% CI 0.09±0.22, p &lt; 0.001; facility collection RR 0.13, 95% CI 0.08±0.21, p &lt; 0.001) and at 4 months (direct provision RR 0.25, 95% CI 0.18±0.34, p &lt; 0.001; facility collection RR 0.29, 95% CI: 0.23±0.37, p &lt; 0.001). In the standard of care arm, private facility-based testing was more common than public facility-based testing at both 1 month (private 40.5%, 128/316; public 26.6%, 83/316) and 4 months (private 56.6%, 171/302; public 31.8%, 96/302).
Overall, few people tested HIV positive and were eligible for linkage to care (because FSWs with known positive HIV status were excluded from our study). Seeking HIV-related medical care appeared to be lower in both the HIV self-testing intervention arms compared to the standard of care arm at 1 month (direct provision RR 0.65, 95% CI 0.30±1.41, p = 0.28; facility collection RR 0.50, 95% CI 0.24±1.04, p = 0.06), but these differences were not statistically significant and were reduced in magnitude at 4 months. There were no statistically significant differences in ART initiation across study arms . However, the CIs around the linkage to care effect point estimates are very wide, indicating a high degree of uncertainty regarding this finding.</t>
  </si>
  <si>
    <t>Cash transfers for HIV prevention: What do we know?</t>
  </si>
  <si>
    <t>Multitype violence exposures and adolescent antiretroviral nonadherence in South Africa</t>
  </si>
  <si>
    <t>To examine associations of ART adherence with adolescent violence victimization by caregivers, teachers, peers, community members, and healthcare providers.</t>
  </si>
  <si>
    <t>The current study tests potential associations of violence exposure and antiretroviral nonadherence amongst HIV-positive adolescents in South Africa. It examines victimization and witnessing violence within home, school, community, and clinic settings. First, we test whether different types of violence are associated with nonadherence, and if so which are most salient. Second, we identify whether there are interactive or additive effects of multiple victimization on adolescent antiretroviral nonadherence.</t>
  </si>
  <si>
    <t>STACKing the odds for adolescent survival: health service factors associated with full retention in care and adherence amongst adolescents living with HIV in South Africa</t>
  </si>
  <si>
    <t>This study examines factors associated with retention amongst antiretroviral therapy (ART)-initiated adolescents in South Africa. 
In this cross-sectional study, interviews and clinical records were collected from HIV-positive adolescents in South Africa. Recruitment took place from March 2014 to September 2015. The study site was a rural, peri-urban and urban health subdistrict in the Eastern Cape province, an area where the healthcare system experiences high burden, poor infrastructure and human resource challenges [18]. All health facilities
that provided ART to 5 or more adolescents were included (n = 53, including hospital antenatal, paediatric and ART clinics, community health centres and primary care clinics). In each health facility, all clinical files (paper and computerized) were reviewed to identify all adolescents aged 10 to 19 who had ever initiated ART, irrespective of current or past health service attendance. In order to ensure inclusion of adolescents
who were both attending and not attending clinical care (and to avoid selection bias of only including those retained in care), all adolescents identified in these files were traced to 180 communities and interviewed at home</t>
  </si>
  <si>
    <t>Validating self-reported adherence: 
Self-reported nonadherence was 36% in the past week. Only n=412 (38.9%) of patient medical records included a viral load measure taken within the past 2 years (Table 1). In those, self-reported nonadherence was significantly associated with virologic failure [odds ratio (OR)=2.32; CI 1.41–3.84, P=0.001) independent of age, sex, urban/rural location, formal/informal housing, maternal orphanhood, paternal orphanhood, mode of infection, time on ART treatment, and travel time to clinic. In the full sample, self-reported nonadherence was associated with increased rates of concurrent symptomatic
pulmonary TB (OR=1.54, CI 1.07–2.22, P=0.021), independent of potential confounders.
Associations between violence exposure and nonadherence : 
In the first model, five violence factors were excluded with significance P&gt;0.1: verbal abuse by caregivers, peer physical violence, peer verbal violence, community violence victimization, and witnessing community
violence (Table 3). Of the five remaining violence factors retained in the second model, only four were significant in the third and final model: physical abuse by caregivers, witnessing domestic violence at home, violence from a teacher at school, and verbal victimization from a clinic staff member. All four types of violence were associated with higher ART nonadherence, independent of each other and of all covariates: physical abuse by caregivers (OR 1.49, CI 1.18–2.05, P=0.015);domestic violence at home (OR 1.80, CI 1.22–2.66, P=0.003); violence from a teacher at school (OR 1.51, CI 1.16–1.96, P=0.002) and clinic verbal victimization from a staff member (OR 2.15, CI 1.59–2.93, P=0.001) witnessing domestic violence at home (OR 1.80, CI 1.22–2.66, P=0.003); violence from a teacher at school (OR 1.51, CI 1.16–1.96, P=0.002) and clinic verbal victimization from a staff member (OR 2.15, CI 1.59–2.93, P=0.001).</t>
  </si>
  <si>
    <t>Stage 1: No significant differences on age, gender or urban/ rural location were found between the interviewed and noninterviewed samples. 
Stage 2: The sample was 55% female, with a mean age of 13.8. 22% lived in a rural area. Just under half of adolescents were maternal orphans (44%) and 30% paternal orphans. Three quarters were vertically infected, and 47% received care in a paediatric clinic. Access to hypothesized protective healthcare factors ranged from high (i.e. 88% reported that clinic staff had enough time to spend with them, 94% of clinics had no stock outs in the past year) to low (i.e. 14% attended a monthly support group). About 56% of adolescents reported full retention in HIV care that is both no missed clinic visits over the past year (84%) and full adherence over the past week (64%).
Stage 3: Limited health service capacity in the province meant that viral load testing was not consistently performed or recorded: 704 adolescents (66.4%) had a viral load recorded in their patient files within the past two years. In this group, self-reported higher retention in care was significantly negatively associated with detectable viral load (AOR: 0.63, CI: 0.45 to 0.87, p = 0.005) independent of age, gender, urban/rural location, formal/informal housing, maternal orphanhood, paternal orphanhood, mode of infection, time on ART treatment and travel time to clinic. Hosmer and Lemeshow tests indicated good model fits for the validation against detectable VL (x^2 (df) = 6.54 (8), p = 0.587).
Stage 4 : we tested associations of all potential protective factors simultaneously, controlling for all potential covariates, with adolescent self-reported retention in care. In the first model, all the 10 potential protective factors were included. Five factors did not meet the p &lt; 0.1 cutoff and were therefore excluded from step 2: clinic healthcare workers providing adolescents with the information they request;
having a treatment buddy; attending a monthly support group; confidentiality of information and travel time to clinic. Based on step 2, waiting time at clinic was additionally excluded due to having a p &gt; 0.05. Of the remaining five health service factors, all were significant at p &lt; 0.05 in the third and therefore final model. Controlling for all health service protective factors simultaneously and covariates significant at p &lt; 0.05, the following factors were positively associated with adolescent retention in care: clinics that were fully stocked with medication (AOR: 3.0, CI: 1.6 to 5.5); staff with enough time for adolescents (AOR: 2.7, CI: 1.8 to 4.1); adolescents that were accompanied to the clinic (AOR: 2.3, CI: 1.5 to 3.6); having enough cash to get to clinic and safety on the way (AOR: 1.4, CI: 1.1 to 1.9); and staff who are perceived as kind to adolescents
(AOR: 2.6, CI: 1.8 to 3.6). The Hosmer and Lemeshow test indicated that the final model fitted the data well (x^2 (df) = 2.851 (6), p = 0.827). Correlation matrices found no risk of collinearity between independent variables.
In Stage 5, potential cumulative effects were tested in marginal effects models, and showed a clearly graded pattern of increased rates of retention in HIV care associated with increased access to STACK factors. Rates of full retention amongst adolescents with none of the protective STACK factors was 3.3%, rising to 4.7% and then to 9.2% with any single protective factor. With any two factors,
retention in care ranged from 10.6% to 21.3%, with any three from 22.9% to 40.2%, and with any four from 44% to 61.5%. With all five STACK factors, full retention in care was 69.5%.</t>
  </si>
  <si>
    <t>Sustainable Survival for adolescents living with HIV: do SDG-aligned provisions reduce potential mortality risk?</t>
  </si>
  <si>
    <t>This study tests associations of provisions aligned with five SDGs with potential mortality risks. 
Clinical and interview data were gathered from N = 1060 adolescents living with HIV in rural and urban South Africa in 2014 to 2015. All ART-initiated adolescents from 53 government health facilities were identified, and traced in their communities to include those defaulting and lost-to-follow-up. Potential mortality risk was assessed as either: viral suppression failure (1000+ copies/ml) using patient file records, or adolescent self-report of diagnosed but untreated tuberculosis or symptomatic pulmonary tuberculosis. SDG-aligned provisions were measured through adolescent interviews. Provisions aligned with SDGs 1&amp;2 (no poverty and zero hunger) were operationalized as access to basic necessities, social protection and food security; An SDG 3-aligned provision (ensure healthy lives) was having a healthy primary caregiver; An SDG 8-aligned provision (employment for all) was employment of a household member; An SDG 16-aligned provision (protection from violence) was protection from physical, sexual or emotional abuse. Research partners included the South African national government, UNICEF and Pediatric and Adolescent Treatment for Africa.</t>
  </si>
  <si>
    <t>Adolescents were traced to their communities and invited to participate in a study of young people, health and social services in South Africa</t>
  </si>
  <si>
    <t>Bivariate associations between SDG-aligned provisions and potential mortality risk are presented. Multivariate logistic regression showed that all SDG-aligned provisions remained significantly associated with lower mortality risk for adolescents living with HIV. This was independent of each of the other SDG-aligned provisions, as well as all sociodemographic and HIV-related covariates. Effect sizes were similar across SDGs, ranging from the highest effect OR = 0.57 (SDG 3) to the lowest OR = 0.68 (SDG 16). No covariates were significant in the multivariate model. The Hosmer- Lemeshow Test indicated good model fit (x^2 (df) = 10.425 , p = 0.236). No interaction terms showed significant effects.</t>
  </si>
  <si>
    <t>Improving lives by accelerating progress towards the UN Sustainable Development Goals for adolescents living with HIV: a prospective cohort study</t>
  </si>
  <si>
    <t>We aimed to test the UN Development Programme’s proposed approach of development accelerators—provisions that lead to progress across multiple SDGs—and synergies between accelerators on achieving SDG-aligned targets in a highly vulnerable group of adolescents in South Africa.</t>
  </si>
  <si>
    <t>We did standardised interviews and extracted longitudinal data from clinical records at baseline (2014–15) and 18-month follow-up (2016–17) for adolescents aged 10–19 years living with HIV in the Eastern Cape province of South Africa.We used standardised tools to measure 11 SDG-aligned targets—antiretroviral therapy adherence, good mental health, no substance use, HIV care retention, school enrolment, school progression, no sexual abuse, no highrisk sex, no violence perpetration, no community violence, and no emotional or physical abuse. We also assessed receipt at both baseline and follow-up of six hypothesised development accelerators—government cash transfers to households, safe schools (ie, without teacher or student violence), free schools, parenting support, free school meals, and support groups. Associations of all provisions with SDG-aligned targets were assessed jointly in a multivariate path model, controlling for baseline outcomes and sociodemographic and HIV-related covariates, and adjusted for multiple outcome testing. Cumulative effects were tested by marginal effects modelling.</t>
  </si>
  <si>
    <t>community health centres providing HIV treatment to adolescents.</t>
  </si>
  <si>
    <t>Three provisions were shown to be development accelerators. Parenting support was associated with good mental health (odds ratio 2·13, 95% CI 1·43–3·15, p&lt;0·0001), no high-risk sex (2·44, 1·45–5·03, p=0·005), no violence perpetration (2·59, 1·63–4·59, p&lt;0·0001), no community violence (2·43, 1·65–3·86, p&lt;0·0001), and no emotional or physical abuse (2·38, 1·65–3·76; p&lt;0·0001). Cash transfers were associated with HIV care retention (1·87, 1·15–3·02, p=0·010), school progression (2·05, 1·33–3·24, p=0·003), and no emotional or physical abuse (1·76, 1·12–3·02, p=0·025). Safe schools were associated with good mental health (1·74,
1·30–2·34, p&lt;0·0001), school progression (1·57, 1·17–2·13, p=0·004), no violence perpetration (2·02, 1·45–2·91, p&lt;0·0001), no community violence (1·81, 1·30–2·55, p&lt;0·0001), and no emotional or physical abuse (2·20, 1·58–3·17, p&lt;0·0001). For five of 11 SDG-aligned targets, a combination of two or more accelerators showed cumulative positive associations, suggesting accelerator synergies of combination provisions. For example, the fitted probability of adolescents reporting no emotional or physical abuse (SDG 16.2) with no safe schools, cash transfers, or parenting support was 0·25 (0·16–0·34). With cash transfer alone it was 0·37 (0·33–0·42), with safe school alone 0·42 (0·30–0·55), and with parenting support alone 0·44 (0·30–0·59). With all three development accelerators combined, the probability of adolescents reporting no emotional or physical abuse was 0·76 (0·67–0·84). After correcting for multiple tests, four of the SDGaligned targets (antiretroviral therapy adherence, no substance use, school enrolment, and no sexual abuse) were not associated with any hypothesised accelerators.</t>
  </si>
  <si>
    <t>Cost and cost-effectiveness of a parenting programme to prevent violence against adolescents in South Africa</t>
  </si>
  <si>
    <t>Sinovuyo Teen’, a non-commercialised parenting programme aimed at preventing violence against adolescents in low-income and middle-income countries.</t>
  </si>
  <si>
    <t>Sinovuyo Teen’ is a group-based parenting programme attended by adolescents (aged 10–18) and their caregivers, developed as part of the WHO/Unicef ‘Parenting for Lifelong Health’ initiative, aimed at developing an evidencebased, non-commercialised programme to improve parenting practices and prevent child maltreatment risk in low-resource settings. The programme consists of 14 weekly sessions that are run by non-professional, local, trained facilitators. The programme was developed using the best evidence in parenting practices in HICs and adapted for the South African context.
The costs of implementation of ‘Sinovuyo Teen’ during the trial were calculated retrospectively from the perspective of the provider, NGO Clowns Without Borders, using accounting records and monitoring data. The costs are divided into three principal categories: (1) Set-up costs, which includes costs required to prepare for implementation (ie, for community liaision and participant recruitment) and facilitator training. The manual had been fully developed prior to the trial, so no programme development costs were incurred; (2) Programme delivery costs, which corresponds to staff-time, transport costs, and all other materials required for workshop implementation. Included in these costs is staff-time dedicated to the ongoing mentoring of facilitators (in the form of a full day of supervision and training each week throughout implementation), and basic monitoring costs incurred by the implementing partner (eg, attendance lists, facilitator checklists); (3) Overheads, which includes the attributable proportion of office running costs and management support incurred by the NGO over the implementation period. All costs related to the evaluation of the programme that were incurred by the research team are excluded from this analysis.</t>
  </si>
  <si>
    <t>The total implementation cost for Sinovuyo Teen over the duration of the trial was US$135 954, or US$504 per family enrolled. Among the 270 families in the treatment group, an estimated 73 incidents of physical and emotional abuse were averted (95% CI 29 to 118 incidents averted). During the trial, the total cost per incident of physical or emotional abuse averted was US$1837, which is likely to decrease to approximately US$972 if implemented at scale. By comparison, the economic benefits of averting abuse in South Africa are large with an estimated lifetime saving of US$2724 minimum per case.</t>
  </si>
  <si>
    <t>Consistent Provisions Mitigate Exposure to Sexual Risk and HIV Among Young Adolescents in South Africa</t>
  </si>
  <si>
    <t>Four provisions were associated with reduced odds of exposure to sexual risk. Adolescents receiving consistent parenting/caregiver supervision were 47% less likely to report sexual risk exposure (OR 0.53 95%CI 0.35–0.80 p = 0.002). Living in abuse-free homes at both baseline and follow-up was associated with a 45% reduction in the odds of sexual risk exposure (OR 0.55 95%CI 0.37–0.81 p = 0.002). Receiving at least one meal a day at school consistently reduced the odds of sexual risk exposure by 45% (OR 0.55 95%CI 0.35–0.88 p = 0.012). HIV prevention knowledge was also associated with reduced sexual risk exposure, with a
stronger impact on consistent correct HIV prevention knowledge: adolescents who had the correct knowledge at baseline and follow-up were 57% less likely to report sexual risk exposure compared to no access (OR 0.43 95%CI 0.21–0.88 p = 0.021), while those who had inconsistent HIV prevention knowledge were likely to report a 32% reduction in sexual risk exposure (OR 0.68 95%CI 0.47–0.99 p = 0.044).</t>
  </si>
  <si>
    <t>A total of eight provisions were hypothesized to delay sexual risk exposure based on the existing evidence base: (1) strong parental/caregiver supervision; (2) positive parenting/ caregiving; (3) abuse-free homes; (4) school feeding; (5) affordable school materials; (6) affordable school fees; (7) government cash transfers; and (8) HIV prevention knowledge. Adolescents were recorded as experiencing or having access to these provisions or not at baseline and follow-up, and access was categorized as (1) no access at either baseline or follow-up; (2) intermittent access, defined as access at baseline or follow-up; (3) consistent access, measured as access at both baseline and follow-up.
Parenting/caregiver support was measured using two sub-scales of the Alabama Parenting Questionnaire. Strong parental/caregiver supervision was computed as adolescents choosing ‘very good’ on all six items about home rule-setting or monitoring of adolescent socializing, while positive parenting was measured as scoring ‘very good’ on all five items about caregiver-provided praise and positive reinforcement. Living in an abuse-free home was measured through adolescent self-reported monthly or more frequent experiences of physical or emotional violence at home [46]. Adolescent access to three types of educational subsidies
was measured through adolescent self-reported access to: school feeding, defined as accessing at least one meal a day at school; affordable uniforms and school materials, measured as the adolescent’s family being able to afford uniforms and school stationery; and affordable school fees, defined as access to fee-free schooling. Each subsidy was included as a separate provision in analyses. Government cash transfers
was defined as access to at least one child-related government grant into the home, such as South Africa’s Child Support Grant or Foster Child Grant. HIV prevention knowledge was measured as adolescent’s correct knowledge of four items on different modes of HIV transmission and prevention methods, for example ‘HIV cannot be passed from a HIV-positive mother to her unborn child.’</t>
  </si>
  <si>
    <t>Violence prevention accelerators for children and adolescents in Africa</t>
  </si>
  <si>
    <t>Draft</t>
  </si>
  <si>
    <t>The identification of ‘accelerator’ provisions that simultaneously reduce multiple forms of violence types. 
Both studies took place in South Africa - a country with high levels of government commitment to preventing violence against children, but also facing implementation challenges shared by many low- and middle-income contexts: limited service delivery capacity, infrastructure and financial resources. We pooled individual-level data from two large prospective cohorts, based in Mpumalanga, Eastern Cape and Western Cape provinces. The cohorts had been designed to allow data merging, with shared investigators, measures, data collection procedures and sampling in urban and rural sites. The Young Carers study took place between 2010-2012. Participants included N=3515 children and adolescents in Mpumalanga and Western Cape provinces. In each province, census enumeration areas were randomly selected within one urban and one rural health district and all households with a resident 10-17 year old were recruited. The study had 97% uptake and 97% retention at 12-18 month follow-up</t>
  </si>
  <si>
    <t>Associations between provisions and violence outcomes. Three provisions: positive parenting, parental supervision and food security, were associated with reductions in three or more violence outcomes for either gender, Table 2. For girls, each unit increase in positive parenting was associated with lower odds of sexual abuse (OR: 0.95, CIs: 0.92; 0.98), physical abuse (OR: 0.98, CIs: 0.97; 0.99), emotional abuse (OR: 0.96, CIs: 0.95; 0.98), and youth lawbreaking (OR 0.96, CIs: 0.95; 0.98); each unit increase in parental monitoring/supervision was associated with lower odds of sexual abuse (OR: 0.94, CIs: 0.90; 0.99), transactional sex (OR: 0.94, CIs: 0.91; 0.97), physical abuse (OR: 0.95, CIs: 0.93; 0.97), emotional abuse (OR: 0.94, CIs: 0.92; 0.97), community violence victimisation (OR: 0.97, CIs: 0.94; 0.99), and youth lawbreaking (OR: 0.94, CIs: 0.92; 0.97); food security at home was associated with lower odds of sexual abuse (OR: 0.54, CIs: 0.35; 0.81), transactional sex (OR: 0.55, CIs: 0.40; 0.76), physical abuse (OR: 0.70, CIs: 0.58; 0.84), emotional abuse (OR: 0.74, CIs 0.61; 0.91), and community violence victimisation (OR: 0.73, CIs: 0.60; 0.89). For boys, each unit increase in positive parenting was associated with lower odds of emotional abuse (OR: 0.98, CIs: 0.96; 1.0), and youth lawbreaking (OR: 0.97, CIs: 0.95; 0.99); each unit increase in parental monitoring/supervision was associated with lower odds of transactional sex (OR: 0.93, CIs: 0.89; 0.97), physical abuse (OR: 0.96, CIs: 0.94; 0.99), emotional abuse (OR: 0.94, CIs: 0.91; 0.97), community violence victimisation (OR: 0.94, CIs: 0.92; 0.97), and youth lawbreaking (OR: 0.91, CIs: 0.88; 0.93); food security at home was associated with lower odds of physical abuse (OR: 0.72, CIs: 0.58; 0.90), and emotional abuse (OR: 0.59, CIs: 0.46; 0.76).</t>
  </si>
  <si>
    <t>Name/Organisation</t>
  </si>
  <si>
    <t>Reference/Source</t>
  </si>
  <si>
    <t>Keep</t>
  </si>
  <si>
    <t>Reason</t>
  </si>
  <si>
    <t>PIMAG’s session on Social Enablers</t>
  </si>
  <si>
    <t>Date</t>
  </si>
  <si>
    <t>Oldenburg et al (2018) Intimate Partner Violence and Antiretroviral Therapy Initiation Among Female Sex Workers Newly Diagnosed With HIV in Zambia: A Prospective Study. J Acquir Immune Defic Syndr 79:435–439</t>
  </si>
  <si>
    <t>Intimate Partner Violence and Antiretroviral Therapy Initiation Among Female Sex Workers Newly Diagnosed With HIV in Zambia: A Prospective Study</t>
  </si>
  <si>
    <t>The Zambian Peer Educators for HIV Self-Testing study was a 3-arm cluster randomized trial designed to evaluate the effectiveness of 2 health systems delivery approaches for HIV self-test distribution among FSW in Zambia. Participants were randomized in groups defined by the peer educator by whom they were recruited to 1 of 3 intervention arms: (1) direct delivery of the HIV self-test to the participant from the peer educator, (2) receipt of a coupon from the peer educator that could be exchanged for an HIV self-test at a participating clinic or pharmacy, or (3) referral to standard HIV testing services available in the town of recruitment. Participants completed 4 peer educator visits over the 4-month study and 3 quantitative assessments: at enrollment (baseline) and months 1 and 4 after their first study visit with the peer educator.</t>
  </si>
  <si>
    <t>To evaluate the association of intimate partner violence on HIV care outcomes among female sex workers in a cohort of female sex workers in Zambia who were self-reported to be HIV-uninfected or unaware of their status at baseline who were participating in a randomized controlled trial of HIV self-testing</t>
  </si>
  <si>
    <t>Sex workers living with HIV</t>
  </si>
  <si>
    <t>234 FWS who tested HIV positive through the course of the study (4 months)</t>
  </si>
  <si>
    <t>Engagement with HIV-related care and ART initiation</t>
  </si>
  <si>
    <t>Among women experiencing IPV, 48.6% reported initiating ART compared with 69.2% of those who did not report IPV. Participants who reported any IPV had reduced odds of linkage to care [adjusted odds ratio (aOR) 0.48, 95% confidence interval (CI): 0.26 to 0.91, P = 0.03] and ART initiation (aOR 0.40, 95% CI: 0.22 to 0.72, P = 0.002). There was no association between reporting physical IPV and linkage to care outcomes, but women who reported sexual IPV had reduced odds of both linkage to care (aOR 0.40, 95% CI: 0.20 to 0.78, P = 0.007) and ART initiation (aOR 0.42, 95% CI: 0.22 to 0.77, P = 0.005). IPV by nonclient partners was associated with greater reduced odds of linkage to care and ART initiation than by client partners. In the entire study population, there was no association between IPV at baseline and having tested for HIV at the 4-month study assessment (aOR 1.03, 95% CI: 0.54 to 1.98, P = 0.92) or HIV infection at 4 months (aOR 1.12, 95% CI: 0.66 to 1.89, P = 0.69).</t>
  </si>
  <si>
    <t>Logistic regression models adjusted for potential confounding variables, including age, literacy, income, mobile phoneownership, educational status, age at sexual debut, primary partnership status, number of clients, age at initiation of sex work, time since HIV diagnosis, study site, and randomization arm</t>
  </si>
  <si>
    <t>Linking GBV to ART outcomes</t>
  </si>
  <si>
    <t xml:space="preserve">Effects expressed as OR with 95% CI
Any IPV
Linkage to HIV care 0.48 (0.26 to 0.91) 
ART initiation 0.40 (0.22 to 0.72) 
Physical IPV
Linkage to HIV care 0.75 (0.41 to 1.40) 
ART initiation 0.65 (0.35 to 1.21) 
Sexual IPV
Linkage to HIV care  0.40 (0.20 to 0.78) 
ART initiation 0.42 (0.22 to 0.77)
Client partner
Linkage to HIV care
Physical intimate partner violence 0.59 (0.28 to 1.27) 
Sexual intimate partner violence 0.54 (0.28 to 1.02) 
ART initiation 
Physical intimate partner violence 0.57 (0.27 to 1.21) 
Sexual intimate partner violence 0.54 (0.27 to 1.09) 
Non-client partner
Linkage to HIV care
Physical intimate partner violence 0.49 (0.22 to 1.09)
Sexual intimate partner violence 0.36 (0.16 to 0.78) 
ART initiation 
Physical intimate partner violence 0.70 (0.32 to 1.50)
Sexual intimate partner violence 0.47 (0.22 to 1.00) </t>
  </si>
  <si>
    <t>https://pubmed.ncbi.nlm.nih.gov/30142141/</t>
  </si>
  <si>
    <t>Oldenburg CE, Ortblad KF, Chanda MM, Mwale M, Chongo S, Kanchele C, Kamungoma N, Fullem A, Bärnighausen T. Brief Report: Intimate Partner Violence and Antiretroviral Therapy Initiation Among Female Sex Workers Newly Diagnosed With HIV in Zambia: A Prospective Study. Version 2. J Acquir Immune Defic Syndr. 2018 Dec 1;79(4):435-439</t>
  </si>
  <si>
    <t>Oldenburg et al (2018) Human rights protections and HIV prevalence among MSM who sell sex: Cross-country comparisons from a systematic review and metaanalysis</t>
  </si>
  <si>
    <t>Legal protection for sexual minorities and SWs and HIV prevalence among MSM. Provides point estimates pooling several studies but not programme/intervention specific impacts</t>
  </si>
  <si>
    <t>MSM and sex workers</t>
  </si>
  <si>
    <t>HIV prevalence</t>
  </si>
  <si>
    <t>General male population HIV prevalence, GDP per capita, unemployment among males, and population structure.</t>
  </si>
  <si>
    <t>Legal protection for sexual minorities was associated with a 10.9% (95% CI: 3.8–18.0%) and sex workers associated with a 7.0% (95% CI: 1.3–12.8%) decrease in country-level HIV prevalence among men who engage in transactional sex.</t>
  </si>
  <si>
    <t>https://pubmed.ncbi.nlm.nih.gov/26979302/</t>
  </si>
  <si>
    <t>Oldenburg CE, Perez-Brumer AG, Reisner SL, Mayer KH, Mimiaga MJ, Hatzenbuehler ML, Bärnighausen T. Human rights protections and HIV prevalence among MSM who sell sex: Cross-country comparisons from a systematic review and meta-analysis. Glob Public Health. 2018 Apr;13(4):414-425.</t>
  </si>
  <si>
    <t>Ortblad et al (2017) Direct provision versus facility collection of HIV self-tests among female sex workers in Uganda: A cluster-randomized controlled health systems trial</t>
  </si>
  <si>
    <t>HIV testing among FSWs</t>
  </si>
  <si>
    <t>Risk ratios with 95% CI
HIV testing at 1m
Direct provision vs SoC 1.33 (1.17 to 1.51)
Facility collection vs SoC 1.12 (0.96 to 1.32)
Direct provision vs facility collection 1.18 (1.07 to 1.31)
HIV testing at 4m
Direct provision vs SoC 1.14 (1.07 to 1.22)
Facility collection vs SoC 1.11 (1.04 to 1.19)
Direct provision vs facility collection 1.03 (1.01 to 1.05)
HIV testing twice at 4m
Direct provision vs SoC 1.51 (1.29 to 1.77)
Facility collection vs SoC 1.24 (1.04 to 1.49)
Direct provision vs facility collection 1.22 (1.08 to 1.37)
Linkage to care, sought HIV medical care at 1m
Direct provision vs SoC 0.65 (0.30-1.41) 
Facility collection vs SoC 0.50 (0.24-1.04)
Direct provision vs facility collection 1.30 (0.54-3.15) 
Linkage to care, ART initiation at 4m
Direct provision vs SoC 0.83 (0.49-1.41) 
Facility collection vs SoC 1.01 (0.62-1.65)
Direct provision vs facility collection 0.82 (0.46-1.44)
Linkage to care, sought HIV medical care at 1m
Direct provision vs SoC 0.99 (0.37-2.67)
Facility collection vs SoC 0.76 (0.29-2.02)
Direct provision vs facility collection 1.30 (0.46-3.73)
Linkage to care, ART initiation care at 4m
Direct provision vs SoC 0.91 (0.46-1.81) 
Facility collection vs SoC 1.15 (0.63-2.10)
Direct provision vs facility collection 0.79 (0.41-1.54)</t>
  </si>
  <si>
    <t>Development synergies</t>
  </si>
  <si>
    <t>Justice</t>
  </si>
  <si>
    <t>Gender</t>
  </si>
  <si>
    <t>https://pubmed.ncbi.nlm.nih.gov/29182634/</t>
  </si>
  <si>
    <t>Ortblad K, Kibuuka Musoke D, Ngabirano T, Nakitende A, Magoola J, Kayiira P, Taasi G, Barresi LG, Haberer JE, McConnell MA, Oldenburg CE, Bärnighausen T. Direct provision versus facility collection of HIV self-tests among female sex workers in Uganda: A cluster-randomized controlled health systems trial. PLoS Med. 2017 Nov 28;14(11):e1002458</t>
  </si>
  <si>
    <t>Mathur et al. WHAT IS THE EFFECT OF LAYERED PREVENTION INTERVENTIONS ON HIV RISK AMONG ADOLESCENT GIRLS IN ZAMBIA?</t>
  </si>
  <si>
    <t>John Stover</t>
  </si>
  <si>
    <t>DREAMS program (Captured knowledge, attitudes, practices, program experiences, and HIV service uptake) among 15 to 19 year old women</t>
  </si>
  <si>
    <t>PP presentation (provided by John Stover)</t>
  </si>
  <si>
    <t>Development synergies (social asset, youth-friendly services, education, economic social protection) on HIV testing</t>
  </si>
  <si>
    <t>HIV testing in last 12 months (% those receiving the programm component against those that do not)
Social asset building (Exposure 63%)
79% vs 69%
Youth-friendly SRH services offered (Exposure 87%)
76% vs 69%
Educational social protection (Exposure 49%)
76% vs 51%
Economic social protection (Exposure 33%) 
77% vs 65%</t>
  </si>
  <si>
    <t>Note</t>
  </si>
  <si>
    <t>Not peer reviewed</t>
  </si>
  <si>
    <t>PP presentation with a systematic review at a preliminary stage. No point estimated reported. Resources by Baird et al 2012 and Byqvist et al 2018 with point estimates on HIV prevalence and incidence, but exact citations not provided</t>
  </si>
  <si>
    <t>Katz, IT. Et al.</t>
  </si>
  <si>
    <t>Impact of HIV-related stigma on treatment adherence: systematic review and meta-synthesis</t>
  </si>
  <si>
    <t>Systematic review and meta-synthesis looking at the impact of HIV-related stigma on treatment adherence</t>
  </si>
  <si>
    <t>Adherence to HIV antiretroviral therapy (ART)</t>
  </si>
  <si>
    <t>Among the 41 quantitative studies, 24 of 33 cross-sectional studies (71%) reported a positive finding between HIV stigma and ART non-adherence, while 6 of 7 longitudinal studies (86%) reported a null finding (Pearson’s x2 = 7.7; p = 0.005).</t>
  </si>
  <si>
    <t>Experience of discriminatory behaviours was associated with increased odds of non-adherence (AOR 1.74, 95% CI 1.14 2.65), after adjusting for household income, binge drinking, food insecurity, social support and healthcare supply-related factors
Stigma was associated with a reduced odds of good adherence (AOR=0.96; 95% CI=0.93-0.98), after adjusting for education, family income, years since diagnosis and recent drug use
Fear of stigma from partner was associated with reduced odds of _95% adherence (OR=0.13; 95% CI=0.02-0.70)
Poor adherence was associated with HIV-related discrimination (AOR=1.68; 95% CI=1.00-2.82)
In a structural equation model, stigma was associated with reduced adherence (b=-0.21, p&lt;0.01)
High stigma was associated with greater odds of non-adherence (AOR=3.3; 95% CI=1.4-8.1), after adjusting for race &amp; education
Stigma-related experiences had a negative association with self-reported adherence (b=-0.20, p&lt;0.01), after adjusting for income, employment status and time since diagnosis
A high level of stigma was associated with increased odds of non-adherence (AOR=3.1; 95% CI=1.3-7.7), after adjusting for insurance coverage, employment, mental disorder and history of alcohol or drug treatment</t>
  </si>
  <si>
    <t>https://pubmed.ncbi.nlm.nih.gov/24242258/</t>
  </si>
  <si>
    <t>Katz IT, Ryu AE, Onuegbu AG, Psaros C, Weiser SD, Bangsberg DR, Tsai AC. Impact of HIV-related stigma on treatment adherence: systematic review and meta-synthesis. J Int AIDS Soc. 2013 Nov 13;16(3 Suppl 2):18640</t>
  </si>
  <si>
    <t>Stigma
1, Those with stigma are less likely to test for HIV: Golub study among MSM in New York City found aOR of 0.54 for likelihood of testing for HIV in the past six months
2. Those with stigma are less likely to link to care at high CD4 counts: PopArt analysis showing aOR of 1.71 -1.82 for late linkage to care among those who felt ashamed because of HIV status; Gesesaw 2017 meta-analysis found that those with stigma had greater probability of late presentation to care aOR = 2.4 (1.6-3.6) (Late presentation is WHO Stage III or IV disease).
Decriminalization
For decriminalization we have the Shannon paper that modeled the effects for FSW and found about a 40% reduction in new infections over a 10 year period in Vancouver, Mombasa and Bellary, India. Other sources suggest that about 40% of the population lives in countries where commercial sex and/or same sex relations are illegal. For PWID Borquez estimates that decriminalization coupled with OST could prevent 21% of new infections. This suggests that achieving decriminalization in all countries would avert about 390,000 new infections among FSW, clients, MSM and PWID from 2020-2030 (40% reduction in 40% of population x new infections among FSW, clients, MSM and PWID) or about 4% of all infections averted by achieving the 2025 and 2030 targets. The final total will be somewhat larger due to secondary transmissions but the effect will not be large in the 2020-2030 time period.</t>
  </si>
  <si>
    <t>Email</t>
  </si>
  <si>
    <t>unclear</t>
  </si>
  <si>
    <t>JA</t>
  </si>
  <si>
    <t>Andersson, Galit Zeluf et al. (2020) Stigma reduction interventions in people living with HIV to improve health-related quality of life. Lancet HIV, Volume 7, Issue 2, e129 - e140</t>
  </si>
  <si>
    <t>No point estimates presented, need to do snowballing</t>
  </si>
  <si>
    <t>Peter and JA</t>
  </si>
  <si>
    <t>Sullivan et al (2020) Falling Short of the First 90: HIV Stigma and HIV Testing Research in the 90–90–90 Era. AIDS and Behavior 24:357–362</t>
  </si>
  <si>
    <t>Rasayan et al (2020) Conditional economic incentives to improve HIV prevention. Correspondence to Galárraga O, Sosa-Rubí SG. Conditional economic incentives to improve HIV prevention and treatment in low-income and middleincome countries. Lancet HIV 2019; 6: e705–14.</t>
  </si>
  <si>
    <t>No point estimates presented</t>
  </si>
  <si>
    <t>Conditional economic incentives to improve HIV prevention and treatment in low-income and middle-income countries</t>
  </si>
  <si>
    <t>Economic incentives on HIV prevention</t>
  </si>
  <si>
    <t>Effect sizes on HIV testing and counselling
Cash incentive 3.67
Lottery 2.66</t>
  </si>
  <si>
    <t>Effect sizes on HIV/STI incidence
Conditional cash transfer 0.29
Unconditional cash transfer 0.47</t>
  </si>
  <si>
    <t>Effect sizes on linkage to and retention in care
Voucher incentives 2.93</t>
  </si>
  <si>
    <t>Effect sizes on ART adherence
Escalating cash incentives 1.26</t>
  </si>
  <si>
    <t>Effect sizes on VMMC uptake
Cash vouchers (low value) 4.30
Cash vouchers (high value) 6.20</t>
  </si>
  <si>
    <t>Galarraga, O and Sosa-Rubí SG (2019) Conditional economic incentives to improve HIV prevention and treatment in low-income and middle-income countries. Lancet HIV 2019; 6: e705–14</t>
  </si>
  <si>
    <t>https://www.thelancet.com/journals/lanhiv/article/PIIS2352-3018(19)30233-4/fulltext</t>
  </si>
  <si>
    <t>Altice et al (2016) The perfect storm: incarceration and the high-risk environment perpetuating transmission of HIV, hepatitis C virus, and tuberculosis in Eastern Europe and Central Asia. The Lancet, http://dx.doi.org/10.1016/S0140-6736(16)30856-X</t>
  </si>
  <si>
    <t>Altice et al.</t>
  </si>
  <si>
    <t>When assuming heightened HIV transmission risk in previously incarcerated individuals who inject drugs, the model (fi gures 1, 2) suggests that community HIV incidence and prevalence would decrease dramatically by 2030 (incidence by 75% [95% credibility interval (CrI) 64–87], prevalence by 56% [95% CrI 42–66]) if the HIV transmission risk among currently and previously incarcerated individuals were set equal to that of
never-incarcerated individuals. Additionally, 55·1% (95% CrI 40·2–68·2) of new HIV infections would be prevented, mainly due to reduction in the heightened risk among recently-released people who inject drugs. Indeed, 28·2% (95% CrI 13·6–41·1) of HIV infections would be averted if this heightened risk was only partly reduced to the same as non-recently incarcerated individuals.
if people who inject drugs had no new incarcerations after 2015, only 12·8% (95% CrI –4·7 to 24·6) of new HIV infections would be averted thereafter.</t>
  </si>
  <si>
    <t>Stone et al (2018) Incarceration history and risk of HIV and hepatitis C virus acquisition among people who inject drugs: a systematic review and meta-analysis. Lancet Infect Dis, http://dx.doi.org/10.1016/S1473-3099(18)30469-9</t>
  </si>
  <si>
    <t>Incarceration history and risk of HIV and hepatitis C virus acquisition among people who inject drugs: a systematic review and meta-analysis. Lancet Infect Dis, http://dx.doi.org/10.1016/S1473-3099(18)30469-9</t>
  </si>
  <si>
    <t>Stone et al</t>
  </si>
  <si>
    <t>To quantify the associations between recent (past 3, 6, or 12 months or since last follow-up) or past incarceration and HIV or HCV acquisition (primary infection or reinfection) risk among PWID</t>
  </si>
  <si>
    <t>A national, dynamic model of incarceration and HIV transmission through drug injection that stratifi ed people who inject drugs by incarceration state (never, current, recently released within the past 12 months, and past incarceration more than 12 months ago), and HIV infection state (susceptible, initial acute and chronic HIV infection, and receiving antiretroviral therapy).</t>
  </si>
  <si>
    <t>Recent incarceration was associated with an 81% (relative risk [RR] 1∙81, 95% CI 1∙40–2∙34) increase in HIV acquisition risk, with moderate heterogeneity between studies (I²=63∙5%; p=0∙001), and a 62% (RR 1∙62, 95% CI 1∙28–2∙05) increase in HCV acquisition risk, also with moderate heterogeneity between studies (I²=57∙3%; p=0∙002). Past incarceration was associated with a 25% increase in HIV (RR 1∙25, 95% CI 0∙94–1∙65) and a 21% increase in HCV (1∙21, 1∙02–1∙43) acquisition risk.</t>
  </si>
  <si>
    <t xml:space="preserve">Arum et al HOMELESSNESS, UNSTABLE HOUSING AND HIV AND HEPATITIS C VIRUS ACQUISITION RISK AMONG PEOPLE WHO INJECT DRUGS – SYSTEMATIC REVIEW AND META-ANALYSIS </t>
  </si>
  <si>
    <t>Justice or DS</t>
  </si>
  <si>
    <t xml:space="preserve">We assessed whether homelessness or unstable housing elevates HIV or hepatitis C virus (HCV) acquisition risk among PWID. </t>
  </si>
  <si>
    <t>Recent homelessness or unstable housing was associated with a 53% increase in HIV acquisition risk (crude relative risk[cRR] 1.53;95% confidence interval [CI]1.21–1.94;I2=75%;p-value&lt;0.001) and 63% increase in HCV acquisition risk with moderate-high between-study heterogeneity (cRR 1.63;95%CI 1.37-1.93;I2=53.1%;p-value&lt;0.001).</t>
  </si>
  <si>
    <t>DeBeck K et al</t>
  </si>
  <si>
    <t>HIV and the criminalisation of drug use among people who inject drugs: a systematic review</t>
  </si>
  <si>
    <t>To examine, through any study design, the association between an a-priori set of indicators related to the criminalisation of drugs and HIV prevention or treatment among PWID; provide sufficient details on the methods followed to allow critical assessment of quality</t>
  </si>
  <si>
    <t>Among the 106 studies included in this review, 85 (80%) suggested that drug criminalisation has a negative effect on HIV prevention and treatment, 10 (9%) suggested no association, five (5%) suggested a beneficial effect, one (1%) suggested both beneficial and negative effects, and five (5%) suggested both null and negative effects.</t>
  </si>
  <si>
    <t>Peter Vickerman</t>
  </si>
  <si>
    <t>DeBeck et al (2017) HIV and the criminalisation of drug use among people who inject drugs: a systematic review. Lancet HIV 4: e357–74</t>
  </si>
  <si>
    <t>Lucie Cluver et al. (2018) Multitype violence exposures and adolescent antiretroviral nonadherence in South Africa. AIDS 32:975–983</t>
  </si>
  <si>
    <t>JA/Cluver</t>
  </si>
  <si>
    <t>Lucie Cluver et al. (2018) STACKing the odds for adolescent survival: health service factors associated with full retention in care and adherence amongst adolescents living with HIV in South Africa. JIAS 21:e25176</t>
  </si>
  <si>
    <t>Lucie Cluver et al. (2018) Sustainable Survival for adolescents living with HIV: do SDG-aligned provisions reduce potential mortality risk? JIAS 21(S1):e25056</t>
  </si>
  <si>
    <t>Lucie D Cluver et al. (2019) Improving lives by accelerating progress towards the UN Sustainable Development Goals for adolescents living with HIV: a prospective cohort study. Lancet Child Adolesc 3: 254–54</t>
  </si>
  <si>
    <t>Alice Redfern et al. (2019) Cost and cost-effectiveness of a parenting programme to prevent violence against adolescents in South Africa. BMJ Glob Health 4:e001147</t>
  </si>
  <si>
    <t>Cost data</t>
  </si>
  <si>
    <t>Elona Toska et al. (2019) Consistent Provisions Mitigate Exposure to Sexual Risk and HIV Among Young Adolescents in South Africa. AIDS and Behavior, https://doi.org/10.1007/s10461-019-02735-x</t>
  </si>
  <si>
    <t>Lucie Cluver et al. Violence prevention accelerators for children and adolescents in Africa. Draft manuscript</t>
  </si>
  <si>
    <t>JA/Orza</t>
  </si>
  <si>
    <t>Jones et al (2011) Costing Human Rights and Community Support Interventions as a Part of Universal Access to HIV Treatment and Care in a Southern African Setting. Curr HIV Res. 9(6): 416–428.</t>
  </si>
  <si>
    <t>Frontline AIDS (2019) What works (Summary): Addressing self-stigma among people affected by HIV</t>
  </si>
  <si>
    <t>To add</t>
  </si>
  <si>
    <t>Pantellic M et al (2019) ‘Management of a spoiled identity’ : systematic review of interventions to address self stigma among people living with and most affected by HIV. BMJ Global Health 4:e001285</t>
  </si>
  <si>
    <t>Settergren SK, Mujaya S, Rida W, Kajula LJ, Kamugisha H, Kilonzo Mbwambo J, et al. (2018) Cluster randomized trial of comprehensive gender-based violence programming delivered through the HIV/AIDS programme platform in Mbeya Region, Tanzania: Tathmini GBV study. PLoS ONE 13(12): e0206074.</t>
  </si>
  <si>
    <t>Haberland N, Rogow D. (2015) Sexuality education: Emerging trends in evidence and practice. Journal of Adolescent Health 2015;56(1, Supplement):S15-S21</t>
  </si>
  <si>
    <t>No point estimates</t>
  </si>
  <si>
    <t>Vu et al (2017) Inequitable Gender Norms From Early Adolescence to Young Adulthood in Uganda: Tool Validation and Differences Across Age Groups. J Adolesc Health 60(2, Suppl 2): S15-S21</t>
  </si>
  <si>
    <t xml:space="preserve">No HIV impacts (Outcomes included having sex before the age of 15 yrs, condom use and experience violence) </t>
  </si>
  <si>
    <t>Gender Norms and HIV Testing/Treatment Uptake: Evidence from a Large Population-Based Sample in South Africa</t>
  </si>
  <si>
    <t>Data are drawn from a population-based survey of 2057 individuals (1053 women and 1004 men) ages 18–49 in 27 villages in the rural Bushbuckridge sub-district of Mpumalanga province. This survey served as an endline assessment for a community-based trial (Community Mobilization for the Prevention of HIV in Young South African Women) and as a baseline assessment for another trial (Community Mobilization for Treatment as Prevention)</t>
  </si>
  <si>
    <t>Population-based survey</t>
  </si>
  <si>
    <t>Commuity members and PLHIV</t>
  </si>
  <si>
    <t>HIV testing and treatment use</t>
  </si>
  <si>
    <t>In multivariate analyses using the global measure for views toward gender norms (the GEM Scale), endorsement of inequitable gender norms was associated with more testing (AOR 2.47, p &lt;   0.01) and less treatment use (AOR 0.15, p &lt;   0.01) among women but not men. When examining specific subsets of inequitable norms (e.g., endorsing men as the primary decision-maker), decreased odds of treatment use was found for men as well (AOR 0.18, p &lt;   0.01)</t>
  </si>
  <si>
    <t>Analyses controlled for age, marital status, education; incorporated sampling weights; and accounted for clustering</t>
  </si>
  <si>
    <t>Gender norms among women and men</t>
  </si>
  <si>
    <t>https://www.ncbi.nlm.nih.gov/pmc/articles/PMC6773668/</t>
  </si>
  <si>
    <t>Pulerwitz J, Gottert A, Kahn K, et al. Gender Norms and HIV Testing/Treatment Uptake: Evidence from a Large Population-Based Sample in South Africa. AIDS Behav. 2019;23(Suppl 2):162‐171. doi:10.1007/s10461-019-02603-8</t>
  </si>
  <si>
    <t>1053 women and 1004 men
HIV testing: 970 women and 979 men
Current ART: 122 women and 48 men</t>
  </si>
  <si>
    <t>HIV testing (adjusted OR with 95% CI)
GEMS (mean score, 23 items) higher = more inequitable 
-Women: 2.47 (1.46, 4.18)
-Men: 1.38 (0.95, 2.01) 
Norms condoning men’s violence and control over women
-Women: 1.74 (1.13, 2.69)
-Men: 1.53 (1.11, 2.10) 
Norms around men as the decision-maker in a couple
-Women: 1.40 (0.97, 2.01)
-Men: 0.96 (0.77, 1.20) 
Norms around men’s toughness and avoidance of help-seeking
-Women: 1.06 (0.57, 1.98)
-Men: 0.88 (0.62, 1.24) 
Norms around women’s primary responsibility as family caretaker
-Women: 2.19 (1.72, 2.80)
-Men: 1.23 (0.95, 1.60)
Talked with current/most recent sexual partner about getting tested for HIV
-Women: 1.70 (1.12, 2.59)
-Men: 1.57 (1.15, 2.14)
Current ART (adjusted OR with 95% CI)
GEM Scale (mean score, 23 items) higher = more inequitable
-Women: 0.15 (0.04, 0.53)
-Men: 0.57 (0.08, 3.82) 
Norms condoning men’s violence and control over women
-Women: 0.34 (0.12, 0.97)
-Men: 1.06 (0.21, 5.4) 
Norms around men as the decision-maker in a couple
-Women: 0.18 (0.07, 0.51)
-Men: 0.28 (0.08, 0.93) 
Norms around men’s toughness and avoidance of help-seeking
-Women: 0.35 (0.13, 0.96)
-Men: 0.83 (0.17, 4.1) 
Norms around women’s primary responsibility as family caretaker
-Women: 0.54 (0.25, 1.21)
-Men: 1.30 (0.19, 8.8)</t>
  </si>
  <si>
    <t>Recommendation to include in the SE paper</t>
  </si>
  <si>
    <t>Not assessing HIV outcomes</t>
  </si>
  <si>
    <t>Included in SE report</t>
  </si>
  <si>
    <t>Gesesew, H. A. et al</t>
  </si>
  <si>
    <t>Significant association between perceived HIV related stigma and late presentation for HIV/AIDS care in low and middle-income countries: A systematic review and meta-analysis</t>
  </si>
  <si>
    <t>Golub, S. A. and K. E. Gamarel</t>
  </si>
  <si>
    <t>The impact of anticipated HIV stigma on delays in HIV testing behaviors: findings from a community-based sample of men who have sex with men and transgender women in New York City</t>
  </si>
  <si>
    <t>Sabapathy, K. et al</t>
  </si>
  <si>
    <t>Predictors of timely linkage-to-ART within universal test and treat in the HPTN 071 (PopART) trial in Zambia and South Africa: findings from a nested case-control study.</t>
  </si>
  <si>
    <t>Aibibula et al</t>
  </si>
  <si>
    <t>Food insecurity and low CD4 count among HIV-infected people: a systematic review and meta-analysis</t>
  </si>
  <si>
    <t>To evaluate the Gender Identity law adopted in 2012</t>
  </si>
  <si>
    <t>Transgender women</t>
  </si>
  <si>
    <t>Better and earlier access to health services among transgender people, including HIV testing and treatment.
Reduction in stigma and discrimination in health-care settings: only three out of 10 study participants reported discrimination based on their gender identity after the enactment of the law (compared to eight out of 10 before it).
Quality of life of transgender people, increasing their access to education, work and health services</t>
  </si>
  <si>
    <t xml:space="preserve">Drug law reform, which de-penalised the possession of small amounts of drugs and instituted drug treatment instead of incarceration </t>
  </si>
  <si>
    <t>To evaluate impacts of the drug law reform in 2021 and 2017</t>
  </si>
  <si>
    <t>2012 and 2017</t>
  </si>
  <si>
    <t>Modelling estimated the limited reform implementation averted 2% (95% CI 0·2–3·0) of new HIV infections
If implementation reduced incarceration in people who inject drugs by 80% from 2018 onward, 9% (95% CI 4–16) of new HIV infections between 2018 and 2030 could be averted, with 21% (10–33) averted if people who inject drugs were referred to opioid agonist treatment instead of being incarcerated</t>
  </si>
  <si>
    <t>To evaluate the impact of legal age of consent on coverage of HIV testing among adolescents between 2011-2016</t>
  </si>
  <si>
    <t>2011-2016</t>
  </si>
  <si>
    <t>HIV testing</t>
  </si>
  <si>
    <t>HIV infections</t>
  </si>
  <si>
    <t>Quality of Life, stigma and discrimination</t>
  </si>
  <si>
    <t>Legal age of consent below 16 years was associated with an 11.0 percentage points higher coverage of HIV testing 
(95% CI: 7.2 to 14.8 corresponding to a rate ratio of 1.74 (1.35-2.13). 
HIV testing rate had a stronger association with lower age of consent among females than males. The testing rates differences were 14.0 percentage points (8.6-19.4) for females and 6.9 percentage points (1.6-12.2) for males (P-value for homogeneity = 0.07).</t>
  </si>
  <si>
    <t>To evaluate the Same-Sex Marriage Prohibition Act</t>
  </si>
  <si>
    <t>MSM</t>
  </si>
  <si>
    <t>Fear of accessing healthcare</t>
  </si>
  <si>
    <t>MSM were more likely to fear accessing healthcare following the enactment of legislation to further criminalising same-sex practices</t>
  </si>
  <si>
    <t>Fear of seeking health care
(aIRR: 2.92, 95% CI 1.46–5.84)
No safe spaces to be with other MSM
(aIRR: 3.26, 95% CI 1.94–5.48)</t>
  </si>
  <si>
    <t>Modelling study</t>
  </si>
  <si>
    <t xml:space="preserve">87 studies designed a priori to examine one or more structural determinants of HIV, HIV and sexually transmitted infection (STI), or condom use </t>
  </si>
  <si>
    <t>Decriminalisation of sex work would have the greatest effect on the course of HIV epidemics across all settings, averting 33–46% of HIV infections in the next decade</t>
  </si>
  <si>
    <t xml:space="preserve">Anti-LGBT Legislation using four anti-LGBT legislation variables: repressive legislation, lack of protective legislation, lack of progressive legislation, and a penalties variable (score 0-14 with higher scores reflecting less progressive
legislation).
</t>
  </si>
  <si>
    <t>Ever tested</t>
  </si>
  <si>
    <t>Decreased by 2% (95% CI 1-4%) for each point increase on the global anti-LGBT legislation index</t>
  </si>
  <si>
    <t>Aristegui, I et al</t>
  </si>
  <si>
    <t>Transgender people perceptions of the impact of the gender identity law in Argentina</t>
  </si>
  <si>
    <t>Aristegui I, Romero M, Dorigo A, Gomez Lucas M, Zalazar V, Rodriguez L. Transgender people perceptions of the impact of the gender identity law in Argentina. In: 20th International AIDS Conference. Melbourne; 2014.</t>
  </si>
  <si>
    <t>https://www.tandfonline.com/doi/abs/10.1080/15532739.2017.1314796</t>
  </si>
  <si>
    <t>Borquez A, Beletsky L, Nosyk B, Strathdee SA, Madrazo A, Abramovitz D, et al. The effect of public health-oriented drug law reform on HIV incidence in people who inject drugs in Tijuana, Mexico: an epidemic modelling study. Lancet Public Heal. 2018</t>
  </si>
  <si>
    <t>Borquez, A</t>
  </si>
  <si>
    <t>The effect of public health-oriented drug law reform on HIV incidence in people who inject drugs in Tijuana, Mexico: an epidemic modelling study</t>
  </si>
  <si>
    <t>National age-of-consent laws and adolescent HIV testing in sub-Saharan Africa: a propensity-score matched study</t>
  </si>
  <si>
    <t>McKinnon, B</t>
  </si>
  <si>
    <t>Mckinnon B, Vandermorris A. National age-of-consent laws and adolescent HIV testing in sub-Saharan Africa: a propensity-score matched study. Bull World Health Organ. 2018</t>
  </si>
  <si>
    <t>Global epidemiology of HIV among female sex workers: Influence of structural determinants</t>
  </si>
  <si>
    <t>Shannon, K</t>
  </si>
  <si>
    <t>Stannah, J</t>
  </si>
  <si>
    <t>HIV testing and engagement with the HIV treatment cascade among men who have sex with men in Africa: a systematic review and meta-analysis</t>
  </si>
  <si>
    <t>Schwartz, SR</t>
  </si>
  <si>
    <t xml:space="preserve">Schwartz SR, Nowak RG, Orazulike I, Keshinro B, Ake J, Kennedy S, et al. The immediate eff ect of the Same-Sex Marriage Prohibition Act on stigma, discrimination, and engagement on HIV prevention and treatment services in men who have sex with men in Nigeria: Analysis of prospective data from the TRUST cohort. Lancet HIV. 2015 Jul 1;2(7):e299–306. </t>
  </si>
  <si>
    <t xml:space="preserve">The immediate eff ect of the Same-Sex Marriage Prohibition Act on stigma, discrimination, and engagement on HIV prevention and treatment services in men who have sex with men in Nigeria: Analysis of prospective data from the TRUST cohort  </t>
  </si>
  <si>
    <t xml:space="preserve">Shannon K, Strathdee SA, Goldenberg SM, Duff P, Mwangi P, Rusakova M, et al. Global epidemiology of HIV among female sex workers: Influence of structural determinants. Lancet. 2015;385(9962):55–71. </t>
  </si>
  <si>
    <t>Stannah J, Dale E, Elmes J, Staunton R, Beyrer C, Mitchell KM, et al. HIV testing and engagement with the HIV treatment cascade among men who have sex with men in Africa: a systematic review and meta-analysis. Lancet HIV. 2019</t>
  </si>
  <si>
    <t>https://pubmed.ncbi.nlm.nih.gov/30122559/</t>
  </si>
  <si>
    <t>https://pubmed.ncbi.nlm.nih.gov/30618464/</t>
  </si>
  <si>
    <t>https://pubmed.ncbi.nlm.nih.gov/26125047/</t>
  </si>
  <si>
    <t>https://pubmed.ncbi.nlm.nih.gov/25059947/</t>
  </si>
  <si>
    <t>https://pubmed.ncbi.nlm.nih.gov/31601542/</t>
  </si>
  <si>
    <t>Excluded</t>
  </si>
  <si>
    <t>https://www.thelancet.com/journals/lancet/article/PIIS0140-6736(16)30856-X/fulltext</t>
  </si>
  <si>
    <t>Altice FL, Azbel L, Stone J, Brooks-Pollock E, Smyrnov P, Dvoriak S, Taxman FS, El-Bassel N, Martin NK, Booth R, Stöver H, Dolan K, Vickerman P. The perfect storm: incarceration and the high-risk environment perpetuating transmission of HIV, hepatitis C virus, and tuberculosis in Eastern Europe and Central Asia. Lancet. 2016 Sep 17;388(10050):1228-48</t>
  </si>
  <si>
    <t>Review</t>
  </si>
  <si>
    <t>https://pubmed.ncbi.nlm.nih.gov/28515014/</t>
  </si>
  <si>
    <t>DeBeck K, Cheng T, Montaner JS, Beyrer C, Elliott R, Sherman S, Wood E, Baral S. HIV and the criminalisation of drug use among people who inject drugs: a systematic review. Lancet HIV. 2017 Aug;4(8):e357-e374.</t>
  </si>
  <si>
    <t>https://pubmed.ncbi.nlm.nih.gov/30385157/</t>
  </si>
  <si>
    <t>Stone J, Fraser H, Lim AG, Walker JG, Ward Z, MacGregor L, Trickey A, Abbott
S, Strathdee SA, Abramovitz D, Maher L, Iversen J, Bruneau J, Zang G, Garfein
RS, Yen YF, Azim T, Mehta SH, Milloy MJ, Hellard ME, Sacks-Davis R, Dietze PM,
Aitken C, Aladashvili M, Tsertsvadze T, Mravčík V, Alary M, Roy E, Smyrnov P, Sazonova Y, Young AM, Havens JR, Hope VD, Desai M, Heinsbroek E, Hutchinson SJ, Palmateer NE, McAuley A, Platt L, Martin NK, Altice FL, Hickman M, Vickerman P. Incarceration history and risk of HIV and hepatitis C virus acquisition among people who inject drugs: a systematic review and meta-analysis. Lancet Infect Dis. 2018 Dec;18(12):1397-1409</t>
  </si>
  <si>
    <t>Beattie TS, Bhattacharjee P, Isac S, Mohan HL, Simic-Lawson M, Ramesh BM, et al. Declines in violence and police arrest among female sex workers in Karnataka state, south India, following a comprehensive HIV prevention programme. J Int AIDS Soc. 2015 Oct 16;18(1).</t>
  </si>
  <si>
    <t>Shannon et al</t>
  </si>
  <si>
    <t>Declines in violence and police arrest among female sex workers in Karnataka state, south India, following a comprehensive HIV prevention programme</t>
  </si>
  <si>
    <t>Avahan programme</t>
  </si>
  <si>
    <t>5792 in IBBS and 15813 on polling booth surveys</t>
  </si>
  <si>
    <t>Experience of non-partner violence (being raped in the past year and/or beaten in the past six months) was significantly associated with HIV prevalence
aOR: 1.59 (1.18, 2.15), p=0.002</t>
  </si>
  <si>
    <t xml:space="preserve">Hatcher AM, Smout EM, Turan JM, Christofides N, Stöckl H. Intimate partner violence and engagement in HIV care and treatment among women: A systematic review and meta-analysis. AIDS. 2015 Oct 23;29(16):2183–94. </t>
  </si>
  <si>
    <t>Hatcher et al</t>
  </si>
  <si>
    <t>Intimate partner violence and engagement in HIV care and treatment among women: A systematic review and meta-analysis.</t>
  </si>
  <si>
    <t>Systematic review and meta-analysis</t>
  </si>
  <si>
    <t>Women living with HIV</t>
  </si>
  <si>
    <t>Systematic review</t>
  </si>
  <si>
    <t>Treatment adherence and viral suppression</t>
  </si>
  <si>
    <t>Intimate partner violence significantly associated with lower ART use, poorer self-reported ART adherence and lower odds of viral load suppression</t>
  </si>
  <si>
    <t>ART use 
  OR=0.79 (0.64-0.97) 
ART adherence 
  OR=0.48 (0.30-0.75) 
Viral suppression 
  OR=0.64 (0.46-0.90)</t>
  </si>
  <si>
    <t xml:space="preserve">Li Y, Marshall CM, Rees HC, Nunez A, Ezeanolue EE, Ehiris JE. Intimate partner violence and HIV infection among women: a systematic review and meta-analysis. J Int AIDS Soc. 2014 Feb 13;17(1). </t>
  </si>
  <si>
    <t>Li et al</t>
  </si>
  <si>
    <t>Intimate partner violence and HIV infection among women: a systematic review and meta-analysis</t>
  </si>
  <si>
    <t xml:space="preserve">331468 from 16 countries in 28 studies </t>
  </si>
  <si>
    <t>Physical intimate partner violence and any type of intimate partner violence were significantly associated with HIV infection in cohort and cross-sectional studies</t>
  </si>
  <si>
    <t>Cohort studies
Physical intimate partner violence 
  Pooled RR: 1.22 (1.01-1.46)
Any type of intimate partner violence 
  Pooled RR: 1.28 (1.00-1.64)
Cross-sectional studies
Physical intimate partner violence 
  Pooled RR: 1.44 (1.10-1.87)
Combination of physical and sexual intimate partner violence 
  Pooled RR: 2.00 (1.24-3.22) 
Any type of intimate partner violence 
  Pooled RR: 1.41 (1.16-1.73)</t>
  </si>
  <si>
    <t>https://pubmed.ncbi.nlm.nih.gov/26477992/</t>
  </si>
  <si>
    <t>https://pubmed.ncbi.nlm.nih.gov/26353027/</t>
  </si>
  <si>
    <t>https://pubmed.ncbi.nlm.nih.gov/24560342/</t>
  </si>
  <si>
    <t>Sareen et al</t>
  </si>
  <si>
    <t>Is intimate partner violence associated with HIV infection among women in the United States?</t>
  </si>
  <si>
    <t xml:space="preserve">Sareen J, Pagura J, Grant B. Is intimate partner violence associated with HIV infection among women in the United States? Gen Hosp Psychiatry. 2009 May 1;31(3):274–8. </t>
  </si>
  <si>
    <t>Intimate partner violence was significantly associated with HIV infection 
OR=5.79 (2.10-15.97), p&lt;0.01
aOR=3.44 (1.28–9.22), p&lt;0.05</t>
  </si>
  <si>
    <t>https://pubmed.ncbi.nlm.nih.gov/19410107/</t>
  </si>
  <si>
    <t>Miller T, Hallfors D, Cho H, Luseno W, Waehrer G. Cost-effectiveness of school support for orphan girls to prevent HIV infection in Zimbabwe. Prev Sci. 2013 Oct;14(5):503-12.</t>
  </si>
  <si>
    <t>Boyer S, Clerc I, Bonono CR, Marcellin F, Bilé PC, Ventelou B. Non-adherence to antiretroviral treatment and unplanned treatment interruption among people living with HIV/AIDS in Cameroon: Individual and healthcare supply-related factors. Soc Sci Med. 2011 Apr;72(8):1383–92.</t>
  </si>
  <si>
    <t>Non-adherence to antiretroviral treatment and unplanned treatment interruption among people living with HIV/AIDS in Cameroon: Individual and healthcare supply-related factors</t>
  </si>
  <si>
    <t>Boyer</t>
  </si>
  <si>
    <t>Chimoyi L, Tshuma N, Muloongo K, Setswe G, Sarfo B, Nyasulu PS. HIV-related knowledge, perceptions, attitudes, and utilisation of HIV counselling and testing: A venue-based intercept commuter population survey in the inner city of Johannesburg, South Africa. Glob Health Action. 2015;8(1)</t>
  </si>
  <si>
    <t>HIV-related knowledge, perceptions, attitudes, and utilisation of HIV counselling and testing: A venue-based intercept commuter population survey in the inner city of Johannesburg, South Africa</t>
  </si>
  <si>
    <t>Chimoyi et al</t>
  </si>
  <si>
    <t>Christopoulos KA, Neilands TB, Dilworth S, Lisha N, Sauceda J, Mugavero MJ, et al. Internalized HIV stigma predicts subsequent viremia in US HIV patients through depressive symptoms and antiretroviral therapy adherence. AIDS. 2020 Sep 1;34(11):1665–71</t>
  </si>
  <si>
    <t>Internalized HIV stigma predicts subsequent viremia in US HIV patients through depressive symptoms and antiretroviral therapy adherence</t>
  </si>
  <si>
    <t>Christopoulos et al</t>
  </si>
  <si>
    <t>Dalrymple J, McAloney-Kocaman K, Flowers P, McDaid LM, Frankis JS. Age-related factors influence HIV testing within subpopulations: A cross-sectional survey of MSM within the Celtic nations. Sex Transm Infect. 2019 Aug 1;95(5):351–7</t>
  </si>
  <si>
    <t xml:space="preserve"> Age-related factors influence HIV testing within subpopulations: A cross-sectional survey of MSM within the Celtic nations</t>
  </si>
  <si>
    <t>Dalrymple et al</t>
  </si>
  <si>
    <t>Hargreaves, JR, Pliakas, T, Hoddinott, G, Mainga, T, Mubekapi-Musadaidzwa , C, Donnell, D, Piwowar-Manning, E, Agyei, Y, Mandla, N, Dunbar, R, Macleod, D, Floyd, S, Bock, P, Fidler, S, Hayes, RJ, Seeley , J, Stangl, A, Bond, V, Ayles H. HIV stigma and viral suppression among PLHIV in the context of ‘treat all’: analysis of data from the HPTN 071 (PopART) trial in Zambia and South Africa. J Acquir Immune Defic Syndr</t>
  </si>
  <si>
    <t>HIV stigma and viral suppression among PLHIV in the context of ‘treat all’: analysis of data from the HPTN 071 (PopART) trial in Zambia and South Africa</t>
  </si>
  <si>
    <t>Langebeek N, Gisolf EH, Reiss P, Vervoort SC, Hafsteinsdóttir TB, Richter C, et al. Predictors and correlates of adherence to combination antiretroviral therapy (ART) for chronic HIV infection: A meta-analysis. BMC Med. 2014 Aug 21;12(1):142</t>
  </si>
  <si>
    <t>Predictors and correlates of adherence to combination antiretroviral therapy (ART) for chronic HIV infection: A meta-analysis</t>
  </si>
  <si>
    <t>Langebeek et al</t>
  </si>
  <si>
    <t>Hargreaves et al</t>
  </si>
  <si>
    <t>Lipira et al</t>
  </si>
  <si>
    <t>Kemp et al</t>
  </si>
  <si>
    <t>Peitzmeier et al</t>
  </si>
  <si>
    <t>Weiser  et al</t>
  </si>
  <si>
    <t>Zulliger et al</t>
  </si>
  <si>
    <t>Lipira L, Williams EC, Huh D, Kemp CG, Nevin PE, Greene P, et al. HIV-Related Stigma and Viral Suppression Among African-American Women: Exploring the Mediating Roles of Depression and ART Nonadherence. AIDS Behav. 2019 Aug 15;23(8):2025–36</t>
  </si>
  <si>
    <t>HIV-Related Stigma and Viral Suppression Among African-American Women: Exploring the Mediating Roles of Depression and ART Nonadherence</t>
  </si>
  <si>
    <t>Kemp CG, Lipira L, Huh D, Nevin PE, Turan JM, Simoni JM, et al. HIV stigma and viral load among African-American women receiving treatment for HIV. AIDS. 2019 Jul 15;33(9):1511–9</t>
  </si>
  <si>
    <t>HIV stigma and viral load among African-American women receiving treatment for HIV</t>
  </si>
  <si>
    <t>Peitzmeier SM, Grosso A, Bowes A, Ceesay N, Baral SD. Associations of Stigma With Negative Health Outcomes for People Living With HIV in the Gambia. JAIDS J Acquir Immune Defic Syndr. 2015 Mar 1;68:S146–53.</t>
  </si>
  <si>
    <t>Associations of Stigma With Negative Health Outcomes for People Living With HIV in the Gambia</t>
  </si>
  <si>
    <t>Weiser SD, Heisler M, Leiter K, Percy-De Korte F, Tlou S, DeMonner S, et al. Routine HIV testing in Botswana: A population-based study on attitudes, practices, and human rights concerns. PLoS Med. 2006;3(7):1013–22</t>
  </si>
  <si>
    <t>Routine HIV testing in Botswana: A population-based study on attitudes, practices, and human rights concerns</t>
  </si>
  <si>
    <t>Zulliger R, Barrington C, Donastorg Y, Perez M, Kerrigan D. High drop-off along the HIV care continuum and ART interruption among female sex workers in the dominican Republic. J Acquir Immune Defic Syndr. 2015 Jun 1;69(2):216–22</t>
  </si>
  <si>
    <t>High drop-off along the HIV care continuum and ART interruption among female sex workers in the dominican Republic</t>
  </si>
  <si>
    <t>https://pubmed.ncbi.nlm.nih.gov/21470734/</t>
  </si>
  <si>
    <t>https://pubmed.ncbi.nlm.nih.gov/25925192/</t>
  </si>
  <si>
    <t>https://pubmed.ncbi.nlm.nih.gov/32769764/</t>
  </si>
  <si>
    <t>https://pubmed.ncbi.nlm.nih.gov/31201278/</t>
  </si>
  <si>
    <t>https://pubmed.ncbi.nlm.nih.gov/32991336/</t>
  </si>
  <si>
    <t>https://pubmed.ncbi.nlm.nih.gov/25145556/</t>
  </si>
  <si>
    <t>https://pubmed.ncbi.nlm.nih.gov/30343422/</t>
  </si>
  <si>
    <t>https://pubmed.ncbi.nlm.nih.gov/31259767/</t>
  </si>
  <si>
    <t>https://pubmed.ncbi.nlm.nih.gov/25723979/</t>
  </si>
  <si>
    <t>https://pubmed.ncbi.nlm.nih.gov/16834458/</t>
  </si>
  <si>
    <t>https://pubmed.ncbi.nlm.nih.gov/25714246/</t>
  </si>
  <si>
    <t>No intervention</t>
  </si>
  <si>
    <t>Commuters</t>
  </si>
  <si>
    <t>Viremia</t>
  </si>
  <si>
    <t>aOR: 1.74, 95% CI 1.14-2.65</t>
  </si>
  <si>
    <t>Stigma and discrimination reduced the likelihood of testing
aOR: 0.40 (0.31-0.62)</t>
  </si>
  <si>
    <t>Mean stigma score was associated with concurrent viremia
aOR: 1.13 (1.02-1.25)</t>
  </si>
  <si>
    <t>Higher personalised stigma score was associated with reduced odds for HIV testing
aOR: 0.97 (0.94-1.00)</t>
  </si>
  <si>
    <t>4-year HIV combination prevention intervention trial
Did not include stigma reduction strategies</t>
  </si>
  <si>
    <t>PopART intervention</t>
  </si>
  <si>
    <t>2013-2018</t>
  </si>
  <si>
    <t>PLHIV experiencing internalized stigma were less likely to be virally suppressed 
aRR: 0.94, 95% CI 0.89-0.98
No effect
Experienced or perceived stigma among PLHIV was not associated with viral suppression 
Experienced stigma in health service settings 
aRR: 0.99, 95% CI 0.93-1.06
Experienced stigma in the community 
aRR: 0.98, 95% CI 0.94-1.02 
Perceived stigma in health service settings 
aRR: 1.05, 95% CI 0.96-1.15
Perceived stigma in the community 
aRR: 1.01, 95% CI 0.94-1.10</t>
  </si>
  <si>
    <t>Not HIV stigma related intervention</t>
  </si>
  <si>
    <t>In 47 of 207 studies, HIV stigma associated with ART adherence
Standardized mean difference with standard error: -0.282 (0.038).</t>
  </si>
  <si>
    <t>Baseline results from a multisite randomized controlled trial testing the effectiveness of a behavioral intervention to reduce HIV-related stigma among African American women living with HIV</t>
  </si>
  <si>
    <t>A multi-site randomized controlled trial testing the effectiveness of a behavioral intervention (a workshop that met for 4–5 h during 2 consecutive weekday afternoons) to reduce HIV stigma among African American women living with HIV</t>
  </si>
  <si>
    <t>Viral load</t>
  </si>
  <si>
    <t>Higher levels of HIV-related stigma were associated with lower odds of being virally suppressed 
aOR = 0.93, 95% CI = 0.89–0.98</t>
  </si>
  <si>
    <t>HIV stigma (enacted and internalized stigma) was significantly associated with subsequent viral load (adjusted b=0.24, P=0.005). 
Both between-subject (adjusted b=0.74, P&lt;0.001) and within-subject (adjusted b=0.34, P=0.005) differences in enacted stigma were associated with viral load</t>
  </si>
  <si>
    <t>FSW living with HIV</t>
  </si>
  <si>
    <t>Linkage to care and non-use ART</t>
  </si>
  <si>
    <t>ART interruption</t>
  </si>
  <si>
    <t>Enacted stigma in health care settings was significantly associated with avoiding or delaying seeking care. Enacted stigma in the household or community and internal stigma were marginally associated
Enacted stigma in health care setting
  aOR = 3.03 (1.24-7.89)
Enacted stigma in the household or community   
  aOR = 1.21 (0.98-1.49)
Internal stigma 
  aOR = 1.47 (0.96-2.22) 
Enacted stigma in health care settings was
significantly associated with non-use of antiretroviral therapy, whereas internal stigma and enacted stigma in the household or community were not.
Enacted stigma in the household or community   
  aOR = 0.52 (0.31-0.88)</t>
  </si>
  <si>
    <t>Individuals with stigmatizing attitudes
toward people living with HIV and AIDS were less likely to have been tested for HIV
aOR=0.7 (0.5-0.9)</t>
  </si>
  <si>
    <t>The odds of ART interruption were higher among women who experienced FSW-related discrimination and had higher internalized stigma
FSW-related discrimination
  aOR = 3.24 (1.28-8.20)
Internalized stigma
  aOR = 1.09 (1.02-1.16)</t>
  </si>
  <si>
    <t>Gesesew HA, Gebremedhin AT, Demissie TD, Kerie MW, Sudhakar M, Mwanri L. Significant association between perceived HIV related stigma and late presentation for HIV/AIDS care in low and middle-income countries: A systematic review and metaanalysis. PLoS One. 2017;12(3):e0173928</t>
  </si>
  <si>
    <t>Golub SA, Gamarel KE. The impact of anticipated HIV stigma on delays in HIV testing behaviors: Findings from a community-based sample of men who have sex with men and transgender women in New York City. AIDS Patient Care STDS. 2013;27(11):621–7</t>
  </si>
  <si>
    <t>Sabapathy K, Mubekapi-Musadaidzwa C, Mulubwa C, Schaap A, Hoddinott G, Stangl A, et al. Predictors of timely linkage-to-ART within universal test and treat in the HPTN 071 (PopART) trial in Zambia and South Africa: Findings from a nested case-control study. J Int AIDS Soc. 2017;20(4).</t>
  </si>
  <si>
    <t>Case control study</t>
  </si>
  <si>
    <t>3788 in 10 studies</t>
  </si>
  <si>
    <t>26715 persons from 32 countries in 75 studies</t>
  </si>
  <si>
    <t>207 studies</t>
  </si>
  <si>
    <t>ART adherence</t>
  </si>
  <si>
    <t>Linkage to care and treatment initiation</t>
  </si>
  <si>
    <t>Linkage to HIV care</t>
  </si>
  <si>
    <t>PLHIV perceiving high levels HIV-related stigma were two times more likely to present late for HIV care compared to PLHIV experiencing low levels of HIV-related stigma
(Pooled OR: 2.4, 95% CI 1.6–3.6, I2=79%)</t>
  </si>
  <si>
    <t>MSM and transgender women experiencing anticipated stigma were 46% less likely to test for HIV in the past six months
(aOR: 0.54, 95% CI 0.40-0.73)</t>
  </si>
  <si>
    <t>PLHIV who have felt ashamed of their HIV status are more likely of late presentation for HIV care and late treatment initiation
(aOR: 1.82, 95% CI 1.10-3.03 if they agree to the statement
 aOR: 1.71, 95% CI 1.05-2.79 if they strongly agree to the statement)</t>
  </si>
  <si>
    <t>https://pubmed.ncbi.nlm.nih.gov/28358828/</t>
  </si>
  <si>
    <t>https://pubmed.ncbi.nlm.nih.gov/24138486/</t>
  </si>
  <si>
    <t>https://pubmed.ncbi.nlm.nih.gov/29251433/</t>
  </si>
  <si>
    <t>Redfern et al</t>
  </si>
  <si>
    <t>Arum et al</t>
  </si>
  <si>
    <t>Zanoni et al</t>
  </si>
  <si>
    <t>Arum et al.</t>
  </si>
  <si>
    <t>Toska et al</t>
  </si>
  <si>
    <t>Altice et al</t>
  </si>
  <si>
    <t>Galárraga O et al</t>
  </si>
  <si>
    <t>Hay et al</t>
  </si>
  <si>
    <t>Heymann et al</t>
  </si>
  <si>
    <t>Ortblad et al</t>
  </si>
  <si>
    <t>Cluver et al</t>
  </si>
  <si>
    <t>Stoner et al</t>
  </si>
  <si>
    <t>Oldenburg et al</t>
  </si>
  <si>
    <t>Mathur et 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</si>
</sst>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8"/>
      <name val="Verdana"/>
      <family val="2"/>
    </font>
    <font>
      <u/>
      <sz val="11"/>
      <color theme="11"/>
      <name val="Calibri"/>
      <family val="2"/>
      <scheme val="minor"/>
    </font>
    <font>
      <sz val="11"/>
      <name val="Calibri"/>
      <family val="2"/>
      <scheme val="minor"/>
    </font>
    <font>
      <sz val="11"/>
      <color indexed="8"/>
      <name val="Calibri"/>
      <family val="2"/>
      <scheme val="minor"/>
    </font>
    <font>
      <b/>
      <sz val="11"/>
      <name val="Cambria"/>
      <family val="1"/>
      <scheme val="major"/>
    </font>
    <font>
      <b/>
      <sz val="11"/>
      <color theme="1"/>
      <name val="Calibri"/>
      <family val="2"/>
      <scheme val="minor"/>
    </font>
    <font>
      <u/>
      <sz val="11"/>
      <color theme="10"/>
      <name val="Calibri"/>
      <family val="2"/>
      <scheme val="minor"/>
    </font>
    <font>
      <sz val="10"/>
      <name val="Courier"/>
      <family val="3"/>
    </font>
    <font>
      <sz val="8.5"/>
      <name val="Arial"/>
      <family val="2"/>
    </font>
    <font>
      <b/>
      <sz val="8.5"/>
      <name val="Arial"/>
      <family val="2"/>
    </font>
    <font>
      <b/>
      <sz val="12"/>
      <name val="Arial"/>
      <family val="2"/>
    </font>
    <font>
      <b/>
      <i/>
      <sz val="12"/>
      <name val="Arial"/>
      <family val="2"/>
    </font>
    <font>
      <b/>
      <sz val="20"/>
      <color theme="1"/>
      <name val="Calibri"/>
      <family val="2"/>
      <scheme val="minor"/>
    </font>
    <font>
      <b/>
      <sz val="16"/>
      <color theme="1"/>
      <name val="Calibri"/>
      <family val="2"/>
      <scheme val="minor"/>
    </font>
    <font>
      <u/>
      <sz val="14"/>
      <color theme="10"/>
      <name val="Calibri"/>
      <family val="2"/>
      <scheme val="minor"/>
    </font>
    <font>
      <b/>
      <sz val="11"/>
      <name val="Calibri"/>
      <family val="2"/>
      <scheme val="minor"/>
    </font>
    <font>
      <b/>
      <sz val="18"/>
      <color theme="1"/>
      <name val="Calibri"/>
      <family val="2"/>
      <scheme val="minor"/>
    </font>
    <font>
      <b/>
      <sz val="14"/>
      <name val="Calibri"/>
      <family val="2"/>
      <scheme val="minor"/>
    </font>
    <font>
      <b/>
      <sz val="14"/>
      <color theme="1"/>
      <name val="Calibri"/>
      <family val="2"/>
      <scheme val="minor"/>
    </font>
    <font>
      <sz val="11"/>
      <color rgb="FF333333"/>
      <name val="Calibri"/>
      <family val="2"/>
      <scheme val="minor"/>
    </font>
    <font>
      <b/>
      <sz val="11"/>
      <color indexed="8"/>
      <name val="Cambria"/>
      <family val="1"/>
      <scheme val="major"/>
    </font>
    <font>
      <sz val="11"/>
      <color rgb="FF201F1E"/>
      <name val="Calibri"/>
      <family val="2"/>
      <scheme val="minor"/>
    </font>
    <font>
      <sz val="11"/>
      <color rgb="FFFF0000"/>
      <name val="Calibri"/>
      <family val="2"/>
      <scheme val="minor"/>
    </font>
    <font>
      <sz val="11"/>
      <color rgb="FF000000"/>
      <name val="Calibri"/>
      <family val="2"/>
    </font>
    <font>
      <sz val="11"/>
      <color indexed="8"/>
      <name val="Calibri"/>
      <family val="2"/>
    </font>
    <font>
      <sz val="11"/>
      <color theme="1"/>
      <name val="Cambria"/>
      <family val="1"/>
    </font>
    <font>
      <sz val="9"/>
      <color rgb="FF201F1E"/>
      <name val="Segoe UI"/>
      <family val="2"/>
    </font>
  </fonts>
  <fills count="23">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9.9978637043366805E-2"/>
        <bgColor theme="4"/>
      </patternFill>
    </fill>
    <fill>
      <patternFill patternType="solid">
        <fgColor theme="2" tint="-0.249977111117893"/>
        <bgColor theme="4"/>
      </patternFill>
    </fill>
    <fill>
      <patternFill patternType="solid">
        <fgColor theme="3" tint="0.79998168889431442"/>
        <bgColor indexed="64"/>
      </patternFill>
    </fill>
    <fill>
      <patternFill patternType="solid">
        <fgColor theme="3" tint="0.79998168889431442"/>
        <bgColor theme="4"/>
      </patternFill>
    </fill>
    <fill>
      <patternFill patternType="solid">
        <fgColor theme="4" tint="0.39997558519241921"/>
        <bgColor indexed="64"/>
      </patternFill>
    </fill>
    <fill>
      <patternFill patternType="solid">
        <fgColor theme="4" tint="0.39997558519241921"/>
        <bgColor theme="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patternFill>
    </fill>
    <fill>
      <patternFill patternType="solid">
        <fgColor theme="3" tint="0.39997558519241921"/>
        <bgColor theme="4"/>
      </patternFill>
    </fill>
    <fill>
      <patternFill patternType="solid">
        <fgColor theme="3"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0">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8" fillId="0" borderId="0"/>
  </cellStyleXfs>
  <cellXfs count="159">
    <xf numFmtId="0" fontId="0" fillId="0" borderId="0" xfId="0"/>
    <xf numFmtId="0" fontId="0" fillId="0" borderId="0" xfId="0" applyFont="1" applyAlignment="1">
      <alignment vertical="top" wrapText="1"/>
    </xf>
    <xf numFmtId="0" fontId="4" fillId="0" borderId="0" xfId="0" applyFont="1" applyAlignment="1">
      <alignment vertical="top" wrapText="1"/>
    </xf>
    <xf numFmtId="0" fontId="0" fillId="0" borderId="1" xfId="0" applyBorder="1"/>
    <xf numFmtId="0" fontId="9" fillId="2" borderId="0" xfId="9" applyFont="1" applyFill="1" applyAlignment="1">
      <alignment vertical="center"/>
    </xf>
    <xf numFmtId="0" fontId="9" fillId="0" borderId="0" xfId="9" applyFont="1" applyFill="1" applyAlignment="1">
      <alignment vertical="center"/>
    </xf>
    <xf numFmtId="0" fontId="10" fillId="2" borderId="0" xfId="9" applyFont="1" applyFill="1" applyAlignment="1">
      <alignment vertical="center"/>
    </xf>
    <xf numFmtId="0" fontId="10" fillId="0" borderId="0" xfId="9" applyFont="1" applyFill="1" applyAlignment="1">
      <alignment vertical="center"/>
    </xf>
    <xf numFmtId="0" fontId="11" fillId="2" borderId="0" xfId="9" applyFont="1" applyFill="1" applyAlignment="1">
      <alignment vertical="top"/>
    </xf>
    <xf numFmtId="0" fontId="6" fillId="0" borderId="0" xfId="0" applyFont="1"/>
    <xf numFmtId="0" fontId="6" fillId="0" borderId="1" xfId="0" applyFont="1" applyBorder="1"/>
    <xf numFmtId="0" fontId="6" fillId="0" borderId="1" xfId="0" applyFont="1" applyFill="1" applyBorder="1"/>
    <xf numFmtId="0" fontId="0" fillId="5" borderId="0" xfId="0" applyFill="1"/>
    <xf numFmtId="0" fontId="13" fillId="5" borderId="0" xfId="0" applyFont="1" applyFill="1"/>
    <xf numFmtId="0" fontId="5" fillId="6" borderId="1" xfId="0" applyFont="1" applyFill="1" applyBorder="1" applyAlignment="1">
      <alignment horizontal="center" wrapText="1"/>
    </xf>
    <xf numFmtId="0" fontId="5" fillId="7" borderId="1" xfId="0" applyFont="1" applyFill="1" applyBorder="1" applyAlignment="1">
      <alignment horizontal="center" wrapText="1"/>
    </xf>
    <xf numFmtId="0" fontId="0" fillId="0" borderId="0" xfId="0" applyFont="1"/>
    <xf numFmtId="0" fontId="17" fillId="5" borderId="0" xfId="0" applyFont="1" applyFill="1"/>
    <xf numFmtId="0" fontId="5" fillId="9" borderId="1" xfId="0" applyFont="1" applyFill="1" applyBorder="1" applyAlignment="1">
      <alignment horizontal="center" wrapText="1"/>
    </xf>
    <xf numFmtId="0" fontId="0" fillId="0" borderId="6" xfId="0" applyBorder="1"/>
    <xf numFmtId="0" fontId="6" fillId="3" borderId="1" xfId="0" applyFont="1" applyFill="1" applyBorder="1"/>
    <xf numFmtId="0" fontId="5" fillId="11" borderId="1" xfId="0" applyFont="1" applyFill="1" applyBorder="1" applyAlignment="1">
      <alignment horizontal="center" wrapText="1"/>
    </xf>
    <xf numFmtId="0" fontId="5" fillId="11" borderId="6" xfId="0" applyFont="1" applyFill="1" applyBorder="1" applyAlignment="1">
      <alignment horizontal="center" wrapText="1"/>
    </xf>
    <xf numFmtId="0" fontId="7" fillId="0" borderId="1" xfId="8" applyFont="1" applyBorder="1" applyAlignment="1">
      <alignment horizontal="left" vertical="center"/>
    </xf>
    <xf numFmtId="0" fontId="0" fillId="0" borderId="1" xfId="0" applyFont="1" applyFill="1" applyBorder="1"/>
    <xf numFmtId="0" fontId="0" fillId="0" borderId="1" xfId="0" applyFont="1" applyBorder="1"/>
    <xf numFmtId="0" fontId="7" fillId="0" borderId="3" xfId="8" applyFont="1" applyBorder="1" applyAlignment="1">
      <alignment horizontal="left" vertical="center"/>
    </xf>
    <xf numFmtId="0" fontId="0" fillId="0" borderId="3" xfId="0" applyFont="1" applyBorder="1"/>
    <xf numFmtId="0" fontId="3" fillId="2" borderId="1" xfId="9" applyFont="1" applyFill="1" applyBorder="1" applyAlignment="1">
      <alignment vertical="center"/>
    </xf>
    <xf numFmtId="0" fontId="20" fillId="0" borderId="1" xfId="0" applyFont="1" applyBorder="1"/>
    <xf numFmtId="0" fontId="3" fillId="0" borderId="1" xfId="9" applyFont="1" applyFill="1" applyBorder="1" applyAlignment="1">
      <alignment vertical="center"/>
    </xf>
    <xf numFmtId="0" fontId="16" fillId="0" borderId="1" xfId="9" applyFont="1" applyFill="1" applyBorder="1" applyAlignment="1">
      <alignment vertical="center"/>
    </xf>
    <xf numFmtId="0" fontId="20" fillId="0" borderId="3" xfId="0" applyFont="1" applyBorder="1"/>
    <xf numFmtId="0" fontId="3" fillId="2" borderId="3" xfId="9" applyFont="1" applyFill="1" applyBorder="1" applyAlignment="1">
      <alignment vertical="center"/>
    </xf>
    <xf numFmtId="0" fontId="3" fillId="0" borderId="3" xfId="9" applyFont="1" applyFill="1" applyBorder="1" applyAlignment="1">
      <alignment vertical="center"/>
    </xf>
    <xf numFmtId="0" fontId="14" fillId="10" borderId="0" xfId="0" applyFont="1" applyFill="1"/>
    <xf numFmtId="0" fontId="15" fillId="10" borderId="0" xfId="8" applyFont="1" applyFill="1" applyAlignment="1">
      <alignment horizontal="left" vertical="center"/>
    </xf>
    <xf numFmtId="0" fontId="21" fillId="12" borderId="1" xfId="0" applyFont="1" applyFill="1" applyBorder="1" applyAlignment="1">
      <alignment horizontal="center" wrapText="1"/>
    </xf>
    <xf numFmtId="0" fontId="22" fillId="0" borderId="0" xfId="0" applyFont="1" applyAlignment="1">
      <alignment vertical="center" wrapText="1"/>
    </xf>
    <xf numFmtId="0" fontId="21" fillId="8" borderId="1" xfId="0" applyFont="1" applyFill="1" applyBorder="1" applyAlignment="1">
      <alignment horizontal="center" wrapText="1"/>
    </xf>
    <xf numFmtId="0" fontId="5" fillId="7" borderId="8" xfId="0" applyFont="1" applyFill="1" applyBorder="1" applyAlignment="1">
      <alignment horizontal="center" wrapText="1"/>
    </xf>
    <xf numFmtId="0" fontId="5" fillId="14" borderId="1" xfId="0" applyFont="1" applyFill="1" applyBorder="1" applyAlignment="1">
      <alignment horizontal="center" wrapText="1"/>
    </xf>
    <xf numFmtId="0" fontId="23" fillId="0" borderId="0" xfId="0" applyFont="1" applyAlignment="1">
      <alignment vertical="top" wrapText="1"/>
    </xf>
    <xf numFmtId="0" fontId="5" fillId="15" borderId="1" xfId="0" applyFont="1" applyFill="1" applyBorder="1" applyAlignment="1">
      <alignment horizontal="center" wrapText="1"/>
    </xf>
    <xf numFmtId="0" fontId="0" fillId="0" borderId="1" xfId="0" applyFont="1" applyBorder="1" applyAlignment="1"/>
    <xf numFmtId="0" fontId="0" fillId="0" borderId="0" xfId="0" applyFont="1" applyAlignment="1">
      <alignment vertical="top"/>
    </xf>
    <xf numFmtId="0" fontId="0" fillId="17" borderId="1" xfId="0" applyFont="1" applyFill="1" applyBorder="1"/>
    <xf numFmtId="0" fontId="0" fillId="0" borderId="0" xfId="0" applyFont="1" applyFill="1"/>
    <xf numFmtId="0" fontId="0" fillId="0" borderId="0" xfId="0" applyFont="1" applyFill="1" applyAlignment="1"/>
    <xf numFmtId="0" fontId="0" fillId="0" borderId="1" xfId="0" applyFont="1" applyBorder="1" applyProtection="1">
      <protection hidden="1"/>
    </xf>
    <xf numFmtId="0" fontId="0" fillId="0" borderId="1" xfId="0" quotePrefix="1" applyFont="1" applyBorder="1"/>
    <xf numFmtId="0" fontId="7" fillId="0" borderId="0" xfId="8" applyFont="1"/>
    <xf numFmtId="0" fontId="7" fillId="0" borderId="1" xfId="8" applyFont="1" applyBorder="1"/>
    <xf numFmtId="0" fontId="7" fillId="0" borderId="0" xfId="8" applyFont="1" applyBorder="1"/>
    <xf numFmtId="0" fontId="0" fillId="8" borderId="0" xfId="0" applyFont="1" applyFill="1"/>
    <xf numFmtId="0" fontId="0" fillId="0" borderId="1" xfId="0" applyFont="1" applyFill="1" applyBorder="1" applyProtection="1">
      <protection hidden="1"/>
    </xf>
    <xf numFmtId="0" fontId="0" fillId="0" borderId="1" xfId="0" applyFont="1" applyFill="1" applyBorder="1" applyAlignment="1"/>
    <xf numFmtId="0" fontId="7" fillId="0" borderId="0" xfId="8" applyFont="1" applyFill="1" applyBorder="1"/>
    <xf numFmtId="0" fontId="7" fillId="0" borderId="1" xfId="8" applyFont="1" applyFill="1" applyBorder="1"/>
    <xf numFmtId="0" fontId="25" fillId="0" borderId="1" xfId="0" applyFont="1" applyFill="1" applyBorder="1" applyAlignment="1"/>
    <xf numFmtId="0" fontId="7" fillId="0" borderId="1" xfId="8" applyFont="1" applyFill="1" applyBorder="1" applyAlignment="1"/>
    <xf numFmtId="0" fontId="24" fillId="0" borderId="1" xfId="0" applyFont="1" applyFill="1" applyBorder="1" applyAlignment="1">
      <alignment vertical="center"/>
    </xf>
    <xf numFmtId="0" fontId="0" fillId="0" borderId="1" xfId="0" applyBorder="1" applyAlignment="1"/>
    <xf numFmtId="0" fontId="18" fillId="13" borderId="4" xfId="0" applyFont="1" applyFill="1" applyBorder="1" applyAlignment="1">
      <alignment horizontal="center"/>
    </xf>
    <xf numFmtId="0" fontId="0" fillId="0" borderId="1" xfId="0" applyFont="1" applyFill="1" applyBorder="1" applyAlignment="1" applyProtection="1">
      <protection hidden="1"/>
    </xf>
    <xf numFmtId="0" fontId="0" fillId="0" borderId="1" xfId="0" applyFill="1" applyBorder="1" applyAlignment="1"/>
    <xf numFmtId="0" fontId="0" fillId="0" borderId="8" xfId="0" applyFont="1" applyFill="1" applyBorder="1" applyAlignment="1"/>
    <xf numFmtId="0" fontId="0" fillId="12" borderId="1" xfId="0" applyFill="1" applyBorder="1" applyAlignment="1"/>
    <xf numFmtId="0" fontId="26" fillId="0" borderId="1" xfId="0" applyFont="1" applyFill="1" applyBorder="1" applyAlignment="1">
      <alignment horizontal="left" vertical="top"/>
    </xf>
    <xf numFmtId="0" fontId="7" fillId="12" borderId="0" xfId="8" applyFill="1"/>
    <xf numFmtId="0" fontId="0" fillId="0" borderId="9" xfId="0" applyFont="1" applyFill="1" applyBorder="1" applyAlignment="1"/>
    <xf numFmtId="0" fontId="7" fillId="0" borderId="1" xfId="8" applyFill="1" applyBorder="1" applyAlignment="1"/>
    <xf numFmtId="0" fontId="0" fillId="0" borderId="0" xfId="0" applyBorder="1" applyAlignment="1"/>
    <xf numFmtId="0" fontId="0" fillId="0" borderId="1" xfId="0" applyFill="1" applyBorder="1" applyAlignment="1">
      <alignment horizontal="left" vertical="top"/>
    </xf>
    <xf numFmtId="0" fontId="0" fillId="0" borderId="1" xfId="0" applyBorder="1" applyAlignment="1" applyProtection="1">
      <protection hidden="1"/>
    </xf>
    <xf numFmtId="0" fontId="0" fillId="0" borderId="6" xfId="0" applyBorder="1" applyAlignment="1"/>
    <xf numFmtId="0" fontId="0" fillId="0" borderId="0" xfId="0" applyAlignment="1"/>
    <xf numFmtId="0" fontId="0" fillId="0" borderId="1" xfId="0" applyFill="1" applyBorder="1"/>
    <xf numFmtId="0" fontId="0" fillId="0" borderId="1" xfId="0" applyFill="1" applyBorder="1" applyProtection="1">
      <protection hidden="1"/>
    </xf>
    <xf numFmtId="0" fontId="0" fillId="0" borderId="6" xfId="0" applyFill="1" applyBorder="1"/>
    <xf numFmtId="0" fontId="0" fillId="0" borderId="0" xfId="0" applyFill="1"/>
    <xf numFmtId="0" fontId="7" fillId="0" borderId="1" xfId="8" applyBorder="1"/>
    <xf numFmtId="0" fontId="0" fillId="12" borderId="1" xfId="0" applyFill="1" applyBorder="1"/>
    <xf numFmtId="0" fontId="0" fillId="12" borderId="1" xfId="0" applyFill="1" applyBorder="1" applyProtection="1">
      <protection hidden="1"/>
    </xf>
    <xf numFmtId="0" fontId="0" fillId="12" borderId="0" xfId="0" applyFill="1"/>
    <xf numFmtId="0" fontId="0" fillId="12" borderId="6" xfId="0" applyFill="1" applyBorder="1"/>
    <xf numFmtId="0" fontId="0" fillId="10" borderId="1" xfId="0" applyFill="1" applyBorder="1"/>
    <xf numFmtId="0" fontId="0" fillId="10" borderId="1" xfId="0" applyFill="1" applyBorder="1" applyProtection="1">
      <protection hidden="1"/>
    </xf>
    <xf numFmtId="0" fontId="0" fillId="10" borderId="6" xfId="0" applyFill="1" applyBorder="1"/>
    <xf numFmtId="0" fontId="0" fillId="10" borderId="0" xfId="0" applyFill="1"/>
    <xf numFmtId="0" fontId="0" fillId="18" borderId="1" xfId="0" applyFill="1" applyBorder="1" applyAlignment="1"/>
    <xf numFmtId="0" fontId="0" fillId="18" borderId="1" xfId="0" applyFill="1" applyBorder="1"/>
    <xf numFmtId="0" fontId="0" fillId="18" borderId="1" xfId="0" applyFill="1" applyBorder="1" applyProtection="1">
      <protection hidden="1"/>
    </xf>
    <xf numFmtId="0" fontId="0" fillId="18" borderId="6" xfId="0" applyFill="1" applyBorder="1"/>
    <xf numFmtId="0" fontId="0" fillId="18" borderId="0" xfId="0" applyFill="1"/>
    <xf numFmtId="0" fontId="0" fillId="19" borderId="1" xfId="0" applyFill="1" applyBorder="1" applyAlignment="1"/>
    <xf numFmtId="0" fontId="0" fillId="19" borderId="1" xfId="0" applyFill="1" applyBorder="1"/>
    <xf numFmtId="0" fontId="0" fillId="19" borderId="1" xfId="0" applyFill="1" applyBorder="1" applyProtection="1">
      <protection hidden="1"/>
    </xf>
    <xf numFmtId="0" fontId="0" fillId="19" borderId="6" xfId="0" applyFill="1" applyBorder="1"/>
    <xf numFmtId="0" fontId="0" fillId="19" borderId="0" xfId="0" applyFill="1"/>
    <xf numFmtId="0" fontId="0" fillId="17" borderId="1" xfId="0" applyFill="1" applyBorder="1" applyAlignment="1"/>
    <xf numFmtId="0" fontId="0" fillId="17" borderId="1" xfId="0" applyFill="1" applyBorder="1"/>
    <xf numFmtId="0" fontId="0" fillId="17" borderId="1" xfId="0" applyFill="1" applyBorder="1" applyProtection="1">
      <protection hidden="1"/>
    </xf>
    <xf numFmtId="0" fontId="0" fillId="17" borderId="6" xfId="0" applyFill="1" applyBorder="1"/>
    <xf numFmtId="0" fontId="0" fillId="17" borderId="0" xfId="0" applyFill="1"/>
    <xf numFmtId="0" fontId="0" fillId="20" borderId="1" xfId="0" applyFill="1" applyBorder="1"/>
    <xf numFmtId="0" fontId="0" fillId="20" borderId="1" xfId="0" applyFill="1" applyBorder="1" applyProtection="1">
      <protection hidden="1"/>
    </xf>
    <xf numFmtId="0" fontId="0" fillId="20" borderId="6" xfId="0" applyFill="1" applyBorder="1"/>
    <xf numFmtId="0" fontId="0" fillId="20" borderId="0" xfId="0" applyFill="1"/>
    <xf numFmtId="0" fontId="0" fillId="20" borderId="1" xfId="0" applyFill="1" applyBorder="1" applyAlignment="1"/>
    <xf numFmtId="0" fontId="0" fillId="21" borderId="1" xfId="0" applyFill="1" applyBorder="1" applyAlignment="1"/>
    <xf numFmtId="0" fontId="0" fillId="21" borderId="1" xfId="0" applyFill="1" applyBorder="1"/>
    <xf numFmtId="0" fontId="0" fillId="21" borderId="1" xfId="0" applyFill="1" applyBorder="1" applyProtection="1">
      <protection hidden="1"/>
    </xf>
    <xf numFmtId="0" fontId="0" fillId="21" borderId="6" xfId="0" applyFill="1" applyBorder="1"/>
    <xf numFmtId="0" fontId="0" fillId="21" borderId="0" xfId="0" applyFill="1"/>
    <xf numFmtId="15" fontId="0" fillId="0" borderId="0" xfId="0" applyNumberFormat="1"/>
    <xf numFmtId="0" fontId="0" fillId="22" borderId="1" xfId="0" applyFill="1" applyBorder="1" applyAlignment="1"/>
    <xf numFmtId="0" fontId="7" fillId="0" borderId="0" xfId="8" applyFill="1"/>
    <xf numFmtId="0" fontId="0" fillId="0" borderId="0" xfId="0" applyFill="1" applyBorder="1"/>
    <xf numFmtId="0" fontId="27" fillId="0" borderId="0" xfId="0" applyFont="1"/>
    <xf numFmtId="0" fontId="19" fillId="10" borderId="5" xfId="0" applyFont="1" applyFill="1" applyBorder="1" applyAlignment="1">
      <alignment horizontal="center"/>
    </xf>
    <xf numFmtId="0" fontId="0" fillId="0" borderId="1" xfId="0" applyFont="1" applyFill="1" applyBorder="1" applyAlignment="1">
      <alignment wrapText="1"/>
    </xf>
    <xf numFmtId="0" fontId="0" fillId="0" borderId="8" xfId="0" applyFont="1" applyFill="1" applyBorder="1"/>
    <xf numFmtId="0" fontId="0" fillId="0" borderId="1" xfId="0" quotePrefix="1" applyFont="1" applyFill="1" applyBorder="1"/>
    <xf numFmtId="0" fontId="7" fillId="0" borderId="0" xfId="8" applyFont="1" applyFill="1"/>
    <xf numFmtId="0" fontId="25" fillId="0" borderId="1" xfId="0" applyNumberFormat="1" applyFont="1" applyFill="1" applyBorder="1" applyAlignment="1"/>
    <xf numFmtId="0" fontId="0" fillId="0" borderId="1" xfId="0" applyFont="1" applyFill="1" applyBorder="1" applyAlignment="1">
      <alignment horizontal="left"/>
    </xf>
    <xf numFmtId="0" fontId="0" fillId="0" borderId="0" xfId="0" applyFont="1" applyFill="1" applyBorder="1"/>
    <xf numFmtId="0" fontId="7" fillId="0" borderId="0" xfId="8" applyFont="1" applyFill="1" applyBorder="1" applyAlignment="1"/>
    <xf numFmtId="0" fontId="7" fillId="0" borderId="1" xfId="8" applyFill="1" applyBorder="1"/>
    <xf numFmtId="0" fontId="0" fillId="0" borderId="1" xfId="0" applyFont="1" applyBorder="1" applyAlignment="1">
      <alignment wrapText="1"/>
    </xf>
    <xf numFmtId="0" fontId="0" fillId="0" borderId="0" xfId="0" applyFont="1" applyBorder="1"/>
    <xf numFmtId="0" fontId="0" fillId="0" borderId="8" xfId="0" applyFont="1" applyBorder="1"/>
    <xf numFmtId="0" fontId="7" fillId="0" borderId="0" xfId="8" applyBorder="1"/>
    <xf numFmtId="0" fontId="0" fillId="0" borderId="1" xfId="0" applyFill="1" applyBorder="1" applyAlignment="1" applyProtection="1">
      <protection hidden="1"/>
    </xf>
    <xf numFmtId="0" fontId="6" fillId="0" borderId="1" xfId="0" applyFont="1" applyFill="1" applyBorder="1" applyAlignment="1"/>
    <xf numFmtId="0" fontId="7" fillId="0" borderId="0" xfId="8" applyFill="1" applyBorder="1"/>
    <xf numFmtId="0" fontId="7" fillId="0" borderId="8" xfId="8" applyFill="1" applyBorder="1"/>
    <xf numFmtId="0" fontId="0" fillId="0" borderId="0" xfId="0" applyBorder="1"/>
    <xf numFmtId="0" fontId="0" fillId="0" borderId="8" xfId="0" applyBorder="1"/>
    <xf numFmtId="0" fontId="0" fillId="21" borderId="8" xfId="0" applyFill="1" applyBorder="1"/>
    <xf numFmtId="0" fontId="0" fillId="18" borderId="8" xfId="0" applyFill="1" applyBorder="1"/>
    <xf numFmtId="0" fontId="0" fillId="0" borderId="0" xfId="0" applyBorder="1" applyProtection="1">
      <protection hidden="1"/>
    </xf>
    <xf numFmtId="0" fontId="0" fillId="12" borderId="0" xfId="0" applyFill="1" applyBorder="1" applyAlignment="1"/>
    <xf numFmtId="0" fontId="0" fillId="12" borderId="0" xfId="0" applyFill="1" applyBorder="1"/>
    <xf numFmtId="0" fontId="6" fillId="16" borderId="1" xfId="0" applyFont="1" applyFill="1" applyBorder="1" applyAlignment="1">
      <alignment horizontal="center"/>
    </xf>
    <xf numFmtId="0" fontId="19" fillId="10" borderId="4" xfId="0" applyFont="1" applyFill="1" applyBorder="1" applyAlignment="1">
      <alignment horizontal="center"/>
    </xf>
    <xf numFmtId="0" fontId="19" fillId="10" borderId="5" xfId="0" applyFont="1" applyFill="1" applyBorder="1" applyAlignment="1">
      <alignment horizontal="center"/>
    </xf>
    <xf numFmtId="0" fontId="19" fillId="3" borderId="1" xfId="0" applyFont="1" applyFill="1" applyBorder="1" applyAlignment="1">
      <alignment horizontal="center"/>
    </xf>
    <xf numFmtId="0" fontId="18" fillId="5" borderId="1" xfId="0" applyFont="1" applyFill="1" applyBorder="1" applyAlignment="1">
      <alignment horizontal="center"/>
    </xf>
    <xf numFmtId="0" fontId="18" fillId="4" borderId="1" xfId="0" applyFont="1" applyFill="1" applyBorder="1" applyAlignment="1">
      <alignment horizontal="center"/>
    </xf>
    <xf numFmtId="0" fontId="18" fillId="8" borderId="4" xfId="0" applyFont="1" applyFill="1" applyBorder="1" applyAlignment="1">
      <alignment horizontal="center"/>
    </xf>
    <xf numFmtId="0" fontId="18" fillId="8" borderId="5" xfId="0" applyFont="1" applyFill="1" applyBorder="1" applyAlignment="1">
      <alignment horizontal="center"/>
    </xf>
    <xf numFmtId="0" fontId="18" fillId="8" borderId="7" xfId="0" applyFont="1" applyFill="1" applyBorder="1" applyAlignment="1">
      <alignment horizontal="center"/>
    </xf>
    <xf numFmtId="0" fontId="18" fillId="12" borderId="1" xfId="0" applyFont="1" applyFill="1" applyBorder="1" applyAlignment="1">
      <alignment horizontal="center"/>
    </xf>
    <xf numFmtId="0" fontId="18" fillId="13" borderId="1" xfId="0" applyFont="1" applyFill="1" applyBorder="1" applyAlignment="1">
      <alignment horizontal="center"/>
    </xf>
    <xf numFmtId="0" fontId="0" fillId="0" borderId="2"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8" builtinId="8"/>
    <cellStyle name="Normal" xfId="0" builtinId="0"/>
    <cellStyle name="Normal_COUNTRY" xfId="9" xr:uid="{00000000-0005-0000-0000-000009000000}"/>
  </cellStyles>
  <dxfs count="9">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ingh/Dropbox/OSF%20Study/UNAIDS%20review/For%20Report/Data%20abstraction%20sheet_UNAID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stangl/Library/Containers/com.microsoft.Excel/Data/Documents/C:\Users\PPEHTPLI\Downloads\Data%20abstraction%20sheet%20UNWomen%20v1_10.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exts"/>
    </sheetNames>
    <sheetDataSet>
      <sheetData sheetId="0">
        <row r="18">
          <cell r="AL18" t="str">
            <v>Multiple</v>
          </cell>
        </row>
        <row r="19">
          <cell r="AL19" t="str">
            <v>Accountability</v>
          </cell>
        </row>
        <row r="20">
          <cell r="AL20" t="str">
            <v>Participation</v>
          </cell>
        </row>
        <row r="21">
          <cell r="AL21" t="str">
            <v xml:space="preserve">Empowerment </v>
          </cell>
        </row>
        <row r="22">
          <cell r="AL22" t="str">
            <v>Non Discrimination</v>
          </cell>
        </row>
        <row r="23">
          <cell r="AL23" t="str">
            <v>Linkages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Lookup"/>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researchgate.net/publication/271353915_Effectiveness_of_an_Empowering_Programme_on_Student_Nurses'_Understanding_and_Beliefs_about_HIVAIDS" TargetMode="External"/><Relationship Id="rId18" Type="http://schemas.openxmlformats.org/officeDocument/2006/relationships/hyperlink" Target="https://www.ncbi.nlm.nih.gov/pubmed/18717144" TargetMode="External"/><Relationship Id="rId26" Type="http://schemas.openxmlformats.org/officeDocument/2006/relationships/hyperlink" Target="https://www.ncbi.nlm.nih.gov/pubmed/20018118" TargetMode="External"/><Relationship Id="rId39" Type="http://schemas.openxmlformats.org/officeDocument/2006/relationships/hyperlink" Target="https://pubmed.ncbi.nlm.nih.gov/24242258/" TargetMode="External"/><Relationship Id="rId21" Type="http://schemas.openxmlformats.org/officeDocument/2006/relationships/hyperlink" Target="https://etda.libraries.psu.edu/catalog/9914" TargetMode="External"/><Relationship Id="rId34" Type="http://schemas.openxmlformats.org/officeDocument/2006/relationships/hyperlink" Target="https://www.ncbi.nlm.nih.gov/pubmed/20025515" TargetMode="External"/><Relationship Id="rId42" Type="http://schemas.openxmlformats.org/officeDocument/2006/relationships/hyperlink" Target="https://pubmed.ncbi.nlm.nih.gov/32769764/" TargetMode="External"/><Relationship Id="rId47" Type="http://schemas.openxmlformats.org/officeDocument/2006/relationships/hyperlink" Target="https://pubmed.ncbi.nlm.nih.gov/31259767/" TargetMode="External"/><Relationship Id="rId50" Type="http://schemas.openxmlformats.org/officeDocument/2006/relationships/hyperlink" Target="https://pubmed.ncbi.nlm.nih.gov/25714246/" TargetMode="External"/><Relationship Id="rId7" Type="http://schemas.openxmlformats.org/officeDocument/2006/relationships/hyperlink" Target="https://jhu.pure.elsevier.com/en/publications/psychosocial-support-intervention-for-hiv-affected-families-in-ha-3" TargetMode="External"/><Relationship Id="rId2" Type="http://schemas.openxmlformats.org/officeDocument/2006/relationships/hyperlink" Target="https://www.ncbi.nlm.nih.gov/pubmed/25671591" TargetMode="External"/><Relationship Id="rId16" Type="http://schemas.openxmlformats.org/officeDocument/2006/relationships/hyperlink" Target="https://www.ncbi.nlm.nih.gov/pubmed/27849373" TargetMode="External"/><Relationship Id="rId29" Type="http://schemas.openxmlformats.org/officeDocument/2006/relationships/hyperlink" Target="https://www.ncbi.nlm.nih.gov/pubmed/25216106" TargetMode="External"/><Relationship Id="rId11" Type="http://schemas.openxmlformats.org/officeDocument/2006/relationships/hyperlink" Target="https://www.ncbi.nlm.nih.gov/pmc/articles/PMC3280923/" TargetMode="External"/><Relationship Id="rId24" Type="http://schemas.openxmlformats.org/officeDocument/2006/relationships/hyperlink" Target="https://www.sciencedirect.com/science/article/pii/S1025984815000356" TargetMode="External"/><Relationship Id="rId32" Type="http://schemas.openxmlformats.org/officeDocument/2006/relationships/hyperlink" Target="https://www.ncbi.nlm.nih.gov/pubmed/20025515" TargetMode="External"/><Relationship Id="rId37" Type="http://schemas.openxmlformats.org/officeDocument/2006/relationships/hyperlink" Target="https://www.ncbi.nlm.nih.gov/pubmed/21218278" TargetMode="External"/><Relationship Id="rId40" Type="http://schemas.openxmlformats.org/officeDocument/2006/relationships/hyperlink" Target="https://pubmed.ncbi.nlm.nih.gov/21470734/" TargetMode="External"/><Relationship Id="rId45" Type="http://schemas.openxmlformats.org/officeDocument/2006/relationships/hyperlink" Target="https://pubmed.ncbi.nlm.nih.gov/25145556/" TargetMode="External"/><Relationship Id="rId53" Type="http://schemas.openxmlformats.org/officeDocument/2006/relationships/hyperlink" Target="https://pubmed.ncbi.nlm.nih.gov/29251433/" TargetMode="External"/><Relationship Id="rId5" Type="http://schemas.openxmlformats.org/officeDocument/2006/relationships/hyperlink" Target="https://www.ncbi.nlm.nih.gov/pubmed/21242322" TargetMode="External"/><Relationship Id="rId10" Type="http://schemas.openxmlformats.org/officeDocument/2006/relationships/hyperlink" Target="https://www.ncbi.nlm.nih.gov/pubmed/22713257" TargetMode="External"/><Relationship Id="rId19" Type="http://schemas.openxmlformats.org/officeDocument/2006/relationships/hyperlink" Target="https://www.ncbi.nlm.nih.gov/pubmed/25871278" TargetMode="External"/><Relationship Id="rId31" Type="http://schemas.openxmlformats.org/officeDocument/2006/relationships/hyperlink" Target="https://journals.sagepub.com/doi/abs/10.1177/008124631104100103" TargetMode="External"/><Relationship Id="rId44" Type="http://schemas.openxmlformats.org/officeDocument/2006/relationships/hyperlink" Target="https://pubmed.ncbi.nlm.nih.gov/32991336/" TargetMode="External"/><Relationship Id="rId52" Type="http://schemas.openxmlformats.org/officeDocument/2006/relationships/hyperlink" Target="https://pubmed.ncbi.nlm.nih.gov/24138486/" TargetMode="External"/><Relationship Id="rId4" Type="http://schemas.openxmlformats.org/officeDocument/2006/relationships/hyperlink" Target="https://www.ncbi.nlm.nih.gov/pubmed/25382350" TargetMode="External"/><Relationship Id="rId9" Type="http://schemas.openxmlformats.org/officeDocument/2006/relationships/hyperlink" Target="https://www.ncbi.nlm.nih.gov/pubmed/22984780" TargetMode="External"/><Relationship Id="rId14" Type="http://schemas.openxmlformats.org/officeDocument/2006/relationships/hyperlink" Target="https://www.ncbi.nlm.nih.gov/pubmed/18058400" TargetMode="External"/><Relationship Id="rId22" Type="http://schemas.openxmlformats.org/officeDocument/2006/relationships/hyperlink" Target="https://www.ncbi.nlm.nih.gov/pubmed/24350190" TargetMode="External"/><Relationship Id="rId27" Type="http://schemas.openxmlformats.org/officeDocument/2006/relationships/hyperlink" Target="https://www.ncbi.nlm.nih.gov/pubmed/30759114" TargetMode="External"/><Relationship Id="rId30" Type="http://schemas.openxmlformats.org/officeDocument/2006/relationships/hyperlink" Target="https://www.ncbi.nlm.nih.gov/pubmed/23745636" TargetMode="External"/><Relationship Id="rId35" Type="http://schemas.openxmlformats.org/officeDocument/2006/relationships/hyperlink" Target="https://www.ncbi.nlm.nih.gov/pubmed/20025515" TargetMode="External"/><Relationship Id="rId43" Type="http://schemas.openxmlformats.org/officeDocument/2006/relationships/hyperlink" Target="https://pubmed.ncbi.nlm.nih.gov/31201278/" TargetMode="External"/><Relationship Id="rId48" Type="http://schemas.openxmlformats.org/officeDocument/2006/relationships/hyperlink" Target="https://pubmed.ncbi.nlm.nih.gov/25723979/" TargetMode="External"/><Relationship Id="rId8" Type="http://schemas.openxmlformats.org/officeDocument/2006/relationships/hyperlink" Target="https://onlinelibrary.wiley.com/doi/abs/10.1111/j.1365-2648.2006.03777.x" TargetMode="External"/><Relationship Id="rId51" Type="http://schemas.openxmlformats.org/officeDocument/2006/relationships/hyperlink" Target="https://pubmed.ncbi.nlm.nih.gov/28358828/" TargetMode="External"/><Relationship Id="rId3" Type="http://schemas.openxmlformats.org/officeDocument/2006/relationships/hyperlink" Target="https://www.ncbi.nlm.nih.gov/pubmed/17991597" TargetMode="External"/><Relationship Id="rId12" Type="http://schemas.openxmlformats.org/officeDocument/2006/relationships/hyperlink" Target="https://www.ncbi.nlm.nih.gov/pubmed/16311667" TargetMode="External"/><Relationship Id="rId17" Type="http://schemas.openxmlformats.org/officeDocument/2006/relationships/hyperlink" Target="https://www.researchgate.net/publication/228639122_Effectiveness_of_IEC_interventions_in_reducing_HIVAIDS_related_stigma_among_high_school_adolescents_in_Hawassa_Southern_Ethiopia" TargetMode="External"/><Relationship Id="rId25" Type="http://schemas.openxmlformats.org/officeDocument/2006/relationships/hyperlink" Target="https://www.ncbi.nlm.nih.gov/pubmed/11961679" TargetMode="External"/><Relationship Id="rId33" Type="http://schemas.openxmlformats.org/officeDocument/2006/relationships/hyperlink" Target="https://www.ncbi.nlm.nih.gov/pubmed/20025515" TargetMode="External"/><Relationship Id="rId38" Type="http://schemas.openxmlformats.org/officeDocument/2006/relationships/hyperlink" Target="https://www.ncbi.nlm.nih.gov/pubmed/24242267" TargetMode="External"/><Relationship Id="rId46" Type="http://schemas.openxmlformats.org/officeDocument/2006/relationships/hyperlink" Target="https://pubmed.ncbi.nlm.nih.gov/30343422/" TargetMode="External"/><Relationship Id="rId20" Type="http://schemas.openxmlformats.org/officeDocument/2006/relationships/hyperlink" Target="https://www.ncbi.nlm.nih.gov/pubmed/27613646" TargetMode="External"/><Relationship Id="rId41" Type="http://schemas.openxmlformats.org/officeDocument/2006/relationships/hyperlink" Target="https://pubmed.ncbi.nlm.nih.gov/25925192/" TargetMode="External"/><Relationship Id="rId54" Type="http://schemas.openxmlformats.org/officeDocument/2006/relationships/printerSettings" Target="../printerSettings/printerSettings2.bin"/><Relationship Id="rId1" Type="http://schemas.openxmlformats.org/officeDocument/2006/relationships/hyperlink" Target="https://www.ncbi.nlm.nih.gov/pubmed/26717980" TargetMode="External"/><Relationship Id="rId6" Type="http://schemas.openxmlformats.org/officeDocument/2006/relationships/hyperlink" Target="https://www.ncbi.nlm.nih.gov/pmc/articles/PMC4131207/" TargetMode="External"/><Relationship Id="rId15" Type="http://schemas.openxmlformats.org/officeDocument/2006/relationships/hyperlink" Target="https://www.ncbi.nlm.nih.gov/pubmed/25084499" TargetMode="External"/><Relationship Id="rId23" Type="http://schemas.openxmlformats.org/officeDocument/2006/relationships/hyperlink" Target="https://www.ncbi.nlm.nih.gov/pubmed/21039555" TargetMode="External"/><Relationship Id="rId28" Type="http://schemas.openxmlformats.org/officeDocument/2006/relationships/hyperlink" Target="https://www.ncbi.nlm.nih.gov/pubmed/28109339" TargetMode="External"/><Relationship Id="rId36" Type="http://schemas.openxmlformats.org/officeDocument/2006/relationships/hyperlink" Target="https://www.ncbi.nlm.nih.gov/pubmed/20025515" TargetMode="External"/><Relationship Id="rId49" Type="http://schemas.openxmlformats.org/officeDocument/2006/relationships/hyperlink" Target="https://pubmed.ncbi.nlm.nih.gov/1683445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ubmed.ncbi.nlm.nih.gov/30122559/" TargetMode="External"/><Relationship Id="rId13" Type="http://schemas.openxmlformats.org/officeDocument/2006/relationships/hyperlink" Target="https://www.thelancet.com/journals/lancet/article/PIIS0140-6736(16)30856-X/fulltext" TargetMode="External"/><Relationship Id="rId3" Type="http://schemas.openxmlformats.org/officeDocument/2006/relationships/hyperlink" Target="https://www.ncbi.nlm.nih.gov/pubmed/21940924" TargetMode="External"/><Relationship Id="rId7" Type="http://schemas.openxmlformats.org/officeDocument/2006/relationships/hyperlink" Target="https://www.tandfonline.com/doi/abs/10.1080/15532739.2017.1314796" TargetMode="External"/><Relationship Id="rId12" Type="http://schemas.openxmlformats.org/officeDocument/2006/relationships/hyperlink" Target="https://pubmed.ncbi.nlm.nih.gov/31601542/" TargetMode="External"/><Relationship Id="rId2" Type="http://schemas.openxmlformats.org/officeDocument/2006/relationships/hyperlink" Target="https://www.ncbi.nlm.nih.gov/pubmed/23568946" TargetMode="External"/><Relationship Id="rId16" Type="http://schemas.openxmlformats.org/officeDocument/2006/relationships/printerSettings" Target="../printerSettings/printerSettings3.bin"/><Relationship Id="rId1" Type="http://schemas.openxmlformats.org/officeDocument/2006/relationships/hyperlink" Target="https://www.ncbi.nlm.nih.gov/pubmed/21218278" TargetMode="External"/><Relationship Id="rId6" Type="http://schemas.openxmlformats.org/officeDocument/2006/relationships/hyperlink" Target="https://pubmed.ncbi.nlm.nih.gov/26979302/" TargetMode="External"/><Relationship Id="rId11" Type="http://schemas.openxmlformats.org/officeDocument/2006/relationships/hyperlink" Target="https://pubmed.ncbi.nlm.nih.gov/25059947/" TargetMode="External"/><Relationship Id="rId5" Type="http://schemas.openxmlformats.org/officeDocument/2006/relationships/hyperlink" Target="https://www.ncbi.nlm.nih.gov/pubmed/24242267" TargetMode="External"/><Relationship Id="rId15" Type="http://schemas.openxmlformats.org/officeDocument/2006/relationships/hyperlink" Target="https://pubmed.ncbi.nlm.nih.gov/30385157/" TargetMode="External"/><Relationship Id="rId10" Type="http://schemas.openxmlformats.org/officeDocument/2006/relationships/hyperlink" Target="https://pubmed.ncbi.nlm.nih.gov/26125047/" TargetMode="External"/><Relationship Id="rId4" Type="http://schemas.openxmlformats.org/officeDocument/2006/relationships/hyperlink" Target="https://www.ncbi.nlm.nih.gov/pmc/articles/PMC3825798/" TargetMode="External"/><Relationship Id="rId9" Type="http://schemas.openxmlformats.org/officeDocument/2006/relationships/hyperlink" Target="https://pubmed.ncbi.nlm.nih.gov/30618464/" TargetMode="External"/><Relationship Id="rId14" Type="http://schemas.openxmlformats.org/officeDocument/2006/relationships/hyperlink" Target="https://pubmed.ncbi.nlm.nih.gov/28515014/"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ncbi.nlm.nih.gov/pubmed/19286126" TargetMode="External"/><Relationship Id="rId18" Type="http://schemas.openxmlformats.org/officeDocument/2006/relationships/hyperlink" Target="https://www.ncbi.nlm.nih.gov/pubmed/20824562" TargetMode="External"/><Relationship Id="rId26" Type="http://schemas.openxmlformats.org/officeDocument/2006/relationships/hyperlink" Target="https://www.ncbi.nlm.nih.gov/pmc/articles/PMC2754735/" TargetMode="External"/><Relationship Id="rId39" Type="http://schemas.openxmlformats.org/officeDocument/2006/relationships/hyperlink" Target="https://www.ncbi.nlm.nih.gov/pubmed/18595879" TargetMode="External"/><Relationship Id="rId21" Type="http://schemas.openxmlformats.org/officeDocument/2006/relationships/hyperlink" Target="https://www.ncbi.nlm.nih.gov/pubmed/20974751" TargetMode="External"/><Relationship Id="rId34" Type="http://schemas.openxmlformats.org/officeDocument/2006/relationships/hyperlink" Target="https://www.ncbi.nlm.nih.gov/pubmed/18545141" TargetMode="External"/><Relationship Id="rId42" Type="http://schemas.openxmlformats.org/officeDocument/2006/relationships/hyperlink" Target="https://www.ncbi.nlm.nih.gov/pmc/articles/PMC6773668/" TargetMode="External"/><Relationship Id="rId47" Type="http://schemas.openxmlformats.org/officeDocument/2006/relationships/hyperlink" Target="https://pubmed.ncbi.nlm.nih.gov/19410107/" TargetMode="External"/><Relationship Id="rId7" Type="http://schemas.openxmlformats.org/officeDocument/2006/relationships/hyperlink" Target="https://www.ncbi.nlm.nih.gov/pubmed/15491952" TargetMode="External"/><Relationship Id="rId2" Type="http://schemas.openxmlformats.org/officeDocument/2006/relationships/hyperlink" Target="https://www.ncbi.nlm.nih.gov/pubmed/20701791" TargetMode="External"/><Relationship Id="rId16" Type="http://schemas.openxmlformats.org/officeDocument/2006/relationships/hyperlink" Target="https://www.ncbi.nlm.nih.gov/pubmed/24465444" TargetMode="External"/><Relationship Id="rId29" Type="http://schemas.openxmlformats.org/officeDocument/2006/relationships/hyperlink" Target="http://documents.worldbank.org/curated/en/924681468273006577/Education-and-HIV-AIDS-prevention-evidence-from-a-randomized-evaluation-in-Western-Kenya" TargetMode="External"/><Relationship Id="rId1" Type="http://schemas.openxmlformats.org/officeDocument/2006/relationships/hyperlink" Target="https://www.ncbi.nlm.nih.gov/pubmed/15213569" TargetMode="External"/><Relationship Id="rId6" Type="http://schemas.openxmlformats.org/officeDocument/2006/relationships/hyperlink" Target="https://www.ncbi.nlm.nih.gov/pubmed/15577420" TargetMode="External"/><Relationship Id="rId11" Type="http://schemas.openxmlformats.org/officeDocument/2006/relationships/hyperlink" Target="https://www.ncbi.nlm.nih.gov/pubmed/21610487" TargetMode="External"/><Relationship Id="rId24" Type="http://schemas.openxmlformats.org/officeDocument/2006/relationships/hyperlink" Target="https://www.ncbi.nlm.nih.gov/pubmed/16854997" TargetMode="External"/><Relationship Id="rId32" Type="http://schemas.openxmlformats.org/officeDocument/2006/relationships/hyperlink" Target="https://www.ncbi.nlm.nih.gov/pubmed/19286746" TargetMode="External"/><Relationship Id="rId37" Type="http://schemas.openxmlformats.org/officeDocument/2006/relationships/hyperlink" Target="https://www.ncbi.nlm.nih.gov/pmc/articles/PMC3708984/" TargetMode="External"/><Relationship Id="rId40" Type="http://schemas.openxmlformats.org/officeDocument/2006/relationships/hyperlink" Target="https://www.ncbi.nlm.nih.gov/pubmed/31155270" TargetMode="External"/><Relationship Id="rId45" Type="http://schemas.openxmlformats.org/officeDocument/2006/relationships/hyperlink" Target="https://pubmed.ncbi.nlm.nih.gov/26353027/" TargetMode="External"/><Relationship Id="rId5" Type="http://schemas.openxmlformats.org/officeDocument/2006/relationships/hyperlink" Target="https://www.ncbi.nlm.nih.gov/pubmed/24311940" TargetMode="External"/><Relationship Id="rId15" Type="http://schemas.openxmlformats.org/officeDocument/2006/relationships/hyperlink" Target="https://www.ncbi.nlm.nih.gov/pubmed/25950187" TargetMode="External"/><Relationship Id="rId23" Type="http://schemas.openxmlformats.org/officeDocument/2006/relationships/hyperlink" Target="https://www.ncbi.nlm.nih.gov/pubmed/17053355" TargetMode="External"/><Relationship Id="rId28" Type="http://schemas.openxmlformats.org/officeDocument/2006/relationships/hyperlink" Target="https://www.ncbi.nlm.nih.gov/pmc/articles/PMC2704033/" TargetMode="External"/><Relationship Id="rId36" Type="http://schemas.openxmlformats.org/officeDocument/2006/relationships/hyperlink" Target="https://www.unicef.org/southafrica/SAF_resource_violencehivaids.pdf" TargetMode="External"/><Relationship Id="rId10" Type="http://schemas.openxmlformats.org/officeDocument/2006/relationships/hyperlink" Target="https://www.ncbi.nlm.nih.gov/pubmed/20373139" TargetMode="External"/><Relationship Id="rId19" Type="http://schemas.openxmlformats.org/officeDocument/2006/relationships/hyperlink" Target="https://n2r4h9b5.stackpathcdn.com/wp-content/uploads/2016/10/Parivartan-Engaging-Coaches-and-Athletes-in-Fostering-Gender-Equity.pdf" TargetMode="External"/><Relationship Id="rId31" Type="http://schemas.openxmlformats.org/officeDocument/2006/relationships/hyperlink" Target="https://www.ncbi.nlm.nih.gov/pubmed/22341825" TargetMode="External"/><Relationship Id="rId44" Type="http://schemas.openxmlformats.org/officeDocument/2006/relationships/hyperlink" Target="https://pubmed.ncbi.nlm.nih.gov/26477992/" TargetMode="External"/><Relationship Id="rId4" Type="http://schemas.openxmlformats.org/officeDocument/2006/relationships/hyperlink" Target="https://www.ncbi.nlm.nih.gov/pubmed/29617375" TargetMode="External"/><Relationship Id="rId9" Type="http://schemas.openxmlformats.org/officeDocument/2006/relationships/hyperlink" Target="https://www.ncbi.nlm.nih.gov/pubmed/25377588" TargetMode="External"/><Relationship Id="rId14" Type="http://schemas.openxmlformats.org/officeDocument/2006/relationships/hyperlink" Target="https://www.ncbi.nlm.nih.gov/pubmed/29972287" TargetMode="External"/><Relationship Id="rId22" Type="http://schemas.openxmlformats.org/officeDocument/2006/relationships/hyperlink" Target="https://www.ncbi.nlm.nih.gov/pubmed/17053355" TargetMode="External"/><Relationship Id="rId27" Type="http://schemas.openxmlformats.org/officeDocument/2006/relationships/hyperlink" Target="https://www.ncbi.nlm.nih.gov/pubmed/12377102" TargetMode="External"/><Relationship Id="rId30" Type="http://schemas.openxmlformats.org/officeDocument/2006/relationships/hyperlink" Target="https://promundoglobal.org/wp-content/uploads/2015/01/Promoting-Equitable-Gender-Norms-and-Behaviors-English.pdf" TargetMode="External"/><Relationship Id="rId35" Type="http://schemas.openxmlformats.org/officeDocument/2006/relationships/hyperlink" Target="https://www.ncbi.nlm.nih.gov/pubmed/19716639" TargetMode="External"/><Relationship Id="rId43" Type="http://schemas.openxmlformats.org/officeDocument/2006/relationships/hyperlink" Target="https://pubmed.ncbi.nlm.nih.gov/25059947/" TargetMode="External"/><Relationship Id="rId48" Type="http://schemas.openxmlformats.org/officeDocument/2006/relationships/printerSettings" Target="../printerSettings/printerSettings4.bin"/><Relationship Id="rId8" Type="http://schemas.openxmlformats.org/officeDocument/2006/relationships/hyperlink" Target="https://www.ncbi.nlm.nih.gov/pubmed/18687720" TargetMode="External"/><Relationship Id="rId3" Type="http://schemas.openxmlformats.org/officeDocument/2006/relationships/hyperlink" Target="https://www.ncbi.nlm.nih.gov/pubmed/21914207" TargetMode="External"/><Relationship Id="rId12" Type="http://schemas.openxmlformats.org/officeDocument/2006/relationships/hyperlink" Target="https://www.ncbi.nlm.nih.gov/pubmed/18576172" TargetMode="External"/><Relationship Id="rId17" Type="http://schemas.openxmlformats.org/officeDocument/2006/relationships/hyperlink" Target="https://www.ncbi.nlm.nih.gov/pubmed/22055676" TargetMode="External"/><Relationship Id="rId25" Type="http://schemas.openxmlformats.org/officeDocument/2006/relationships/hyperlink" Target="https://www.ncbi.nlm.nih.gov/pubmed/20408391" TargetMode="External"/><Relationship Id="rId33" Type="http://schemas.openxmlformats.org/officeDocument/2006/relationships/hyperlink" Target="https://www.ncbi.nlm.nih.gov/pubmed/16482408" TargetMode="External"/><Relationship Id="rId38" Type="http://schemas.openxmlformats.org/officeDocument/2006/relationships/hyperlink" Target="https://www.ncbi.nlm.nih.gov/pubmed/18595879" TargetMode="External"/><Relationship Id="rId46" Type="http://schemas.openxmlformats.org/officeDocument/2006/relationships/hyperlink" Target="https://pubmed.ncbi.nlm.nih.gov/24560342/" TargetMode="External"/><Relationship Id="rId20" Type="http://schemas.openxmlformats.org/officeDocument/2006/relationships/hyperlink" Target="https://promundoglobal.org/wp-content/uploads/2015/01/Promoting-Gender-Equity-for-HIV-and-Violence-Prevention.pdf" TargetMode="External"/><Relationship Id="rId41" Type="http://schemas.openxmlformats.org/officeDocument/2006/relationships/hyperlink" Target="https://pubmed.ncbi.nlm.nih.gov/3014214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helancet.com/journals/lanhiv/article/PIIS2352-3018(19)30233-4/fulltext" TargetMode="External"/><Relationship Id="rId2" Type="http://schemas.openxmlformats.org/officeDocument/2006/relationships/hyperlink" Target="https://www.thelancet.com/journals/lanhiv/article/PIIS2352-3018(19)30233-4/fulltext" TargetMode="External"/><Relationship Id="rId1" Type="http://schemas.openxmlformats.org/officeDocument/2006/relationships/hyperlink" Target="https://pubmed.ncbi.nlm.nih.gov/29182634/" TargetMode="External"/><Relationship Id="rId6" Type="http://schemas.openxmlformats.org/officeDocument/2006/relationships/hyperlink" Target="https://www.thelancet.com/journals/lanhiv/article/PIIS2352-3018(19)30233-4/fulltext" TargetMode="External"/><Relationship Id="rId5" Type="http://schemas.openxmlformats.org/officeDocument/2006/relationships/hyperlink" Target="https://www.thelancet.com/journals/lanhiv/article/PIIS2352-3018(19)30233-4/fulltext" TargetMode="External"/><Relationship Id="rId4" Type="http://schemas.openxmlformats.org/officeDocument/2006/relationships/hyperlink" Target="https://www.thelancet.com/journals/lanhiv/article/PIIS2352-3018(19)30233-4/fulltex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17" Type="http://schemas.openxmlformats.org/officeDocument/2006/relationships/hyperlink" Target="https://www.unaids.org/en/regionscountries/countries/guyana/" TargetMode="External"/><Relationship Id="rId21" Type="http://schemas.openxmlformats.org/officeDocument/2006/relationships/hyperlink" Target="https://www.unaids.org/en/regionscountries/countries/zimbabwe/" TargetMode="External"/><Relationship Id="rId42" Type="http://schemas.openxmlformats.org/officeDocument/2006/relationships/hyperlink" Target="https://www.unaids.org/en/regionscountries/countries/nigeria/" TargetMode="External"/><Relationship Id="rId63" Type="http://schemas.openxmlformats.org/officeDocument/2006/relationships/hyperlink" Target="https://www.unaids.org/en/regionscountries/countries/maldives/" TargetMode="External"/><Relationship Id="rId84" Type="http://schemas.openxmlformats.org/officeDocument/2006/relationships/hyperlink" Target="https://www.unaids.org/en/regionscountries/countries/albania/" TargetMode="External"/><Relationship Id="rId138" Type="http://schemas.openxmlformats.org/officeDocument/2006/relationships/hyperlink" Target="https://www.unaids.org/en/regionscountries/countries/islamicrepublicofiran/" TargetMode="External"/><Relationship Id="rId159" Type="http://schemas.openxmlformats.org/officeDocument/2006/relationships/hyperlink" Target="https://www.unaids.org/en/regionscountries/countries/cyprus/" TargetMode="External"/><Relationship Id="rId170" Type="http://schemas.openxmlformats.org/officeDocument/2006/relationships/hyperlink" Target="https://www.unaids.org/en/regionscountries/countries/israel/" TargetMode="External"/><Relationship Id="rId107" Type="http://schemas.openxmlformats.org/officeDocument/2006/relationships/hyperlink" Target="https://www.unaids.org/en/regionscountries/countries/chile/" TargetMode="External"/><Relationship Id="rId11" Type="http://schemas.openxmlformats.org/officeDocument/2006/relationships/hyperlink" Target="https://www.unaids.org/en/regionscountries/countries/mauritius/" TargetMode="External"/><Relationship Id="rId32" Type="http://schemas.openxmlformats.org/officeDocument/2006/relationships/hyperlink" Target="https://www.unaids.org/en/regionscountries/countries/equatorialguinea/" TargetMode="External"/><Relationship Id="rId53" Type="http://schemas.openxmlformats.org/officeDocument/2006/relationships/hyperlink" Target="https://www.unaids.org/en/regionscountries/countries/china/" TargetMode="External"/><Relationship Id="rId74" Type="http://schemas.openxmlformats.org/officeDocument/2006/relationships/hyperlink" Target="https://www.unaids.org/en/regionscountries/countries/republicofkorea/" TargetMode="External"/><Relationship Id="rId128" Type="http://schemas.openxmlformats.org/officeDocument/2006/relationships/hyperlink" Target="https://www.unaids.org/en/regionscountries/countries/saintvincentandthegrenadines/" TargetMode="External"/><Relationship Id="rId149" Type="http://schemas.openxmlformats.org/officeDocument/2006/relationships/hyperlink" Target="https://www.unaids.org/en/regionscountries/countries/syria/" TargetMode="External"/><Relationship Id="rId5" Type="http://schemas.openxmlformats.org/officeDocument/2006/relationships/hyperlink" Target="https://www.unaids.org/en/regionscountries/countries/swaziland/" TargetMode="External"/><Relationship Id="rId95" Type="http://schemas.openxmlformats.org/officeDocument/2006/relationships/hyperlink" Target="https://www.unaids.org/en/regionscountries/countries/tajikistan/" TargetMode="External"/><Relationship Id="rId160" Type="http://schemas.openxmlformats.org/officeDocument/2006/relationships/hyperlink" Target="https://www.unaids.org/en/regionscountries/countries/czechrepublic/" TargetMode="External"/><Relationship Id="rId181" Type="http://schemas.openxmlformats.org/officeDocument/2006/relationships/hyperlink" Target="https://www.unaids.org/en/regionscountries/countries/slovakia/" TargetMode="External"/><Relationship Id="rId22" Type="http://schemas.openxmlformats.org/officeDocument/2006/relationships/hyperlink" Target="https://www.unaids.org/en/regionscountries/countries/benin/" TargetMode="External"/><Relationship Id="rId43" Type="http://schemas.openxmlformats.org/officeDocument/2006/relationships/hyperlink" Target="https://www.unaids.org/en/regionscountries/countries/saotomeandprincipe/" TargetMode="External"/><Relationship Id="rId64" Type="http://schemas.openxmlformats.org/officeDocument/2006/relationships/hyperlink" Target="https://www.unaids.org/en/regionscountries/countries/marshallislands/" TargetMode="External"/><Relationship Id="rId118" Type="http://schemas.openxmlformats.org/officeDocument/2006/relationships/hyperlink" Target="https://www.unaids.org/en/regionscountries/countries/haiti/" TargetMode="External"/><Relationship Id="rId139" Type="http://schemas.openxmlformats.org/officeDocument/2006/relationships/hyperlink" Target="https://www.unaids.org/en/regionscountries/countries/jordan/" TargetMode="External"/><Relationship Id="rId85" Type="http://schemas.openxmlformats.org/officeDocument/2006/relationships/hyperlink" Target="https://www.unaids.org/en/regionscountries/countries/armenia/" TargetMode="External"/><Relationship Id="rId150" Type="http://schemas.openxmlformats.org/officeDocument/2006/relationships/hyperlink" Target="https://www.unaids.org/en/regionscountries/countries/tunisia/" TargetMode="External"/><Relationship Id="rId171" Type="http://schemas.openxmlformats.org/officeDocument/2006/relationships/hyperlink" Target="https://www.unaids.org/en/regionscountries/countries/italy/" TargetMode="External"/><Relationship Id="rId12" Type="http://schemas.openxmlformats.org/officeDocument/2006/relationships/hyperlink" Target="https://www.unaids.org/en/regionscountries/countries/mozambique/" TargetMode="External"/><Relationship Id="rId33" Type="http://schemas.openxmlformats.org/officeDocument/2006/relationships/hyperlink" Target="https://www.unaids.org/en/regionscountries/countries/gabon/" TargetMode="External"/><Relationship Id="rId108" Type="http://schemas.openxmlformats.org/officeDocument/2006/relationships/hyperlink" Target="https://www.unaids.org/en/regionscountries/countries/colombia/" TargetMode="External"/><Relationship Id="rId129" Type="http://schemas.openxmlformats.org/officeDocument/2006/relationships/hyperlink" Target="https://www.unaids.org/en/regionscountries/countries/suriname/" TargetMode="External"/><Relationship Id="rId54" Type="http://schemas.openxmlformats.org/officeDocument/2006/relationships/hyperlink" Target="https://www.unaids.org/en/regionscountries/countries/democraticpeoplesrepublicofkorea/" TargetMode="External"/><Relationship Id="rId75" Type="http://schemas.openxmlformats.org/officeDocument/2006/relationships/hyperlink" Target="https://www.unaids.org/en/regionscountries/countries/singapore/" TargetMode="External"/><Relationship Id="rId96" Type="http://schemas.openxmlformats.org/officeDocument/2006/relationships/hyperlink" Target="https://www.unaids.org/en/regionscountries/countries/theformeryugoslavrepublicofmacedonia/" TargetMode="External"/><Relationship Id="rId140" Type="http://schemas.openxmlformats.org/officeDocument/2006/relationships/hyperlink" Target="https://www.unaids.org/en/regionscountries/countries/kuwait/" TargetMode="External"/><Relationship Id="rId161" Type="http://schemas.openxmlformats.org/officeDocument/2006/relationships/hyperlink" Target="https://www.unaids.org/en/regionscountries/countries/denmark/" TargetMode="External"/><Relationship Id="rId182" Type="http://schemas.openxmlformats.org/officeDocument/2006/relationships/hyperlink" Target="https://www.unaids.org/en/regionscountries/countries/slovenia/" TargetMode="External"/><Relationship Id="rId6" Type="http://schemas.openxmlformats.org/officeDocument/2006/relationships/hyperlink" Target="https://www.unaids.org/en/regionscountries/countries/ethiopia/" TargetMode="External"/><Relationship Id="rId23" Type="http://schemas.openxmlformats.org/officeDocument/2006/relationships/hyperlink" Target="https://www.unaids.org/en/regionscountries/countries/burkinafaso/" TargetMode="External"/><Relationship Id="rId119" Type="http://schemas.openxmlformats.org/officeDocument/2006/relationships/hyperlink" Target="https://www.unaids.org/en/regionscountries/countries/honduras/" TargetMode="External"/><Relationship Id="rId44" Type="http://schemas.openxmlformats.org/officeDocument/2006/relationships/hyperlink" Target="https://www.unaids.org/en/regionscountries/countries/senegal/" TargetMode="External"/><Relationship Id="rId65" Type="http://schemas.openxmlformats.org/officeDocument/2006/relationships/hyperlink" Target="https://www.unaids.org/en/regionscountries/countries/mongolia/" TargetMode="External"/><Relationship Id="rId86" Type="http://schemas.openxmlformats.org/officeDocument/2006/relationships/hyperlink" Target="https://www.unaids.org/en/regionscountries/countries/azerbaijan/" TargetMode="External"/><Relationship Id="rId130" Type="http://schemas.openxmlformats.org/officeDocument/2006/relationships/hyperlink" Target="https://www.unaids.org/en/regionscountries/countries/trinidadandtobago/" TargetMode="External"/><Relationship Id="rId151" Type="http://schemas.openxmlformats.org/officeDocument/2006/relationships/hyperlink" Target="https://www.unaids.org/en/regionscountries/countries/unitedarabemirates/" TargetMode="External"/><Relationship Id="rId172" Type="http://schemas.openxmlformats.org/officeDocument/2006/relationships/hyperlink" Target="https://www.unaids.org/en/regionscountries/countries/latvia/" TargetMode="External"/><Relationship Id="rId13" Type="http://schemas.openxmlformats.org/officeDocument/2006/relationships/hyperlink" Target="https://www.unaids.org/en/regionscountries/countries/namibia/" TargetMode="External"/><Relationship Id="rId18" Type="http://schemas.openxmlformats.org/officeDocument/2006/relationships/hyperlink" Target="https://www.unaids.org/en/regionscountries/countries/uganda/" TargetMode="External"/><Relationship Id="rId39" Type="http://schemas.openxmlformats.org/officeDocument/2006/relationships/hyperlink" Target="https://www.unaids.org/en/regionscountries/countries/mali/" TargetMode="External"/><Relationship Id="rId109" Type="http://schemas.openxmlformats.org/officeDocument/2006/relationships/hyperlink" Target="https://www.unaids.org/en/regionscountries/countries/costarica/" TargetMode="External"/><Relationship Id="rId34" Type="http://schemas.openxmlformats.org/officeDocument/2006/relationships/hyperlink" Target="https://www.unaids.org/en/regionscountries/countries/gambia/" TargetMode="External"/><Relationship Id="rId50" Type="http://schemas.openxmlformats.org/officeDocument/2006/relationships/hyperlink" Target="https://www.unaids.org/en/regionscountries/countries/bhutan/" TargetMode="External"/><Relationship Id="rId55" Type="http://schemas.openxmlformats.org/officeDocument/2006/relationships/hyperlink" Target="https://www.unaids.org/en/regionscountries/countries/federatedstatesofmicronesia/" TargetMode="External"/><Relationship Id="rId76" Type="http://schemas.openxmlformats.org/officeDocument/2006/relationships/hyperlink" Target="https://www.unaids.org/en/regionscountries/countries/solomonislands/" TargetMode="External"/><Relationship Id="rId97" Type="http://schemas.openxmlformats.org/officeDocument/2006/relationships/hyperlink" Target="https://www.unaids.org/en/regionscountries/countries/turkmenistan/" TargetMode="External"/><Relationship Id="rId104" Type="http://schemas.openxmlformats.org/officeDocument/2006/relationships/hyperlink" Target="https://www.unaids.org/en/regionscountries/countries/belize/" TargetMode="External"/><Relationship Id="rId120" Type="http://schemas.openxmlformats.org/officeDocument/2006/relationships/hyperlink" Target="https://www.unaids.org/en/regionscountries/countries/jamaica/" TargetMode="External"/><Relationship Id="rId125" Type="http://schemas.openxmlformats.org/officeDocument/2006/relationships/hyperlink" Target="https://www.unaids.org/en/regionscountries/countries/peru/" TargetMode="External"/><Relationship Id="rId141" Type="http://schemas.openxmlformats.org/officeDocument/2006/relationships/hyperlink" Target="https://www.unaids.org/en/regionscountries/countries/lebanon/" TargetMode="External"/><Relationship Id="rId146" Type="http://schemas.openxmlformats.org/officeDocument/2006/relationships/hyperlink" Target="https://www.unaids.org/en/regionscountries/countries/saudiarabia/" TargetMode="External"/><Relationship Id="rId167" Type="http://schemas.openxmlformats.org/officeDocument/2006/relationships/hyperlink" Target="https://www.unaids.org/en/regionscountries/countries/hungary/" TargetMode="External"/><Relationship Id="rId188" Type="http://schemas.openxmlformats.org/officeDocument/2006/relationships/hyperlink" Target="https://www.unaids.org/en/regionscountries/countries/unitedstatesofamerica/" TargetMode="External"/><Relationship Id="rId7" Type="http://schemas.openxmlformats.org/officeDocument/2006/relationships/hyperlink" Target="https://www.unaids.org/en/regionscountries/countries/kenya/" TargetMode="External"/><Relationship Id="rId71" Type="http://schemas.openxmlformats.org/officeDocument/2006/relationships/hyperlink" Target="https://www.unaids.org/en/regionscountries/countries/palau/" TargetMode="External"/><Relationship Id="rId92" Type="http://schemas.openxmlformats.org/officeDocument/2006/relationships/hyperlink" Target="https://www.unaids.org/en/regionscountries/countries/montenegro/" TargetMode="External"/><Relationship Id="rId162" Type="http://schemas.openxmlformats.org/officeDocument/2006/relationships/hyperlink" Target="https://www.unaids.org/en/regionscountries/countries/estonia/" TargetMode="External"/><Relationship Id="rId183" Type="http://schemas.openxmlformats.org/officeDocument/2006/relationships/hyperlink" Target="https://www.unaids.org/en/regionscountries/countries/spain/" TargetMode="External"/><Relationship Id="rId2" Type="http://schemas.openxmlformats.org/officeDocument/2006/relationships/hyperlink" Target="https://www.unaids.org/en/regionscountries/countries/botswana/" TargetMode="External"/><Relationship Id="rId29" Type="http://schemas.openxmlformats.org/officeDocument/2006/relationships/hyperlink" Target="https://www.unaids.org/en/regionscountries/countries/congo/" TargetMode="External"/><Relationship Id="rId24" Type="http://schemas.openxmlformats.org/officeDocument/2006/relationships/hyperlink" Target="https://www.unaids.org/en/regionscountries/countries/burundi/" TargetMode="External"/><Relationship Id="rId40" Type="http://schemas.openxmlformats.org/officeDocument/2006/relationships/hyperlink" Target="https://www.unaids.org/en/regionscountries/countries/mauritania/" TargetMode="External"/><Relationship Id="rId45" Type="http://schemas.openxmlformats.org/officeDocument/2006/relationships/hyperlink" Target="https://www.unaids.org/en/regionscountries/countries/sierraleone/" TargetMode="External"/><Relationship Id="rId66" Type="http://schemas.openxmlformats.org/officeDocument/2006/relationships/hyperlink" Target="https://www.unaids.org/en/regionscountries/countries/myanmar/" TargetMode="External"/><Relationship Id="rId87" Type="http://schemas.openxmlformats.org/officeDocument/2006/relationships/hyperlink" Target="https://www.unaids.org/en/regionscountries/countries/belarus/" TargetMode="External"/><Relationship Id="rId110" Type="http://schemas.openxmlformats.org/officeDocument/2006/relationships/hyperlink" Target="https://www.unaids.org/en/regionscountries/countries/cuba/" TargetMode="External"/><Relationship Id="rId115" Type="http://schemas.openxmlformats.org/officeDocument/2006/relationships/hyperlink" Target="https://www.unaids.org/en/regionscountries/countries/grenada/" TargetMode="External"/><Relationship Id="rId131" Type="http://schemas.openxmlformats.org/officeDocument/2006/relationships/hyperlink" Target="https://www.unaids.org/en/regionscountries/countries/uruguay/" TargetMode="External"/><Relationship Id="rId136" Type="http://schemas.openxmlformats.org/officeDocument/2006/relationships/hyperlink" Target="https://www.unaids.org/en/regionscountries/countries/egypt/" TargetMode="External"/><Relationship Id="rId157" Type="http://schemas.openxmlformats.org/officeDocument/2006/relationships/hyperlink" Target="https://www.unaids.org/en/regionscountries/countries/canada/" TargetMode="External"/><Relationship Id="rId178" Type="http://schemas.openxmlformats.org/officeDocument/2006/relationships/hyperlink" Target="https://www.unaids.org/en/regionscountries/countries/portugal/" TargetMode="External"/><Relationship Id="rId61" Type="http://schemas.openxmlformats.org/officeDocument/2006/relationships/hyperlink" Target="https://www.unaids.org/en/regionscountries/countries/laopeoplesdemocraticrepublic/" TargetMode="External"/><Relationship Id="rId82" Type="http://schemas.openxmlformats.org/officeDocument/2006/relationships/hyperlink" Target="https://www.unaids.org/en/regionscountries/countries/vanuatu/" TargetMode="External"/><Relationship Id="rId152" Type="http://schemas.openxmlformats.org/officeDocument/2006/relationships/hyperlink" Target="https://www.unaids.org/en/regionscountries/countries/yemen/" TargetMode="External"/><Relationship Id="rId173" Type="http://schemas.openxmlformats.org/officeDocument/2006/relationships/hyperlink" Target="https://www.unaids.org/en/regionscountries/countries/lithuania/" TargetMode="External"/><Relationship Id="rId19" Type="http://schemas.openxmlformats.org/officeDocument/2006/relationships/hyperlink" Target="https://www.unaids.org/en/regionscountries/countries/unitedrepublicoftanzania/" TargetMode="External"/><Relationship Id="rId14" Type="http://schemas.openxmlformats.org/officeDocument/2006/relationships/hyperlink" Target="https://www.unaids.org/en/regionscountries/countries/rwanda/" TargetMode="External"/><Relationship Id="rId30" Type="http://schemas.openxmlformats.org/officeDocument/2006/relationships/hyperlink" Target="https://www.unaids.org/en/regionscountries/countries/ctedivoire/" TargetMode="External"/><Relationship Id="rId35" Type="http://schemas.openxmlformats.org/officeDocument/2006/relationships/hyperlink" Target="https://www.unaids.org/en/regionscountries/countries/ghana/" TargetMode="External"/><Relationship Id="rId56" Type="http://schemas.openxmlformats.org/officeDocument/2006/relationships/hyperlink" Target="https://www.unaids.org/en/regionscountries/countries/fiji/" TargetMode="External"/><Relationship Id="rId77" Type="http://schemas.openxmlformats.org/officeDocument/2006/relationships/hyperlink" Target="https://www.unaids.org/en/regionscountries/countries/srilanka/" TargetMode="External"/><Relationship Id="rId100" Type="http://schemas.openxmlformats.org/officeDocument/2006/relationships/hyperlink" Target="https://www.unaids.org/en/regionscountries/countries/antiguaandbarbuda/" TargetMode="External"/><Relationship Id="rId105" Type="http://schemas.openxmlformats.org/officeDocument/2006/relationships/hyperlink" Target="https://www.unaids.org/en/regionscountries/countries/bolivia/" TargetMode="External"/><Relationship Id="rId126" Type="http://schemas.openxmlformats.org/officeDocument/2006/relationships/hyperlink" Target="https://www.unaids.org/en/regionscountries/countries/saintkittsandnevis/" TargetMode="External"/><Relationship Id="rId147" Type="http://schemas.openxmlformats.org/officeDocument/2006/relationships/hyperlink" Target="https://www.unaids.org/en/regionscountries/countries/somalia/" TargetMode="External"/><Relationship Id="rId168" Type="http://schemas.openxmlformats.org/officeDocument/2006/relationships/hyperlink" Target="https://www.unaids.org/en/regionscountries/countries/iceland/" TargetMode="External"/><Relationship Id="rId8" Type="http://schemas.openxmlformats.org/officeDocument/2006/relationships/hyperlink" Target="https://www.unaids.org/en/regionscountries/countries/lesotho/" TargetMode="External"/><Relationship Id="rId51" Type="http://schemas.openxmlformats.org/officeDocument/2006/relationships/hyperlink" Target="https://www.unaids.org/en/regionscountries/countries/bruneidarussalam/" TargetMode="External"/><Relationship Id="rId72" Type="http://schemas.openxmlformats.org/officeDocument/2006/relationships/hyperlink" Target="https://www.unaids.org/en/regionscountries/countries/papuanewguinea/" TargetMode="External"/><Relationship Id="rId93" Type="http://schemas.openxmlformats.org/officeDocument/2006/relationships/hyperlink" Target="https://www.unaids.org/en/regionscountries/countries/republicofmoldova/" TargetMode="External"/><Relationship Id="rId98" Type="http://schemas.openxmlformats.org/officeDocument/2006/relationships/hyperlink" Target="https://www.unaids.org/en/regionscountries/countries/ukraine/" TargetMode="External"/><Relationship Id="rId121" Type="http://schemas.openxmlformats.org/officeDocument/2006/relationships/hyperlink" Target="https://www.unaids.org/en/regionscountries/countries/mexico/" TargetMode="External"/><Relationship Id="rId142" Type="http://schemas.openxmlformats.org/officeDocument/2006/relationships/hyperlink" Target="https://www.unaids.org/en/regionscountries/countries/libya/" TargetMode="External"/><Relationship Id="rId163" Type="http://schemas.openxmlformats.org/officeDocument/2006/relationships/hyperlink" Target="https://www.unaids.org/en/regionscountries/countries/finland/" TargetMode="External"/><Relationship Id="rId184" Type="http://schemas.openxmlformats.org/officeDocument/2006/relationships/hyperlink" Target="https://www.unaids.org/en/regionscountries/countries/sweden/" TargetMode="External"/><Relationship Id="rId189" Type="http://schemas.openxmlformats.org/officeDocument/2006/relationships/printerSettings" Target="../printerSettings/printerSettings7.bin"/><Relationship Id="rId3" Type="http://schemas.openxmlformats.org/officeDocument/2006/relationships/hyperlink" Target="https://www.unaids.org/en/regionscountries/countries/comoros/" TargetMode="External"/><Relationship Id="rId25" Type="http://schemas.openxmlformats.org/officeDocument/2006/relationships/hyperlink" Target="https://www.unaids.org/en/regionscountries/countries/cameroon/" TargetMode="External"/><Relationship Id="rId46" Type="http://schemas.openxmlformats.org/officeDocument/2006/relationships/hyperlink" Target="https://www.unaids.org/en/regionscountries/countries/togo/" TargetMode="External"/><Relationship Id="rId67" Type="http://schemas.openxmlformats.org/officeDocument/2006/relationships/hyperlink" Target="https://www.unaids.org/en/regionscountries/countries/nauru/" TargetMode="External"/><Relationship Id="rId116" Type="http://schemas.openxmlformats.org/officeDocument/2006/relationships/hyperlink" Target="https://www.unaids.org/en/regionscountries/countries/guatemala/" TargetMode="External"/><Relationship Id="rId137" Type="http://schemas.openxmlformats.org/officeDocument/2006/relationships/hyperlink" Target="https://www.unaids.org/en/regionscountries/countries/iraq/" TargetMode="External"/><Relationship Id="rId158" Type="http://schemas.openxmlformats.org/officeDocument/2006/relationships/hyperlink" Target="https://www.unaids.org/en/regionscountries/countries/croatia/" TargetMode="External"/><Relationship Id="rId20" Type="http://schemas.openxmlformats.org/officeDocument/2006/relationships/hyperlink" Target="https://www.unaids.org/en/regionscountries/countries/zambia/" TargetMode="External"/><Relationship Id="rId41" Type="http://schemas.openxmlformats.org/officeDocument/2006/relationships/hyperlink" Target="https://www.unaids.org/en/regionscountries/countries/niger/" TargetMode="External"/><Relationship Id="rId62" Type="http://schemas.openxmlformats.org/officeDocument/2006/relationships/hyperlink" Target="https://www.unaids.org/en/regionscountries/countries/malaysia/" TargetMode="External"/><Relationship Id="rId83" Type="http://schemas.openxmlformats.org/officeDocument/2006/relationships/hyperlink" Target="https://www.unaids.org/en/regionscountries/countries/vietnam/" TargetMode="External"/><Relationship Id="rId88" Type="http://schemas.openxmlformats.org/officeDocument/2006/relationships/hyperlink" Target="https://www.unaids.org/en/regionscountries/countries/bosniaandherzegovina/" TargetMode="External"/><Relationship Id="rId111" Type="http://schemas.openxmlformats.org/officeDocument/2006/relationships/hyperlink" Target="https://www.unaids.org/en/regionscountries/countries/dominica/" TargetMode="External"/><Relationship Id="rId132" Type="http://schemas.openxmlformats.org/officeDocument/2006/relationships/hyperlink" Target="https://www.unaids.org/en/regionscountries/countries/venezuela/" TargetMode="External"/><Relationship Id="rId153" Type="http://schemas.openxmlformats.org/officeDocument/2006/relationships/hyperlink" Target="https://www.unaids.org/en/regionscountries/countries/andorra/" TargetMode="External"/><Relationship Id="rId174" Type="http://schemas.openxmlformats.org/officeDocument/2006/relationships/hyperlink" Target="https://www.unaids.org/en/regionscountries/countries/luxembourg/" TargetMode="External"/><Relationship Id="rId179" Type="http://schemas.openxmlformats.org/officeDocument/2006/relationships/hyperlink" Target="https://www.unaids.org/en/regionscountries/countries/romania/" TargetMode="External"/><Relationship Id="rId15" Type="http://schemas.openxmlformats.org/officeDocument/2006/relationships/hyperlink" Target="https://www.unaids.org/en/regionscountries/countries/seychelles/" TargetMode="External"/><Relationship Id="rId36" Type="http://schemas.openxmlformats.org/officeDocument/2006/relationships/hyperlink" Target="https://www.unaids.org/en/regionscountries/countries/guinea/" TargetMode="External"/><Relationship Id="rId57" Type="http://schemas.openxmlformats.org/officeDocument/2006/relationships/hyperlink" Target="https://www.unaids.org/en/regionscountries/countries/india/" TargetMode="External"/><Relationship Id="rId106" Type="http://schemas.openxmlformats.org/officeDocument/2006/relationships/hyperlink" Target="https://www.unaids.org/en/regionscountries/countries/brazil/" TargetMode="External"/><Relationship Id="rId127" Type="http://schemas.openxmlformats.org/officeDocument/2006/relationships/hyperlink" Target="https://www.unaids.org/en/regionscountries/countries/saintlucia/" TargetMode="External"/><Relationship Id="rId10" Type="http://schemas.openxmlformats.org/officeDocument/2006/relationships/hyperlink" Target="https://www.unaids.org/en/regionscountries/countries/malawi/" TargetMode="External"/><Relationship Id="rId31" Type="http://schemas.openxmlformats.org/officeDocument/2006/relationships/hyperlink" Target="https://www.unaids.org/en/regionscountries/countries/democraticrepublicofthecongo/" TargetMode="External"/><Relationship Id="rId52" Type="http://schemas.openxmlformats.org/officeDocument/2006/relationships/hyperlink" Target="https://www.unaids.org/en/regionscountries/countries/cambodia/" TargetMode="External"/><Relationship Id="rId73" Type="http://schemas.openxmlformats.org/officeDocument/2006/relationships/hyperlink" Target="https://www.unaids.org/en/regionscountries/countries/philippines/" TargetMode="External"/><Relationship Id="rId78" Type="http://schemas.openxmlformats.org/officeDocument/2006/relationships/hyperlink" Target="https://www.unaids.org/en/regionscountries/countries/thailand/" TargetMode="External"/><Relationship Id="rId94" Type="http://schemas.openxmlformats.org/officeDocument/2006/relationships/hyperlink" Target="https://www.unaids.org/en/regionscountries/countries/russianfederation/" TargetMode="External"/><Relationship Id="rId99" Type="http://schemas.openxmlformats.org/officeDocument/2006/relationships/hyperlink" Target="https://www.unaids.org/en/regionscountries/countries/uzbekistan/" TargetMode="External"/><Relationship Id="rId101" Type="http://schemas.openxmlformats.org/officeDocument/2006/relationships/hyperlink" Target="https://www.unaids.org/en/regionscountries/countries/argentina/" TargetMode="External"/><Relationship Id="rId122" Type="http://schemas.openxmlformats.org/officeDocument/2006/relationships/hyperlink" Target="https://www.unaids.org/en/regionscountries/countries/nicaragua/" TargetMode="External"/><Relationship Id="rId143" Type="http://schemas.openxmlformats.org/officeDocument/2006/relationships/hyperlink" Target="https://www.unaids.org/en/regionscountries/countries/morocco/" TargetMode="External"/><Relationship Id="rId148" Type="http://schemas.openxmlformats.org/officeDocument/2006/relationships/hyperlink" Target="https://www.unaids.org/en/regionscountries/countries/sudan/" TargetMode="External"/><Relationship Id="rId164" Type="http://schemas.openxmlformats.org/officeDocument/2006/relationships/hyperlink" Target="https://www.unaids.org/en/regionscountries/countries/france/" TargetMode="External"/><Relationship Id="rId169" Type="http://schemas.openxmlformats.org/officeDocument/2006/relationships/hyperlink" Target="https://www.unaids.org/en/regionscountries/countries/ireland/" TargetMode="External"/><Relationship Id="rId185" Type="http://schemas.openxmlformats.org/officeDocument/2006/relationships/hyperlink" Target="https://www.unaids.org/en/regionscountries/countries/switzerland/" TargetMode="External"/><Relationship Id="rId4" Type="http://schemas.openxmlformats.org/officeDocument/2006/relationships/hyperlink" Target="https://www.unaids.org/en/regionscountries/countries/eritrea/" TargetMode="External"/><Relationship Id="rId9" Type="http://schemas.openxmlformats.org/officeDocument/2006/relationships/hyperlink" Target="https://www.unaids.org/en/regionscountries/countries/madagascar/" TargetMode="External"/><Relationship Id="rId180" Type="http://schemas.openxmlformats.org/officeDocument/2006/relationships/hyperlink" Target="https://www.unaids.org/en/regionscountries/countries/serbia/" TargetMode="External"/><Relationship Id="rId26" Type="http://schemas.openxmlformats.org/officeDocument/2006/relationships/hyperlink" Target="https://www.unaids.org/en/regionscountries/countries/capeverde/" TargetMode="External"/><Relationship Id="rId47" Type="http://schemas.openxmlformats.org/officeDocument/2006/relationships/hyperlink" Target="https://www.unaids.org/en/regionscountries/countries/afghanistan/" TargetMode="External"/><Relationship Id="rId68" Type="http://schemas.openxmlformats.org/officeDocument/2006/relationships/hyperlink" Target="https://www.unaids.org/en/regionscountries/countries/nepal/" TargetMode="External"/><Relationship Id="rId89" Type="http://schemas.openxmlformats.org/officeDocument/2006/relationships/hyperlink" Target="https://www.unaids.org/en/regionscountries/countries/georgia/" TargetMode="External"/><Relationship Id="rId112" Type="http://schemas.openxmlformats.org/officeDocument/2006/relationships/hyperlink" Target="https://www.unaids.org/en/regionscountries/countries/dominicanrepublic/" TargetMode="External"/><Relationship Id="rId133" Type="http://schemas.openxmlformats.org/officeDocument/2006/relationships/hyperlink" Target="https://www.unaids.org/en/regionscountries/countries/algeria/" TargetMode="External"/><Relationship Id="rId154" Type="http://schemas.openxmlformats.org/officeDocument/2006/relationships/hyperlink" Target="https://www.unaids.org/en/regionscountries/countries/austria/" TargetMode="External"/><Relationship Id="rId175" Type="http://schemas.openxmlformats.org/officeDocument/2006/relationships/hyperlink" Target="https://www.unaids.org/en/regionscountries/countries/netherlands/" TargetMode="External"/><Relationship Id="rId16" Type="http://schemas.openxmlformats.org/officeDocument/2006/relationships/hyperlink" Target="https://www.unaids.org/en/regionscountries/countries/southafrica/" TargetMode="External"/><Relationship Id="rId37" Type="http://schemas.openxmlformats.org/officeDocument/2006/relationships/hyperlink" Target="https://www.unaids.org/en/regionscountries/countries/guinea-bissau/" TargetMode="External"/><Relationship Id="rId58" Type="http://schemas.openxmlformats.org/officeDocument/2006/relationships/hyperlink" Target="https://www.unaids.org/en/regionscountries/countries/indonesia/" TargetMode="External"/><Relationship Id="rId79" Type="http://schemas.openxmlformats.org/officeDocument/2006/relationships/hyperlink" Target="https://www.unaids.org/en/regionscountries/countries/timor-leste/" TargetMode="External"/><Relationship Id="rId102" Type="http://schemas.openxmlformats.org/officeDocument/2006/relationships/hyperlink" Target="https://www.unaids.org/en/regionscountries/countries/bahamas/" TargetMode="External"/><Relationship Id="rId123" Type="http://schemas.openxmlformats.org/officeDocument/2006/relationships/hyperlink" Target="https://www.unaids.org/en/regionscountries/countries/panama/" TargetMode="External"/><Relationship Id="rId144" Type="http://schemas.openxmlformats.org/officeDocument/2006/relationships/hyperlink" Target="https://www.unaids.org/en/regionscountries/countries/oman/" TargetMode="External"/><Relationship Id="rId90" Type="http://schemas.openxmlformats.org/officeDocument/2006/relationships/hyperlink" Target="https://www.unaids.org/en/regionscountries/countries/kazakhstan/" TargetMode="External"/><Relationship Id="rId165" Type="http://schemas.openxmlformats.org/officeDocument/2006/relationships/hyperlink" Target="https://www.unaids.org/en/regionscountries/countries/germany/" TargetMode="External"/><Relationship Id="rId186" Type="http://schemas.openxmlformats.org/officeDocument/2006/relationships/hyperlink" Target="https://www.unaids.org/en/regionscountries/countries/turkey/" TargetMode="External"/><Relationship Id="rId27" Type="http://schemas.openxmlformats.org/officeDocument/2006/relationships/hyperlink" Target="https://www.unaids.org/en/regionscountries/countries/centralafricanrepublic/" TargetMode="External"/><Relationship Id="rId48" Type="http://schemas.openxmlformats.org/officeDocument/2006/relationships/hyperlink" Target="https://www.unaids.org/en/regionscountries/countries/australia/" TargetMode="External"/><Relationship Id="rId69" Type="http://schemas.openxmlformats.org/officeDocument/2006/relationships/hyperlink" Target="https://www.unaids.org/en/regionscountries/countries/newzealand/" TargetMode="External"/><Relationship Id="rId113" Type="http://schemas.openxmlformats.org/officeDocument/2006/relationships/hyperlink" Target="https://www.unaids.org/en/regionscountries/countries/ecuador/" TargetMode="External"/><Relationship Id="rId134" Type="http://schemas.openxmlformats.org/officeDocument/2006/relationships/hyperlink" Target="https://www.unaids.org/en/regionscountries/countries/bahrain/" TargetMode="External"/><Relationship Id="rId80" Type="http://schemas.openxmlformats.org/officeDocument/2006/relationships/hyperlink" Target="https://www.unaids.org/en/regionscountries/countries/tonga/" TargetMode="External"/><Relationship Id="rId155" Type="http://schemas.openxmlformats.org/officeDocument/2006/relationships/hyperlink" Target="https://www.unaids.org/en/regionscountries/countries/belgium/" TargetMode="External"/><Relationship Id="rId176" Type="http://schemas.openxmlformats.org/officeDocument/2006/relationships/hyperlink" Target="https://www.unaids.org/en/regionscountries/countries/norway/" TargetMode="External"/><Relationship Id="rId17" Type="http://schemas.openxmlformats.org/officeDocument/2006/relationships/hyperlink" Target="https://www.unaids.org/en/regionscountries/countries/southsudan/" TargetMode="External"/><Relationship Id="rId38" Type="http://schemas.openxmlformats.org/officeDocument/2006/relationships/hyperlink" Target="https://www.unaids.org/en/regionscountries/countries/liberia/" TargetMode="External"/><Relationship Id="rId59" Type="http://schemas.openxmlformats.org/officeDocument/2006/relationships/hyperlink" Target="https://www.unaids.org/en/regionscountries/countries/japan/" TargetMode="External"/><Relationship Id="rId103" Type="http://schemas.openxmlformats.org/officeDocument/2006/relationships/hyperlink" Target="https://www.unaids.org/en/regionscountries/countries/barbados/" TargetMode="External"/><Relationship Id="rId124" Type="http://schemas.openxmlformats.org/officeDocument/2006/relationships/hyperlink" Target="https://www.unaids.org/en/regionscountries/countries/paraguay/" TargetMode="External"/><Relationship Id="rId70" Type="http://schemas.openxmlformats.org/officeDocument/2006/relationships/hyperlink" Target="https://www.unaids.org/en/regionscountries/countries/pakistan/" TargetMode="External"/><Relationship Id="rId91" Type="http://schemas.openxmlformats.org/officeDocument/2006/relationships/hyperlink" Target="https://www.unaids.org/en/regionscountries/countries/kyrgyzstan/" TargetMode="External"/><Relationship Id="rId145" Type="http://schemas.openxmlformats.org/officeDocument/2006/relationships/hyperlink" Target="https://www.unaids.org/en/regionscountries/countries/qatar/" TargetMode="External"/><Relationship Id="rId166" Type="http://schemas.openxmlformats.org/officeDocument/2006/relationships/hyperlink" Target="https://www.unaids.org/en/regionscountries/countries/greece/" TargetMode="External"/><Relationship Id="rId187" Type="http://schemas.openxmlformats.org/officeDocument/2006/relationships/hyperlink" Target="https://www.unaids.org/en/regionscountries/countries/unitedkingdomofgreatbritainandnorthernireland/" TargetMode="External"/><Relationship Id="rId1" Type="http://schemas.openxmlformats.org/officeDocument/2006/relationships/hyperlink" Target="https://www.unaids.org/en/regionscountries/countries/angola/" TargetMode="External"/><Relationship Id="rId28" Type="http://schemas.openxmlformats.org/officeDocument/2006/relationships/hyperlink" Target="https://www.unaids.org/en/regionscountries/countries/chad/" TargetMode="External"/><Relationship Id="rId49" Type="http://schemas.openxmlformats.org/officeDocument/2006/relationships/hyperlink" Target="https://www.unaids.org/en/regionscountries/countries/bangladesh/" TargetMode="External"/><Relationship Id="rId114" Type="http://schemas.openxmlformats.org/officeDocument/2006/relationships/hyperlink" Target="https://www.unaids.org/en/regionscountries/countries/elsalvador/" TargetMode="External"/><Relationship Id="rId60" Type="http://schemas.openxmlformats.org/officeDocument/2006/relationships/hyperlink" Target="https://www.unaids.org/en/regionscountries/countries/kiribati/" TargetMode="External"/><Relationship Id="rId81" Type="http://schemas.openxmlformats.org/officeDocument/2006/relationships/hyperlink" Target="https://www.unaids.org/en/regionscountries/countries/tuvalu/" TargetMode="External"/><Relationship Id="rId135" Type="http://schemas.openxmlformats.org/officeDocument/2006/relationships/hyperlink" Target="https://www.unaids.org/en/regionscountries/countries/djibouti/" TargetMode="External"/><Relationship Id="rId156" Type="http://schemas.openxmlformats.org/officeDocument/2006/relationships/hyperlink" Target="https://www.unaids.org/en/regionscountries/countries/bulgaria/" TargetMode="External"/><Relationship Id="rId177" Type="http://schemas.openxmlformats.org/officeDocument/2006/relationships/hyperlink" Target="https://www.unaids.org/en/regionscountries/countries/po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1"/>
  <sheetViews>
    <sheetView showGridLines="0" workbookViewId="0">
      <selection activeCell="B7" sqref="B7"/>
    </sheetView>
  </sheetViews>
  <sheetFormatPr baseColWidth="10" defaultColWidth="8.83203125" defaultRowHeight="15" x14ac:dyDescent="0.2"/>
  <cols>
    <col min="2" max="2" width="145.83203125" bestFit="1" customWidth="1"/>
  </cols>
  <sheetData>
    <row r="2" spans="1:3" x14ac:dyDescent="0.2">
      <c r="A2" s="12"/>
      <c r="B2" s="12" t="s">
        <v>1477</v>
      </c>
      <c r="C2" s="12"/>
    </row>
    <row r="3" spans="1:3" ht="26" x14ac:dyDescent="0.3">
      <c r="A3" s="12"/>
      <c r="B3" s="13" t="s">
        <v>554</v>
      </c>
      <c r="C3" s="12"/>
    </row>
    <row r="4" spans="1:3" ht="24" x14ac:dyDescent="0.3">
      <c r="A4" s="12"/>
      <c r="B4" s="17" t="s">
        <v>560</v>
      </c>
      <c r="C4" s="12"/>
    </row>
    <row r="5" spans="1:3" ht="24" x14ac:dyDescent="0.3">
      <c r="A5" s="12"/>
      <c r="B5" s="17"/>
      <c r="C5" s="12"/>
    </row>
    <row r="6" spans="1:3" ht="21" x14ac:dyDescent="0.25">
      <c r="A6" s="12"/>
      <c r="B6" s="35" t="s">
        <v>553</v>
      </c>
      <c r="C6" s="12"/>
    </row>
    <row r="7" spans="1:3" ht="19" x14ac:dyDescent="0.2">
      <c r="A7" s="12"/>
      <c r="B7" s="36" t="s">
        <v>1473</v>
      </c>
      <c r="C7" s="12"/>
    </row>
    <row r="8" spans="1:3" ht="19" x14ac:dyDescent="0.2">
      <c r="A8" s="12"/>
      <c r="B8" s="36" t="s">
        <v>1474</v>
      </c>
      <c r="C8" s="12"/>
    </row>
    <row r="9" spans="1:3" ht="19" x14ac:dyDescent="0.2">
      <c r="A9" s="12"/>
      <c r="B9" s="36" t="s">
        <v>1475</v>
      </c>
      <c r="C9" s="12"/>
    </row>
    <row r="10" spans="1:3" ht="19" x14ac:dyDescent="0.2">
      <c r="A10" s="12"/>
      <c r="B10" s="36" t="s">
        <v>1476</v>
      </c>
      <c r="C10" s="12"/>
    </row>
    <row r="11" spans="1:3" x14ac:dyDescent="0.2">
      <c r="A11" s="12"/>
      <c r="B11" s="12"/>
      <c r="C11" s="12"/>
    </row>
  </sheetData>
  <hyperlinks>
    <hyperlink ref="B7" location="'1. Stigma'!A1" display="1. HIV-related Stigma and Discrimination" xr:uid="{00000000-0004-0000-0000-000000000000}"/>
    <hyperlink ref="B8" location="'2. Justice'!A1" display="2. Access to Justice" xr:uid="{00000000-0004-0000-0000-000001000000}"/>
    <hyperlink ref="B9" location="'3. Gender'!A1" display="3. Gender Equality" xr:uid="{00000000-0004-0000-0000-000002000000}"/>
    <hyperlink ref="B10" location="'4. Dev Synergies'!A1" display="4. Development Synergies" xr:uid="{00000000-0004-0000-0000-000003000000}"/>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5"/>
  <sheetViews>
    <sheetView showGridLines="0" zoomScale="70" zoomScaleNormal="70" workbookViewId="0">
      <pane xSplit="4" ySplit="2" topLeftCell="O3" activePane="bottomRight" state="frozen"/>
      <selection pane="topRight" activeCell="D1" sqref="D1"/>
      <selection pane="bottomLeft" activeCell="A3" sqref="A3"/>
      <selection pane="bottomRight" sqref="A1:K1"/>
    </sheetView>
  </sheetViews>
  <sheetFormatPr baseColWidth="10" defaultColWidth="8.83203125" defaultRowHeight="15" x14ac:dyDescent="0.2"/>
  <cols>
    <col min="1" max="3" width="13.5" customWidth="1"/>
    <col min="4" max="4" width="20.1640625" customWidth="1"/>
    <col min="5" max="5" width="24.33203125" customWidth="1"/>
    <col min="6" max="6" width="8.83203125" customWidth="1"/>
    <col min="7" max="7" width="26" customWidth="1"/>
    <col min="8" max="8" width="20.5" customWidth="1"/>
    <col min="9" max="9" width="31.33203125" customWidth="1"/>
    <col min="10" max="10" width="13.6640625" customWidth="1"/>
    <col min="11" max="11" width="22.33203125" customWidth="1"/>
    <col min="12" max="12" width="23.6640625" customWidth="1"/>
    <col min="13" max="15" width="29.1640625" customWidth="1"/>
    <col min="16" max="16" width="17.1640625" customWidth="1"/>
    <col min="17" max="17" width="16.6640625" customWidth="1"/>
    <col min="18" max="18" width="12.5" customWidth="1"/>
    <col min="19" max="19" width="13.5" customWidth="1"/>
    <col min="20" max="20" width="36.5" customWidth="1"/>
    <col min="21" max="22" width="29.6640625" customWidth="1"/>
    <col min="23" max="23" width="26.5" customWidth="1"/>
    <col min="24" max="24" width="31.6640625" customWidth="1"/>
    <col min="25" max="25" width="20" customWidth="1"/>
    <col min="26" max="26" width="17.33203125" customWidth="1"/>
    <col min="27" max="27" width="22.6640625" customWidth="1"/>
    <col min="28" max="28" width="8.83203125" customWidth="1"/>
    <col min="29" max="29" width="25.5" customWidth="1"/>
    <col min="30" max="31" width="14.5" customWidth="1"/>
    <col min="32" max="37" width="19" customWidth="1"/>
    <col min="38" max="39" width="20.1640625" customWidth="1"/>
    <col min="40" max="40" width="15.83203125" customWidth="1"/>
    <col min="41" max="41" width="25.1640625" customWidth="1"/>
    <col min="42" max="42" width="16.33203125" customWidth="1"/>
    <col min="43" max="43" width="48.33203125" customWidth="1"/>
    <col min="44" max="44" width="15.33203125" customWidth="1"/>
  </cols>
  <sheetData>
    <row r="1" spans="1:45" ht="19" x14ac:dyDescent="0.25">
      <c r="A1" s="149" t="s">
        <v>552</v>
      </c>
      <c r="B1" s="149"/>
      <c r="C1" s="149"/>
      <c r="D1" s="149"/>
      <c r="E1" s="149"/>
      <c r="F1" s="149"/>
      <c r="G1" s="149"/>
      <c r="H1" s="149"/>
      <c r="I1" s="149"/>
      <c r="J1" s="149"/>
      <c r="K1" s="149"/>
      <c r="L1" s="150" t="s">
        <v>555</v>
      </c>
      <c r="M1" s="150"/>
      <c r="N1" s="150"/>
      <c r="O1" s="150"/>
      <c r="P1" s="150"/>
      <c r="Q1" s="150"/>
      <c r="R1" s="150"/>
      <c r="S1" s="150"/>
      <c r="T1" s="150"/>
      <c r="U1" s="150"/>
      <c r="V1" s="150"/>
      <c r="W1" s="150"/>
      <c r="X1" s="150"/>
      <c r="Y1" s="150"/>
      <c r="Z1" s="150"/>
      <c r="AA1" s="150"/>
      <c r="AB1" s="150"/>
      <c r="AC1" s="151" t="s">
        <v>598</v>
      </c>
      <c r="AD1" s="152"/>
      <c r="AE1" s="152"/>
      <c r="AF1" s="152"/>
      <c r="AG1" s="152"/>
      <c r="AH1" s="152"/>
      <c r="AI1" s="152"/>
      <c r="AJ1" s="152"/>
      <c r="AK1" s="153"/>
      <c r="AL1" s="146" t="s">
        <v>983</v>
      </c>
      <c r="AM1" s="147"/>
      <c r="AN1" s="147"/>
      <c r="AO1" s="120" t="s">
        <v>1649</v>
      </c>
      <c r="AP1" s="148" t="s">
        <v>1647</v>
      </c>
      <c r="AQ1" s="148"/>
      <c r="AR1" s="145" t="s">
        <v>639</v>
      </c>
      <c r="AS1" s="145"/>
    </row>
    <row r="2" spans="1:45" ht="76" x14ac:dyDescent="0.2">
      <c r="A2" s="14" t="s">
        <v>3</v>
      </c>
      <c r="B2" s="14"/>
      <c r="C2" s="14" t="s">
        <v>542</v>
      </c>
      <c r="D2" s="14" t="s">
        <v>0</v>
      </c>
      <c r="E2" s="14" t="s">
        <v>1</v>
      </c>
      <c r="F2" s="14" t="s">
        <v>2</v>
      </c>
      <c r="G2" s="14" t="s">
        <v>51</v>
      </c>
      <c r="H2" s="14" t="s">
        <v>545</v>
      </c>
      <c r="I2" s="14" t="s">
        <v>546</v>
      </c>
      <c r="J2" s="14" t="s">
        <v>547</v>
      </c>
      <c r="K2" s="14" t="s">
        <v>548</v>
      </c>
      <c r="L2" s="15" t="s">
        <v>7</v>
      </c>
      <c r="M2" s="15" t="s">
        <v>38</v>
      </c>
      <c r="N2" s="15" t="s">
        <v>591</v>
      </c>
      <c r="O2" s="15" t="s">
        <v>592</v>
      </c>
      <c r="P2" s="15" t="s">
        <v>30</v>
      </c>
      <c r="Q2" s="15" t="s">
        <v>21</v>
      </c>
      <c r="R2" s="15" t="s">
        <v>5</v>
      </c>
      <c r="S2" s="15" t="s">
        <v>6</v>
      </c>
      <c r="T2" s="15" t="s">
        <v>27</v>
      </c>
      <c r="U2" s="15" t="s">
        <v>579</v>
      </c>
      <c r="V2" s="40" t="s">
        <v>614</v>
      </c>
      <c r="W2" s="40" t="s">
        <v>615</v>
      </c>
      <c r="X2" s="40" t="s">
        <v>616</v>
      </c>
      <c r="Y2" s="15" t="s">
        <v>551</v>
      </c>
      <c r="Z2" s="15" t="s">
        <v>550</v>
      </c>
      <c r="AA2" s="15" t="s">
        <v>549</v>
      </c>
      <c r="AB2" s="15" t="s">
        <v>4</v>
      </c>
      <c r="AC2" s="39" t="s">
        <v>588</v>
      </c>
      <c r="AD2" s="18" t="s">
        <v>626</v>
      </c>
      <c r="AE2" s="18" t="s">
        <v>625</v>
      </c>
      <c r="AF2" s="18" t="s">
        <v>595</v>
      </c>
      <c r="AG2" s="18" t="s">
        <v>601</v>
      </c>
      <c r="AH2" s="18" t="s">
        <v>627</v>
      </c>
      <c r="AI2" s="18" t="s">
        <v>628</v>
      </c>
      <c r="AJ2" s="18" t="s">
        <v>595</v>
      </c>
      <c r="AK2" s="18" t="s">
        <v>601</v>
      </c>
      <c r="AL2" s="21" t="s">
        <v>982</v>
      </c>
      <c r="AM2" s="21" t="s">
        <v>984</v>
      </c>
      <c r="AN2" s="21" t="s">
        <v>639</v>
      </c>
      <c r="AO2" s="21"/>
      <c r="AP2" s="20" t="s">
        <v>562</v>
      </c>
      <c r="AQ2" s="20" t="s">
        <v>563</v>
      </c>
      <c r="AR2" s="43" t="s">
        <v>637</v>
      </c>
      <c r="AS2" s="43" t="s">
        <v>638</v>
      </c>
    </row>
    <row r="3" spans="1:45" s="47" customFormat="1" x14ac:dyDescent="0.2">
      <c r="A3" s="24" t="s">
        <v>543</v>
      </c>
      <c r="B3" s="24" t="s">
        <v>1706</v>
      </c>
      <c r="C3" s="24"/>
      <c r="D3" s="24" t="s">
        <v>668</v>
      </c>
      <c r="E3" s="24" t="s">
        <v>670</v>
      </c>
      <c r="F3" s="24">
        <v>2011</v>
      </c>
      <c r="G3" s="24" t="s">
        <v>214</v>
      </c>
      <c r="H3" s="55" t="str">
        <f>IF(G3="Multiple countries","",IF(G3="","",VLOOKUP(G3,Lookup!$A$3:$F$190,3)))</f>
        <v>WESTERN AND CENTRAL EUROPE AND NORTH AMERICA</v>
      </c>
      <c r="I3" s="55" t="str">
        <f>IF(G3="Multiple countries","",IF(G3="","",VLOOKUP(G3,Lookup!$A$3:$F$190,4)))</f>
        <v>Region of the Americas</v>
      </c>
      <c r="J3" s="55" t="str">
        <f>IF(G3="Multiple countries","",IF(G3="","",VLOOKUP(G3,Lookup!$A$3:$F$190,5)))</f>
        <v>North America</v>
      </c>
      <c r="K3" s="55" t="str">
        <f>IF(G3="Multiple countries","",IF(G3="","",VLOOKUP(G3,Lookup!$A$3:$F$190,6)))</f>
        <v>High income</v>
      </c>
      <c r="L3" s="24" t="s">
        <v>20</v>
      </c>
      <c r="M3" s="56" t="s">
        <v>1021</v>
      </c>
      <c r="N3" s="24" t="s">
        <v>672</v>
      </c>
      <c r="O3" s="24" t="s">
        <v>671</v>
      </c>
      <c r="P3" s="24" t="s">
        <v>39</v>
      </c>
      <c r="Q3" s="24" t="s">
        <v>673</v>
      </c>
      <c r="R3" s="24" t="s">
        <v>674</v>
      </c>
      <c r="S3" s="24" t="s">
        <v>34</v>
      </c>
      <c r="T3" s="24" t="s">
        <v>556</v>
      </c>
      <c r="U3" s="24" t="s">
        <v>557</v>
      </c>
      <c r="V3" s="24" t="s">
        <v>557</v>
      </c>
      <c r="W3" s="24" t="s">
        <v>617</v>
      </c>
      <c r="X3" s="56" t="s">
        <v>675</v>
      </c>
      <c r="Y3" s="24" t="s">
        <v>667</v>
      </c>
      <c r="Z3" s="24" t="s">
        <v>619</v>
      </c>
      <c r="AA3" s="24" t="s">
        <v>556</v>
      </c>
      <c r="AB3" s="24" t="s">
        <v>726</v>
      </c>
      <c r="AC3" s="24" t="s">
        <v>676</v>
      </c>
      <c r="AD3" s="24" t="s">
        <v>29</v>
      </c>
      <c r="AE3" s="24" t="s">
        <v>556</v>
      </c>
      <c r="AF3" s="24" t="s">
        <v>556</v>
      </c>
      <c r="AG3" s="24" t="s">
        <v>556</v>
      </c>
      <c r="AH3" s="56" t="s">
        <v>28</v>
      </c>
      <c r="AI3" s="24" t="s">
        <v>28</v>
      </c>
      <c r="AJ3" s="66" t="s">
        <v>678</v>
      </c>
      <c r="AK3" s="24" t="s">
        <v>677</v>
      </c>
      <c r="AL3" s="24" t="s">
        <v>981</v>
      </c>
      <c r="AM3" s="24"/>
      <c r="AN3" s="24"/>
      <c r="AO3" s="56" t="s">
        <v>28</v>
      </c>
      <c r="AP3" s="56" t="s">
        <v>29</v>
      </c>
      <c r="AQ3" s="24" t="s">
        <v>1648</v>
      </c>
      <c r="AR3" s="24" t="s">
        <v>669</v>
      </c>
      <c r="AS3" s="58" t="s">
        <v>679</v>
      </c>
    </row>
    <row r="4" spans="1:45" s="48" customFormat="1" ht="16" x14ac:dyDescent="0.2">
      <c r="A4" s="24" t="s">
        <v>543</v>
      </c>
      <c r="B4" s="24" t="s">
        <v>1706</v>
      </c>
      <c r="C4" s="24"/>
      <c r="D4" s="24" t="s">
        <v>738</v>
      </c>
      <c r="E4" s="24" t="s">
        <v>734</v>
      </c>
      <c r="F4" s="24">
        <v>2005</v>
      </c>
      <c r="G4" s="24" t="s">
        <v>202</v>
      </c>
      <c r="H4" s="55" t="str">
        <f>IF(G4="Multiple countries","",IF(G4="","",VLOOKUP(G4,Lookup!$A$3:$F$190,3)))</f>
        <v>NORTH AFRICA AND MIDDLE EAST</v>
      </c>
      <c r="I4" s="55" t="str">
        <f>IF(G4="Multiple countries","",IF(G4="","",VLOOKUP(G4,Lookup!$A$3:$F$190,4)))</f>
        <v>Eastern Mediterranean Region</v>
      </c>
      <c r="J4" s="55" t="str">
        <f>IF(G4="Multiple countries","",IF(G4="","",VLOOKUP(G4,Lookup!$A$3:$F$190,5)))</f>
        <v>Middle East &amp; North Africa</v>
      </c>
      <c r="K4" s="55" t="str">
        <f>IF(G4="Multiple countries","",IF(G4="","",VLOOKUP(G4,Lookup!$A$3:$F$190,6)))</f>
        <v>High income</v>
      </c>
      <c r="L4" s="24" t="s">
        <v>8</v>
      </c>
      <c r="M4" s="24" t="s">
        <v>893</v>
      </c>
      <c r="N4" s="24" t="s">
        <v>895</v>
      </c>
      <c r="O4" s="24" t="s">
        <v>896</v>
      </c>
      <c r="P4" s="24" t="s">
        <v>890</v>
      </c>
      <c r="Q4" s="24"/>
      <c r="R4" s="121" t="s">
        <v>891</v>
      </c>
      <c r="S4" s="24" t="s">
        <v>889</v>
      </c>
      <c r="T4" s="24"/>
      <c r="U4" s="24" t="s">
        <v>557</v>
      </c>
      <c r="V4" s="24" t="s">
        <v>557</v>
      </c>
      <c r="W4" s="24" t="s">
        <v>897</v>
      </c>
      <c r="X4" s="24" t="s">
        <v>1238</v>
      </c>
      <c r="Y4" s="24" t="s">
        <v>894</v>
      </c>
      <c r="Z4" s="24" t="s">
        <v>619</v>
      </c>
      <c r="AA4" s="24" t="s">
        <v>556</v>
      </c>
      <c r="AB4" s="70" t="s">
        <v>892</v>
      </c>
      <c r="AC4" s="24" t="s">
        <v>972</v>
      </c>
      <c r="AD4" s="24" t="s">
        <v>29</v>
      </c>
      <c r="AE4" s="24" t="s">
        <v>556</v>
      </c>
      <c r="AF4" s="24" t="s">
        <v>556</v>
      </c>
      <c r="AG4" s="24" t="s">
        <v>556</v>
      </c>
      <c r="AH4" s="24" t="s">
        <v>28</v>
      </c>
      <c r="AI4" s="24" t="s">
        <v>28</v>
      </c>
      <c r="AJ4" s="24" t="s">
        <v>1240</v>
      </c>
      <c r="AK4" s="24" t="s">
        <v>1239</v>
      </c>
      <c r="AL4" s="24" t="s">
        <v>980</v>
      </c>
      <c r="AM4" s="24"/>
      <c r="AN4" s="24" t="s">
        <v>987</v>
      </c>
      <c r="AO4" s="56"/>
      <c r="AP4" s="24" t="s">
        <v>29</v>
      </c>
      <c r="AQ4" s="24" t="s">
        <v>1648</v>
      </c>
      <c r="AR4" s="24" t="s">
        <v>733</v>
      </c>
      <c r="AS4" s="58" t="s">
        <v>735</v>
      </c>
    </row>
    <row r="5" spans="1:45" s="47" customFormat="1" x14ac:dyDescent="0.2">
      <c r="A5" s="24" t="s">
        <v>543</v>
      </c>
      <c r="B5" s="24" t="s">
        <v>1706</v>
      </c>
      <c r="C5" s="24"/>
      <c r="D5" s="24" t="s">
        <v>737</v>
      </c>
      <c r="E5" s="24" t="s">
        <v>739</v>
      </c>
      <c r="F5" s="24">
        <v>2007</v>
      </c>
      <c r="G5" s="24" t="s">
        <v>44</v>
      </c>
      <c r="H5" s="55" t="str">
        <f>IF(G5="Multiple countries","",IF(G5="","",VLOOKUP(G5,Lookup!$A$3:$F$190,3)))</f>
        <v>ASIA AND PACIFIC</v>
      </c>
      <c r="I5" s="55" t="str">
        <f>IF(G5="Multiple countries","",IF(G5="","",VLOOKUP(G5,Lookup!$A$3:$F$190,4)))</f>
        <v>South-East Asia Region</v>
      </c>
      <c r="J5" s="55" t="str">
        <f>IF(G5="Multiple countries","",IF(G5="","",VLOOKUP(G5,Lookup!$A$3:$F$190,5)))</f>
        <v>East Asia &amp; Pacific</v>
      </c>
      <c r="K5" s="55" t="str">
        <f>IF(G5="Multiple countries","",IF(G5="","",VLOOKUP(G5,Lookup!$A$3:$F$190,6)))</f>
        <v>Upper middle income</v>
      </c>
      <c r="L5" s="24" t="s">
        <v>9</v>
      </c>
      <c r="M5" s="56" t="s">
        <v>1245</v>
      </c>
      <c r="N5" s="24" t="s">
        <v>1241</v>
      </c>
      <c r="O5" s="24" t="s">
        <v>557</v>
      </c>
      <c r="P5" s="24" t="s">
        <v>20</v>
      </c>
      <c r="Q5" s="122" t="s">
        <v>861</v>
      </c>
      <c r="R5" s="24" t="s">
        <v>1242</v>
      </c>
      <c r="S5" s="24" t="s">
        <v>33</v>
      </c>
      <c r="T5" s="24" t="s">
        <v>556</v>
      </c>
      <c r="U5" s="24" t="s">
        <v>557</v>
      </c>
      <c r="V5" s="24" t="s">
        <v>557</v>
      </c>
      <c r="W5" s="24" t="s">
        <v>860</v>
      </c>
      <c r="X5" s="56" t="s">
        <v>1247</v>
      </c>
      <c r="Y5" s="56" t="s">
        <v>862</v>
      </c>
      <c r="Z5" s="24" t="s">
        <v>1244</v>
      </c>
      <c r="AA5" s="24" t="s">
        <v>556</v>
      </c>
      <c r="AB5" s="24" t="s">
        <v>726</v>
      </c>
      <c r="AC5" s="56" t="s">
        <v>972</v>
      </c>
      <c r="AD5" s="24" t="s">
        <v>29</v>
      </c>
      <c r="AE5" s="24" t="s">
        <v>556</v>
      </c>
      <c r="AF5" s="24" t="s">
        <v>556</v>
      </c>
      <c r="AG5" s="24" t="s">
        <v>556</v>
      </c>
      <c r="AH5" s="56" t="s">
        <v>28</v>
      </c>
      <c r="AI5" s="24" t="s">
        <v>28</v>
      </c>
      <c r="AJ5" s="24" t="s">
        <v>1248</v>
      </c>
      <c r="AK5" s="24" t="s">
        <v>1246</v>
      </c>
      <c r="AL5" s="24" t="s">
        <v>979</v>
      </c>
      <c r="AM5" s="24"/>
      <c r="AN5" s="24"/>
      <c r="AO5" s="56"/>
      <c r="AP5" s="24" t="s">
        <v>29</v>
      </c>
      <c r="AQ5" s="24" t="s">
        <v>1648</v>
      </c>
      <c r="AR5" s="24" t="s">
        <v>736</v>
      </c>
      <c r="AS5" s="57" t="s">
        <v>744</v>
      </c>
    </row>
    <row r="6" spans="1:45" s="47" customFormat="1" x14ac:dyDescent="0.2">
      <c r="A6" s="24" t="s">
        <v>543</v>
      </c>
      <c r="B6" s="24" t="s">
        <v>1706</v>
      </c>
      <c r="C6" s="24"/>
      <c r="D6" s="24" t="s">
        <v>823</v>
      </c>
      <c r="E6" s="24" t="s">
        <v>822</v>
      </c>
      <c r="F6" s="24">
        <v>2011</v>
      </c>
      <c r="G6" s="24" t="s">
        <v>111</v>
      </c>
      <c r="H6" s="55" t="str">
        <f>IF(G6="Multiple countries","",IF(G6="","",VLOOKUP(G6,Lookup!$A$3:$F$190,3)))</f>
        <v>ASIA AND PACIFIC</v>
      </c>
      <c r="I6" s="55" t="str">
        <f>IF(G6="Multiple countries","",IF(G6="","",VLOOKUP(G6,Lookup!$A$3:$F$190,4)))</f>
        <v>South-East Asia Region</v>
      </c>
      <c r="J6" s="55" t="str">
        <f>IF(G6="Multiple countries","",IF(G6="","",VLOOKUP(G6,Lookup!$A$3:$F$190,5)))</f>
        <v>South Asia</v>
      </c>
      <c r="K6" s="55" t="str">
        <f>IF(G6="Multiple countries","",IF(G6="","",VLOOKUP(G6,Lookup!$A$3:$F$190,6)))</f>
        <v>Lower middle income</v>
      </c>
      <c r="L6" s="24" t="s">
        <v>9</v>
      </c>
      <c r="M6" s="123" t="s">
        <v>838</v>
      </c>
      <c r="N6" s="24"/>
      <c r="O6" s="24"/>
      <c r="P6" s="24" t="s">
        <v>20</v>
      </c>
      <c r="Q6" s="24" t="s">
        <v>839</v>
      </c>
      <c r="R6" s="24" t="s">
        <v>840</v>
      </c>
      <c r="S6" s="24" t="s">
        <v>36</v>
      </c>
      <c r="T6" s="24"/>
      <c r="U6" s="24" t="s">
        <v>557</v>
      </c>
      <c r="V6" s="24" t="s">
        <v>557</v>
      </c>
      <c r="W6" s="24" t="s">
        <v>841</v>
      </c>
      <c r="X6" s="24"/>
      <c r="Y6" s="24"/>
      <c r="Z6" s="24"/>
      <c r="AA6" s="24"/>
      <c r="AB6" s="56" t="s">
        <v>842</v>
      </c>
      <c r="AC6" s="24"/>
      <c r="AD6" s="24"/>
      <c r="AE6" s="24"/>
      <c r="AF6" s="24"/>
      <c r="AG6" s="24"/>
      <c r="AH6" s="24"/>
      <c r="AI6" s="24"/>
      <c r="AJ6" s="24"/>
      <c r="AK6" s="24"/>
      <c r="AL6" s="24"/>
      <c r="AM6" s="24"/>
      <c r="AN6" s="24"/>
      <c r="AO6" s="56"/>
      <c r="AP6" s="24" t="s">
        <v>29</v>
      </c>
      <c r="AQ6" s="24" t="s">
        <v>1648</v>
      </c>
      <c r="AR6" s="24" t="s">
        <v>821</v>
      </c>
      <c r="AS6" s="124" t="s">
        <v>820</v>
      </c>
    </row>
    <row r="7" spans="1:45" s="47" customFormat="1" x14ac:dyDescent="0.2">
      <c r="A7" s="24" t="s">
        <v>543</v>
      </c>
      <c r="B7" s="24" t="s">
        <v>1706</v>
      </c>
      <c r="C7" s="24"/>
      <c r="D7" s="24" t="s">
        <v>743</v>
      </c>
      <c r="E7" s="24" t="s">
        <v>742</v>
      </c>
      <c r="F7" s="24">
        <v>2014</v>
      </c>
      <c r="G7" s="24" t="s">
        <v>111</v>
      </c>
      <c r="H7" s="55" t="str">
        <f>IF(G7="Multiple countries","",IF(G7="","",VLOOKUP(G7,Lookup!$A$3:$F$190,3)))</f>
        <v>ASIA AND PACIFIC</v>
      </c>
      <c r="I7" s="55" t="str">
        <f>IF(G7="Multiple countries","",IF(G7="","",VLOOKUP(G7,Lookup!$A$3:$F$190,4)))</f>
        <v>South-East Asia Region</v>
      </c>
      <c r="J7" s="55" t="str">
        <f>IF(G7="Multiple countries","",IF(G7="","",VLOOKUP(G7,Lookup!$A$3:$F$190,5)))</f>
        <v>South Asia</v>
      </c>
      <c r="K7" s="55" t="str">
        <f>IF(G7="Multiple countries","",IF(G7="","",VLOOKUP(G7,Lookup!$A$3:$F$190,6)))</f>
        <v>Lower middle income</v>
      </c>
      <c r="L7" s="24" t="s">
        <v>8</v>
      </c>
      <c r="M7" s="24" t="s">
        <v>991</v>
      </c>
      <c r="N7" s="24" t="s">
        <v>989</v>
      </c>
      <c r="O7" s="24" t="s">
        <v>1258</v>
      </c>
      <c r="P7" s="24" t="s">
        <v>890</v>
      </c>
      <c r="Q7" s="24"/>
      <c r="R7" s="24" t="s">
        <v>990</v>
      </c>
      <c r="S7" s="24" t="s">
        <v>33</v>
      </c>
      <c r="T7" s="24"/>
      <c r="U7" s="24" t="s">
        <v>557</v>
      </c>
      <c r="V7" s="24" t="s">
        <v>557</v>
      </c>
      <c r="W7" s="24" t="s">
        <v>992</v>
      </c>
      <c r="X7" s="56" t="s">
        <v>1259</v>
      </c>
      <c r="Y7" s="24" t="s">
        <v>1260</v>
      </c>
      <c r="Z7" s="24" t="s">
        <v>557</v>
      </c>
      <c r="AA7" s="24" t="s">
        <v>557</v>
      </c>
      <c r="AB7" s="24" t="s">
        <v>729</v>
      </c>
      <c r="AC7" s="24" t="s">
        <v>972</v>
      </c>
      <c r="AD7" s="24" t="s">
        <v>29</v>
      </c>
      <c r="AE7" s="24" t="s">
        <v>556</v>
      </c>
      <c r="AF7" s="24" t="s">
        <v>556</v>
      </c>
      <c r="AG7" s="24" t="s">
        <v>556</v>
      </c>
      <c r="AH7" s="56" t="s">
        <v>28</v>
      </c>
      <c r="AI7" s="24" t="s">
        <v>28</v>
      </c>
      <c r="AJ7" s="24" t="s">
        <v>993</v>
      </c>
      <c r="AK7" s="24" t="s">
        <v>948</v>
      </c>
      <c r="AL7" s="24" t="s">
        <v>980</v>
      </c>
      <c r="AM7" s="24"/>
      <c r="AN7" s="24" t="s">
        <v>988</v>
      </c>
      <c r="AO7" s="56" t="s">
        <v>28</v>
      </c>
      <c r="AP7" s="24" t="s">
        <v>29</v>
      </c>
      <c r="AQ7" s="24" t="s">
        <v>1648</v>
      </c>
      <c r="AR7" s="24" t="s">
        <v>741</v>
      </c>
      <c r="AS7" s="58" t="s">
        <v>740</v>
      </c>
    </row>
    <row r="8" spans="1:45" s="47" customFormat="1" x14ac:dyDescent="0.2">
      <c r="A8" s="24" t="s">
        <v>543</v>
      </c>
      <c r="B8" s="24" t="s">
        <v>1706</v>
      </c>
      <c r="C8" s="24"/>
      <c r="D8" s="24" t="s">
        <v>746</v>
      </c>
      <c r="E8" s="24" t="s">
        <v>745</v>
      </c>
      <c r="F8" s="24">
        <v>2014</v>
      </c>
      <c r="G8" s="24" t="s">
        <v>245</v>
      </c>
      <c r="H8" s="55" t="str">
        <f>IF(G8="Multiple countries","",IF(G8="","",VLOOKUP(G8,Lookup!$A$3:$F$190,3)))</f>
        <v>WESTERN AND CENTRAL EUROPE AND NORTH AMERICA</v>
      </c>
      <c r="I8" s="55" t="str">
        <f>IF(G8="Multiple countries","",IF(G8="","",VLOOKUP(G8,Lookup!$A$3:$F$190,4)))</f>
        <v>Region of the Americas</v>
      </c>
      <c r="J8" s="55" t="str">
        <f>IF(G8="Multiple countries","",IF(G8="","",VLOOKUP(G8,Lookup!$A$3:$F$190,5)))</f>
        <v>North America</v>
      </c>
      <c r="K8" s="55" t="str">
        <f>IF(G8="Multiple countries","",IF(G8="","",VLOOKUP(G8,Lookup!$A$3:$F$190,6)))</f>
        <v>High income</v>
      </c>
      <c r="L8" s="24" t="s">
        <v>8</v>
      </c>
      <c r="M8" s="56" t="s">
        <v>971</v>
      </c>
      <c r="N8" s="24" t="s">
        <v>863</v>
      </c>
      <c r="O8" s="24" t="s">
        <v>557</v>
      </c>
      <c r="P8" s="24" t="s">
        <v>20</v>
      </c>
      <c r="Q8" s="24" t="s">
        <v>1004</v>
      </c>
      <c r="R8" s="24" t="s">
        <v>864</v>
      </c>
      <c r="S8" s="24" t="s">
        <v>33</v>
      </c>
      <c r="T8" s="24" t="s">
        <v>556</v>
      </c>
      <c r="U8" s="24" t="s">
        <v>557</v>
      </c>
      <c r="V8" s="24" t="s">
        <v>557</v>
      </c>
      <c r="W8" s="24" t="s">
        <v>865</v>
      </c>
      <c r="X8" s="56" t="s">
        <v>1249</v>
      </c>
      <c r="Y8" s="56" t="s">
        <v>973</v>
      </c>
      <c r="Z8" s="24" t="s">
        <v>619</v>
      </c>
      <c r="AA8" s="24" t="s">
        <v>556</v>
      </c>
      <c r="AB8" s="56" t="s">
        <v>1016</v>
      </c>
      <c r="AC8" s="24" t="s">
        <v>972</v>
      </c>
      <c r="AD8" s="24" t="s">
        <v>29</v>
      </c>
      <c r="AE8" s="24" t="s">
        <v>556</v>
      </c>
      <c r="AF8" s="24" t="s">
        <v>556</v>
      </c>
      <c r="AG8" s="24" t="s">
        <v>556</v>
      </c>
      <c r="AH8" s="56" t="s">
        <v>28</v>
      </c>
      <c r="AI8" s="24" t="s">
        <v>28</v>
      </c>
      <c r="AJ8" s="56" t="s">
        <v>1008</v>
      </c>
      <c r="AK8" s="24" t="s">
        <v>866</v>
      </c>
      <c r="AL8" s="24" t="s">
        <v>979</v>
      </c>
      <c r="AM8" s="24"/>
      <c r="AN8" s="24"/>
      <c r="AO8" s="56" t="s">
        <v>28</v>
      </c>
      <c r="AP8" s="24" t="s">
        <v>29</v>
      </c>
      <c r="AQ8" s="24" t="s">
        <v>1648</v>
      </c>
      <c r="AR8" s="24" t="s">
        <v>747</v>
      </c>
      <c r="AS8" s="57" t="s">
        <v>748</v>
      </c>
    </row>
    <row r="9" spans="1:45" s="47" customFormat="1" ht="16" x14ac:dyDescent="0.2">
      <c r="A9" s="24" t="s">
        <v>543</v>
      </c>
      <c r="B9" s="24" t="s">
        <v>1706</v>
      </c>
      <c r="C9" s="24"/>
      <c r="D9" s="121" t="s">
        <v>749</v>
      </c>
      <c r="E9" s="24" t="s">
        <v>750</v>
      </c>
      <c r="F9" s="24">
        <v>2016</v>
      </c>
      <c r="G9" s="24" t="s">
        <v>245</v>
      </c>
      <c r="H9" s="55" t="str">
        <f>IF(G9="Multiple countries","",IF(G9="","",VLOOKUP(G9,Lookup!$A$3:$F$190,3)))</f>
        <v>WESTERN AND CENTRAL EUROPE AND NORTH AMERICA</v>
      </c>
      <c r="I9" s="55" t="str">
        <f>IF(G9="Multiple countries","",IF(G9="","",VLOOKUP(G9,Lookup!$A$3:$F$190,4)))</f>
        <v>Region of the Americas</v>
      </c>
      <c r="J9" s="55" t="str">
        <f>IF(G9="Multiple countries","",IF(G9="","",VLOOKUP(G9,Lookup!$A$3:$F$190,5)))</f>
        <v>North America</v>
      </c>
      <c r="K9" s="55" t="str">
        <f>IF(G9="Multiple countries","",IF(G9="","",VLOOKUP(G9,Lookup!$A$3:$F$190,6)))</f>
        <v>High income</v>
      </c>
      <c r="L9" s="24" t="s">
        <v>8</v>
      </c>
      <c r="M9" s="56" t="s">
        <v>975</v>
      </c>
      <c r="N9" s="24" t="s">
        <v>1250</v>
      </c>
      <c r="O9" s="24" t="s">
        <v>867</v>
      </c>
      <c r="P9" s="24" t="s">
        <v>15</v>
      </c>
      <c r="Q9" s="24"/>
      <c r="R9" s="24" t="s">
        <v>868</v>
      </c>
      <c r="S9" s="24" t="s">
        <v>34</v>
      </c>
      <c r="T9" s="24" t="s">
        <v>556</v>
      </c>
      <c r="U9" s="24" t="s">
        <v>557</v>
      </c>
      <c r="V9" s="24" t="s">
        <v>557</v>
      </c>
      <c r="W9" s="56" t="s">
        <v>977</v>
      </c>
      <c r="X9" s="24" t="s">
        <v>1251</v>
      </c>
      <c r="Y9" s="56" t="s">
        <v>976</v>
      </c>
      <c r="Z9" s="24" t="s">
        <v>619</v>
      </c>
      <c r="AA9" s="24" t="s">
        <v>556</v>
      </c>
      <c r="AB9" s="56" t="s">
        <v>974</v>
      </c>
      <c r="AC9" s="56" t="s">
        <v>972</v>
      </c>
      <c r="AD9" s="24" t="s">
        <v>29</v>
      </c>
      <c r="AE9" s="24" t="s">
        <v>556</v>
      </c>
      <c r="AF9" s="24" t="s">
        <v>556</v>
      </c>
      <c r="AG9" s="24" t="s">
        <v>556</v>
      </c>
      <c r="AH9" s="56" t="s">
        <v>28</v>
      </c>
      <c r="AI9" s="24" t="s">
        <v>558</v>
      </c>
      <c r="AJ9" s="56" t="s">
        <v>1252</v>
      </c>
      <c r="AK9" s="24" t="s">
        <v>556</v>
      </c>
      <c r="AL9" s="24" t="s">
        <v>558</v>
      </c>
      <c r="AM9" s="24" t="s">
        <v>994</v>
      </c>
      <c r="AN9" s="24" t="s">
        <v>995</v>
      </c>
      <c r="AO9" s="56"/>
      <c r="AP9" s="24" t="s">
        <v>29</v>
      </c>
      <c r="AQ9" s="24" t="s">
        <v>1648</v>
      </c>
      <c r="AR9" s="24" t="s">
        <v>756</v>
      </c>
      <c r="AS9" s="57" t="s">
        <v>751</v>
      </c>
    </row>
    <row r="10" spans="1:45" s="47" customFormat="1" x14ac:dyDescent="0.2">
      <c r="A10" s="24" t="s">
        <v>543</v>
      </c>
      <c r="B10" s="24" t="s">
        <v>1706</v>
      </c>
      <c r="C10" s="24"/>
      <c r="D10" s="24" t="s">
        <v>753</v>
      </c>
      <c r="E10" s="24" t="s">
        <v>752</v>
      </c>
      <c r="F10" s="24">
        <v>2008</v>
      </c>
      <c r="G10" s="24" t="s">
        <v>41</v>
      </c>
      <c r="H10" s="55" t="str">
        <f>IF(G10="Multiple countries","",IF(G10="","",VLOOKUP(G10,Lookup!$A$3:$F$190,3)))</f>
        <v>AFRICA - EAST AND SOUTHERN</v>
      </c>
      <c r="I10" s="55" t="str">
        <f>IF(G10="Multiple countries","",IF(G10="","",VLOOKUP(G10,Lookup!$A$3:$F$190,4)))</f>
        <v>African Region</v>
      </c>
      <c r="J10" s="55" t="str">
        <f>IF(G10="Multiple countries","",IF(G10="","",VLOOKUP(G10,Lookup!$A$3:$F$190,5)))</f>
        <v>Sub-Saharan Africa</v>
      </c>
      <c r="K10" s="55" t="str">
        <f>IF(G10="Multiple countries","",IF(G10="","",VLOOKUP(G10,Lookup!$A$3:$F$190,6)))</f>
        <v>Upper middle income</v>
      </c>
      <c r="L10" s="24" t="s">
        <v>8</v>
      </c>
      <c r="M10" s="24" t="s">
        <v>870</v>
      </c>
      <c r="N10" s="24" t="s">
        <v>871</v>
      </c>
      <c r="O10" s="24" t="s">
        <v>869</v>
      </c>
      <c r="P10" s="24" t="s">
        <v>49</v>
      </c>
      <c r="Q10" s="24"/>
      <c r="R10" s="24" t="s">
        <v>872</v>
      </c>
      <c r="S10" s="24" t="s">
        <v>33</v>
      </c>
      <c r="T10" s="24" t="s">
        <v>556</v>
      </c>
      <c r="U10" s="24" t="s">
        <v>557</v>
      </c>
      <c r="V10" s="24" t="s">
        <v>557</v>
      </c>
      <c r="W10" s="24" t="s">
        <v>873</v>
      </c>
      <c r="X10" s="122" t="s">
        <v>874</v>
      </c>
      <c r="Y10" s="56" t="s">
        <v>875</v>
      </c>
      <c r="Z10" s="24" t="s">
        <v>619</v>
      </c>
      <c r="AA10" s="24" t="s">
        <v>556</v>
      </c>
      <c r="AB10" s="24" t="s">
        <v>727</v>
      </c>
      <c r="AC10" s="56" t="s">
        <v>876</v>
      </c>
      <c r="AD10" s="24" t="s">
        <v>29</v>
      </c>
      <c r="AE10" s="24" t="s">
        <v>556</v>
      </c>
      <c r="AF10" s="24" t="s">
        <v>556</v>
      </c>
      <c r="AG10" s="24" t="s">
        <v>556</v>
      </c>
      <c r="AH10" s="56" t="s">
        <v>28</v>
      </c>
      <c r="AI10" s="24" t="s">
        <v>28</v>
      </c>
      <c r="AJ10" s="56" t="s">
        <v>877</v>
      </c>
      <c r="AK10" s="24" t="s">
        <v>556</v>
      </c>
      <c r="AL10" s="24"/>
      <c r="AM10" s="24"/>
      <c r="AN10" s="24"/>
      <c r="AO10" s="56"/>
      <c r="AP10" s="24" t="s">
        <v>29</v>
      </c>
      <c r="AQ10" s="24" t="s">
        <v>1648</v>
      </c>
      <c r="AR10" s="24" t="s">
        <v>754</v>
      </c>
      <c r="AS10" s="57" t="s">
        <v>755</v>
      </c>
    </row>
    <row r="11" spans="1:45" s="47" customFormat="1" x14ac:dyDescent="0.2">
      <c r="A11" s="24" t="s">
        <v>543</v>
      </c>
      <c r="B11" s="24" t="s">
        <v>1706</v>
      </c>
      <c r="C11" s="24"/>
      <c r="D11" s="24" t="s">
        <v>758</v>
      </c>
      <c r="E11" s="24" t="s">
        <v>757</v>
      </c>
      <c r="F11" s="24">
        <v>2008</v>
      </c>
      <c r="G11" s="24" t="s">
        <v>41</v>
      </c>
      <c r="H11" s="55" t="str">
        <f>IF(G11="Multiple countries","",IF(G11="","",VLOOKUP(G11,Lookup!$A$3:$F$190,3)))</f>
        <v>AFRICA - EAST AND SOUTHERN</v>
      </c>
      <c r="I11" s="55" t="str">
        <f>IF(G11="Multiple countries","",IF(G11="","",VLOOKUP(G11,Lookup!$A$3:$F$190,4)))</f>
        <v>African Region</v>
      </c>
      <c r="J11" s="55" t="str">
        <f>IF(G11="Multiple countries","",IF(G11="","",VLOOKUP(G11,Lookup!$A$3:$F$190,5)))</f>
        <v>Sub-Saharan Africa</v>
      </c>
      <c r="K11" s="55" t="str">
        <f>IF(G11="Multiple countries","",IF(G11="","",VLOOKUP(G11,Lookup!$A$3:$F$190,6)))</f>
        <v>Upper middle income</v>
      </c>
      <c r="L11" s="24" t="s">
        <v>8</v>
      </c>
      <c r="M11" s="56" t="s">
        <v>1022</v>
      </c>
      <c r="N11" s="24" t="s">
        <v>900</v>
      </c>
      <c r="O11" s="24" t="s">
        <v>902</v>
      </c>
      <c r="P11" s="24" t="s">
        <v>20</v>
      </c>
      <c r="Q11" s="56" t="s">
        <v>901</v>
      </c>
      <c r="R11" s="56" t="s">
        <v>1253</v>
      </c>
      <c r="S11" s="24" t="s">
        <v>887</v>
      </c>
      <c r="T11" s="24" t="s">
        <v>556</v>
      </c>
      <c r="U11" s="24" t="s">
        <v>557</v>
      </c>
      <c r="V11" s="24" t="s">
        <v>557</v>
      </c>
      <c r="W11" s="24" t="s">
        <v>903</v>
      </c>
      <c r="X11" s="24" t="s">
        <v>1254</v>
      </c>
      <c r="Y11" s="56" t="s">
        <v>898</v>
      </c>
      <c r="Z11" s="24" t="s">
        <v>619</v>
      </c>
      <c r="AA11" s="24" t="s">
        <v>556</v>
      </c>
      <c r="AB11" s="56" t="s">
        <v>899</v>
      </c>
      <c r="AC11" s="24" t="s">
        <v>904</v>
      </c>
      <c r="AD11" s="24" t="s">
        <v>29</v>
      </c>
      <c r="AE11" s="24" t="s">
        <v>556</v>
      </c>
      <c r="AF11" s="24" t="s">
        <v>556</v>
      </c>
      <c r="AG11" s="24" t="s">
        <v>556</v>
      </c>
      <c r="AH11" s="24" t="s">
        <v>28</v>
      </c>
      <c r="AI11" s="24" t="s">
        <v>28</v>
      </c>
      <c r="AJ11" s="56" t="s">
        <v>1255</v>
      </c>
      <c r="AK11" s="24" t="s">
        <v>905</v>
      </c>
      <c r="AL11" s="24" t="s">
        <v>981</v>
      </c>
      <c r="AM11" s="24"/>
      <c r="AN11" s="24"/>
      <c r="AO11" s="56" t="s">
        <v>28</v>
      </c>
      <c r="AP11" s="24" t="s">
        <v>29</v>
      </c>
      <c r="AQ11" s="24" t="s">
        <v>1648</v>
      </c>
      <c r="AR11" s="24" t="s">
        <v>760</v>
      </c>
      <c r="AS11" s="58" t="s">
        <v>759</v>
      </c>
    </row>
    <row r="12" spans="1:45" s="47" customFormat="1" x14ac:dyDescent="0.2">
      <c r="A12" s="24" t="s">
        <v>543</v>
      </c>
      <c r="B12" s="24" t="s">
        <v>1706</v>
      </c>
      <c r="C12" s="24"/>
      <c r="D12" s="24" t="s">
        <v>762</v>
      </c>
      <c r="E12" s="24" t="s">
        <v>763</v>
      </c>
      <c r="F12" s="24">
        <v>2016</v>
      </c>
      <c r="G12" s="24" t="s">
        <v>122</v>
      </c>
      <c r="H12" s="55" t="str">
        <f>IF(G12="Multiple countries","",IF(G12="","",VLOOKUP(G12,Lookup!$A$3:$F$190,3)))</f>
        <v>ASIA AND PACIFIC</v>
      </c>
      <c r="I12" s="55" t="str">
        <f>IF(G12="Multiple countries","",IF(G12="","",VLOOKUP(G12,Lookup!$A$3:$F$190,4)))</f>
        <v>South-East Asia Region</v>
      </c>
      <c r="J12" s="55" t="str">
        <f>IF(G12="Multiple countries","",IF(G12="","",VLOOKUP(G12,Lookup!$A$3:$F$190,5)))</f>
        <v>South Asia</v>
      </c>
      <c r="K12" s="55" t="str">
        <f>IF(G12="Multiple countries","",IF(G12="","",VLOOKUP(G12,Lookup!$A$3:$F$190,6)))</f>
        <v>Low income</v>
      </c>
      <c r="L12" s="24" t="s">
        <v>8</v>
      </c>
      <c r="M12" s="24" t="s">
        <v>910</v>
      </c>
      <c r="N12" s="24" t="s">
        <v>907</v>
      </c>
      <c r="O12" s="24" t="s">
        <v>909</v>
      </c>
      <c r="P12" s="24" t="s">
        <v>31</v>
      </c>
      <c r="Q12" s="24"/>
      <c r="R12" s="24" t="s">
        <v>914</v>
      </c>
      <c r="S12" s="24" t="s">
        <v>887</v>
      </c>
      <c r="T12" s="24" t="s">
        <v>556</v>
      </c>
      <c r="U12" s="24" t="s">
        <v>557</v>
      </c>
      <c r="V12" s="24" t="s">
        <v>557</v>
      </c>
      <c r="W12" s="56" t="s">
        <v>912</v>
      </c>
      <c r="X12" s="56" t="s">
        <v>911</v>
      </c>
      <c r="Y12" s="24" t="s">
        <v>908</v>
      </c>
      <c r="Z12" s="24" t="s">
        <v>619</v>
      </c>
      <c r="AA12" s="24" t="s">
        <v>556</v>
      </c>
      <c r="AB12" s="24" t="s">
        <v>726</v>
      </c>
      <c r="AC12" s="24" t="s">
        <v>913</v>
      </c>
      <c r="AD12" s="24" t="s">
        <v>29</v>
      </c>
      <c r="AE12" s="24" t="s">
        <v>556</v>
      </c>
      <c r="AF12" s="24" t="s">
        <v>556</v>
      </c>
      <c r="AG12" s="24" t="s">
        <v>556</v>
      </c>
      <c r="AH12" s="24" t="s">
        <v>28</v>
      </c>
      <c r="AI12" s="24" t="s">
        <v>558</v>
      </c>
      <c r="AJ12" s="56" t="s">
        <v>915</v>
      </c>
      <c r="AK12" s="24" t="s">
        <v>906</v>
      </c>
      <c r="AL12" s="24" t="s">
        <v>979</v>
      </c>
      <c r="AM12" s="24"/>
      <c r="AN12" s="24"/>
      <c r="AO12" s="56" t="s">
        <v>28</v>
      </c>
      <c r="AP12" s="24" t="s">
        <v>29</v>
      </c>
      <c r="AQ12" s="24" t="s">
        <v>1648</v>
      </c>
      <c r="AR12" s="24" t="s">
        <v>761</v>
      </c>
      <c r="AS12" s="58" t="s">
        <v>767</v>
      </c>
    </row>
    <row r="13" spans="1:45" s="47" customFormat="1" x14ac:dyDescent="0.2">
      <c r="A13" s="24" t="s">
        <v>543</v>
      </c>
      <c r="B13" s="24" t="s">
        <v>1706</v>
      </c>
      <c r="C13" s="24"/>
      <c r="D13" s="24" t="s">
        <v>765</v>
      </c>
      <c r="E13" s="24" t="s">
        <v>764</v>
      </c>
      <c r="F13" s="24">
        <v>2008</v>
      </c>
      <c r="G13" s="24" t="s">
        <v>89</v>
      </c>
      <c r="H13" s="55" t="str">
        <f>IF(G13="Multiple countries","",IF(G13="","",VLOOKUP(G13,Lookup!$A$3:$F$190,3)))</f>
        <v>AFRICA - WEST AND CENTRAL</v>
      </c>
      <c r="I13" s="55" t="str">
        <f>IF(G13="Multiple countries","",IF(G13="","",VLOOKUP(G13,Lookup!$A$3:$F$190,4)))</f>
        <v>African Region</v>
      </c>
      <c r="J13" s="55" t="str">
        <f>IF(G13="Multiple countries","",IF(G13="","",VLOOKUP(G13,Lookup!$A$3:$F$190,5)))</f>
        <v>Sub-Saharan Africa</v>
      </c>
      <c r="K13" s="55" t="str">
        <f>IF(G13="Multiple countries","",IF(G13="","",VLOOKUP(G13,Lookup!$A$3:$F$190,6)))</f>
        <v>Lower middle income</v>
      </c>
      <c r="L13" s="24" t="s">
        <v>9</v>
      </c>
      <c r="M13" s="59" t="s">
        <v>918</v>
      </c>
      <c r="N13" s="24"/>
      <c r="O13" s="24" t="s">
        <v>921</v>
      </c>
      <c r="P13" s="24" t="s">
        <v>19</v>
      </c>
      <c r="Q13" s="24"/>
      <c r="R13" s="59" t="s">
        <v>916</v>
      </c>
      <c r="S13" s="24" t="s">
        <v>23</v>
      </c>
      <c r="T13" s="24"/>
      <c r="U13" s="24"/>
      <c r="V13" s="24"/>
      <c r="W13" s="24" t="s">
        <v>617</v>
      </c>
      <c r="X13" s="59" t="s">
        <v>917</v>
      </c>
      <c r="Y13" s="125" t="s">
        <v>919</v>
      </c>
      <c r="Z13" s="24"/>
      <c r="AA13" s="24"/>
      <c r="AB13" s="56" t="s">
        <v>920</v>
      </c>
      <c r="AC13" s="24"/>
      <c r="AD13" s="24"/>
      <c r="AE13" s="24"/>
      <c r="AF13" s="24"/>
      <c r="AG13" s="24"/>
      <c r="AH13" s="24"/>
      <c r="AI13" s="24"/>
      <c r="AJ13" s="24"/>
      <c r="AK13" s="24"/>
      <c r="AL13" s="24"/>
      <c r="AM13" s="24"/>
      <c r="AN13" s="24"/>
      <c r="AO13" s="56"/>
      <c r="AP13" s="24"/>
      <c r="AQ13" s="24" t="s">
        <v>859</v>
      </c>
      <c r="AR13" s="24" t="s">
        <v>768</v>
      </c>
      <c r="AS13" s="58" t="s">
        <v>766</v>
      </c>
    </row>
    <row r="14" spans="1:45" s="47" customFormat="1" x14ac:dyDescent="0.2">
      <c r="A14" s="24" t="s">
        <v>543</v>
      </c>
      <c r="B14" s="25" t="s">
        <v>1235</v>
      </c>
      <c r="C14" s="25"/>
      <c r="D14" s="25" t="s">
        <v>1746</v>
      </c>
      <c r="E14" s="25" t="s">
        <v>1745</v>
      </c>
      <c r="F14" s="25">
        <v>2011</v>
      </c>
      <c r="G14" s="25" t="s">
        <v>79</v>
      </c>
      <c r="H14" s="49" t="str">
        <f>IF(G14="Multiple countries","",IF(G14="","",VLOOKUP(G14,Lookup!$A$3:$F$190,3)))</f>
        <v>AFRICA - WEST AND CENTRAL</v>
      </c>
      <c r="I14" s="49" t="str">
        <f>IF(G14="Multiple countries","",IF(G14="","",VLOOKUP(G14,Lookup!$A$3:$F$190,4)))</f>
        <v>African Region</v>
      </c>
      <c r="J14" s="49" t="str">
        <f>IF(G14="Multiple countries","",IF(G14="","",VLOOKUP(G14,Lookup!$A$3:$F$190,5)))</f>
        <v>Sub-Saharan Africa</v>
      </c>
      <c r="K14" s="49" t="str">
        <f>IF(G14="Multiple countries","",IF(G14="","",VLOOKUP(G14,Lookup!$A$3:$F$190,6)))</f>
        <v>Lower middle income</v>
      </c>
      <c r="L14" s="25"/>
      <c r="M14" s="25" t="s">
        <v>1788</v>
      </c>
      <c r="N14" s="25"/>
      <c r="O14" s="25"/>
      <c r="P14" s="25" t="s">
        <v>31</v>
      </c>
      <c r="Q14" s="25"/>
      <c r="R14" s="25">
        <v>2117</v>
      </c>
      <c r="S14" s="25" t="s">
        <v>22</v>
      </c>
      <c r="T14" s="25"/>
      <c r="U14" s="25" t="s">
        <v>583</v>
      </c>
      <c r="V14" s="25"/>
      <c r="W14" s="25"/>
      <c r="X14" s="25"/>
      <c r="Y14" s="25" t="s">
        <v>1791</v>
      </c>
      <c r="Z14" s="25"/>
      <c r="AA14" s="25"/>
      <c r="AB14" s="25"/>
      <c r="AC14" s="25"/>
      <c r="AD14" s="25"/>
      <c r="AE14" s="25"/>
      <c r="AF14" s="25"/>
      <c r="AG14" s="25"/>
      <c r="AH14" s="25"/>
      <c r="AI14" s="25"/>
      <c r="AJ14" s="25"/>
      <c r="AK14" s="25"/>
      <c r="AL14" s="25"/>
      <c r="AM14" s="25"/>
      <c r="AN14" s="25"/>
      <c r="AO14" s="56" t="s">
        <v>28</v>
      </c>
      <c r="AP14" s="25" t="s">
        <v>28</v>
      </c>
      <c r="AQ14" s="25"/>
      <c r="AR14" s="25" t="s">
        <v>1744</v>
      </c>
      <c r="AS14" s="81" t="s">
        <v>1777</v>
      </c>
    </row>
    <row r="15" spans="1:45" s="47" customFormat="1" x14ac:dyDescent="0.2">
      <c r="A15" s="24" t="s">
        <v>543</v>
      </c>
      <c r="B15" s="24" t="s">
        <v>1706</v>
      </c>
      <c r="C15" s="24"/>
      <c r="D15" s="24" t="s">
        <v>770</v>
      </c>
      <c r="E15" s="24" t="s">
        <v>772</v>
      </c>
      <c r="F15" s="24">
        <v>2009</v>
      </c>
      <c r="G15" s="24" t="s">
        <v>41</v>
      </c>
      <c r="H15" s="55" t="str">
        <f>IF(G15="Multiple countries","",IF(G15="","",VLOOKUP(G15,Lookup!$A$3:$F$190,3)))</f>
        <v>AFRICA - EAST AND SOUTHERN</v>
      </c>
      <c r="I15" s="55" t="str">
        <f>IF(G15="Multiple countries","",IF(G15="","",VLOOKUP(G15,Lookup!$A$3:$F$190,4)))</f>
        <v>African Region</v>
      </c>
      <c r="J15" s="55" t="str">
        <f>IF(G15="Multiple countries","",IF(G15="","",VLOOKUP(G15,Lookup!$A$3:$F$190,5)))</f>
        <v>Sub-Saharan Africa</v>
      </c>
      <c r="K15" s="55" t="str">
        <f>IF(G15="Multiple countries","",IF(G15="","",VLOOKUP(G15,Lookup!$A$3:$F$190,6)))</f>
        <v>Upper middle income</v>
      </c>
      <c r="L15" s="24" t="s">
        <v>8</v>
      </c>
      <c r="M15" s="24" t="s">
        <v>925</v>
      </c>
      <c r="N15" s="24" t="s">
        <v>926</v>
      </c>
      <c r="O15" s="24">
        <v>2007</v>
      </c>
      <c r="P15" s="24" t="s">
        <v>890</v>
      </c>
      <c r="Q15" s="24"/>
      <c r="R15" s="59" t="s">
        <v>922</v>
      </c>
      <c r="S15" s="24" t="s">
        <v>889</v>
      </c>
      <c r="T15" s="24" t="s">
        <v>556</v>
      </c>
      <c r="U15" s="24" t="s">
        <v>557</v>
      </c>
      <c r="V15" s="24" t="s">
        <v>557</v>
      </c>
      <c r="W15" s="24" t="s">
        <v>927</v>
      </c>
      <c r="X15" s="59" t="s">
        <v>928</v>
      </c>
      <c r="Y15" s="59" t="s">
        <v>924</v>
      </c>
      <c r="Z15" s="24" t="s">
        <v>619</v>
      </c>
      <c r="AA15" s="24" t="s">
        <v>556</v>
      </c>
      <c r="AB15" s="56" t="s">
        <v>923</v>
      </c>
      <c r="AC15" s="24" t="s">
        <v>972</v>
      </c>
      <c r="AD15" s="24" t="s">
        <v>29</v>
      </c>
      <c r="AE15" s="24" t="s">
        <v>556</v>
      </c>
      <c r="AF15" s="24" t="s">
        <v>556</v>
      </c>
      <c r="AG15" s="24" t="s">
        <v>556</v>
      </c>
      <c r="AH15" s="24" t="s">
        <v>28</v>
      </c>
      <c r="AI15" s="24" t="s">
        <v>558</v>
      </c>
      <c r="AJ15" s="56" t="s">
        <v>929</v>
      </c>
      <c r="AK15" s="24" t="s">
        <v>930</v>
      </c>
      <c r="AL15" s="24"/>
      <c r="AM15" s="24"/>
      <c r="AN15" s="24"/>
      <c r="AO15" s="56"/>
      <c r="AP15" s="24" t="s">
        <v>29</v>
      </c>
      <c r="AQ15" s="24" t="s">
        <v>1648</v>
      </c>
      <c r="AR15" s="24" t="s">
        <v>771</v>
      </c>
      <c r="AS15" s="58" t="s">
        <v>769</v>
      </c>
    </row>
    <row r="16" spans="1:45" s="47" customFormat="1" x14ac:dyDescent="0.2">
      <c r="A16" s="24" t="s">
        <v>543</v>
      </c>
      <c r="B16" s="24" t="s">
        <v>1706</v>
      </c>
      <c r="C16" s="24"/>
      <c r="D16" s="24" t="s">
        <v>777</v>
      </c>
      <c r="E16" s="24" t="s">
        <v>775</v>
      </c>
      <c r="F16" s="24">
        <v>2013</v>
      </c>
      <c r="G16" s="24" t="s">
        <v>111</v>
      </c>
      <c r="H16" s="55" t="str">
        <f>IF(G16="Multiple countries","",IF(G16="","",VLOOKUP(G16,Lookup!$A$3:$F$190,3)))</f>
        <v>ASIA AND PACIFIC</v>
      </c>
      <c r="I16" s="55" t="str">
        <f>IF(G16="Multiple countries","",IF(G16="","",VLOOKUP(G16,Lookup!$A$3:$F$190,4)))</f>
        <v>South-East Asia Region</v>
      </c>
      <c r="J16" s="55" t="str">
        <f>IF(G16="Multiple countries","",IF(G16="","",VLOOKUP(G16,Lookup!$A$3:$F$190,5)))</f>
        <v>South Asia</v>
      </c>
      <c r="K16" s="55" t="str">
        <f>IF(G16="Multiple countries","",IF(G16="","",VLOOKUP(G16,Lookup!$A$3:$F$190,6)))</f>
        <v>Lower middle income</v>
      </c>
      <c r="L16" s="24" t="s">
        <v>9</v>
      </c>
      <c r="M16" s="56" t="s">
        <v>946</v>
      </c>
      <c r="N16" s="56" t="s">
        <v>1256</v>
      </c>
      <c r="O16" s="24">
        <v>2010</v>
      </c>
      <c r="P16" s="24" t="s">
        <v>20</v>
      </c>
      <c r="Q16" s="56" t="s">
        <v>944</v>
      </c>
      <c r="R16" s="24" t="s">
        <v>945</v>
      </c>
      <c r="S16" s="24" t="s">
        <v>34</v>
      </c>
      <c r="T16" s="24" t="s">
        <v>556</v>
      </c>
      <c r="U16" s="24" t="s">
        <v>557</v>
      </c>
      <c r="V16" s="24" t="s">
        <v>557</v>
      </c>
      <c r="W16" s="24" t="s">
        <v>617</v>
      </c>
      <c r="X16" s="56" t="s">
        <v>947</v>
      </c>
      <c r="Y16" s="24" t="s">
        <v>943</v>
      </c>
      <c r="Z16" s="56" t="s">
        <v>942</v>
      </c>
      <c r="AA16" s="24" t="s">
        <v>556</v>
      </c>
      <c r="AB16" s="24" t="s">
        <v>726</v>
      </c>
      <c r="AC16" s="24" t="s">
        <v>972</v>
      </c>
      <c r="AD16" s="24" t="s">
        <v>29</v>
      </c>
      <c r="AE16" s="24" t="s">
        <v>556</v>
      </c>
      <c r="AF16" s="24" t="s">
        <v>556</v>
      </c>
      <c r="AG16" s="24" t="s">
        <v>556</v>
      </c>
      <c r="AH16" s="24" t="s">
        <v>28</v>
      </c>
      <c r="AI16" s="24" t="s">
        <v>558</v>
      </c>
      <c r="AJ16" s="56" t="s">
        <v>1257</v>
      </c>
      <c r="AK16" s="24" t="s">
        <v>948</v>
      </c>
      <c r="AL16" s="24" t="s">
        <v>981</v>
      </c>
      <c r="AM16" s="24"/>
      <c r="AN16" s="24"/>
      <c r="AO16" s="56" t="s">
        <v>28</v>
      </c>
      <c r="AP16" s="24" t="s">
        <v>29</v>
      </c>
      <c r="AQ16" s="24" t="s">
        <v>1648</v>
      </c>
      <c r="AR16" s="24" t="s">
        <v>774</v>
      </c>
      <c r="AS16" s="57" t="s">
        <v>773</v>
      </c>
    </row>
    <row r="17" spans="1:45" s="47" customFormat="1" x14ac:dyDescent="0.2">
      <c r="A17" s="24" t="s">
        <v>543</v>
      </c>
      <c r="B17" s="24" t="s">
        <v>1706</v>
      </c>
      <c r="C17" s="24"/>
      <c r="D17" s="24" t="s">
        <v>778</v>
      </c>
      <c r="E17" s="24" t="s">
        <v>776</v>
      </c>
      <c r="F17" s="24">
        <v>2010</v>
      </c>
      <c r="G17" s="24" t="s">
        <v>41</v>
      </c>
      <c r="H17" s="55" t="str">
        <f>IF(G17="Multiple countries","",IF(G17="","",VLOOKUP(G17,Lookup!$A$3:$F$190,3)))</f>
        <v>AFRICA - EAST AND SOUTHERN</v>
      </c>
      <c r="I17" s="55" t="str">
        <f>IF(G17="Multiple countries","",IF(G17="","",VLOOKUP(G17,Lookup!$A$3:$F$190,4)))</f>
        <v>African Region</v>
      </c>
      <c r="J17" s="55" t="str">
        <f>IF(G17="Multiple countries","",IF(G17="","",VLOOKUP(G17,Lookup!$A$3:$F$190,5)))</f>
        <v>Sub-Saharan Africa</v>
      </c>
      <c r="K17" s="55" t="str">
        <f>IF(G17="Multiple countries","",IF(G17="","",VLOOKUP(G17,Lookup!$A$3:$F$190,6)))</f>
        <v>Upper middle income</v>
      </c>
      <c r="L17" s="24" t="s">
        <v>8</v>
      </c>
      <c r="M17" s="56" t="s">
        <v>1026</v>
      </c>
      <c r="N17" s="24" t="s">
        <v>1027</v>
      </c>
      <c r="O17" s="24">
        <v>2004</v>
      </c>
      <c r="P17" s="24" t="s">
        <v>1005</v>
      </c>
      <c r="Q17" s="24" t="s">
        <v>1007</v>
      </c>
      <c r="R17" s="24" t="s">
        <v>1024</v>
      </c>
      <c r="S17" s="24" t="s">
        <v>34</v>
      </c>
      <c r="T17" s="24"/>
      <c r="U17" s="24"/>
      <c r="V17" s="24"/>
      <c r="W17" s="24"/>
      <c r="X17" s="24"/>
      <c r="Y17" s="24" t="s">
        <v>1025</v>
      </c>
      <c r="Z17" s="24"/>
      <c r="AA17" s="24"/>
      <c r="AB17" s="24" t="s">
        <v>727</v>
      </c>
      <c r="AC17" s="24"/>
      <c r="AD17" s="24" t="s">
        <v>29</v>
      </c>
      <c r="AE17" s="24"/>
      <c r="AF17" s="24"/>
      <c r="AG17" s="24"/>
      <c r="AH17" s="24" t="s">
        <v>28</v>
      </c>
      <c r="AI17" s="24"/>
      <c r="AJ17" s="24"/>
      <c r="AK17" s="24"/>
      <c r="AL17" s="24" t="s">
        <v>981</v>
      </c>
      <c r="AM17" s="24"/>
      <c r="AN17" s="24" t="s">
        <v>1002</v>
      </c>
      <c r="AO17" s="56"/>
      <c r="AP17" s="24" t="s">
        <v>29</v>
      </c>
      <c r="AQ17" s="24" t="s">
        <v>1028</v>
      </c>
      <c r="AR17" s="24" t="s">
        <v>779</v>
      </c>
      <c r="AS17" s="57" t="s">
        <v>780</v>
      </c>
    </row>
    <row r="18" spans="1:45" s="47" customFormat="1" x14ac:dyDescent="0.2">
      <c r="A18" s="24" t="s">
        <v>543</v>
      </c>
      <c r="B18" s="24" t="s">
        <v>1706</v>
      </c>
      <c r="C18" s="24"/>
      <c r="D18" s="24" t="s">
        <v>783</v>
      </c>
      <c r="E18" s="24" t="s">
        <v>784</v>
      </c>
      <c r="F18" s="24">
        <v>2016</v>
      </c>
      <c r="G18" s="24" t="s">
        <v>41</v>
      </c>
      <c r="H18" s="55" t="str">
        <f>IF(G18="Multiple countries","",IF(G18="","",VLOOKUP(G18,Lookup!$A$3:$F$190,3)))</f>
        <v>AFRICA - EAST AND SOUTHERN</v>
      </c>
      <c r="I18" s="55" t="str">
        <f>IF(G18="Multiple countries","",IF(G18="","",VLOOKUP(G18,Lookup!$A$3:$F$190,4)))</f>
        <v>African Region</v>
      </c>
      <c r="J18" s="55" t="str">
        <f>IF(G18="Multiple countries","",IF(G18="","",VLOOKUP(G18,Lookup!$A$3:$F$190,5)))</f>
        <v>Sub-Saharan Africa</v>
      </c>
      <c r="K18" s="55" t="str">
        <f>IF(G18="Multiple countries","",IF(G18="","",VLOOKUP(G18,Lookup!$A$3:$F$190,6)))</f>
        <v>Upper middle income</v>
      </c>
      <c r="L18" s="24" t="s">
        <v>8</v>
      </c>
      <c r="M18" s="56" t="s">
        <v>1262</v>
      </c>
      <c r="N18" s="24" t="s">
        <v>1029</v>
      </c>
      <c r="O18" s="24" t="s">
        <v>557</v>
      </c>
      <c r="P18" s="24" t="s">
        <v>20</v>
      </c>
      <c r="Q18" s="24" t="s">
        <v>1009</v>
      </c>
      <c r="R18" s="126" t="s">
        <v>1030</v>
      </c>
      <c r="S18" s="24" t="s">
        <v>34</v>
      </c>
      <c r="T18" s="24"/>
      <c r="U18" s="24" t="s">
        <v>557</v>
      </c>
      <c r="V18" s="24"/>
      <c r="W18" s="24" t="s">
        <v>1010</v>
      </c>
      <c r="X18" s="56" t="s">
        <v>1261</v>
      </c>
      <c r="Y18" s="24" t="s">
        <v>1263</v>
      </c>
      <c r="Z18" s="24" t="s">
        <v>557</v>
      </c>
      <c r="AA18" s="24" t="s">
        <v>557</v>
      </c>
      <c r="AB18" s="24" t="s">
        <v>726</v>
      </c>
      <c r="AC18" s="24" t="s">
        <v>972</v>
      </c>
      <c r="AD18" s="24" t="s">
        <v>29</v>
      </c>
      <c r="AE18" s="24" t="s">
        <v>556</v>
      </c>
      <c r="AF18" s="24" t="s">
        <v>556</v>
      </c>
      <c r="AG18" s="24" t="s">
        <v>556</v>
      </c>
      <c r="AH18" s="24" t="s">
        <v>28</v>
      </c>
      <c r="AI18" s="24" t="s">
        <v>558</v>
      </c>
      <c r="AJ18" s="56" t="s">
        <v>1264</v>
      </c>
      <c r="AK18" s="24" t="s">
        <v>557</v>
      </c>
      <c r="AL18" s="24" t="s">
        <v>558</v>
      </c>
      <c r="AM18" s="24" t="s">
        <v>986</v>
      </c>
      <c r="AN18" s="24"/>
      <c r="AO18" s="56" t="s">
        <v>28</v>
      </c>
      <c r="AP18" s="24" t="s">
        <v>29</v>
      </c>
      <c r="AQ18" s="24" t="s">
        <v>1648</v>
      </c>
      <c r="AR18" s="24" t="s">
        <v>782</v>
      </c>
      <c r="AS18" s="57" t="s">
        <v>781</v>
      </c>
    </row>
    <row r="19" spans="1:45" s="47" customFormat="1" x14ac:dyDescent="0.2">
      <c r="A19" s="24" t="s">
        <v>543</v>
      </c>
      <c r="B19" s="25" t="s">
        <v>1235</v>
      </c>
      <c r="C19" s="25"/>
      <c r="D19" s="25" t="s">
        <v>1749</v>
      </c>
      <c r="E19" s="25" t="s">
        <v>1748</v>
      </c>
      <c r="F19" s="25">
        <v>2015</v>
      </c>
      <c r="G19" s="25" t="s">
        <v>41</v>
      </c>
      <c r="H19" s="49" t="str">
        <f>IF(G19="Multiple countries","",IF(G19="","",VLOOKUP(G19,Lookup!$A$3:$F$190,3)))</f>
        <v>AFRICA - EAST AND SOUTHERN</v>
      </c>
      <c r="I19" s="49" t="str">
        <f>IF(G19="Multiple countries","",IF(G19="","",VLOOKUP(G19,Lookup!$A$3:$F$190,4)))</f>
        <v>African Region</v>
      </c>
      <c r="J19" s="49" t="str">
        <f>IF(G19="Multiple countries","",IF(G19="","",VLOOKUP(G19,Lookup!$A$3:$F$190,5)))</f>
        <v>Sub-Saharan Africa</v>
      </c>
      <c r="K19" s="49" t="str">
        <f>IF(G19="Multiple countries","",IF(G19="","",VLOOKUP(G19,Lookup!$A$3:$F$190,6)))</f>
        <v>Upper middle income</v>
      </c>
      <c r="L19" s="25"/>
      <c r="M19" s="25" t="s">
        <v>1788</v>
      </c>
      <c r="N19" s="25"/>
      <c r="O19" s="25"/>
      <c r="P19" s="25" t="s">
        <v>19</v>
      </c>
      <c r="Q19" s="25" t="s">
        <v>1789</v>
      </c>
      <c r="R19" s="25">
        <v>1146</v>
      </c>
      <c r="S19" s="25" t="s">
        <v>22</v>
      </c>
      <c r="T19" s="25"/>
      <c r="U19" s="25" t="s">
        <v>580</v>
      </c>
      <c r="V19" s="25" t="s">
        <v>1667</v>
      </c>
      <c r="W19" s="25"/>
      <c r="X19" s="25"/>
      <c r="Y19" s="44" t="s">
        <v>1792</v>
      </c>
      <c r="Z19" s="25"/>
      <c r="AA19" s="25"/>
      <c r="AB19" s="25"/>
      <c r="AC19" s="25"/>
      <c r="AD19" s="25"/>
      <c r="AE19" s="25"/>
      <c r="AF19" s="25"/>
      <c r="AG19" s="25"/>
      <c r="AH19" s="25"/>
      <c r="AI19" s="25"/>
      <c r="AJ19" s="25"/>
      <c r="AK19" s="25"/>
      <c r="AL19" s="25"/>
      <c r="AM19" s="25"/>
      <c r="AN19" s="25"/>
      <c r="AO19" s="56" t="s">
        <v>28</v>
      </c>
      <c r="AP19" s="25" t="s">
        <v>28</v>
      </c>
      <c r="AQ19" s="25"/>
      <c r="AR19" s="25" t="s">
        <v>1747</v>
      </c>
      <c r="AS19" s="133" t="s">
        <v>1778</v>
      </c>
    </row>
    <row r="20" spans="1:45" s="47" customFormat="1" x14ac:dyDescent="0.2">
      <c r="A20" s="24" t="s">
        <v>543</v>
      </c>
      <c r="B20" s="25" t="s">
        <v>1235</v>
      </c>
      <c r="C20" s="25"/>
      <c r="D20" s="25" t="s">
        <v>1752</v>
      </c>
      <c r="E20" s="25" t="s">
        <v>1751</v>
      </c>
      <c r="F20" s="25">
        <v>2019</v>
      </c>
      <c r="G20" s="25" t="s">
        <v>245</v>
      </c>
      <c r="H20" s="49" t="str">
        <f>IF(G20="Multiple countries","",IF(G20="","",VLOOKUP(G20,Lookup!$A$3:$F$190,3)))</f>
        <v>WESTERN AND CENTRAL EUROPE AND NORTH AMERICA</v>
      </c>
      <c r="I20" s="49" t="str">
        <f>IF(G20="Multiple countries","",IF(G20="","",VLOOKUP(G20,Lookup!$A$3:$F$190,4)))</f>
        <v>Region of the Americas</v>
      </c>
      <c r="J20" s="49" t="str">
        <f>IF(G20="Multiple countries","",IF(G20="","",VLOOKUP(G20,Lookup!$A$3:$F$190,5)))</f>
        <v>North America</v>
      </c>
      <c r="K20" s="49" t="str">
        <f>IF(G20="Multiple countries","",IF(G20="","",VLOOKUP(G20,Lookup!$A$3:$F$190,6)))</f>
        <v>High income</v>
      </c>
      <c r="L20" s="25"/>
      <c r="M20" s="25" t="s">
        <v>1788</v>
      </c>
      <c r="N20" s="25"/>
      <c r="O20" s="25"/>
      <c r="P20" s="25" t="s">
        <v>31</v>
      </c>
      <c r="Q20" s="25"/>
      <c r="R20" s="25">
        <v>6448</v>
      </c>
      <c r="S20" s="25" t="s">
        <v>22</v>
      </c>
      <c r="T20" s="25"/>
      <c r="U20" s="25" t="s">
        <v>585</v>
      </c>
      <c r="V20" s="25" t="s">
        <v>1790</v>
      </c>
      <c r="W20" s="25"/>
      <c r="X20" s="25"/>
      <c r="Y20" s="44" t="s">
        <v>1793</v>
      </c>
      <c r="Z20" s="25"/>
      <c r="AA20" s="25"/>
      <c r="AB20" s="25"/>
      <c r="AC20" s="25"/>
      <c r="AD20" s="25"/>
      <c r="AE20" s="25"/>
      <c r="AF20" s="25"/>
      <c r="AG20" s="25"/>
      <c r="AH20" s="25"/>
      <c r="AI20" s="25"/>
      <c r="AJ20" s="25"/>
      <c r="AK20" s="25"/>
      <c r="AL20" s="25"/>
      <c r="AM20" s="25"/>
      <c r="AN20" s="25"/>
      <c r="AO20" s="56" t="s">
        <v>28</v>
      </c>
      <c r="AP20" s="25" t="s">
        <v>28</v>
      </c>
      <c r="AQ20" s="25"/>
      <c r="AR20" s="25" t="s">
        <v>1750</v>
      </c>
      <c r="AS20" s="133" t="s">
        <v>1779</v>
      </c>
    </row>
    <row r="21" spans="1:45" s="47" customFormat="1" x14ac:dyDescent="0.2">
      <c r="A21" s="24" t="s">
        <v>543</v>
      </c>
      <c r="B21" s="25" t="s">
        <v>1235</v>
      </c>
      <c r="C21" s="25"/>
      <c r="D21" s="25" t="s">
        <v>1755</v>
      </c>
      <c r="E21" s="25" t="s">
        <v>1754</v>
      </c>
      <c r="F21" s="25">
        <v>2019</v>
      </c>
      <c r="G21" s="25" t="s">
        <v>559</v>
      </c>
      <c r="H21" s="49" t="str">
        <f>IF(G21="Multiple countries","",IF(G21="","",VLOOKUP(G21,Lookup!$A$3:$F$190,3)))</f>
        <v/>
      </c>
      <c r="I21" s="49" t="str">
        <f>IF(G21="Multiple countries","",IF(G21="","",VLOOKUP(G21,Lookup!$A$3:$F$190,4)))</f>
        <v/>
      </c>
      <c r="J21" s="49" t="str">
        <f>IF(G21="Multiple countries","",IF(G21="","",VLOOKUP(G21,Lookup!$A$3:$F$190,5)))</f>
        <v/>
      </c>
      <c r="K21" s="49" t="str">
        <f>IF(G21="Multiple countries","",IF(G21="","",VLOOKUP(G21,Lookup!$A$3:$F$190,6)))</f>
        <v/>
      </c>
      <c r="L21" s="25"/>
      <c r="M21" s="25" t="s">
        <v>1788</v>
      </c>
      <c r="N21" s="25"/>
      <c r="O21" s="25"/>
      <c r="P21" s="25" t="s">
        <v>39</v>
      </c>
      <c r="Q21" s="25" t="s">
        <v>1672</v>
      </c>
      <c r="R21" s="25">
        <v>2436</v>
      </c>
      <c r="S21" s="25" t="s">
        <v>22</v>
      </c>
      <c r="T21" s="25"/>
      <c r="U21" s="25" t="s">
        <v>580</v>
      </c>
      <c r="V21" s="25" t="s">
        <v>1667</v>
      </c>
      <c r="W21" s="25"/>
      <c r="X21" s="25"/>
      <c r="Y21" s="44" t="s">
        <v>1794</v>
      </c>
      <c r="Z21" s="25"/>
      <c r="AA21" s="25"/>
      <c r="AB21" s="25"/>
      <c r="AC21" s="25"/>
      <c r="AD21" s="25"/>
      <c r="AE21" s="25"/>
      <c r="AF21" s="25"/>
      <c r="AG21" s="25"/>
      <c r="AH21" s="25"/>
      <c r="AI21" s="25"/>
      <c r="AJ21" s="25"/>
      <c r="AK21" s="25"/>
      <c r="AL21" s="25"/>
      <c r="AM21" s="25"/>
      <c r="AN21" s="25"/>
      <c r="AO21" s="56" t="s">
        <v>28</v>
      </c>
      <c r="AP21" s="25" t="s">
        <v>28</v>
      </c>
      <c r="AQ21" s="25"/>
      <c r="AR21" s="25" t="s">
        <v>1753</v>
      </c>
      <c r="AS21" s="133" t="s">
        <v>1780</v>
      </c>
    </row>
    <row r="22" spans="1:45" s="47" customFormat="1" x14ac:dyDescent="0.2">
      <c r="A22" s="24" t="s">
        <v>543</v>
      </c>
      <c r="B22" s="24" t="s">
        <v>1706</v>
      </c>
      <c r="C22" s="24"/>
      <c r="D22" s="127" t="s">
        <v>788</v>
      </c>
      <c r="E22" s="24" t="s">
        <v>785</v>
      </c>
      <c r="F22" s="24">
        <v>2002</v>
      </c>
      <c r="G22" s="24" t="s">
        <v>96</v>
      </c>
      <c r="H22" s="55" t="str">
        <f>IF(G22="Multiple countries","",IF(G22="","",VLOOKUP(G22,Lookup!$A$3:$F$190,3)))</f>
        <v>AFRICA - WEST AND CENTRAL</v>
      </c>
      <c r="I22" s="55" t="str">
        <f>IF(G22="Multiple countries","",IF(G22="","",VLOOKUP(G22,Lookup!$A$3:$F$190,4)))</f>
        <v>African Region</v>
      </c>
      <c r="J22" s="55" t="str">
        <f>IF(G22="Multiple countries","",IF(G22="","",VLOOKUP(G22,Lookup!$A$3:$F$190,5)))</f>
        <v>Sub-Saharan Africa</v>
      </c>
      <c r="K22" s="55" t="str">
        <f>IF(G22="Multiple countries","",IF(G22="","",VLOOKUP(G22,Lookup!$A$3:$F$190,6)))</f>
        <v>Lower middle income</v>
      </c>
      <c r="L22" s="24" t="s">
        <v>8</v>
      </c>
      <c r="M22" s="24" t="s">
        <v>1034</v>
      </c>
      <c r="N22" s="24" t="s">
        <v>1033</v>
      </c>
      <c r="O22" s="24" t="s">
        <v>1265</v>
      </c>
      <c r="P22" s="24" t="s">
        <v>15</v>
      </c>
      <c r="Q22" s="24"/>
      <c r="R22" s="24" t="s">
        <v>1031</v>
      </c>
      <c r="S22" s="24" t="s">
        <v>33</v>
      </c>
      <c r="T22" s="24"/>
      <c r="U22" s="24" t="s">
        <v>557</v>
      </c>
      <c r="V22" s="24" t="s">
        <v>557</v>
      </c>
      <c r="W22" s="24" t="s">
        <v>1266</v>
      </c>
      <c r="X22" s="24" t="s">
        <v>1267</v>
      </c>
      <c r="Y22" s="24" t="s">
        <v>1032</v>
      </c>
      <c r="Z22" s="24" t="s">
        <v>557</v>
      </c>
      <c r="AA22" s="24" t="s">
        <v>557</v>
      </c>
      <c r="AB22" s="24" t="s">
        <v>729</v>
      </c>
      <c r="AC22" s="24" t="s">
        <v>972</v>
      </c>
      <c r="AD22" s="24" t="s">
        <v>29</v>
      </c>
      <c r="AE22" s="24" t="s">
        <v>556</v>
      </c>
      <c r="AF22" s="24" t="s">
        <v>556</v>
      </c>
      <c r="AG22" s="24" t="s">
        <v>556</v>
      </c>
      <c r="AH22" s="24" t="s">
        <v>28</v>
      </c>
      <c r="AI22" s="24" t="s">
        <v>558</v>
      </c>
      <c r="AJ22" s="56" t="s">
        <v>1035</v>
      </c>
      <c r="AK22" s="24" t="s">
        <v>1268</v>
      </c>
      <c r="AL22" s="24" t="s">
        <v>980</v>
      </c>
      <c r="AM22" s="24"/>
      <c r="AN22" s="24" t="s">
        <v>997</v>
      </c>
      <c r="AO22" s="56" t="s">
        <v>28</v>
      </c>
      <c r="AP22" s="24" t="s">
        <v>29</v>
      </c>
      <c r="AQ22" s="24" t="s">
        <v>1648</v>
      </c>
      <c r="AR22" s="24" t="s">
        <v>786</v>
      </c>
      <c r="AS22" s="58" t="s">
        <v>787</v>
      </c>
    </row>
    <row r="23" spans="1:45" s="47" customFormat="1" x14ac:dyDescent="0.2">
      <c r="A23" s="24" t="s">
        <v>543</v>
      </c>
      <c r="B23" s="24" t="s">
        <v>1706</v>
      </c>
      <c r="C23" s="24"/>
      <c r="D23" s="24" t="s">
        <v>1047</v>
      </c>
      <c r="E23" s="24" t="s">
        <v>791</v>
      </c>
      <c r="F23" s="24">
        <v>2010</v>
      </c>
      <c r="G23" s="24" t="s">
        <v>96</v>
      </c>
      <c r="H23" s="55" t="str">
        <f>IF(G23="Multiple countries","",IF(G23="","",VLOOKUP(G23,Lookup!$A$3:$F$190,3)))</f>
        <v>AFRICA - WEST AND CENTRAL</v>
      </c>
      <c r="I23" s="55" t="str">
        <f>IF(G23="Multiple countries","",IF(G23="","",VLOOKUP(G23,Lookup!$A$3:$F$190,4)))</f>
        <v>African Region</v>
      </c>
      <c r="J23" s="55" t="str">
        <f>IF(G23="Multiple countries","",IF(G23="","",VLOOKUP(G23,Lookup!$A$3:$F$190,5)))</f>
        <v>Sub-Saharan Africa</v>
      </c>
      <c r="K23" s="55" t="str">
        <f>IF(G23="Multiple countries","",IF(G23="","",VLOOKUP(G23,Lookup!$A$3:$F$190,6)))</f>
        <v>Lower middle income</v>
      </c>
      <c r="L23" s="24" t="s">
        <v>8</v>
      </c>
      <c r="M23" s="24" t="s">
        <v>1270</v>
      </c>
      <c r="N23" s="24" t="s">
        <v>1044</v>
      </c>
      <c r="O23" s="24" t="s">
        <v>1269</v>
      </c>
      <c r="P23" s="24" t="s">
        <v>19</v>
      </c>
      <c r="Q23" s="24"/>
      <c r="R23" s="24" t="s">
        <v>1041</v>
      </c>
      <c r="S23" s="24" t="s">
        <v>23</v>
      </c>
      <c r="T23" s="24"/>
      <c r="U23" s="24" t="s">
        <v>557</v>
      </c>
      <c r="V23" s="24"/>
      <c r="W23" s="24" t="s">
        <v>1042</v>
      </c>
      <c r="X23" s="56" t="s">
        <v>1043</v>
      </c>
      <c r="Y23" s="24" t="s">
        <v>1040</v>
      </c>
      <c r="Z23" s="24" t="s">
        <v>619</v>
      </c>
      <c r="AA23" s="24" t="s">
        <v>619</v>
      </c>
      <c r="AB23" s="24" t="s">
        <v>726</v>
      </c>
      <c r="AC23" s="24" t="s">
        <v>972</v>
      </c>
      <c r="AD23" s="24" t="s">
        <v>29</v>
      </c>
      <c r="AE23" s="24" t="s">
        <v>556</v>
      </c>
      <c r="AF23" s="24" t="s">
        <v>556</v>
      </c>
      <c r="AG23" s="24" t="s">
        <v>556</v>
      </c>
      <c r="AH23" s="24" t="s">
        <v>28</v>
      </c>
      <c r="AI23" s="24" t="s">
        <v>558</v>
      </c>
      <c r="AJ23" s="56" t="s">
        <v>1046</v>
      </c>
      <c r="AK23" s="126" t="s">
        <v>1045</v>
      </c>
      <c r="AL23" s="24" t="s">
        <v>981</v>
      </c>
      <c r="AM23" s="24"/>
      <c r="AN23" s="24"/>
      <c r="AO23" s="56" t="s">
        <v>28</v>
      </c>
      <c r="AP23" s="24" t="s">
        <v>29</v>
      </c>
      <c r="AQ23" s="24" t="s">
        <v>1648</v>
      </c>
      <c r="AR23" s="24" t="s">
        <v>790</v>
      </c>
      <c r="AS23" s="57" t="s">
        <v>789</v>
      </c>
    </row>
    <row r="24" spans="1:45" s="47" customFormat="1" x14ac:dyDescent="0.2">
      <c r="A24" s="24" t="s">
        <v>543</v>
      </c>
      <c r="B24" s="24" t="s">
        <v>1706</v>
      </c>
      <c r="C24" s="24"/>
      <c r="D24" s="24" t="s">
        <v>794</v>
      </c>
      <c r="E24" s="123" t="s">
        <v>793</v>
      </c>
      <c r="F24" s="24">
        <v>2019</v>
      </c>
      <c r="G24" s="24" t="s">
        <v>74</v>
      </c>
      <c r="H24" s="55" t="str">
        <f>IF(G24="Multiple countries","",IF(G24="","",VLOOKUP(G24,Lookup!$A$3:$F$190,3)))</f>
        <v>AFRICA - EAST AND SOUTHERN</v>
      </c>
      <c r="I24" s="55" t="str">
        <f>IF(G24="Multiple countries","",IF(G24="","",VLOOKUP(G24,Lookup!$A$3:$F$190,4)))</f>
        <v>African Region</v>
      </c>
      <c r="J24" s="55" t="str">
        <f>IF(G24="Multiple countries","",IF(G24="","",VLOOKUP(G24,Lookup!$A$3:$F$190,5)))</f>
        <v>Sub-Saharan Africa</v>
      </c>
      <c r="K24" s="55" t="str">
        <f>IF(G24="Multiple countries","",IF(G24="","",VLOOKUP(G24,Lookup!$A$3:$F$190,6)))</f>
        <v>Lower middle income</v>
      </c>
      <c r="L24" s="24" t="s">
        <v>8</v>
      </c>
      <c r="M24" s="24" t="s">
        <v>1052</v>
      </c>
      <c r="N24" s="24" t="s">
        <v>1048</v>
      </c>
      <c r="O24" s="24" t="s">
        <v>1271</v>
      </c>
      <c r="P24" s="24" t="s">
        <v>31</v>
      </c>
      <c r="Q24" s="24"/>
      <c r="R24" s="24" t="s">
        <v>1055</v>
      </c>
      <c r="S24" s="24" t="s">
        <v>24</v>
      </c>
      <c r="T24" s="24" t="s">
        <v>1049</v>
      </c>
      <c r="U24" s="24" t="s">
        <v>557</v>
      </c>
      <c r="V24" s="24" t="s">
        <v>557</v>
      </c>
      <c r="W24" s="24" t="s">
        <v>1053</v>
      </c>
      <c r="X24" s="24" t="s">
        <v>1054</v>
      </c>
      <c r="Y24" s="56" t="s">
        <v>1051</v>
      </c>
      <c r="Z24" s="24" t="s">
        <v>1050</v>
      </c>
      <c r="AA24" s="24" t="s">
        <v>619</v>
      </c>
      <c r="AB24" s="24" t="s">
        <v>726</v>
      </c>
      <c r="AC24" s="24" t="s">
        <v>1243</v>
      </c>
      <c r="AD24" s="24" t="s">
        <v>29</v>
      </c>
      <c r="AE24" s="24" t="s">
        <v>556</v>
      </c>
      <c r="AF24" s="24" t="s">
        <v>556</v>
      </c>
      <c r="AG24" s="24" t="s">
        <v>556</v>
      </c>
      <c r="AH24" s="24" t="s">
        <v>28</v>
      </c>
      <c r="AI24" s="24" t="s">
        <v>558</v>
      </c>
      <c r="AJ24" s="56" t="s">
        <v>1056</v>
      </c>
      <c r="AK24" s="24" t="s">
        <v>1239</v>
      </c>
      <c r="AL24" s="24" t="s">
        <v>979</v>
      </c>
      <c r="AM24" s="24"/>
      <c r="AN24" s="24"/>
      <c r="AO24" s="56" t="s">
        <v>28</v>
      </c>
      <c r="AP24" s="24" t="s">
        <v>29</v>
      </c>
      <c r="AQ24" s="24" t="s">
        <v>1648</v>
      </c>
      <c r="AR24" s="56" t="s">
        <v>1057</v>
      </c>
      <c r="AS24" s="58" t="s">
        <v>792</v>
      </c>
    </row>
    <row r="25" spans="1:45" s="47" customFormat="1" x14ac:dyDescent="0.2">
      <c r="A25" s="24" t="s">
        <v>543</v>
      </c>
      <c r="B25" s="24" t="s">
        <v>1706</v>
      </c>
      <c r="C25" s="24"/>
      <c r="D25" s="24" t="s">
        <v>795</v>
      </c>
      <c r="E25" s="24" t="s">
        <v>797</v>
      </c>
      <c r="F25" s="24">
        <v>2016</v>
      </c>
      <c r="G25" s="24" t="s">
        <v>104</v>
      </c>
      <c r="H25" s="55" t="str">
        <f>IF(G25="Multiple countries","",IF(G25="","",VLOOKUP(G25,Lookup!$A$3:$F$190,3)))</f>
        <v>ASIA AND PACIFIC</v>
      </c>
      <c r="I25" s="55" t="str">
        <f>IF(G25="Multiple countries","",IF(G25="","",VLOOKUP(G25,Lookup!$A$3:$F$190,4)))</f>
        <v>South-East Asia Region</v>
      </c>
      <c r="J25" s="55" t="str">
        <f>IF(G25="Multiple countries","",IF(G25="","",VLOOKUP(G25,Lookup!$A$3:$F$190,5)))</f>
        <v>South Asia</v>
      </c>
      <c r="K25" s="55" t="str">
        <f>IF(G25="Multiple countries","",IF(G25="","",VLOOKUP(G25,Lookup!$A$3:$F$190,6)))</f>
        <v>Lower middle income</v>
      </c>
      <c r="L25" s="24" t="s">
        <v>8</v>
      </c>
      <c r="M25" s="56" t="s">
        <v>1064</v>
      </c>
      <c r="N25" s="24" t="s">
        <v>1060</v>
      </c>
      <c r="O25" s="24"/>
      <c r="P25" s="24"/>
      <c r="Q25" s="24"/>
      <c r="R25" s="24" t="s">
        <v>1058</v>
      </c>
      <c r="S25" s="24" t="s">
        <v>34</v>
      </c>
      <c r="T25" s="24"/>
      <c r="U25" s="24" t="s">
        <v>557</v>
      </c>
      <c r="V25" s="24"/>
      <c r="W25" s="24" t="s">
        <v>1062</v>
      </c>
      <c r="X25" s="24" t="s">
        <v>1063</v>
      </c>
      <c r="Y25" s="24" t="s">
        <v>1059</v>
      </c>
      <c r="Z25" s="24"/>
      <c r="AA25" s="24"/>
      <c r="AB25" s="24" t="s">
        <v>729</v>
      </c>
      <c r="AC25" s="24" t="s">
        <v>1061</v>
      </c>
      <c r="AD25" s="24" t="s">
        <v>29</v>
      </c>
      <c r="AE25" s="24"/>
      <c r="AF25" s="24"/>
      <c r="AG25" s="24"/>
      <c r="AH25" s="24" t="s">
        <v>28</v>
      </c>
      <c r="AI25" s="24" t="s">
        <v>558</v>
      </c>
      <c r="AJ25" s="56" t="s">
        <v>1065</v>
      </c>
      <c r="AK25" s="24"/>
      <c r="AL25" s="24" t="s">
        <v>980</v>
      </c>
      <c r="AM25" s="24"/>
      <c r="AN25" s="24"/>
      <c r="AO25" s="56"/>
      <c r="AP25" s="24" t="s">
        <v>29</v>
      </c>
      <c r="AQ25" s="24" t="s">
        <v>1648</v>
      </c>
      <c r="AR25" s="24" t="s">
        <v>985</v>
      </c>
      <c r="AS25" s="57" t="s">
        <v>796</v>
      </c>
    </row>
    <row r="26" spans="1:45" s="47" customFormat="1" x14ac:dyDescent="0.2">
      <c r="A26" s="24" t="s">
        <v>543</v>
      </c>
      <c r="B26" s="25" t="s">
        <v>1235</v>
      </c>
      <c r="C26" s="25"/>
      <c r="D26" s="24" t="s">
        <v>1650</v>
      </c>
      <c r="E26" s="24" t="s">
        <v>1651</v>
      </c>
      <c r="F26" s="24">
        <v>2017</v>
      </c>
      <c r="G26" s="25" t="s">
        <v>559</v>
      </c>
      <c r="H26" s="49" t="str">
        <f>IF(G26="Multiple countries","",IF(G26="","",VLOOKUP(G26,Lookup!$A$3:$F$190,3)))</f>
        <v/>
      </c>
      <c r="I26" s="49" t="str">
        <f>IF(G26="Multiple countries","",IF(G26="","",VLOOKUP(G26,Lookup!$A$3:$F$190,4)))</f>
        <v/>
      </c>
      <c r="J26" s="49" t="str">
        <f>IF(G26="Multiple countries","",IF(G26="","",VLOOKUP(G26,Lookup!$A$3:$F$190,5)))</f>
        <v/>
      </c>
      <c r="K26" s="49" t="str">
        <f>IF(G26="Multiple countries","",IF(G26="","",VLOOKUP(G26,Lookup!$A$3:$F$190,6)))</f>
        <v/>
      </c>
      <c r="L26" s="24" t="s">
        <v>20</v>
      </c>
      <c r="M26" s="24" t="s">
        <v>1572</v>
      </c>
      <c r="N26" s="25"/>
      <c r="O26" s="25"/>
      <c r="P26" s="25" t="s">
        <v>31</v>
      </c>
      <c r="Q26" s="25"/>
      <c r="R26" s="25" t="s">
        <v>1816</v>
      </c>
      <c r="S26" s="25" t="s">
        <v>24</v>
      </c>
      <c r="T26" s="25" t="s">
        <v>1725</v>
      </c>
      <c r="U26" s="25" t="s">
        <v>582</v>
      </c>
      <c r="V26" s="25" t="s">
        <v>1821</v>
      </c>
      <c r="W26" s="25"/>
      <c r="X26" s="25"/>
      <c r="Y26" s="44" t="s">
        <v>1822</v>
      </c>
      <c r="Z26" s="25"/>
      <c r="AA26" s="25"/>
      <c r="AB26" s="25"/>
      <c r="AC26" s="25"/>
      <c r="AD26" s="25"/>
      <c r="AE26" s="25"/>
      <c r="AF26" s="25"/>
      <c r="AG26" s="25"/>
      <c r="AH26" s="25"/>
      <c r="AI26" s="25"/>
      <c r="AJ26" s="25"/>
      <c r="AK26" s="25"/>
      <c r="AL26" s="25"/>
      <c r="AM26" s="25"/>
      <c r="AN26" s="25"/>
      <c r="AO26" s="56" t="s">
        <v>28</v>
      </c>
      <c r="AP26" s="25" t="s">
        <v>28</v>
      </c>
      <c r="AQ26" s="25"/>
      <c r="AR26" s="25" t="s">
        <v>1812</v>
      </c>
      <c r="AS26" s="137" t="s">
        <v>1825</v>
      </c>
    </row>
    <row r="27" spans="1:45" s="47" customFormat="1" x14ac:dyDescent="0.2">
      <c r="A27" s="24" t="s">
        <v>543</v>
      </c>
      <c r="B27" s="25" t="s">
        <v>1235</v>
      </c>
      <c r="C27" s="25"/>
      <c r="D27" s="24" t="s">
        <v>1652</v>
      </c>
      <c r="E27" s="24" t="s">
        <v>1653</v>
      </c>
      <c r="F27" s="24">
        <v>2013</v>
      </c>
      <c r="G27" s="25" t="s">
        <v>245</v>
      </c>
      <c r="H27" s="49" t="str">
        <f>IF(G27="Multiple countries","",IF(G27="","",VLOOKUP(G27,Lookup!$A$3:$F$190,3)))</f>
        <v>WESTERN AND CENTRAL EUROPE AND NORTH AMERICA</v>
      </c>
      <c r="I27" s="49" t="str">
        <f>IF(G27="Multiple countries","",IF(G27="","",VLOOKUP(G27,Lookup!$A$3:$F$190,4)))</f>
        <v>Region of the Americas</v>
      </c>
      <c r="J27" s="49" t="str">
        <f>IF(G27="Multiple countries","",IF(G27="","",VLOOKUP(G27,Lookup!$A$3:$F$190,5)))</f>
        <v>North America</v>
      </c>
      <c r="K27" s="49" t="str">
        <f>IF(G27="Multiple countries","",IF(G27="","",VLOOKUP(G27,Lookup!$A$3:$F$190,6)))</f>
        <v>High income</v>
      </c>
      <c r="L27" s="25"/>
      <c r="M27" s="25"/>
      <c r="N27" s="25"/>
      <c r="O27" s="25"/>
      <c r="P27" s="25" t="s">
        <v>39</v>
      </c>
      <c r="Q27" s="25"/>
      <c r="R27" s="25">
        <v>305</v>
      </c>
      <c r="S27" s="25" t="s">
        <v>22</v>
      </c>
      <c r="T27" s="25"/>
      <c r="U27" s="25" t="s">
        <v>580</v>
      </c>
      <c r="V27" s="25" t="s">
        <v>1667</v>
      </c>
      <c r="W27" s="25"/>
      <c r="X27" s="25"/>
      <c r="Y27" s="44" t="s">
        <v>1823</v>
      </c>
      <c r="Z27" s="25"/>
      <c r="AA27" s="25"/>
      <c r="AB27" s="25"/>
      <c r="AC27" s="25"/>
      <c r="AD27" s="25"/>
      <c r="AE27" s="25"/>
      <c r="AF27" s="25"/>
      <c r="AG27" s="25"/>
      <c r="AH27" s="25"/>
      <c r="AI27" s="25"/>
      <c r="AJ27" s="25"/>
      <c r="AK27" s="25"/>
      <c r="AL27" s="25"/>
      <c r="AM27" s="25"/>
      <c r="AN27" s="25"/>
      <c r="AO27" s="56" t="s">
        <v>28</v>
      </c>
      <c r="AP27" s="25" t="s">
        <v>28</v>
      </c>
      <c r="AQ27" s="25"/>
      <c r="AR27" s="25" t="s">
        <v>1813</v>
      </c>
      <c r="AS27" s="137" t="s">
        <v>1826</v>
      </c>
    </row>
    <row r="28" spans="1:45" s="47" customFormat="1" x14ac:dyDescent="0.2">
      <c r="A28" s="24" t="s">
        <v>543</v>
      </c>
      <c r="B28" s="24" t="s">
        <v>1706</v>
      </c>
      <c r="C28" s="24"/>
      <c r="D28" s="24" t="s">
        <v>837</v>
      </c>
      <c r="E28" s="24" t="s">
        <v>836</v>
      </c>
      <c r="F28" s="24">
        <v>2013</v>
      </c>
      <c r="G28" s="24" t="s">
        <v>47</v>
      </c>
      <c r="H28" s="55" t="str">
        <f>IF(G28="Multiple countries","",IF(G28="","",VLOOKUP(G28,Lookup!$A$3:$F$190,3)))</f>
        <v>AFRICA - EAST AND SOUTHERN</v>
      </c>
      <c r="I28" s="55" t="str">
        <f>IF(G28="Multiple countries","",IF(G28="","",VLOOKUP(G28,Lookup!$A$3:$F$190,4)))</f>
        <v>African Region</v>
      </c>
      <c r="J28" s="55" t="str">
        <f>IF(G28="Multiple countries","",IF(G28="","",VLOOKUP(G28,Lookup!$A$3:$F$190,5)))</f>
        <v>Sub-Saharan Africa</v>
      </c>
      <c r="K28" s="55" t="str">
        <f>IF(G28="Multiple countries","",IF(G28="","",VLOOKUP(G28,Lookup!$A$3:$F$190,6)))</f>
        <v>Lower middle income</v>
      </c>
      <c r="L28" s="24" t="s">
        <v>9</v>
      </c>
      <c r="M28" s="24" t="s">
        <v>856</v>
      </c>
      <c r="N28" s="24"/>
      <c r="O28" s="24"/>
      <c r="P28" s="24" t="s">
        <v>20</v>
      </c>
      <c r="Q28" s="24" t="s">
        <v>857</v>
      </c>
      <c r="R28" s="24" t="s">
        <v>858</v>
      </c>
      <c r="S28" s="24" t="s">
        <v>24</v>
      </c>
      <c r="T28" s="24"/>
      <c r="U28" s="24"/>
      <c r="V28" s="24"/>
      <c r="W28" s="24"/>
      <c r="X28" s="24"/>
      <c r="Y28" s="24"/>
      <c r="Z28" s="24"/>
      <c r="AA28" s="24"/>
      <c r="AB28" s="24" t="s">
        <v>732</v>
      </c>
      <c r="AC28" s="24"/>
      <c r="AD28" s="24"/>
      <c r="AE28" s="24"/>
      <c r="AF28" s="24"/>
      <c r="AG28" s="24"/>
      <c r="AH28" s="24"/>
      <c r="AI28" s="24"/>
      <c r="AJ28" s="24"/>
      <c r="AK28" s="24"/>
      <c r="AL28" s="24"/>
      <c r="AM28" s="24"/>
      <c r="AN28" s="24"/>
      <c r="AO28" s="56"/>
      <c r="AP28" s="24" t="s">
        <v>29</v>
      </c>
      <c r="AQ28" s="24" t="s">
        <v>843</v>
      </c>
      <c r="AR28" s="24" t="s">
        <v>835</v>
      </c>
      <c r="AS28" s="57" t="s">
        <v>834</v>
      </c>
    </row>
    <row r="29" spans="1:45" s="47" customFormat="1" ht="16" x14ac:dyDescent="0.2">
      <c r="A29" s="24" t="s">
        <v>543</v>
      </c>
      <c r="B29" s="25" t="s">
        <v>1235</v>
      </c>
      <c r="C29" s="25"/>
      <c r="D29" s="25" t="s">
        <v>1761</v>
      </c>
      <c r="E29" s="25" t="s">
        <v>1757</v>
      </c>
      <c r="F29" s="25">
        <v>2020</v>
      </c>
      <c r="G29" s="25" t="s">
        <v>559</v>
      </c>
      <c r="H29" s="49" t="str">
        <f>IF(G29="Multiple countries","",IF(G29="","",VLOOKUP(G29,Lookup!$A$3:$F$190,3)))</f>
        <v/>
      </c>
      <c r="I29" s="49" t="str">
        <f>IF(G29="Multiple countries","",IF(G29="","",VLOOKUP(G29,Lookup!$A$3:$F$190,4)))</f>
        <v/>
      </c>
      <c r="J29" s="49" t="str">
        <f>IF(G29="Multiple countries","",IF(G29="","",VLOOKUP(G29,Lookup!$A$3:$F$190,5)))</f>
        <v/>
      </c>
      <c r="K29" s="49" t="str">
        <f>IF(G29="Multiple countries","",IF(G29="","",VLOOKUP(G29,Lookup!$A$3:$F$190,6)))</f>
        <v/>
      </c>
      <c r="L29" s="25" t="s">
        <v>20</v>
      </c>
      <c r="M29" s="130" t="s">
        <v>1796</v>
      </c>
      <c r="N29" s="44" t="s">
        <v>1795</v>
      </c>
      <c r="O29" s="25" t="s">
        <v>1797</v>
      </c>
      <c r="P29" s="25" t="s">
        <v>31</v>
      </c>
      <c r="Q29" s="25"/>
      <c r="R29" s="25">
        <v>3963</v>
      </c>
      <c r="S29" s="25" t="s">
        <v>888</v>
      </c>
      <c r="T29" s="25"/>
      <c r="U29" s="25" t="s">
        <v>585</v>
      </c>
      <c r="V29" s="25"/>
      <c r="W29" s="25"/>
      <c r="X29" s="25"/>
      <c r="Y29" s="44" t="s">
        <v>1798</v>
      </c>
      <c r="Z29" s="25"/>
      <c r="AA29" s="25"/>
      <c r="AB29" s="25"/>
      <c r="AC29" s="25" t="s">
        <v>1799</v>
      </c>
      <c r="AD29" s="25"/>
      <c r="AE29" s="25"/>
      <c r="AF29" s="25"/>
      <c r="AG29" s="25"/>
      <c r="AH29" s="25"/>
      <c r="AI29" s="25"/>
      <c r="AJ29" s="25"/>
      <c r="AK29" s="25"/>
      <c r="AL29" s="25"/>
      <c r="AM29" s="25"/>
      <c r="AN29" s="25"/>
      <c r="AO29" s="56" t="s">
        <v>28</v>
      </c>
      <c r="AP29" s="25" t="s">
        <v>28</v>
      </c>
      <c r="AQ29" s="25"/>
      <c r="AR29" s="25" t="s">
        <v>1756</v>
      </c>
      <c r="AS29" s="81" t="s">
        <v>1781</v>
      </c>
    </row>
    <row r="30" spans="1:45" s="47" customFormat="1" x14ac:dyDescent="0.2">
      <c r="A30" s="24" t="s">
        <v>543</v>
      </c>
      <c r="B30" s="24" t="s">
        <v>1706</v>
      </c>
      <c r="C30" s="24"/>
      <c r="D30" s="24" t="s">
        <v>800</v>
      </c>
      <c r="E30" s="24" t="s">
        <v>799</v>
      </c>
      <c r="F30" s="24">
        <v>2014</v>
      </c>
      <c r="G30" s="24" t="s">
        <v>245</v>
      </c>
      <c r="H30" s="55" t="str">
        <f>IF(G30="Multiple countries","",IF(G30="","",VLOOKUP(G30,Lookup!$A$3:$F$190,3)))</f>
        <v>WESTERN AND CENTRAL EUROPE AND NORTH AMERICA</v>
      </c>
      <c r="I30" s="55" t="str">
        <f>IF(G30="Multiple countries","",IF(G30="","",VLOOKUP(G30,Lookup!$A$3:$F$190,4)))</f>
        <v>Region of the Americas</v>
      </c>
      <c r="J30" s="55" t="str">
        <f>IF(G30="Multiple countries","",IF(G30="","",VLOOKUP(G30,Lookup!$A$3:$F$190,5)))</f>
        <v>North America</v>
      </c>
      <c r="K30" s="55" t="str">
        <f>IF(G30="Multiple countries","",IF(G30="","",VLOOKUP(G30,Lookup!$A$3:$F$190,6)))</f>
        <v>High income</v>
      </c>
      <c r="L30" s="24" t="s">
        <v>8</v>
      </c>
      <c r="M30" s="24" t="s">
        <v>1066</v>
      </c>
      <c r="N30" s="24" t="s">
        <v>1067</v>
      </c>
      <c r="O30" s="24" t="s">
        <v>557</v>
      </c>
      <c r="P30" s="24" t="s">
        <v>31</v>
      </c>
      <c r="Q30" s="24"/>
      <c r="R30" s="24">
        <v>50</v>
      </c>
      <c r="S30" s="24" t="s">
        <v>24</v>
      </c>
      <c r="T30" s="24" t="s">
        <v>1049</v>
      </c>
      <c r="U30" s="24" t="s">
        <v>557</v>
      </c>
      <c r="V30" s="24" t="s">
        <v>557</v>
      </c>
      <c r="W30" s="24" t="s">
        <v>1068</v>
      </c>
      <c r="X30" s="24" t="s">
        <v>1069</v>
      </c>
      <c r="Y30" s="24" t="s">
        <v>1273</v>
      </c>
      <c r="Z30" s="24" t="s">
        <v>619</v>
      </c>
      <c r="AA30" s="24" t="s">
        <v>619</v>
      </c>
      <c r="AB30" s="24" t="s">
        <v>727</v>
      </c>
      <c r="AC30" s="24" t="s">
        <v>972</v>
      </c>
      <c r="AD30" s="24" t="s">
        <v>29</v>
      </c>
      <c r="AE30" s="24" t="s">
        <v>556</v>
      </c>
      <c r="AF30" s="24" t="s">
        <v>556</v>
      </c>
      <c r="AG30" s="24" t="s">
        <v>556</v>
      </c>
      <c r="AH30" s="24" t="s">
        <v>28</v>
      </c>
      <c r="AI30" s="24" t="s">
        <v>558</v>
      </c>
      <c r="AJ30" s="56" t="s">
        <v>1070</v>
      </c>
      <c r="AK30" s="24" t="s">
        <v>1239</v>
      </c>
      <c r="AL30" s="24" t="s">
        <v>979</v>
      </c>
      <c r="AM30" s="24"/>
      <c r="AN30" s="24"/>
      <c r="AO30" s="56" t="s">
        <v>28</v>
      </c>
      <c r="AP30" s="24" t="s">
        <v>29</v>
      </c>
      <c r="AQ30" s="24" t="s">
        <v>1648</v>
      </c>
      <c r="AR30" s="24" t="s">
        <v>798</v>
      </c>
      <c r="AS30" s="57" t="s">
        <v>801</v>
      </c>
    </row>
    <row r="31" spans="1:45" s="47" customFormat="1" x14ac:dyDescent="0.2">
      <c r="A31" s="24" t="s">
        <v>543</v>
      </c>
      <c r="B31" s="24" t="s">
        <v>1706</v>
      </c>
      <c r="C31" s="24"/>
      <c r="D31" s="56" t="s">
        <v>931</v>
      </c>
      <c r="E31" s="56" t="s">
        <v>802</v>
      </c>
      <c r="F31" s="56">
        <v>2011</v>
      </c>
      <c r="G31" s="56" t="s">
        <v>245</v>
      </c>
      <c r="H31" s="55" t="str">
        <f>IF(G31="Multiple countries","",IF(G31="","",VLOOKUP(G31,Lookup!$A$3:$F$190,3)))</f>
        <v>WESTERN AND CENTRAL EUROPE AND NORTH AMERICA</v>
      </c>
      <c r="I31" s="55" t="str">
        <f>IF(G31="Multiple countries","",IF(G31="","",VLOOKUP(G31,Lookup!$A$3:$F$190,4)))</f>
        <v>Region of the Americas</v>
      </c>
      <c r="J31" s="55" t="str">
        <f>IF(G31="Multiple countries","",IF(G31="","",VLOOKUP(G31,Lookup!$A$3:$F$190,5)))</f>
        <v>North America</v>
      </c>
      <c r="K31" s="55" t="str">
        <f>IF(G31="Multiple countries","",IF(G31="","",VLOOKUP(G31,Lookup!$A$3:$F$190,6)))</f>
        <v>High income</v>
      </c>
      <c r="L31" s="24" t="s">
        <v>8</v>
      </c>
      <c r="M31" s="56" t="s">
        <v>1017</v>
      </c>
      <c r="N31" s="56" t="s">
        <v>687</v>
      </c>
      <c r="O31" s="56" t="s">
        <v>557</v>
      </c>
      <c r="P31" s="56" t="s">
        <v>31</v>
      </c>
      <c r="Q31" s="56" t="s">
        <v>556</v>
      </c>
      <c r="R31" s="24" t="s">
        <v>713</v>
      </c>
      <c r="S31" s="56" t="s">
        <v>34</v>
      </c>
      <c r="T31" s="56" t="s">
        <v>556</v>
      </c>
      <c r="U31" s="56" t="s">
        <v>557</v>
      </c>
      <c r="V31" s="56" t="s">
        <v>557</v>
      </c>
      <c r="W31" s="56" t="s">
        <v>934</v>
      </c>
      <c r="X31" s="56" t="s">
        <v>935</v>
      </c>
      <c r="Y31" s="56" t="s">
        <v>933</v>
      </c>
      <c r="Z31" s="56" t="s">
        <v>932</v>
      </c>
      <c r="AA31" s="56" t="s">
        <v>714</v>
      </c>
      <c r="AB31" s="56" t="s">
        <v>726</v>
      </c>
      <c r="AC31" s="56" t="s">
        <v>972</v>
      </c>
      <c r="AD31" s="56" t="s">
        <v>29</v>
      </c>
      <c r="AE31" s="56" t="s">
        <v>556</v>
      </c>
      <c r="AF31" s="56" t="s">
        <v>556</v>
      </c>
      <c r="AG31" s="56" t="s">
        <v>556</v>
      </c>
      <c r="AH31" s="56" t="s">
        <v>28</v>
      </c>
      <c r="AI31" s="56" t="s">
        <v>558</v>
      </c>
      <c r="AJ31" s="56" t="s">
        <v>1274</v>
      </c>
      <c r="AK31" s="56" t="s">
        <v>557</v>
      </c>
      <c r="AL31" s="56" t="s">
        <v>979</v>
      </c>
      <c r="AM31" s="56"/>
      <c r="AN31" s="56"/>
      <c r="AO31" s="56" t="s">
        <v>28</v>
      </c>
      <c r="AP31" s="24" t="s">
        <v>29</v>
      </c>
      <c r="AQ31" s="24" t="s">
        <v>1648</v>
      </c>
      <c r="AR31" s="56" t="s">
        <v>803</v>
      </c>
      <c r="AS31" s="128" t="s">
        <v>710</v>
      </c>
    </row>
    <row r="32" spans="1:45" s="47" customFormat="1" x14ac:dyDescent="0.2">
      <c r="A32" s="24" t="s">
        <v>543</v>
      </c>
      <c r="B32" s="24" t="s">
        <v>1706</v>
      </c>
      <c r="C32" s="24"/>
      <c r="D32" s="24" t="s">
        <v>804</v>
      </c>
      <c r="E32" s="24" t="s">
        <v>681</v>
      </c>
      <c r="F32" s="24">
        <v>2013</v>
      </c>
      <c r="G32" s="24" t="s">
        <v>73</v>
      </c>
      <c r="H32" s="55" t="str">
        <f>IF(G32="Multiple countries","",IF(G32="","",VLOOKUP(G32,Lookup!$A$3:$F$190,3)))</f>
        <v>AFRICA - EAST AND SOUTHERN</v>
      </c>
      <c r="I32" s="55" t="str">
        <f>IF(G32="Multiple countries","",IF(G32="","",VLOOKUP(G32,Lookup!$A$3:$F$190,4)))</f>
        <v>African Region</v>
      </c>
      <c r="J32" s="55" t="str">
        <f>IF(G32="Multiple countries","",IF(G32="","",VLOOKUP(G32,Lookup!$A$3:$F$190,5)))</f>
        <v>Sub-Saharan Africa</v>
      </c>
      <c r="K32" s="55" t="str">
        <f>IF(G32="Multiple countries","",IF(G32="","",VLOOKUP(G32,Lookup!$A$3:$F$190,6)))</f>
        <v>Lower middle income</v>
      </c>
      <c r="L32" s="24" t="s">
        <v>9</v>
      </c>
      <c r="M32" s="56" t="s">
        <v>1023</v>
      </c>
      <c r="N32" s="24" t="s">
        <v>693</v>
      </c>
      <c r="O32" s="24" t="s">
        <v>691</v>
      </c>
      <c r="P32" s="24" t="s">
        <v>19</v>
      </c>
      <c r="Q32" s="24" t="s">
        <v>556</v>
      </c>
      <c r="R32" s="24" t="s">
        <v>1275</v>
      </c>
      <c r="S32" s="24" t="s">
        <v>888</v>
      </c>
      <c r="T32" s="24" t="s">
        <v>556</v>
      </c>
      <c r="U32" s="24" t="s">
        <v>557</v>
      </c>
      <c r="V32" s="24" t="s">
        <v>557</v>
      </c>
      <c r="W32" s="24" t="s">
        <v>692</v>
      </c>
      <c r="X32" s="56" t="s">
        <v>696</v>
      </c>
      <c r="Y32" s="56" t="s">
        <v>1277</v>
      </c>
      <c r="Z32" s="24" t="s">
        <v>619</v>
      </c>
      <c r="AA32" s="24" t="s">
        <v>619</v>
      </c>
      <c r="AB32" s="56" t="s">
        <v>1276</v>
      </c>
      <c r="AC32" s="24" t="s">
        <v>972</v>
      </c>
      <c r="AD32" s="24" t="s">
        <v>29</v>
      </c>
      <c r="AE32" s="24" t="s">
        <v>556</v>
      </c>
      <c r="AF32" s="24" t="s">
        <v>556</v>
      </c>
      <c r="AG32" s="24" t="s">
        <v>556</v>
      </c>
      <c r="AH32" s="56" t="s">
        <v>28</v>
      </c>
      <c r="AI32" s="24" t="s">
        <v>28</v>
      </c>
      <c r="AJ32" s="56" t="s">
        <v>1278</v>
      </c>
      <c r="AK32" s="24" t="s">
        <v>1279</v>
      </c>
      <c r="AL32" s="24" t="s">
        <v>981</v>
      </c>
      <c r="AM32" s="24"/>
      <c r="AN32" s="24"/>
      <c r="AO32" s="56" t="s">
        <v>28</v>
      </c>
      <c r="AP32" s="24" t="s">
        <v>29</v>
      </c>
      <c r="AQ32" s="24" t="s">
        <v>1648</v>
      </c>
      <c r="AR32" s="24" t="s">
        <v>694</v>
      </c>
      <c r="AS32" s="58" t="s">
        <v>695</v>
      </c>
    </row>
    <row r="33" spans="1:45" s="47" customFormat="1" x14ac:dyDescent="0.2">
      <c r="A33" s="24" t="s">
        <v>543</v>
      </c>
      <c r="B33" s="24" t="s">
        <v>1235</v>
      </c>
      <c r="C33" s="24"/>
      <c r="D33" s="24" t="s">
        <v>1570</v>
      </c>
      <c r="E33" s="24" t="s">
        <v>1571</v>
      </c>
      <c r="F33" s="24">
        <v>2013</v>
      </c>
      <c r="G33" s="24" t="s">
        <v>559</v>
      </c>
      <c r="H33" s="55" t="str">
        <f>IF(G33="Multiple countries","",IF(G33="","",VLOOKUP(G33,Lookup!$A$3:$F$190,3)))</f>
        <v/>
      </c>
      <c r="I33" s="55" t="str">
        <f>IF(G33="Multiple countries","",IF(G33="","",VLOOKUP(G33,Lookup!$A$3:$F$190,4)))</f>
        <v/>
      </c>
      <c r="J33" s="55" t="str">
        <f>IF(G33="Multiple countries","",IF(G33="","",VLOOKUP(G33,Lookup!$A$3:$F$190,5)))</f>
        <v/>
      </c>
      <c r="K33" s="55" t="str">
        <f>IF(G33="Multiple countries","",IF(G33="","",VLOOKUP(G33,Lookup!$A$3:$F$190,6)))</f>
        <v/>
      </c>
      <c r="L33" s="24" t="s">
        <v>20</v>
      </c>
      <c r="M33" s="24" t="s">
        <v>1572</v>
      </c>
      <c r="N33" s="24"/>
      <c r="O33" s="24"/>
      <c r="P33" s="24" t="s">
        <v>39</v>
      </c>
      <c r="Q33" s="24"/>
      <c r="R33" s="24" t="s">
        <v>1817</v>
      </c>
      <c r="S33" s="25" t="s">
        <v>24</v>
      </c>
      <c r="T33" s="25" t="s">
        <v>1725</v>
      </c>
      <c r="U33" s="24" t="s">
        <v>583</v>
      </c>
      <c r="V33" s="24" t="s">
        <v>1573</v>
      </c>
      <c r="W33" s="24"/>
      <c r="X33" s="24"/>
      <c r="Y33" s="24" t="s">
        <v>1574</v>
      </c>
      <c r="Z33" s="24"/>
      <c r="AA33" s="24"/>
      <c r="AB33" s="24"/>
      <c r="AC33" s="24"/>
      <c r="AD33" s="24" t="s">
        <v>28</v>
      </c>
      <c r="AE33" s="24" t="s">
        <v>558</v>
      </c>
      <c r="AF33" s="56" t="s">
        <v>1575</v>
      </c>
      <c r="AG33" s="24"/>
      <c r="AH33" s="24"/>
      <c r="AI33" s="24"/>
      <c r="AJ33" s="24"/>
      <c r="AK33" s="24"/>
      <c r="AL33" s="24"/>
      <c r="AM33" s="24"/>
      <c r="AN33" s="24"/>
      <c r="AO33" s="56" t="s">
        <v>28</v>
      </c>
      <c r="AP33" s="24" t="s">
        <v>28</v>
      </c>
      <c r="AQ33" s="24"/>
      <c r="AR33" s="24" t="s">
        <v>1577</v>
      </c>
      <c r="AS33" s="136" t="s">
        <v>1576</v>
      </c>
    </row>
    <row r="34" spans="1:45" s="47" customFormat="1" x14ac:dyDescent="0.2">
      <c r="A34" s="24" t="s">
        <v>543</v>
      </c>
      <c r="B34" s="25" t="s">
        <v>1235</v>
      </c>
      <c r="C34" s="25"/>
      <c r="D34" s="25" t="s">
        <v>1763</v>
      </c>
      <c r="E34" s="25" t="s">
        <v>1770</v>
      </c>
      <c r="F34" s="25">
        <v>2019</v>
      </c>
      <c r="G34" s="25" t="s">
        <v>245</v>
      </c>
      <c r="H34" s="49" t="str">
        <f>IF(G34="Multiple countries","",IF(G34="","",VLOOKUP(G34,Lookup!$A$3:$F$190,3)))</f>
        <v>WESTERN AND CENTRAL EUROPE AND NORTH AMERICA</v>
      </c>
      <c r="I34" s="49" t="str">
        <f>IF(G34="Multiple countries","",IF(G34="","",VLOOKUP(G34,Lookup!$A$3:$F$190,4)))</f>
        <v>Region of the Americas</v>
      </c>
      <c r="J34" s="49" t="str">
        <f>IF(G34="Multiple countries","",IF(G34="","",VLOOKUP(G34,Lookup!$A$3:$F$190,5)))</f>
        <v>North America</v>
      </c>
      <c r="K34" s="49" t="str">
        <f>IF(G34="Multiple countries","",IF(G34="","",VLOOKUP(G34,Lookup!$A$3:$F$190,6)))</f>
        <v>High income</v>
      </c>
      <c r="L34" s="25" t="s">
        <v>8</v>
      </c>
      <c r="M34" s="25" t="s">
        <v>1802</v>
      </c>
      <c r="N34" s="25"/>
      <c r="O34" s="25"/>
      <c r="P34" s="25" t="s">
        <v>31</v>
      </c>
      <c r="Q34" s="25" t="s">
        <v>1004</v>
      </c>
      <c r="R34" s="25">
        <v>234</v>
      </c>
      <c r="S34" s="25" t="s">
        <v>887</v>
      </c>
      <c r="T34" s="25"/>
      <c r="U34" s="25" t="s">
        <v>585</v>
      </c>
      <c r="V34" s="25" t="s">
        <v>1803</v>
      </c>
      <c r="W34" s="25"/>
      <c r="X34" s="25"/>
      <c r="Y34" s="44" t="s">
        <v>1805</v>
      </c>
      <c r="Z34" s="25"/>
      <c r="AA34" s="25"/>
      <c r="AB34" s="25"/>
      <c r="AC34" s="25"/>
      <c r="AD34" s="25"/>
      <c r="AE34" s="25"/>
      <c r="AF34" s="25"/>
      <c r="AG34" s="25"/>
      <c r="AH34" s="25"/>
      <c r="AI34" s="25"/>
      <c r="AJ34" s="25"/>
      <c r="AK34" s="25"/>
      <c r="AL34" s="25"/>
      <c r="AM34" s="25"/>
      <c r="AN34" s="25"/>
      <c r="AO34" s="56" t="s">
        <v>28</v>
      </c>
      <c r="AP34" s="25" t="s">
        <v>28</v>
      </c>
      <c r="AQ34" s="25"/>
      <c r="AR34" s="25" t="s">
        <v>1769</v>
      </c>
      <c r="AS34" s="133" t="s">
        <v>1784</v>
      </c>
    </row>
    <row r="35" spans="1:45" s="47" customFormat="1" x14ac:dyDescent="0.2">
      <c r="A35" s="24" t="s">
        <v>543</v>
      </c>
      <c r="B35" s="25" t="s">
        <v>1235</v>
      </c>
      <c r="C35" s="25"/>
      <c r="D35" s="25" t="s">
        <v>1760</v>
      </c>
      <c r="E35" s="25" t="s">
        <v>1759</v>
      </c>
      <c r="F35" s="25">
        <v>2014</v>
      </c>
      <c r="G35" s="25" t="s">
        <v>559</v>
      </c>
      <c r="H35" s="49" t="str">
        <f>IF(G35="Multiple countries","",IF(G35="","",VLOOKUP(G35,Lookup!$A$3:$F$190,3)))</f>
        <v/>
      </c>
      <c r="I35" s="49" t="str">
        <f>IF(G35="Multiple countries","",IF(G35="","",VLOOKUP(G35,Lookup!$A$3:$F$190,4)))</f>
        <v/>
      </c>
      <c r="J35" s="49" t="str">
        <f>IF(G35="Multiple countries","",IF(G35="","",VLOOKUP(G35,Lookup!$A$3:$F$190,5)))</f>
        <v/>
      </c>
      <c r="K35" s="49" t="str">
        <f>IF(G35="Multiple countries","",IF(G35="","",VLOOKUP(G35,Lookup!$A$3:$F$190,6)))</f>
        <v/>
      </c>
      <c r="L35" s="25" t="s">
        <v>20</v>
      </c>
      <c r="M35" s="25" t="s">
        <v>1788</v>
      </c>
      <c r="N35" s="25"/>
      <c r="O35" s="25"/>
      <c r="P35" s="25" t="s">
        <v>20</v>
      </c>
      <c r="Q35" s="25"/>
      <c r="R35" s="25" t="s">
        <v>1818</v>
      </c>
      <c r="S35" s="25" t="s">
        <v>24</v>
      </c>
      <c r="T35" s="25" t="s">
        <v>1725</v>
      </c>
      <c r="U35" s="25" t="s">
        <v>583</v>
      </c>
      <c r="V35" s="25" t="s">
        <v>1819</v>
      </c>
      <c r="W35" s="25"/>
      <c r="X35" s="25"/>
      <c r="Y35" s="44" t="s">
        <v>1800</v>
      </c>
      <c r="Z35" s="25"/>
      <c r="AA35" s="25"/>
      <c r="AB35" s="25"/>
      <c r="AC35" s="25"/>
      <c r="AD35" s="25"/>
      <c r="AE35" s="25"/>
      <c r="AF35" s="25"/>
      <c r="AG35" s="25"/>
      <c r="AH35" s="25"/>
      <c r="AI35" s="25"/>
      <c r="AJ35" s="25"/>
      <c r="AK35" s="25"/>
      <c r="AL35" s="25"/>
      <c r="AM35" s="25"/>
      <c r="AN35" s="25"/>
      <c r="AO35" s="56" t="s">
        <v>28</v>
      </c>
      <c r="AP35" s="25" t="s">
        <v>28</v>
      </c>
      <c r="AQ35" s="25"/>
      <c r="AR35" s="25" t="s">
        <v>1758</v>
      </c>
      <c r="AS35" s="133" t="s">
        <v>1782</v>
      </c>
    </row>
    <row r="36" spans="1:45" s="47" customFormat="1" x14ac:dyDescent="0.2">
      <c r="A36" s="24" t="s">
        <v>543</v>
      </c>
      <c r="B36" s="25" t="s">
        <v>1235</v>
      </c>
      <c r="C36" s="25"/>
      <c r="D36" s="25" t="s">
        <v>1762</v>
      </c>
      <c r="E36" s="25" t="s">
        <v>1768</v>
      </c>
      <c r="F36" s="25">
        <v>2019</v>
      </c>
      <c r="G36" s="25" t="s">
        <v>245</v>
      </c>
      <c r="H36" s="49" t="str">
        <f>IF(G36="Multiple countries","",IF(G36="","",VLOOKUP(G36,Lookup!$A$3:$F$190,3)))</f>
        <v>WESTERN AND CENTRAL EUROPE AND NORTH AMERICA</v>
      </c>
      <c r="I36" s="49" t="str">
        <f>IF(G36="Multiple countries","",IF(G36="","",VLOOKUP(G36,Lookup!$A$3:$F$190,4)))</f>
        <v>Region of the Americas</v>
      </c>
      <c r="J36" s="49" t="str">
        <f>IF(G36="Multiple countries","",IF(G36="","",VLOOKUP(G36,Lookup!$A$3:$F$190,5)))</f>
        <v>North America</v>
      </c>
      <c r="K36" s="49" t="str">
        <f>IF(G36="Multiple countries","",IF(G36="","",VLOOKUP(G36,Lookup!$A$3:$F$190,6)))</f>
        <v>High income</v>
      </c>
      <c r="L36" s="25" t="s">
        <v>8</v>
      </c>
      <c r="M36" s="25" t="s">
        <v>1801</v>
      </c>
      <c r="N36" s="25"/>
      <c r="O36" s="25"/>
      <c r="P36" s="25" t="s">
        <v>31</v>
      </c>
      <c r="Q36" s="25" t="s">
        <v>1004</v>
      </c>
      <c r="R36" s="25">
        <v>100</v>
      </c>
      <c r="S36" s="25" t="s">
        <v>22</v>
      </c>
      <c r="T36" s="25"/>
      <c r="U36" s="25" t="s">
        <v>585</v>
      </c>
      <c r="V36" s="25"/>
      <c r="W36" s="25"/>
      <c r="X36" s="25"/>
      <c r="Y36" s="44" t="s">
        <v>1804</v>
      </c>
      <c r="Z36" s="25"/>
      <c r="AA36" s="25"/>
      <c r="AB36" s="25"/>
      <c r="AC36" s="25"/>
      <c r="AD36" s="25"/>
      <c r="AE36" s="25"/>
      <c r="AF36" s="25"/>
      <c r="AG36" s="25"/>
      <c r="AH36" s="25"/>
      <c r="AI36" s="25"/>
      <c r="AJ36" s="25"/>
      <c r="AK36" s="25"/>
      <c r="AL36" s="25"/>
      <c r="AM36" s="25"/>
      <c r="AN36" s="25"/>
      <c r="AO36" s="56" t="s">
        <v>28</v>
      </c>
      <c r="AP36" s="25" t="s">
        <v>28</v>
      </c>
      <c r="AQ36" s="25"/>
      <c r="AR36" s="25" t="s">
        <v>1767</v>
      </c>
      <c r="AS36" s="133" t="s">
        <v>1783</v>
      </c>
    </row>
    <row r="37" spans="1:45" s="47" customFormat="1" x14ac:dyDescent="0.2">
      <c r="A37" s="24" t="s">
        <v>543</v>
      </c>
      <c r="B37" s="24" t="s">
        <v>1706</v>
      </c>
      <c r="C37" s="24"/>
      <c r="D37" s="24" t="s">
        <v>609</v>
      </c>
      <c r="E37" s="56" t="s">
        <v>624</v>
      </c>
      <c r="F37" s="24">
        <v>2016</v>
      </c>
      <c r="G37" s="24" t="s">
        <v>192</v>
      </c>
      <c r="H37" s="55" t="str">
        <f>IF(G37="Multiple countries","",IF(G37="","",VLOOKUP(G37,Lookup!$A$3:$F$190,3)))</f>
        <v>NORTH AFRICA AND MIDDLE EAST</v>
      </c>
      <c r="I37" s="55" t="str">
        <f>IF(G37="Multiple countries","",IF(G37="","",VLOOKUP(G37,Lookup!$A$3:$F$190,4)))</f>
        <v>Eastern Mediterranean Region</v>
      </c>
      <c r="J37" s="55" t="str">
        <f>IF(G37="Multiple countries","",IF(G37="","",VLOOKUP(G37,Lookup!$A$3:$F$190,5)))</f>
        <v>Middle East &amp; North Africa</v>
      </c>
      <c r="K37" s="55" t="str">
        <f>IF(G37="Multiple countries","",IF(G37="","",VLOOKUP(G37,Lookup!$A$3:$F$190,6)))</f>
        <v>Lower middle income</v>
      </c>
      <c r="L37" s="24" t="s">
        <v>8</v>
      </c>
      <c r="M37" s="56" t="s">
        <v>613</v>
      </c>
      <c r="N37" s="24" t="s">
        <v>612</v>
      </c>
      <c r="O37" s="24" t="s">
        <v>648</v>
      </c>
      <c r="P37" s="24" t="s">
        <v>15</v>
      </c>
      <c r="Q37" s="24" t="s">
        <v>556</v>
      </c>
      <c r="R37" s="24" t="s">
        <v>602</v>
      </c>
      <c r="S37" s="24" t="s">
        <v>33</v>
      </c>
      <c r="T37" s="24" t="s">
        <v>556</v>
      </c>
      <c r="U37" s="24" t="s">
        <v>557</v>
      </c>
      <c r="V37" s="24" t="s">
        <v>557</v>
      </c>
      <c r="W37" s="24" t="s">
        <v>617</v>
      </c>
      <c r="X37" s="24" t="s">
        <v>618</v>
      </c>
      <c r="Y37" s="56" t="s">
        <v>620</v>
      </c>
      <c r="Z37" s="24" t="s">
        <v>619</v>
      </c>
      <c r="AA37" s="24" t="s">
        <v>556</v>
      </c>
      <c r="AB37" s="56" t="s">
        <v>731</v>
      </c>
      <c r="AC37" s="56" t="s">
        <v>621</v>
      </c>
      <c r="AD37" s="24" t="s">
        <v>29</v>
      </c>
      <c r="AE37" s="24" t="s">
        <v>556</v>
      </c>
      <c r="AF37" s="24" t="s">
        <v>556</v>
      </c>
      <c r="AG37" s="24" t="s">
        <v>556</v>
      </c>
      <c r="AH37" s="24" t="s">
        <v>28</v>
      </c>
      <c r="AI37" s="24" t="s">
        <v>28</v>
      </c>
      <c r="AJ37" s="56" t="s">
        <v>622</v>
      </c>
      <c r="AK37" s="24" t="s">
        <v>623</v>
      </c>
      <c r="AL37" s="24"/>
      <c r="AM37" s="24"/>
      <c r="AN37" s="24"/>
      <c r="AO37" s="56"/>
      <c r="AP37" s="24" t="s">
        <v>29</v>
      </c>
      <c r="AQ37" s="24" t="s">
        <v>1648</v>
      </c>
      <c r="AR37" s="24" t="s">
        <v>640</v>
      </c>
      <c r="AS37" s="57" t="s">
        <v>642</v>
      </c>
    </row>
    <row r="38" spans="1:45" s="16" customFormat="1" x14ac:dyDescent="0.2">
      <c r="A38" s="24" t="s">
        <v>543</v>
      </c>
      <c r="B38" s="24" t="s">
        <v>1706</v>
      </c>
      <c r="C38" s="24"/>
      <c r="D38" s="24" t="s">
        <v>808</v>
      </c>
      <c r="E38" s="122" t="s">
        <v>807</v>
      </c>
      <c r="F38" s="24">
        <v>2013</v>
      </c>
      <c r="G38" s="24" t="s">
        <v>47</v>
      </c>
      <c r="H38" s="55" t="str">
        <f>IF(G38="Multiple countries","",IF(G38="","",VLOOKUP(G38,Lookup!$A$3:$F$190,3)))</f>
        <v>AFRICA - EAST AND SOUTHERN</v>
      </c>
      <c r="I38" s="55" t="str">
        <f>IF(G38="Multiple countries","",IF(G38="","",VLOOKUP(G38,Lookup!$A$3:$F$190,4)))</f>
        <v>African Region</v>
      </c>
      <c r="J38" s="55" t="str">
        <f>IF(G38="Multiple countries","",IF(G38="","",VLOOKUP(G38,Lookup!$A$3:$F$190,5)))</f>
        <v>Sub-Saharan Africa</v>
      </c>
      <c r="K38" s="55" t="str">
        <f>IF(G38="Multiple countries","",IF(G38="","",VLOOKUP(G38,Lookup!$A$3:$F$190,6)))</f>
        <v>Lower middle income</v>
      </c>
      <c r="L38" s="24" t="s">
        <v>9</v>
      </c>
      <c r="M38" s="24" t="s">
        <v>878</v>
      </c>
      <c r="N38" s="56" t="s">
        <v>1011</v>
      </c>
      <c r="O38" s="24" t="s">
        <v>879</v>
      </c>
      <c r="P38" s="24" t="s">
        <v>20</v>
      </c>
      <c r="Q38" s="24" t="s">
        <v>1014</v>
      </c>
      <c r="R38" s="24" t="s">
        <v>880</v>
      </c>
      <c r="S38" s="24" t="s">
        <v>888</v>
      </c>
      <c r="T38" s="24"/>
      <c r="U38" s="24" t="s">
        <v>581</v>
      </c>
      <c r="V38" s="24" t="s">
        <v>881</v>
      </c>
      <c r="W38" s="24" t="s">
        <v>882</v>
      </c>
      <c r="X38" s="56" t="s">
        <v>883</v>
      </c>
      <c r="Y38" s="56" t="s">
        <v>884</v>
      </c>
      <c r="Z38" s="24" t="s">
        <v>619</v>
      </c>
      <c r="AA38" s="24" t="s">
        <v>619</v>
      </c>
      <c r="AB38" s="56" t="s">
        <v>885</v>
      </c>
      <c r="AC38" s="24" t="s">
        <v>886</v>
      </c>
      <c r="AD38" s="24" t="s">
        <v>28</v>
      </c>
      <c r="AE38" s="24" t="s">
        <v>558</v>
      </c>
      <c r="AF38" s="56" t="s">
        <v>1280</v>
      </c>
      <c r="AG38" s="24" t="s">
        <v>557</v>
      </c>
      <c r="AH38" s="24" t="s">
        <v>28</v>
      </c>
      <c r="AI38" s="24" t="s">
        <v>558</v>
      </c>
      <c r="AJ38" s="56" t="s">
        <v>1015</v>
      </c>
      <c r="AK38" s="24" t="s">
        <v>557</v>
      </c>
      <c r="AL38" s="24" t="s">
        <v>558</v>
      </c>
      <c r="AM38" s="24" t="s">
        <v>986</v>
      </c>
      <c r="AN38" s="24"/>
      <c r="AO38" s="56" t="s">
        <v>28</v>
      </c>
      <c r="AP38" s="24" t="s">
        <v>28</v>
      </c>
      <c r="AQ38" s="24"/>
      <c r="AR38" s="24" t="s">
        <v>806</v>
      </c>
      <c r="AS38" s="58" t="s">
        <v>805</v>
      </c>
    </row>
    <row r="39" spans="1:45" s="16" customFormat="1" x14ac:dyDescent="0.2">
      <c r="A39" s="24" t="s">
        <v>543</v>
      </c>
      <c r="B39" s="24" t="s">
        <v>1706</v>
      </c>
      <c r="C39" s="56"/>
      <c r="D39" s="56" t="s">
        <v>608</v>
      </c>
      <c r="E39" s="66" t="s">
        <v>604</v>
      </c>
      <c r="F39" s="56">
        <v>2015</v>
      </c>
      <c r="G39" s="56" t="s">
        <v>43</v>
      </c>
      <c r="H39" s="64" t="str">
        <f>IF(G39="Multiple countries","",IF(G39="","",VLOOKUP(G39,Lookup!$A$3:$F$190,3)))</f>
        <v>ASIA AND PACIFIC</v>
      </c>
      <c r="I39" s="64" t="str">
        <f>IF(G39="Multiple countries","",IF(G39="","",VLOOKUP(G39,Lookup!$A$3:$F$190,4)))</f>
        <v>Western Pacific Region</v>
      </c>
      <c r="J39" s="64" t="str">
        <f>IF(G39="Multiple countries","",IF(G39="","",VLOOKUP(G39,Lookup!$A$3:$F$190,5)))</f>
        <v>East Asia &amp; Pacific</v>
      </c>
      <c r="K39" s="64" t="str">
        <f>IF(G39="Multiple countries","",IF(G39="","",VLOOKUP(G39,Lookup!$A$3:$F$190,6)))</f>
        <v>Upper middle income</v>
      </c>
      <c r="L39" s="56" t="s">
        <v>8</v>
      </c>
      <c r="M39" s="56" t="s">
        <v>634</v>
      </c>
      <c r="N39" s="56" t="s">
        <v>629</v>
      </c>
      <c r="O39" s="56" t="s">
        <v>557</v>
      </c>
      <c r="P39" s="56" t="s">
        <v>15</v>
      </c>
      <c r="Q39" s="24" t="s">
        <v>556</v>
      </c>
      <c r="R39" s="56" t="s">
        <v>605</v>
      </c>
      <c r="S39" s="56" t="s">
        <v>33</v>
      </c>
      <c r="T39" s="24" t="s">
        <v>556</v>
      </c>
      <c r="U39" s="24" t="s">
        <v>557</v>
      </c>
      <c r="V39" s="24" t="s">
        <v>557</v>
      </c>
      <c r="W39" s="24" t="s">
        <v>630</v>
      </c>
      <c r="X39" s="56" t="s">
        <v>631</v>
      </c>
      <c r="Y39" s="56" t="s">
        <v>632</v>
      </c>
      <c r="Z39" s="24" t="s">
        <v>619</v>
      </c>
      <c r="AA39" s="24" t="s">
        <v>619</v>
      </c>
      <c r="AB39" s="61" t="s">
        <v>635</v>
      </c>
      <c r="AC39" s="56" t="s">
        <v>633</v>
      </c>
      <c r="AD39" s="24" t="s">
        <v>29</v>
      </c>
      <c r="AE39" s="24" t="s">
        <v>556</v>
      </c>
      <c r="AF39" s="24" t="s">
        <v>556</v>
      </c>
      <c r="AG39" s="24" t="s">
        <v>556</v>
      </c>
      <c r="AH39" s="56" t="s">
        <v>28</v>
      </c>
      <c r="AI39" s="24" t="s">
        <v>28</v>
      </c>
      <c r="AJ39" s="56" t="s">
        <v>1019</v>
      </c>
      <c r="AK39" s="24" t="s">
        <v>623</v>
      </c>
      <c r="AL39" s="24" t="s">
        <v>980</v>
      </c>
      <c r="AM39" s="56"/>
      <c r="AN39" s="56" t="s">
        <v>1003</v>
      </c>
      <c r="AO39" s="56" t="s">
        <v>28</v>
      </c>
      <c r="AP39" s="24" t="s">
        <v>29</v>
      </c>
      <c r="AQ39" s="24" t="s">
        <v>1648</v>
      </c>
      <c r="AR39" s="56" t="s">
        <v>641</v>
      </c>
      <c r="AS39" s="60" t="s">
        <v>643</v>
      </c>
    </row>
    <row r="40" spans="1:45" s="16" customFormat="1" x14ac:dyDescent="0.2">
      <c r="A40" s="24" t="s">
        <v>543</v>
      </c>
      <c r="B40" s="24" t="s">
        <v>1706</v>
      </c>
      <c r="C40" s="24"/>
      <c r="D40" s="24" t="s">
        <v>809</v>
      </c>
      <c r="E40" s="122" t="s">
        <v>684</v>
      </c>
      <c r="F40" s="24">
        <v>2012</v>
      </c>
      <c r="G40" s="24" t="s">
        <v>71</v>
      </c>
      <c r="H40" s="55" t="str">
        <f>IF(G40="Multiple countries","",IF(G40="","",VLOOKUP(G40,Lookup!$A$3:$F$190,3)))</f>
        <v>AFRICA - EAST AND SOUTHERN</v>
      </c>
      <c r="I40" s="55" t="str">
        <f>IF(G40="Multiple countries","",IF(G40="","",VLOOKUP(G40,Lookup!$A$3:$F$190,4)))</f>
        <v>African Region</v>
      </c>
      <c r="J40" s="55" t="str">
        <f>IF(G40="Multiple countries","",IF(G40="","",VLOOKUP(G40,Lookup!$A$3:$F$190,5)))</f>
        <v>Sub-Saharan Africa</v>
      </c>
      <c r="K40" s="55" t="str">
        <f>IF(G40="Multiple countries","",IF(G40="","",VLOOKUP(G40,Lookup!$A$3:$F$190,6)))</f>
        <v>Low income</v>
      </c>
      <c r="L40" s="24" t="s">
        <v>20</v>
      </c>
      <c r="M40" s="24" t="s">
        <v>688</v>
      </c>
      <c r="N40" s="24" t="s">
        <v>690</v>
      </c>
      <c r="O40" s="24" t="s">
        <v>715</v>
      </c>
      <c r="P40" s="24" t="s">
        <v>19</v>
      </c>
      <c r="Q40" s="24" t="s">
        <v>556</v>
      </c>
      <c r="R40" s="24" t="s">
        <v>716</v>
      </c>
      <c r="S40" s="24" t="s">
        <v>22</v>
      </c>
      <c r="T40" s="24" t="s">
        <v>556</v>
      </c>
      <c r="U40" s="24" t="s">
        <v>557</v>
      </c>
      <c r="V40" s="24" t="s">
        <v>557</v>
      </c>
      <c r="W40" s="24" t="s">
        <v>717</v>
      </c>
      <c r="X40" s="24" t="s">
        <v>718</v>
      </c>
      <c r="Y40" s="56" t="s">
        <v>719</v>
      </c>
      <c r="Z40" s="24" t="s">
        <v>619</v>
      </c>
      <c r="AA40" s="24" t="s">
        <v>556</v>
      </c>
      <c r="AB40" s="24" t="s">
        <v>998</v>
      </c>
      <c r="AC40" s="24" t="s">
        <v>720</v>
      </c>
      <c r="AD40" s="24" t="s">
        <v>29</v>
      </c>
      <c r="AE40" s="24" t="s">
        <v>556</v>
      </c>
      <c r="AF40" s="24" t="s">
        <v>556</v>
      </c>
      <c r="AG40" s="24" t="s">
        <v>556</v>
      </c>
      <c r="AH40" s="56" t="s">
        <v>28</v>
      </c>
      <c r="AI40" s="24" t="s">
        <v>28</v>
      </c>
      <c r="AJ40" s="56" t="s">
        <v>721</v>
      </c>
      <c r="AK40" s="24" t="s">
        <v>557</v>
      </c>
      <c r="AL40" s="24"/>
      <c r="AM40" s="24"/>
      <c r="AN40" s="24"/>
      <c r="AO40" s="56"/>
      <c r="AP40" s="56" t="s">
        <v>29</v>
      </c>
      <c r="AQ40" s="24" t="s">
        <v>1648</v>
      </c>
      <c r="AR40" s="24" t="s">
        <v>810</v>
      </c>
      <c r="AS40" s="58" t="s">
        <v>709</v>
      </c>
    </row>
    <row r="41" spans="1:45" s="16" customFormat="1" x14ac:dyDescent="0.2">
      <c r="A41" s="24" t="s">
        <v>543</v>
      </c>
      <c r="B41" s="25" t="s">
        <v>1235</v>
      </c>
      <c r="C41" s="25"/>
      <c r="D41" s="25" t="s">
        <v>1764</v>
      </c>
      <c r="E41" s="132" t="s">
        <v>1772</v>
      </c>
      <c r="F41" s="25">
        <v>2015</v>
      </c>
      <c r="G41" s="25" t="s">
        <v>88</v>
      </c>
      <c r="H41" s="49" t="str">
        <f>IF(G41="Multiple countries","",IF(G41="","",VLOOKUP(G41,Lookup!$A$3:$F$190,3)))</f>
        <v>AFRICA - WEST AND CENTRAL</v>
      </c>
      <c r="I41" s="49" t="str">
        <f>IF(G41="Multiple countries","",IF(G41="","",VLOOKUP(G41,Lookup!$A$3:$F$190,4)))</f>
        <v>African Region</v>
      </c>
      <c r="J41" s="49" t="str">
        <f>IF(G41="Multiple countries","",IF(G41="","",VLOOKUP(G41,Lookup!$A$3:$F$190,5)))</f>
        <v>Sub-Saharan Africa</v>
      </c>
      <c r="K41" s="49" t="str">
        <f>IF(G41="Multiple countries","",IF(G41="","",VLOOKUP(G41,Lookup!$A$3:$F$190,6)))</f>
        <v>Low income</v>
      </c>
      <c r="L41" s="25"/>
      <c r="M41" s="25" t="s">
        <v>1788</v>
      </c>
      <c r="N41" s="25"/>
      <c r="O41" s="25"/>
      <c r="P41" s="25" t="s">
        <v>31</v>
      </c>
      <c r="Q41" s="25"/>
      <c r="R41" s="25">
        <v>317</v>
      </c>
      <c r="S41" s="25" t="s">
        <v>22</v>
      </c>
      <c r="T41" s="25"/>
      <c r="U41" s="25" t="s">
        <v>582</v>
      </c>
      <c r="V41" s="25" t="s">
        <v>1807</v>
      </c>
      <c r="W41" s="25"/>
      <c r="X41" s="25"/>
      <c r="Y41" s="44" t="s">
        <v>1809</v>
      </c>
      <c r="Z41" s="25"/>
      <c r="AA41" s="25"/>
      <c r="AB41" s="25"/>
      <c r="AC41" s="25"/>
      <c r="AD41" s="25"/>
      <c r="AE41" s="25"/>
      <c r="AF41" s="25"/>
      <c r="AG41" s="25"/>
      <c r="AH41" s="25"/>
      <c r="AI41" s="25"/>
      <c r="AJ41" s="25"/>
      <c r="AK41" s="25"/>
      <c r="AL41" s="25"/>
      <c r="AM41" s="25"/>
      <c r="AN41" s="25"/>
      <c r="AO41" s="56" t="s">
        <v>28</v>
      </c>
      <c r="AP41" s="25" t="s">
        <v>28</v>
      </c>
      <c r="AQ41" s="25"/>
      <c r="AR41" s="25" t="s">
        <v>1771</v>
      </c>
      <c r="AS41" s="81" t="s">
        <v>1785</v>
      </c>
    </row>
    <row r="42" spans="1:45" s="16" customFormat="1" x14ac:dyDescent="0.2">
      <c r="A42" s="24" t="s">
        <v>543</v>
      </c>
      <c r="B42" s="24" t="s">
        <v>1706</v>
      </c>
      <c r="C42" s="24"/>
      <c r="D42" s="24" t="s">
        <v>610</v>
      </c>
      <c r="E42" s="122" t="s">
        <v>636</v>
      </c>
      <c r="F42" s="24">
        <v>2007</v>
      </c>
      <c r="G42" s="24" t="s">
        <v>111</v>
      </c>
      <c r="H42" s="55" t="str">
        <f>IF(G42="Multiple countries","",IF(G42="","",VLOOKUP(G42,Lookup!$A$3:$F$190,3)))</f>
        <v>ASIA AND PACIFIC</v>
      </c>
      <c r="I42" s="55" t="str">
        <f>IF(G42="Multiple countries","",IF(G42="","",VLOOKUP(G42,Lookup!$A$3:$F$190,4)))</f>
        <v>South-East Asia Region</v>
      </c>
      <c r="J42" s="55" t="str">
        <f>IF(G42="Multiple countries","",IF(G42="","",VLOOKUP(G42,Lookup!$A$3:$F$190,5)))</f>
        <v>South Asia</v>
      </c>
      <c r="K42" s="55" t="str">
        <f>IF(G42="Multiple countries","",IF(G42="","",VLOOKUP(G42,Lookup!$A$3:$F$190,6)))</f>
        <v>Lower middle income</v>
      </c>
      <c r="L42" s="56" t="s">
        <v>8</v>
      </c>
      <c r="M42" s="56" t="s">
        <v>650</v>
      </c>
      <c r="N42" s="56" t="s">
        <v>646</v>
      </c>
      <c r="O42" s="24" t="s">
        <v>647</v>
      </c>
      <c r="P42" s="56" t="s">
        <v>15</v>
      </c>
      <c r="Q42" s="24" t="s">
        <v>556</v>
      </c>
      <c r="R42" s="24" t="s">
        <v>651</v>
      </c>
      <c r="S42" s="24" t="s">
        <v>24</v>
      </c>
      <c r="T42" s="56" t="s">
        <v>653</v>
      </c>
      <c r="U42" s="24" t="s">
        <v>557</v>
      </c>
      <c r="V42" s="24" t="s">
        <v>557</v>
      </c>
      <c r="W42" s="24" t="s">
        <v>654</v>
      </c>
      <c r="X42" s="56" t="s">
        <v>655</v>
      </c>
      <c r="Y42" s="56" t="s">
        <v>652</v>
      </c>
      <c r="Z42" s="24" t="s">
        <v>656</v>
      </c>
      <c r="AA42" s="24" t="s">
        <v>556</v>
      </c>
      <c r="AB42" s="56" t="s">
        <v>728</v>
      </c>
      <c r="AC42" s="56" t="s">
        <v>649</v>
      </c>
      <c r="AD42" s="24" t="s">
        <v>29</v>
      </c>
      <c r="AE42" s="24" t="s">
        <v>556</v>
      </c>
      <c r="AF42" s="24" t="s">
        <v>556</v>
      </c>
      <c r="AG42" s="24" t="s">
        <v>556</v>
      </c>
      <c r="AH42" s="56" t="s">
        <v>28</v>
      </c>
      <c r="AI42" s="24" t="s">
        <v>28</v>
      </c>
      <c r="AJ42" s="56" t="s">
        <v>657</v>
      </c>
      <c r="AK42" s="24" t="s">
        <v>623</v>
      </c>
      <c r="AL42" s="24"/>
      <c r="AM42" s="24"/>
      <c r="AN42" s="24"/>
      <c r="AO42" s="56"/>
      <c r="AP42" s="56" t="s">
        <v>29</v>
      </c>
      <c r="AQ42" s="24" t="s">
        <v>1648</v>
      </c>
      <c r="AR42" s="24" t="s">
        <v>645</v>
      </c>
      <c r="AS42" s="58" t="s">
        <v>644</v>
      </c>
    </row>
    <row r="43" spans="1:45" s="16" customFormat="1" x14ac:dyDescent="0.2">
      <c r="A43" s="24" t="s">
        <v>543</v>
      </c>
      <c r="B43" s="24" t="s">
        <v>1706</v>
      </c>
      <c r="C43" s="24"/>
      <c r="D43" s="24" t="s">
        <v>611</v>
      </c>
      <c r="E43" s="122" t="s">
        <v>606</v>
      </c>
      <c r="F43" s="56">
        <v>2015</v>
      </c>
      <c r="G43" s="24" t="s">
        <v>136</v>
      </c>
      <c r="H43" s="55" t="str">
        <f>IF(G43="Multiple countries","",IF(G43="","",VLOOKUP(G43,Lookup!$A$3:$F$190,3)))</f>
        <v>ASIA AND PACIFIC</v>
      </c>
      <c r="I43" s="55" t="str">
        <f>IF(G43="Multiple countries","",IF(G43="","",VLOOKUP(G43,Lookup!$A$3:$F$190,4)))</f>
        <v>Western Pacific Region</v>
      </c>
      <c r="J43" s="55" t="str">
        <f>IF(G43="Multiple countries","",IF(G43="","",VLOOKUP(G43,Lookup!$A$3:$F$190,5)))</f>
        <v>East Asia &amp; Pacific</v>
      </c>
      <c r="K43" s="55" t="str">
        <f>IF(G43="Multiple countries","",IF(G43="","",VLOOKUP(G43,Lookup!$A$3:$F$190,6)))</f>
        <v>Lower middle income</v>
      </c>
      <c r="L43" s="56" t="s">
        <v>8</v>
      </c>
      <c r="M43" s="56" t="s">
        <v>660</v>
      </c>
      <c r="N43" s="24" t="s">
        <v>661</v>
      </c>
      <c r="O43" s="56">
        <v>2007</v>
      </c>
      <c r="P43" s="56" t="s">
        <v>15</v>
      </c>
      <c r="Q43" s="24" t="s">
        <v>556</v>
      </c>
      <c r="R43" s="24" t="s">
        <v>607</v>
      </c>
      <c r="S43" s="24" t="s">
        <v>23</v>
      </c>
      <c r="T43" s="24" t="s">
        <v>556</v>
      </c>
      <c r="U43" s="24" t="s">
        <v>557</v>
      </c>
      <c r="V43" s="24" t="s">
        <v>557</v>
      </c>
      <c r="W43" s="24" t="s">
        <v>617</v>
      </c>
      <c r="X43" s="56" t="s">
        <v>662</v>
      </c>
      <c r="Y43" s="24" t="s">
        <v>663</v>
      </c>
      <c r="Z43" s="24" t="s">
        <v>619</v>
      </c>
      <c r="AA43" s="24" t="s">
        <v>619</v>
      </c>
      <c r="AB43" s="56" t="s">
        <v>730</v>
      </c>
      <c r="AC43" s="56" t="s">
        <v>664</v>
      </c>
      <c r="AD43" s="24" t="s">
        <v>29</v>
      </c>
      <c r="AE43" s="24" t="s">
        <v>556</v>
      </c>
      <c r="AF43" s="24" t="s">
        <v>556</v>
      </c>
      <c r="AG43" s="24" t="s">
        <v>556</v>
      </c>
      <c r="AH43" s="56" t="s">
        <v>28</v>
      </c>
      <c r="AI43" s="24" t="s">
        <v>28</v>
      </c>
      <c r="AJ43" s="56" t="s">
        <v>666</v>
      </c>
      <c r="AK43" s="24" t="s">
        <v>665</v>
      </c>
      <c r="AL43" s="24" t="s">
        <v>980</v>
      </c>
      <c r="AM43" s="24"/>
      <c r="AN43" s="24"/>
      <c r="AO43" s="56" t="s">
        <v>28</v>
      </c>
      <c r="AP43" s="24" t="s">
        <v>29</v>
      </c>
      <c r="AQ43" s="24" t="s">
        <v>1648</v>
      </c>
      <c r="AR43" s="24" t="s">
        <v>658</v>
      </c>
      <c r="AS43" s="58" t="s">
        <v>659</v>
      </c>
    </row>
    <row r="44" spans="1:45" s="16" customFormat="1" x14ac:dyDescent="0.2">
      <c r="A44" s="24" t="s">
        <v>543</v>
      </c>
      <c r="B44" s="24" t="s">
        <v>1706</v>
      </c>
      <c r="C44" s="24"/>
      <c r="D44" s="24" t="s">
        <v>811</v>
      </c>
      <c r="E44" s="122" t="s">
        <v>685</v>
      </c>
      <c r="F44" s="24">
        <v>2012</v>
      </c>
      <c r="G44" s="24" t="s">
        <v>245</v>
      </c>
      <c r="H44" s="55" t="str">
        <f>IF(G44="Multiple countries","",IF(G44="","",VLOOKUP(G44,Lookup!$A$3:$F$190,3)))</f>
        <v>WESTERN AND CENTRAL EUROPE AND NORTH AMERICA</v>
      </c>
      <c r="I44" s="55" t="str">
        <f>IF(G44="Multiple countries","",IF(G44="","",VLOOKUP(G44,Lookup!$A$3:$F$190,4)))</f>
        <v>Region of the Americas</v>
      </c>
      <c r="J44" s="55" t="str">
        <f>IF(G44="Multiple countries","",IF(G44="","",VLOOKUP(G44,Lookup!$A$3:$F$190,5)))</f>
        <v>North America</v>
      </c>
      <c r="K44" s="55" t="str">
        <f>IF(G44="Multiple countries","",IF(G44="","",VLOOKUP(G44,Lookup!$A$3:$F$190,6)))</f>
        <v>High income</v>
      </c>
      <c r="L44" s="24" t="s">
        <v>8</v>
      </c>
      <c r="M44" s="56" t="s">
        <v>1018</v>
      </c>
      <c r="N44" s="24" t="s">
        <v>1012</v>
      </c>
      <c r="O44" s="56" t="s">
        <v>557</v>
      </c>
      <c r="P44" s="56" t="s">
        <v>31</v>
      </c>
      <c r="Q44" s="24" t="s">
        <v>556</v>
      </c>
      <c r="R44" s="24" t="s">
        <v>557</v>
      </c>
      <c r="S44" s="24" t="s">
        <v>34</v>
      </c>
      <c r="T44" s="24" t="s">
        <v>556</v>
      </c>
      <c r="U44" s="24" t="s">
        <v>557</v>
      </c>
      <c r="V44" s="24" t="s">
        <v>557</v>
      </c>
      <c r="W44" s="24" t="s">
        <v>722</v>
      </c>
      <c r="X44" s="24" t="s">
        <v>723</v>
      </c>
      <c r="Y44" s="56" t="s">
        <v>724</v>
      </c>
      <c r="Z44" s="24" t="s">
        <v>619</v>
      </c>
      <c r="AA44" s="24" t="s">
        <v>619</v>
      </c>
      <c r="AB44" s="56" t="s">
        <v>999</v>
      </c>
      <c r="AC44" s="24" t="s">
        <v>725</v>
      </c>
      <c r="AD44" s="24" t="s">
        <v>29</v>
      </c>
      <c r="AE44" s="24" t="s">
        <v>556</v>
      </c>
      <c r="AF44" s="24" t="s">
        <v>556</v>
      </c>
      <c r="AG44" s="24" t="s">
        <v>556</v>
      </c>
      <c r="AH44" s="56" t="s">
        <v>28</v>
      </c>
      <c r="AI44" s="24" t="s">
        <v>29</v>
      </c>
      <c r="AJ44" s="24" t="s">
        <v>1000</v>
      </c>
      <c r="AK44" s="24" t="s">
        <v>557</v>
      </c>
      <c r="AL44" s="24" t="s">
        <v>979</v>
      </c>
      <c r="AM44" s="24"/>
      <c r="AN44" s="24"/>
      <c r="AO44" s="56" t="s">
        <v>28</v>
      </c>
      <c r="AP44" s="24" t="s">
        <v>29</v>
      </c>
      <c r="AQ44" s="24" t="s">
        <v>1648</v>
      </c>
      <c r="AR44" s="24" t="s">
        <v>707</v>
      </c>
      <c r="AS44" s="58" t="s">
        <v>708</v>
      </c>
    </row>
    <row r="45" spans="1:45" s="16" customFormat="1" x14ac:dyDescent="0.2">
      <c r="A45" s="24" t="s">
        <v>543</v>
      </c>
      <c r="B45" s="25" t="s">
        <v>1235</v>
      </c>
      <c r="C45" s="25"/>
      <c r="D45" s="24" t="s">
        <v>1654</v>
      </c>
      <c r="E45" s="24" t="s">
        <v>1655</v>
      </c>
      <c r="F45" s="24">
        <v>2017</v>
      </c>
      <c r="G45" s="25" t="s">
        <v>559</v>
      </c>
      <c r="H45" s="49" t="str">
        <f>IF(G45="Multiple countries","",IF(G45="","",VLOOKUP(G45,Lookup!$A$3:$F$190,3)))</f>
        <v/>
      </c>
      <c r="I45" s="49" t="str">
        <f>IF(G45="Multiple countries","",IF(G45="","",VLOOKUP(G45,Lookup!$A$3:$F$190,4)))</f>
        <v/>
      </c>
      <c r="J45" s="49" t="str">
        <f>IF(G45="Multiple countries","",IF(G45="","",VLOOKUP(G45,Lookup!$A$3:$F$190,5)))</f>
        <v/>
      </c>
      <c r="K45" s="49" t="str">
        <f>IF(G45="Multiple countries","",IF(G45="","",VLOOKUP(G45,Lookup!$A$3:$F$190,6)))</f>
        <v/>
      </c>
      <c r="L45" s="25"/>
      <c r="M45" s="25"/>
      <c r="N45" s="25"/>
      <c r="O45" s="25"/>
      <c r="P45" s="25" t="s">
        <v>31</v>
      </c>
      <c r="Q45" s="25"/>
      <c r="R45" s="25">
        <v>705</v>
      </c>
      <c r="S45" s="25" t="s">
        <v>33</v>
      </c>
      <c r="T45" s="25" t="s">
        <v>1815</v>
      </c>
      <c r="U45" s="25" t="s">
        <v>582</v>
      </c>
      <c r="V45" s="25" t="s">
        <v>1820</v>
      </c>
      <c r="W45" s="25"/>
      <c r="X45" s="25"/>
      <c r="Y45" s="44" t="s">
        <v>1824</v>
      </c>
      <c r="Z45" s="25"/>
      <c r="AA45" s="25"/>
      <c r="AB45" s="25"/>
      <c r="AC45" s="25"/>
      <c r="AD45" s="25"/>
      <c r="AE45" s="25"/>
      <c r="AF45" s="25"/>
      <c r="AG45" s="25"/>
      <c r="AH45" s="25"/>
      <c r="AI45" s="25"/>
      <c r="AJ45" s="25"/>
      <c r="AK45" s="25"/>
      <c r="AL45" s="25"/>
      <c r="AM45" s="25"/>
      <c r="AN45" s="25"/>
      <c r="AO45" s="56" t="s">
        <v>28</v>
      </c>
      <c r="AP45" s="25" t="s">
        <v>28</v>
      </c>
      <c r="AQ45" s="25"/>
      <c r="AR45" s="25" t="s">
        <v>1814</v>
      </c>
      <c r="AS45" s="81" t="s">
        <v>1827</v>
      </c>
    </row>
    <row r="46" spans="1:45" s="16" customFormat="1" x14ac:dyDescent="0.2">
      <c r="A46" s="24" t="s">
        <v>543</v>
      </c>
      <c r="B46" s="24" t="s">
        <v>1706</v>
      </c>
      <c r="C46" s="24"/>
      <c r="D46" s="24" t="s">
        <v>1037</v>
      </c>
      <c r="E46" s="24" t="s">
        <v>682</v>
      </c>
      <c r="F46" s="24">
        <v>2012</v>
      </c>
      <c r="G46" s="24" t="s">
        <v>173</v>
      </c>
      <c r="H46" s="55" t="str">
        <f>IF(G46="Multiple countries","",IF(G46="","",VLOOKUP(G46,Lookup!$A$3:$F$190,3)))</f>
        <v>LATIN AMERICA AND THE CARIBBEAN</v>
      </c>
      <c r="I46" s="55" t="str">
        <f>IF(G46="Multiple countries","",IF(G46="","",VLOOKUP(G46,Lookup!$A$3:$F$190,4)))</f>
        <v>Region of the Americas</v>
      </c>
      <c r="J46" s="55" t="str">
        <f>IF(G46="Multiple countries","",IF(G46="","",VLOOKUP(G46,Lookup!$A$3:$F$190,5)))</f>
        <v>Latin America &amp; Caribbean</v>
      </c>
      <c r="K46" s="55" t="str">
        <f>IF(G46="Multiple countries","",IF(G46="","",VLOOKUP(G46,Lookup!$A$3:$F$190,6)))</f>
        <v>Low income</v>
      </c>
      <c r="L46" s="24" t="s">
        <v>8</v>
      </c>
      <c r="M46" s="56" t="s">
        <v>1039</v>
      </c>
      <c r="N46" s="24" t="s">
        <v>1038</v>
      </c>
      <c r="O46" s="24" t="s">
        <v>697</v>
      </c>
      <c r="P46" s="24" t="s">
        <v>49</v>
      </c>
      <c r="Q46" s="24" t="s">
        <v>556</v>
      </c>
      <c r="R46" s="24" t="s">
        <v>698</v>
      </c>
      <c r="S46" s="24" t="s">
        <v>34</v>
      </c>
      <c r="T46" s="24" t="s">
        <v>556</v>
      </c>
      <c r="U46" s="24" t="s">
        <v>557</v>
      </c>
      <c r="V46" s="24" t="s">
        <v>557</v>
      </c>
      <c r="W46" s="24" t="s">
        <v>699</v>
      </c>
      <c r="X46" s="56" t="s">
        <v>939</v>
      </c>
      <c r="Y46" s="24" t="s">
        <v>936</v>
      </c>
      <c r="Z46" s="24" t="s">
        <v>937</v>
      </c>
      <c r="AA46" s="24" t="s">
        <v>619</v>
      </c>
      <c r="AB46" s="56" t="s">
        <v>941</v>
      </c>
      <c r="AC46" s="24" t="s">
        <v>972</v>
      </c>
      <c r="AD46" s="24" t="s">
        <v>29</v>
      </c>
      <c r="AE46" s="24" t="s">
        <v>556</v>
      </c>
      <c r="AF46" s="24" t="s">
        <v>556</v>
      </c>
      <c r="AG46" s="24" t="s">
        <v>556</v>
      </c>
      <c r="AH46" s="56" t="s">
        <v>28</v>
      </c>
      <c r="AI46" s="24" t="s">
        <v>28</v>
      </c>
      <c r="AJ46" s="56" t="s">
        <v>940</v>
      </c>
      <c r="AK46" s="24" t="s">
        <v>938</v>
      </c>
      <c r="AL46" s="24" t="s">
        <v>981</v>
      </c>
      <c r="AM46" s="24"/>
      <c r="AN46" s="24"/>
      <c r="AO46" s="56" t="s">
        <v>28</v>
      </c>
      <c r="AP46" s="24" t="s">
        <v>29</v>
      </c>
      <c r="AQ46" s="24" t="s">
        <v>1648</v>
      </c>
      <c r="AR46" s="24" t="s">
        <v>1036</v>
      </c>
      <c r="AS46" s="58" t="s">
        <v>700</v>
      </c>
    </row>
    <row r="47" spans="1:45" s="16" customFormat="1" x14ac:dyDescent="0.2">
      <c r="A47" s="24" t="s">
        <v>543</v>
      </c>
      <c r="B47" s="24" t="s">
        <v>1706</v>
      </c>
      <c r="C47" s="24"/>
      <c r="D47" s="24" t="s">
        <v>812</v>
      </c>
      <c r="E47" s="24" t="s">
        <v>813</v>
      </c>
      <c r="F47" s="24">
        <v>2011</v>
      </c>
      <c r="G47" s="24" t="s">
        <v>41</v>
      </c>
      <c r="H47" s="55" t="str">
        <f>IF(G47="Multiple countries","",IF(G47="","",VLOOKUP(G47,Lookup!$A$3:$F$190,3)))</f>
        <v>AFRICA - EAST AND SOUTHERN</v>
      </c>
      <c r="I47" s="55" t="str">
        <f>IF(G47="Multiple countries","",IF(G47="","",VLOOKUP(G47,Lookup!$A$3:$F$190,4)))</f>
        <v>African Region</v>
      </c>
      <c r="J47" s="55" t="str">
        <f>IF(G47="Multiple countries","",IF(G47="","",VLOOKUP(G47,Lookup!$A$3:$F$190,5)))</f>
        <v>Sub-Saharan Africa</v>
      </c>
      <c r="K47" s="55" t="str">
        <f>IF(G47="Multiple countries","",IF(G47="","",VLOOKUP(G47,Lookup!$A$3:$F$190,6)))</f>
        <v>Upper middle income</v>
      </c>
      <c r="L47" s="24" t="s">
        <v>8</v>
      </c>
      <c r="M47" s="56" t="s">
        <v>949</v>
      </c>
      <c r="N47" s="24" t="s">
        <v>950</v>
      </c>
      <c r="O47" s="56" t="s">
        <v>557</v>
      </c>
      <c r="P47" s="24" t="s">
        <v>37</v>
      </c>
      <c r="Q47" s="24" t="s">
        <v>556</v>
      </c>
      <c r="R47" s="24" t="s">
        <v>951</v>
      </c>
      <c r="S47" s="24" t="s">
        <v>33</v>
      </c>
      <c r="T47" s="24" t="s">
        <v>556</v>
      </c>
      <c r="U47" s="24" t="s">
        <v>557</v>
      </c>
      <c r="V47" s="24" t="s">
        <v>557</v>
      </c>
      <c r="W47" s="24" t="s">
        <v>963</v>
      </c>
      <c r="X47" s="56" t="s">
        <v>964</v>
      </c>
      <c r="Y47" s="24" t="s">
        <v>966</v>
      </c>
      <c r="Z47" s="24" t="s">
        <v>967</v>
      </c>
      <c r="AA47" s="24" t="s">
        <v>556</v>
      </c>
      <c r="AB47" s="24" t="s">
        <v>726</v>
      </c>
      <c r="AC47" s="24"/>
      <c r="AD47" s="24"/>
      <c r="AE47" s="24"/>
      <c r="AF47" s="24"/>
      <c r="AG47" s="24"/>
      <c r="AH47" s="24"/>
      <c r="AI47" s="24"/>
      <c r="AJ47" s="24"/>
      <c r="AK47" s="24"/>
      <c r="AL47" s="24" t="s">
        <v>979</v>
      </c>
      <c r="AM47" s="24"/>
      <c r="AN47" s="24"/>
      <c r="AO47" s="56"/>
      <c r="AP47" s="24" t="s">
        <v>29</v>
      </c>
      <c r="AQ47" s="24" t="s">
        <v>1648</v>
      </c>
      <c r="AR47" s="24" t="s">
        <v>814</v>
      </c>
      <c r="AS47" s="58" t="s">
        <v>815</v>
      </c>
    </row>
    <row r="48" spans="1:45" s="16" customFormat="1" x14ac:dyDescent="0.2">
      <c r="A48" s="24" t="s">
        <v>543</v>
      </c>
      <c r="B48" s="24" t="s">
        <v>1706</v>
      </c>
      <c r="C48" s="24"/>
      <c r="D48" s="24" t="s">
        <v>819</v>
      </c>
      <c r="E48" s="24" t="s">
        <v>818</v>
      </c>
      <c r="F48" s="24">
        <v>2009</v>
      </c>
      <c r="G48" s="24" t="s">
        <v>62</v>
      </c>
      <c r="H48" s="55" t="str">
        <f>IF(G48="Multiple countries","",IF(G48="","",VLOOKUP(G48,Lookup!$A$3:$F$190,3)))</f>
        <v>AFRICA - EAST AND SOUTHERN</v>
      </c>
      <c r="I48" s="55" t="str">
        <f>IF(G48="Multiple countries","",IF(G48="","",VLOOKUP(G48,Lookup!$A$3:$F$190,4)))</f>
        <v>African Region</v>
      </c>
      <c r="J48" s="55" t="str">
        <f>IF(G48="Multiple countries","",IF(G48="","",VLOOKUP(G48,Lookup!$A$3:$F$190,5)))</f>
        <v>Sub-Saharan Africa</v>
      </c>
      <c r="K48" s="55" t="str">
        <f>IF(G48="Multiple countries","",IF(G48="","",VLOOKUP(G48,Lookup!$A$3:$F$190,6)))</f>
        <v>Lower middle income</v>
      </c>
      <c r="L48" s="24" t="s">
        <v>20</v>
      </c>
      <c r="M48" s="56" t="s">
        <v>952</v>
      </c>
      <c r="N48" s="56" t="s">
        <v>953</v>
      </c>
      <c r="O48" s="24" t="s">
        <v>557</v>
      </c>
      <c r="P48" s="24" t="s">
        <v>20</v>
      </c>
      <c r="Q48" s="24" t="s">
        <v>954</v>
      </c>
      <c r="R48" s="24" t="s">
        <v>955</v>
      </c>
      <c r="S48" s="24" t="s">
        <v>34</v>
      </c>
      <c r="T48" s="24" t="s">
        <v>556</v>
      </c>
      <c r="U48" s="24" t="s">
        <v>557</v>
      </c>
      <c r="V48" s="24" t="s">
        <v>557</v>
      </c>
      <c r="W48" s="24" t="s">
        <v>617</v>
      </c>
      <c r="X48" s="56" t="s">
        <v>965</v>
      </c>
      <c r="Y48" s="56" t="s">
        <v>968</v>
      </c>
      <c r="Z48" s="24" t="s">
        <v>557</v>
      </c>
      <c r="AA48" s="24" t="s">
        <v>619</v>
      </c>
      <c r="AB48" s="24" t="s">
        <v>729</v>
      </c>
      <c r="AC48" s="56" t="s">
        <v>969</v>
      </c>
      <c r="AD48" s="24" t="s">
        <v>29</v>
      </c>
      <c r="AE48" s="24" t="s">
        <v>556</v>
      </c>
      <c r="AF48" s="24" t="s">
        <v>556</v>
      </c>
      <c r="AG48" s="24" t="s">
        <v>556</v>
      </c>
      <c r="AH48" s="56" t="s">
        <v>28</v>
      </c>
      <c r="AI48" s="24" t="s">
        <v>28</v>
      </c>
      <c r="AJ48" s="56" t="s">
        <v>970</v>
      </c>
      <c r="AK48" s="24" t="s">
        <v>557</v>
      </c>
      <c r="AL48" s="24" t="s">
        <v>558</v>
      </c>
      <c r="AM48" s="24" t="s">
        <v>1013</v>
      </c>
      <c r="AN48" s="24"/>
      <c r="AO48" s="56" t="s">
        <v>28</v>
      </c>
      <c r="AP48" s="24" t="s">
        <v>29</v>
      </c>
      <c r="AQ48" s="24" t="s">
        <v>1648</v>
      </c>
      <c r="AR48" s="24" t="s">
        <v>817</v>
      </c>
      <c r="AS48" s="58" t="s">
        <v>816</v>
      </c>
    </row>
    <row r="49" spans="1:45" s="16" customFormat="1" x14ac:dyDescent="0.2">
      <c r="A49" s="24" t="s">
        <v>543</v>
      </c>
      <c r="B49" s="24" t="s">
        <v>1706</v>
      </c>
      <c r="C49" s="24"/>
      <c r="D49" s="56" t="s">
        <v>819</v>
      </c>
      <c r="E49" s="24" t="s">
        <v>818</v>
      </c>
      <c r="F49" s="24">
        <v>2009</v>
      </c>
      <c r="G49" s="24" t="s">
        <v>64</v>
      </c>
      <c r="H49" s="55" t="str">
        <f>IF(G49="Multiple countries","",IF(G49="","",VLOOKUP(G49,Lookup!$A$3:$F$190,3)))</f>
        <v>AFRICA - EAST AND SOUTHERN</v>
      </c>
      <c r="I49" s="55" t="str">
        <f>IF(G49="Multiple countries","",IF(G49="","",VLOOKUP(G49,Lookup!$A$3:$F$190,4)))</f>
        <v>African Region</v>
      </c>
      <c r="J49" s="55" t="str">
        <f>IF(G49="Multiple countries","",IF(G49="","",VLOOKUP(G49,Lookup!$A$3:$F$190,5)))</f>
        <v>Sub-Saharan Africa</v>
      </c>
      <c r="K49" s="55" t="str">
        <f>IF(G49="Multiple countries","",IF(G49="","",VLOOKUP(G49,Lookup!$A$3:$F$190,6)))</f>
        <v>Low income</v>
      </c>
      <c r="L49" s="24" t="s">
        <v>20</v>
      </c>
      <c r="M49" s="56" t="s">
        <v>1020</v>
      </c>
      <c r="N49" s="56" t="s">
        <v>953</v>
      </c>
      <c r="O49" s="24" t="s">
        <v>557</v>
      </c>
      <c r="P49" s="24" t="s">
        <v>20</v>
      </c>
      <c r="Q49" s="24" t="s">
        <v>954</v>
      </c>
      <c r="R49" s="24" t="s">
        <v>956</v>
      </c>
      <c r="S49" s="24" t="s">
        <v>34</v>
      </c>
      <c r="T49" s="24" t="s">
        <v>556</v>
      </c>
      <c r="U49" s="24" t="s">
        <v>557</v>
      </c>
      <c r="V49" s="24" t="s">
        <v>557</v>
      </c>
      <c r="W49" s="24" t="s">
        <v>617</v>
      </c>
      <c r="X49" s="56" t="s">
        <v>965</v>
      </c>
      <c r="Y49" s="56" t="s">
        <v>968</v>
      </c>
      <c r="Z49" s="24" t="s">
        <v>557</v>
      </c>
      <c r="AA49" s="24" t="s">
        <v>619</v>
      </c>
      <c r="AB49" s="24" t="s">
        <v>729</v>
      </c>
      <c r="AC49" s="56" t="s">
        <v>969</v>
      </c>
      <c r="AD49" s="24" t="s">
        <v>29</v>
      </c>
      <c r="AE49" s="24" t="s">
        <v>556</v>
      </c>
      <c r="AF49" s="24" t="s">
        <v>556</v>
      </c>
      <c r="AG49" s="24" t="s">
        <v>556</v>
      </c>
      <c r="AH49" s="56" t="s">
        <v>28</v>
      </c>
      <c r="AI49" s="24" t="s">
        <v>28</v>
      </c>
      <c r="AJ49" s="56" t="s">
        <v>970</v>
      </c>
      <c r="AK49" s="24" t="s">
        <v>557</v>
      </c>
      <c r="AL49" s="24" t="s">
        <v>558</v>
      </c>
      <c r="AM49" s="24" t="s">
        <v>1013</v>
      </c>
      <c r="AN49" s="24"/>
      <c r="AO49" s="56" t="s">
        <v>28</v>
      </c>
      <c r="AP49" s="24" t="s">
        <v>29</v>
      </c>
      <c r="AQ49" s="24" t="s">
        <v>1648</v>
      </c>
      <c r="AR49" s="24" t="s">
        <v>817</v>
      </c>
      <c r="AS49" s="58" t="s">
        <v>816</v>
      </c>
    </row>
    <row r="50" spans="1:45" s="16" customFormat="1" x14ac:dyDescent="0.2">
      <c r="A50" s="24" t="s">
        <v>543</v>
      </c>
      <c r="B50" s="24" t="s">
        <v>1706</v>
      </c>
      <c r="C50" s="24"/>
      <c r="D50" s="24" t="s">
        <v>819</v>
      </c>
      <c r="E50" s="24" t="s">
        <v>818</v>
      </c>
      <c r="F50" s="24">
        <v>2009</v>
      </c>
      <c r="G50" s="24" t="s">
        <v>41</v>
      </c>
      <c r="H50" s="55" t="str">
        <f>IF(G50="Multiple countries","",IF(G50="","",VLOOKUP(G50,Lookup!$A$3:$F$190,3)))</f>
        <v>AFRICA - EAST AND SOUTHERN</v>
      </c>
      <c r="I50" s="55" t="str">
        <f>IF(G50="Multiple countries","",IF(G50="","",VLOOKUP(G50,Lookup!$A$3:$F$190,4)))</f>
        <v>African Region</v>
      </c>
      <c r="J50" s="55" t="str">
        <f>IF(G50="Multiple countries","",IF(G50="","",VLOOKUP(G50,Lookup!$A$3:$F$190,5)))</f>
        <v>Sub-Saharan Africa</v>
      </c>
      <c r="K50" s="55" t="str">
        <f>IF(G50="Multiple countries","",IF(G50="","",VLOOKUP(G50,Lookup!$A$3:$F$190,6)))</f>
        <v>Upper middle income</v>
      </c>
      <c r="L50" s="24" t="s">
        <v>20</v>
      </c>
      <c r="M50" s="56" t="s">
        <v>957</v>
      </c>
      <c r="N50" s="56" t="s">
        <v>953</v>
      </c>
      <c r="O50" s="24" t="s">
        <v>557</v>
      </c>
      <c r="P50" s="24" t="s">
        <v>20</v>
      </c>
      <c r="Q50" s="24" t="s">
        <v>954</v>
      </c>
      <c r="R50" s="24" t="s">
        <v>958</v>
      </c>
      <c r="S50" s="24" t="s">
        <v>34</v>
      </c>
      <c r="T50" s="24" t="s">
        <v>556</v>
      </c>
      <c r="U50" s="24" t="s">
        <v>557</v>
      </c>
      <c r="V50" s="24" t="s">
        <v>557</v>
      </c>
      <c r="W50" s="24" t="s">
        <v>617</v>
      </c>
      <c r="X50" s="56" t="s">
        <v>965</v>
      </c>
      <c r="Y50" s="56" t="s">
        <v>968</v>
      </c>
      <c r="Z50" s="24" t="s">
        <v>557</v>
      </c>
      <c r="AA50" s="24" t="s">
        <v>619</v>
      </c>
      <c r="AB50" s="24" t="s">
        <v>729</v>
      </c>
      <c r="AC50" s="56" t="s">
        <v>969</v>
      </c>
      <c r="AD50" s="24" t="s">
        <v>29</v>
      </c>
      <c r="AE50" s="24" t="s">
        <v>556</v>
      </c>
      <c r="AF50" s="24" t="s">
        <v>556</v>
      </c>
      <c r="AG50" s="24" t="s">
        <v>556</v>
      </c>
      <c r="AH50" s="56" t="s">
        <v>28</v>
      </c>
      <c r="AI50" s="24" t="s">
        <v>28</v>
      </c>
      <c r="AJ50" s="56" t="s">
        <v>970</v>
      </c>
      <c r="AK50" s="24" t="s">
        <v>557</v>
      </c>
      <c r="AL50" s="24" t="s">
        <v>558</v>
      </c>
      <c r="AM50" s="24" t="s">
        <v>1013</v>
      </c>
      <c r="AN50" s="24"/>
      <c r="AO50" s="56" t="s">
        <v>28</v>
      </c>
      <c r="AP50" s="24" t="s">
        <v>29</v>
      </c>
      <c r="AQ50" s="24" t="s">
        <v>1648</v>
      </c>
      <c r="AR50" s="24" t="s">
        <v>817</v>
      </c>
      <c r="AS50" s="58" t="s">
        <v>816</v>
      </c>
    </row>
    <row r="51" spans="1:45" s="16" customFormat="1" x14ac:dyDescent="0.2">
      <c r="A51" s="24" t="s">
        <v>543</v>
      </c>
      <c r="B51" s="24" t="s">
        <v>1706</v>
      </c>
      <c r="C51" s="24"/>
      <c r="D51" s="24" t="s">
        <v>819</v>
      </c>
      <c r="E51" s="24" t="s">
        <v>818</v>
      </c>
      <c r="F51" s="24">
        <v>2009</v>
      </c>
      <c r="G51" s="24" t="s">
        <v>72</v>
      </c>
      <c r="H51" s="55" t="str">
        <f>IF(G51="Multiple countries","",IF(G51="","",VLOOKUP(G51,Lookup!$A$3:$F$190,3)))</f>
        <v>AFRICA - EAST AND SOUTHERN</v>
      </c>
      <c r="I51" s="55" t="str">
        <f>IF(G51="Multiple countries","",IF(G51="","",VLOOKUP(G51,Lookup!$A$3:$F$190,4)))</f>
        <v>African Region</v>
      </c>
      <c r="J51" s="55" t="str">
        <f>IF(G51="Multiple countries","",IF(G51="","",VLOOKUP(G51,Lookup!$A$3:$F$190,5)))</f>
        <v>Sub-Saharan Africa</v>
      </c>
      <c r="K51" s="55" t="str">
        <f>IF(G51="Multiple countries","",IF(G51="","",VLOOKUP(G51,Lookup!$A$3:$F$190,6)))</f>
        <v>Low income</v>
      </c>
      <c r="L51" s="24" t="s">
        <v>20</v>
      </c>
      <c r="M51" s="56" t="s">
        <v>959</v>
      </c>
      <c r="N51" s="56" t="s">
        <v>953</v>
      </c>
      <c r="O51" s="24" t="s">
        <v>557</v>
      </c>
      <c r="P51" s="24" t="s">
        <v>20</v>
      </c>
      <c r="Q51" s="24" t="s">
        <v>954</v>
      </c>
      <c r="R51" s="24" t="s">
        <v>960</v>
      </c>
      <c r="S51" s="24" t="s">
        <v>34</v>
      </c>
      <c r="T51" s="24" t="s">
        <v>556</v>
      </c>
      <c r="U51" s="24" t="s">
        <v>557</v>
      </c>
      <c r="V51" s="24" t="s">
        <v>557</v>
      </c>
      <c r="W51" s="24" t="s">
        <v>617</v>
      </c>
      <c r="X51" s="56" t="s">
        <v>965</v>
      </c>
      <c r="Y51" s="56" t="s">
        <v>968</v>
      </c>
      <c r="Z51" s="24" t="s">
        <v>557</v>
      </c>
      <c r="AA51" s="24" t="s">
        <v>619</v>
      </c>
      <c r="AB51" s="24" t="s">
        <v>729</v>
      </c>
      <c r="AC51" s="56" t="s">
        <v>969</v>
      </c>
      <c r="AD51" s="24" t="s">
        <v>29</v>
      </c>
      <c r="AE51" s="24" t="s">
        <v>556</v>
      </c>
      <c r="AF51" s="24" t="s">
        <v>556</v>
      </c>
      <c r="AG51" s="24" t="s">
        <v>556</v>
      </c>
      <c r="AH51" s="56" t="s">
        <v>28</v>
      </c>
      <c r="AI51" s="24" t="s">
        <v>28</v>
      </c>
      <c r="AJ51" s="56" t="s">
        <v>970</v>
      </c>
      <c r="AK51" s="24" t="s">
        <v>557</v>
      </c>
      <c r="AL51" s="24" t="s">
        <v>558</v>
      </c>
      <c r="AM51" s="24" t="s">
        <v>1013</v>
      </c>
      <c r="AN51" s="24"/>
      <c r="AO51" s="56" t="s">
        <v>28</v>
      </c>
      <c r="AP51" s="24" t="s">
        <v>29</v>
      </c>
      <c r="AQ51" s="24" t="s">
        <v>1648</v>
      </c>
      <c r="AR51" s="24" t="s">
        <v>817</v>
      </c>
      <c r="AS51" s="58" t="s">
        <v>816</v>
      </c>
    </row>
    <row r="52" spans="1:45" s="16" customFormat="1" x14ac:dyDescent="0.2">
      <c r="A52" s="24" t="s">
        <v>543</v>
      </c>
      <c r="B52" s="24" t="s">
        <v>1706</v>
      </c>
      <c r="C52" s="24"/>
      <c r="D52" s="24" t="s">
        <v>819</v>
      </c>
      <c r="E52" s="24" t="s">
        <v>818</v>
      </c>
      <c r="F52" s="24">
        <v>2009</v>
      </c>
      <c r="G52" s="24" t="s">
        <v>60</v>
      </c>
      <c r="H52" s="55" t="str">
        <f>IF(G52="Multiple countries","",IF(G52="","",VLOOKUP(G52,Lookup!$A$3:$F$190,3)))</f>
        <v>AFRICA - EAST AND SOUTHERN</v>
      </c>
      <c r="I52" s="55" t="str">
        <f>IF(G52="Multiple countries","",IF(G52="","",VLOOKUP(G52,Lookup!$A$3:$F$190,4)))</f>
        <v>African Region</v>
      </c>
      <c r="J52" s="55" t="str">
        <f>IF(G52="Multiple countries","",IF(G52="","",VLOOKUP(G52,Lookup!$A$3:$F$190,5)))</f>
        <v>Sub-Saharan Africa</v>
      </c>
      <c r="K52" s="55" t="str">
        <f>IF(G52="Multiple countries","",IF(G52="","",VLOOKUP(G52,Lookup!$A$3:$F$190,6)))</f>
        <v>Lower middle income</v>
      </c>
      <c r="L52" s="24" t="s">
        <v>20</v>
      </c>
      <c r="M52" s="56" t="s">
        <v>961</v>
      </c>
      <c r="N52" s="56" t="s">
        <v>953</v>
      </c>
      <c r="O52" s="24" t="s">
        <v>557</v>
      </c>
      <c r="P52" s="24" t="s">
        <v>20</v>
      </c>
      <c r="Q52" s="24" t="s">
        <v>954</v>
      </c>
      <c r="R52" s="24" t="s">
        <v>962</v>
      </c>
      <c r="S52" s="24" t="s">
        <v>34</v>
      </c>
      <c r="T52" s="24" t="s">
        <v>556</v>
      </c>
      <c r="U52" s="24" t="s">
        <v>557</v>
      </c>
      <c r="V52" s="24" t="s">
        <v>557</v>
      </c>
      <c r="W52" s="24" t="s">
        <v>617</v>
      </c>
      <c r="X52" s="56" t="s">
        <v>965</v>
      </c>
      <c r="Y52" s="56" t="s">
        <v>968</v>
      </c>
      <c r="Z52" s="24" t="s">
        <v>557</v>
      </c>
      <c r="AA52" s="24" t="s">
        <v>1272</v>
      </c>
      <c r="AB52" s="24" t="s">
        <v>729</v>
      </c>
      <c r="AC52" s="56" t="s">
        <v>969</v>
      </c>
      <c r="AD52" s="24" t="s">
        <v>29</v>
      </c>
      <c r="AE52" s="24" t="s">
        <v>556</v>
      </c>
      <c r="AF52" s="24" t="s">
        <v>556</v>
      </c>
      <c r="AG52" s="24" t="s">
        <v>556</v>
      </c>
      <c r="AH52" s="56" t="s">
        <v>28</v>
      </c>
      <c r="AI52" s="24" t="s">
        <v>28</v>
      </c>
      <c r="AJ52" s="56" t="s">
        <v>970</v>
      </c>
      <c r="AK52" s="24" t="s">
        <v>557</v>
      </c>
      <c r="AL52" s="24" t="s">
        <v>558</v>
      </c>
      <c r="AM52" s="24" t="s">
        <v>1013</v>
      </c>
      <c r="AN52" s="24"/>
      <c r="AO52" s="56" t="s">
        <v>28</v>
      </c>
      <c r="AP52" s="24" t="s">
        <v>29</v>
      </c>
      <c r="AQ52" s="24" t="s">
        <v>1648</v>
      </c>
      <c r="AR52" s="24" t="s">
        <v>817</v>
      </c>
      <c r="AS52" s="58" t="s">
        <v>816</v>
      </c>
    </row>
    <row r="53" spans="1:45" s="16" customFormat="1" x14ac:dyDescent="0.2">
      <c r="A53" s="24" t="s">
        <v>543</v>
      </c>
      <c r="B53" s="25" t="s">
        <v>1235</v>
      </c>
      <c r="C53" s="25"/>
      <c r="D53" s="25" t="s">
        <v>1765</v>
      </c>
      <c r="E53" s="25" t="s">
        <v>1774</v>
      </c>
      <c r="F53" s="24">
        <v>2006</v>
      </c>
      <c r="G53" s="25" t="s">
        <v>57</v>
      </c>
      <c r="H53" s="49" t="str">
        <f>IF(G53="Multiple countries","",IF(G53="","",VLOOKUP(G53,Lookup!$A$3:$F$190,3)))</f>
        <v>AFRICA - EAST AND SOUTHERN</v>
      </c>
      <c r="I53" s="49" t="str">
        <f>IF(G53="Multiple countries","",IF(G53="","",VLOOKUP(G53,Lookup!$A$3:$F$190,4)))</f>
        <v>African Region</v>
      </c>
      <c r="J53" s="49" t="str">
        <f>IF(G53="Multiple countries","",IF(G53="","",VLOOKUP(G53,Lookup!$A$3:$F$190,5)))</f>
        <v>Sub-Saharan Africa</v>
      </c>
      <c r="K53" s="49" t="str">
        <f>IF(G53="Multiple countries","",IF(G53="","",VLOOKUP(G53,Lookup!$A$3:$F$190,6)))</f>
        <v>Upper middle income</v>
      </c>
      <c r="L53" s="25"/>
      <c r="M53" s="25" t="s">
        <v>1788</v>
      </c>
      <c r="N53" s="25"/>
      <c r="O53" s="25"/>
      <c r="P53" s="25" t="s">
        <v>19</v>
      </c>
      <c r="Q53" s="25"/>
      <c r="R53" s="25">
        <v>1268</v>
      </c>
      <c r="S53" s="25" t="s">
        <v>22</v>
      </c>
      <c r="T53" s="25"/>
      <c r="U53" s="25" t="s">
        <v>580</v>
      </c>
      <c r="V53" s="25" t="s">
        <v>1667</v>
      </c>
      <c r="W53" s="25"/>
      <c r="X53" s="25"/>
      <c r="Y53" s="44" t="s">
        <v>1810</v>
      </c>
      <c r="Z53" s="25"/>
      <c r="AA53" s="25"/>
      <c r="AB53" s="25"/>
      <c r="AC53" s="25"/>
      <c r="AD53" s="25"/>
      <c r="AE53" s="25"/>
      <c r="AF53" s="25"/>
      <c r="AG53" s="25"/>
      <c r="AH53" s="25"/>
      <c r="AI53" s="25"/>
      <c r="AJ53" s="25"/>
      <c r="AK53" s="25"/>
      <c r="AL53" s="25"/>
      <c r="AM53" s="25"/>
      <c r="AN53" s="25"/>
      <c r="AO53" s="56" t="s">
        <v>28</v>
      </c>
      <c r="AP53" s="25" t="s">
        <v>28</v>
      </c>
      <c r="AQ53" s="25"/>
      <c r="AR53" s="25" t="s">
        <v>1773</v>
      </c>
      <c r="AS53" s="81" t="s">
        <v>1786</v>
      </c>
    </row>
    <row r="54" spans="1:45" s="16" customFormat="1" x14ac:dyDescent="0.2">
      <c r="A54" s="24" t="s">
        <v>543</v>
      </c>
      <c r="B54" s="24" t="s">
        <v>1706</v>
      </c>
      <c r="C54" s="24"/>
      <c r="D54" s="24" t="s">
        <v>680</v>
      </c>
      <c r="E54" s="24" t="s">
        <v>683</v>
      </c>
      <c r="F54" s="24">
        <v>2006</v>
      </c>
      <c r="G54" s="56" t="s">
        <v>43</v>
      </c>
      <c r="H54" s="55" t="str">
        <f>IF(G54="Multiple countries","",IF(G54="","",VLOOKUP(G54,Lookup!$A$3:$F$190,3)))</f>
        <v>ASIA AND PACIFIC</v>
      </c>
      <c r="I54" s="55" t="str">
        <f>IF(G54="Multiple countries","",IF(G54="","",VLOOKUP(G54,Lookup!$A$3:$F$190,4)))</f>
        <v>Western Pacific Region</v>
      </c>
      <c r="J54" s="55" t="str">
        <f>IF(G54="Multiple countries","",IF(G54="","",VLOOKUP(G54,Lookup!$A$3:$F$190,5)))</f>
        <v>East Asia &amp; Pacific</v>
      </c>
      <c r="K54" s="55" t="str">
        <f>IF(G54="Multiple countries","",IF(G54="","",VLOOKUP(G54,Lookup!$A$3:$F$190,6)))</f>
        <v>Upper middle income</v>
      </c>
      <c r="L54" s="24" t="s">
        <v>9</v>
      </c>
      <c r="M54" s="24" t="s">
        <v>686</v>
      </c>
      <c r="N54" s="24" t="s">
        <v>689</v>
      </c>
      <c r="O54" s="24">
        <v>2003</v>
      </c>
      <c r="P54" s="24" t="s">
        <v>15</v>
      </c>
      <c r="Q54" s="24" t="s">
        <v>556</v>
      </c>
      <c r="R54" s="56" t="s">
        <v>701</v>
      </c>
      <c r="S54" s="24" t="s">
        <v>34</v>
      </c>
      <c r="T54" s="24" t="s">
        <v>556</v>
      </c>
      <c r="U54" s="24" t="s">
        <v>557</v>
      </c>
      <c r="V54" s="24" t="s">
        <v>557</v>
      </c>
      <c r="W54" s="24" t="s">
        <v>702</v>
      </c>
      <c r="X54" s="56" t="s">
        <v>711</v>
      </c>
      <c r="Y54" s="56" t="s">
        <v>712</v>
      </c>
      <c r="Z54" s="24" t="s">
        <v>619</v>
      </c>
      <c r="AA54" s="24" t="s">
        <v>556</v>
      </c>
      <c r="AB54" s="56" t="s">
        <v>1001</v>
      </c>
      <c r="AC54" s="24" t="s">
        <v>703</v>
      </c>
      <c r="AD54" s="24" t="s">
        <v>29</v>
      </c>
      <c r="AE54" s="24" t="s">
        <v>556</v>
      </c>
      <c r="AF54" s="24" t="s">
        <v>556</v>
      </c>
      <c r="AG54" s="24" t="s">
        <v>556</v>
      </c>
      <c r="AH54" s="56" t="s">
        <v>28</v>
      </c>
      <c r="AI54" s="24" t="s">
        <v>28</v>
      </c>
      <c r="AJ54" s="56" t="s">
        <v>704</v>
      </c>
      <c r="AK54" s="24" t="s">
        <v>557</v>
      </c>
      <c r="AL54" s="24"/>
      <c r="AM54" s="24"/>
      <c r="AN54" s="24"/>
      <c r="AO54" s="56"/>
      <c r="AP54" s="56" t="s">
        <v>29</v>
      </c>
      <c r="AQ54" s="24" t="s">
        <v>1648</v>
      </c>
      <c r="AR54" s="24" t="s">
        <v>705</v>
      </c>
      <c r="AS54" s="58" t="s">
        <v>706</v>
      </c>
    </row>
    <row r="55" spans="1:45" s="16" customFormat="1" x14ac:dyDescent="0.2">
      <c r="A55" s="24" t="s">
        <v>543</v>
      </c>
      <c r="B55" s="25" t="s">
        <v>1235</v>
      </c>
      <c r="C55" s="25"/>
      <c r="D55" s="25" t="s">
        <v>1766</v>
      </c>
      <c r="E55" s="25" t="s">
        <v>1776</v>
      </c>
      <c r="F55" s="25">
        <v>2015</v>
      </c>
      <c r="G55" s="25" t="s">
        <v>167</v>
      </c>
      <c r="H55" s="49" t="str">
        <f>IF(G55="Multiple countries","",IF(G55="","",VLOOKUP(G55,Lookup!$A$3:$F$190,3)))</f>
        <v>LATIN AMERICA AND THE CARIBBEAN</v>
      </c>
      <c r="I55" s="49" t="str">
        <f>IF(G55="Multiple countries","",IF(G55="","",VLOOKUP(G55,Lookup!$A$3:$F$190,4)))</f>
        <v>Region of the Americas</v>
      </c>
      <c r="J55" s="49" t="str">
        <f>IF(G55="Multiple countries","",IF(G55="","",VLOOKUP(G55,Lookup!$A$3:$F$190,5)))</f>
        <v>Latin America &amp; Caribbean</v>
      </c>
      <c r="K55" s="49" t="str">
        <f>IF(G55="Multiple countries","",IF(G55="","",VLOOKUP(G55,Lookup!$A$3:$F$190,6)))</f>
        <v>Upper middle income</v>
      </c>
      <c r="L55" s="25"/>
      <c r="M55" s="25" t="s">
        <v>1788</v>
      </c>
      <c r="N55" s="25"/>
      <c r="O55" s="25"/>
      <c r="P55" s="25" t="s">
        <v>16</v>
      </c>
      <c r="Q55" s="25" t="s">
        <v>1806</v>
      </c>
      <c r="R55" s="25">
        <v>268</v>
      </c>
      <c r="S55" s="25" t="s">
        <v>22</v>
      </c>
      <c r="T55" s="25"/>
      <c r="U55" s="25" t="s">
        <v>583</v>
      </c>
      <c r="V55" s="25" t="s">
        <v>1808</v>
      </c>
      <c r="W55" s="25"/>
      <c r="X55" s="25"/>
      <c r="Y55" s="44" t="s">
        <v>1811</v>
      </c>
      <c r="Z55" s="25"/>
      <c r="AA55" s="25"/>
      <c r="AB55" s="25"/>
      <c r="AC55" s="25"/>
      <c r="AD55" s="25"/>
      <c r="AE55" s="25"/>
      <c r="AF55" s="25"/>
      <c r="AG55" s="25"/>
      <c r="AH55" s="25"/>
      <c r="AI55" s="25"/>
      <c r="AJ55" s="25"/>
      <c r="AK55" s="25"/>
      <c r="AL55" s="25"/>
      <c r="AM55" s="25"/>
      <c r="AN55" s="25"/>
      <c r="AO55" s="56" t="s">
        <v>28</v>
      </c>
      <c r="AP55" s="25" t="s">
        <v>28</v>
      </c>
      <c r="AQ55" s="25"/>
      <c r="AR55" s="25" t="s">
        <v>1775</v>
      </c>
      <c r="AS55" s="81" t="s">
        <v>1787</v>
      </c>
    </row>
  </sheetData>
  <autoFilter ref="A2:AS55" xr:uid="{00000000-0009-0000-0000-000001000000}">
    <sortState xmlns:xlrd2="http://schemas.microsoft.com/office/spreadsheetml/2017/richdata2" ref="A3:BH124">
      <sortCondition ref="D75"/>
    </sortState>
  </autoFilter>
  <sortState xmlns:xlrd2="http://schemas.microsoft.com/office/spreadsheetml/2017/richdata2" ref="A3:AS55">
    <sortCondition ref="D3:D55"/>
  </sortState>
  <mergeCells count="6">
    <mergeCell ref="AR1:AS1"/>
    <mergeCell ref="AL1:AN1"/>
    <mergeCell ref="AP1:AQ1"/>
    <mergeCell ref="A1:K1"/>
    <mergeCell ref="L1:AB1"/>
    <mergeCell ref="AC1:AK1"/>
  </mergeCells>
  <hyperlinks>
    <hyperlink ref="AS37" r:id="rId1" xr:uid="{00000000-0004-0000-0100-000000000000}"/>
    <hyperlink ref="AS39" r:id="rId2" xr:uid="{00000000-0004-0000-0100-000001000000}"/>
    <hyperlink ref="AS42" r:id="rId3" xr:uid="{00000000-0004-0000-0100-000002000000}"/>
    <hyperlink ref="AS43" r:id="rId4" xr:uid="{00000000-0004-0000-0100-000003000000}"/>
    <hyperlink ref="AS3" r:id="rId5" xr:uid="{00000000-0004-0000-0100-000004000000}"/>
    <hyperlink ref="AS32" r:id="rId6" xr:uid="{00000000-0004-0000-0100-000005000000}"/>
    <hyperlink ref="AS46" r:id="rId7" xr:uid="{00000000-0004-0000-0100-000006000000}"/>
    <hyperlink ref="AS54" r:id="rId8" xr:uid="{00000000-0004-0000-0100-000007000000}"/>
    <hyperlink ref="AS44" r:id="rId9" xr:uid="{00000000-0004-0000-0100-000008000000}"/>
    <hyperlink ref="AS40" r:id="rId10" xr:uid="{00000000-0004-0000-0100-000009000000}"/>
    <hyperlink ref="AS31" r:id="rId11" xr:uid="{00000000-0004-0000-0100-00000A000000}"/>
    <hyperlink ref="AS4" r:id="rId12" xr:uid="{00000000-0004-0000-0100-00000B000000}"/>
    <hyperlink ref="AS7" r:id="rId13" xr:uid="{00000000-0004-0000-0100-00000C000000}"/>
    <hyperlink ref="AS5" r:id="rId14" xr:uid="{00000000-0004-0000-0100-00000D000000}"/>
    <hyperlink ref="AS8" r:id="rId15" xr:uid="{00000000-0004-0000-0100-00000E000000}"/>
    <hyperlink ref="AS9" r:id="rId16" xr:uid="{00000000-0004-0000-0100-00000F000000}"/>
    <hyperlink ref="AS10" r:id="rId17" xr:uid="{00000000-0004-0000-0100-000010000000}"/>
    <hyperlink ref="AS11" r:id="rId18" xr:uid="{00000000-0004-0000-0100-000011000000}"/>
    <hyperlink ref="AS13" r:id="rId19" xr:uid="{00000000-0004-0000-0100-000012000000}"/>
    <hyperlink ref="AS12" r:id="rId20" xr:uid="{00000000-0004-0000-0100-000013000000}"/>
    <hyperlink ref="AS15" r:id="rId21" xr:uid="{00000000-0004-0000-0100-000014000000}"/>
    <hyperlink ref="AS16" r:id="rId22" xr:uid="{00000000-0004-0000-0100-000015000000}"/>
    <hyperlink ref="AS17" r:id="rId23" xr:uid="{00000000-0004-0000-0100-000016000000}"/>
    <hyperlink ref="AS18" r:id="rId24" xr:uid="{00000000-0004-0000-0100-000017000000}"/>
    <hyperlink ref="AS22" r:id="rId25" xr:uid="{00000000-0004-0000-0100-000018000000}"/>
    <hyperlink ref="AS23" r:id="rId26" xr:uid="{00000000-0004-0000-0100-000019000000}"/>
    <hyperlink ref="AS24" r:id="rId27" xr:uid="{00000000-0004-0000-0100-00001A000000}"/>
    <hyperlink ref="AS25" r:id="rId28" xr:uid="{00000000-0004-0000-0100-00001B000000}"/>
    <hyperlink ref="AS30" r:id="rId29" xr:uid="{00000000-0004-0000-0100-00001C000000}"/>
    <hyperlink ref="AS38" r:id="rId30" xr:uid="{00000000-0004-0000-0100-00001D000000}"/>
    <hyperlink ref="AS47" r:id="rId31" xr:uid="{00000000-0004-0000-0100-00001E000000}"/>
    <hyperlink ref="AS48" r:id="rId32" xr:uid="{00000000-0004-0000-0100-00001F000000}"/>
    <hyperlink ref="AS49" r:id="rId33" xr:uid="{00000000-0004-0000-0100-000020000000}"/>
    <hyperlink ref="AS50" r:id="rId34" xr:uid="{00000000-0004-0000-0100-000021000000}"/>
    <hyperlink ref="AS51" r:id="rId35" xr:uid="{00000000-0004-0000-0100-000022000000}"/>
    <hyperlink ref="AS52" r:id="rId36" xr:uid="{00000000-0004-0000-0100-000023000000}"/>
    <hyperlink ref="AS6" r:id="rId37" xr:uid="{00000000-0004-0000-0100-000024000000}"/>
    <hyperlink ref="AS28" r:id="rId38" xr:uid="{00000000-0004-0000-0100-000025000000}"/>
    <hyperlink ref="AS33" r:id="rId39" xr:uid="{00000000-0004-0000-0100-000026000000}"/>
    <hyperlink ref="AS14" r:id="rId40" xr:uid="{00000000-0004-0000-0100-000027000000}"/>
    <hyperlink ref="AS19" r:id="rId41" xr:uid="{00000000-0004-0000-0100-000028000000}"/>
    <hyperlink ref="AS20" r:id="rId42" xr:uid="{00000000-0004-0000-0100-000029000000}"/>
    <hyperlink ref="AS21" r:id="rId43" xr:uid="{00000000-0004-0000-0100-00002A000000}"/>
    <hyperlink ref="AS29" r:id="rId44" xr:uid="{00000000-0004-0000-0100-00002B000000}"/>
    <hyperlink ref="AS35" r:id="rId45" xr:uid="{00000000-0004-0000-0100-00002C000000}"/>
    <hyperlink ref="AS36" r:id="rId46" xr:uid="{00000000-0004-0000-0100-00002D000000}"/>
    <hyperlink ref="AS34" r:id="rId47" xr:uid="{00000000-0004-0000-0100-00002E000000}"/>
    <hyperlink ref="AS41" r:id="rId48" xr:uid="{00000000-0004-0000-0100-00002F000000}"/>
    <hyperlink ref="AS53" r:id="rId49" xr:uid="{00000000-0004-0000-0100-000030000000}"/>
    <hyperlink ref="AS55" r:id="rId50" xr:uid="{00000000-0004-0000-0100-000031000000}"/>
    <hyperlink ref="AS26" r:id="rId51" xr:uid="{00000000-0004-0000-0100-000032000000}"/>
    <hyperlink ref="AS27" r:id="rId52" xr:uid="{00000000-0004-0000-0100-000033000000}"/>
    <hyperlink ref="AS45" r:id="rId53" xr:uid="{00000000-0004-0000-0100-000034000000}"/>
  </hyperlinks>
  <pageMargins left="0.7" right="0.7" top="0.75" bottom="0.75" header="0.3" footer="0.3"/>
  <pageSetup paperSize="9" orientation="portrait" horizontalDpi="1200" verticalDpi="1200" r:id="rId5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0000000}">
          <x14:formula1>
            <xm:f>Lists!$G$2:$G$7</xm:f>
          </x14:formula1>
          <xm:sqref>AH3:AI55 AD3:AE55 AO3:AP55</xm:sqref>
        </x14:dataValidation>
        <x14:dataValidation type="list" allowBlank="1" showInputMessage="1" showErrorMessage="1" xr:uid="{00000000-0002-0000-0100-000001000000}">
          <x14:formula1>
            <xm:f>Lists!$K$2:$K$6</xm:f>
          </x14:formula1>
          <xm:sqref>B3:B55</xm:sqref>
        </x14:dataValidation>
        <x14:dataValidation type="list" allowBlank="1" showInputMessage="1" showErrorMessage="1" xr:uid="{00000000-0002-0000-0100-000002000000}">
          <x14:formula1>
            <xm:f>Lists!$H$2:$H$3</xm:f>
          </x14:formula1>
          <xm:sqref>A3:A55</xm:sqref>
        </x14:dataValidation>
        <x14:dataValidation type="list" allowBlank="1" showInputMessage="1" showErrorMessage="1" xr:uid="{00000000-0002-0000-0100-000003000000}">
          <x14:formula1>
            <xm:f>Lists!$A$2:$A$42</xm:f>
          </x14:formula1>
          <xm:sqref>F3:F55</xm:sqref>
        </x14:dataValidation>
        <x14:dataValidation type="list" allowBlank="1" showInputMessage="1" showErrorMessage="1" xr:uid="{00000000-0002-0000-0100-000004000000}">
          <x14:formula1>
            <xm:f>Lists!$C$2:$C$7</xm:f>
          </x14:formula1>
          <xm:sqref>L3:L55</xm:sqref>
        </x14:dataValidation>
        <x14:dataValidation type="list" allowBlank="1" showInputMessage="1" showErrorMessage="1" xr:uid="{00000000-0002-0000-0100-000005000000}">
          <x14:formula1>
            <xm:f>Lookup!$A$3:$A$191</xm:f>
          </x14:formula1>
          <xm:sqref>G3:G55</xm:sqref>
        </x14:dataValidation>
        <x14:dataValidation type="list" allowBlank="1" showInputMessage="1" showErrorMessage="1" xr:uid="{00000000-0002-0000-0100-000006000000}">
          <x14:formula1>
            <xm:f>Lists!$E$2:$E$14</xm:f>
          </x14:formula1>
          <xm:sqref>S3:S55</xm:sqref>
        </x14:dataValidation>
        <x14:dataValidation type="list" allowBlank="1" showInputMessage="1" showErrorMessage="1" xr:uid="{00000000-0002-0000-0100-000007000000}">
          <x14:formula1>
            <xm:f>Lists!$I$2:$I$5</xm:f>
          </x14:formula1>
          <xm:sqref>AL3:AL55</xm:sqref>
        </x14:dataValidation>
        <x14:dataValidation type="list" allowBlank="1" showInputMessage="1" showErrorMessage="1" xr:uid="{00000000-0002-0000-0100-000008000000}">
          <x14:formula1>
            <xm:f>Lists!$F$2:$F$10</xm:f>
          </x14:formula1>
          <xm:sqref>U3:U55</xm:sqref>
        </x14:dataValidation>
        <x14:dataValidation type="list" allowBlank="1" showInputMessage="1" showErrorMessage="1" xr:uid="{00000000-0002-0000-0100-000009000000}">
          <x14:formula1>
            <xm:f>Lists!$D$2:$D$17</xm:f>
          </x14:formula1>
          <xm:sqref>P3:P55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H17"/>
  <sheetViews>
    <sheetView showGridLines="0" topLeftCell="B1" zoomScale="60" zoomScaleNormal="60" workbookViewId="0">
      <selection activeCell="B9" sqref="B9"/>
    </sheetView>
  </sheetViews>
  <sheetFormatPr baseColWidth="10" defaultColWidth="8.83203125" defaultRowHeight="15" x14ac:dyDescent="0.2"/>
  <cols>
    <col min="1" max="3" width="13.5" customWidth="1"/>
    <col min="4" max="4" width="20.1640625" bestFit="1" customWidth="1"/>
    <col min="5" max="5" width="24.33203125" customWidth="1"/>
    <col min="6" max="6" width="8.83203125" customWidth="1"/>
    <col min="7" max="7" width="26" customWidth="1"/>
    <col min="8" max="8" width="20.5" customWidth="1"/>
    <col min="9" max="9" width="31.33203125" customWidth="1"/>
    <col min="10" max="10" width="13.6640625" customWidth="1"/>
    <col min="11" max="11" width="22.33203125" customWidth="1"/>
    <col min="12" max="12" width="23.6640625" customWidth="1"/>
    <col min="13" max="13" width="18.5" customWidth="1"/>
    <col min="14" max="16" width="29.1640625" customWidth="1"/>
    <col min="17" max="17" width="18.5" customWidth="1"/>
    <col min="18" max="18" width="17.1640625" customWidth="1"/>
    <col min="19" max="19" width="16.6640625" customWidth="1"/>
    <col min="20" max="20" width="12.5" customWidth="1"/>
    <col min="21" max="21" width="13.5" customWidth="1"/>
    <col min="22" max="22" width="36.5" customWidth="1"/>
    <col min="23" max="24" width="29.6640625" customWidth="1"/>
    <col min="25" max="25" width="26.5" customWidth="1"/>
    <col min="26" max="26" width="31.6640625" customWidth="1"/>
    <col min="27" max="28" width="26.5" customWidth="1"/>
    <col min="29" max="29" width="20" customWidth="1"/>
    <col min="30" max="30" width="17.33203125" customWidth="1"/>
    <col min="31" max="31" width="22.6640625" customWidth="1"/>
    <col min="32" max="32" width="8.83203125" customWidth="1"/>
    <col min="33" max="33" width="15.33203125" customWidth="1"/>
    <col min="34" max="34" width="17.5" customWidth="1"/>
    <col min="35" max="35" width="13.1640625" customWidth="1"/>
    <col min="36" max="36" width="21.83203125" customWidth="1"/>
    <col min="37" max="37" width="25.1640625" customWidth="1"/>
    <col min="38" max="38" width="14.33203125" customWidth="1"/>
    <col min="39" max="39" width="17" customWidth="1"/>
    <col min="40" max="40" width="16.5" customWidth="1"/>
    <col min="41" max="41" width="16.33203125" customWidth="1"/>
    <col min="42" max="42" width="25.5" customWidth="1"/>
    <col min="43" max="44" width="14.5" customWidth="1"/>
    <col min="45" max="50" width="19" customWidth="1"/>
    <col min="51" max="51" width="8.83203125" customWidth="1"/>
    <col min="52" max="54" width="15.33203125" customWidth="1"/>
    <col min="55" max="56" width="20.1640625" customWidth="1"/>
    <col min="57" max="57" width="15.83203125" customWidth="1"/>
    <col min="58" max="58" width="16.33203125" customWidth="1"/>
    <col min="59" max="59" width="48.33203125" customWidth="1"/>
    <col min="60" max="60" width="15.33203125" customWidth="1"/>
  </cols>
  <sheetData>
    <row r="1" spans="1:138" ht="19" x14ac:dyDescent="0.25">
      <c r="A1" s="149" t="s">
        <v>552</v>
      </c>
      <c r="B1" s="149"/>
      <c r="C1" s="149"/>
      <c r="D1" s="149"/>
      <c r="E1" s="149"/>
      <c r="F1" s="149"/>
      <c r="G1" s="149"/>
      <c r="H1" s="149"/>
      <c r="I1" s="149"/>
      <c r="J1" s="149"/>
      <c r="K1" s="149"/>
      <c r="L1" s="150" t="s">
        <v>555</v>
      </c>
      <c r="M1" s="150"/>
      <c r="N1" s="150"/>
      <c r="O1" s="150"/>
      <c r="P1" s="150"/>
      <c r="Q1" s="150"/>
      <c r="R1" s="150"/>
      <c r="S1" s="150"/>
      <c r="T1" s="150"/>
      <c r="U1" s="150"/>
      <c r="V1" s="150"/>
      <c r="W1" s="150"/>
      <c r="X1" s="150"/>
      <c r="Y1" s="150"/>
      <c r="Z1" s="150"/>
      <c r="AA1" s="150"/>
      <c r="AB1" s="150"/>
      <c r="AC1" s="150"/>
      <c r="AD1" s="150"/>
      <c r="AE1" s="150"/>
      <c r="AF1" s="150"/>
      <c r="AG1" s="154" t="s">
        <v>576</v>
      </c>
      <c r="AH1" s="154"/>
      <c r="AI1" s="154"/>
      <c r="AJ1" s="154"/>
      <c r="AK1" s="154"/>
      <c r="AL1" s="154"/>
      <c r="AM1" s="154"/>
      <c r="AN1" s="154"/>
      <c r="AO1" s="154"/>
      <c r="AP1" s="151" t="s">
        <v>598</v>
      </c>
      <c r="AQ1" s="152"/>
      <c r="AR1" s="152"/>
      <c r="AS1" s="152"/>
      <c r="AT1" s="152"/>
      <c r="AU1" s="152"/>
      <c r="AV1" s="152"/>
      <c r="AW1" s="152"/>
      <c r="AX1" s="153"/>
      <c r="AY1" s="155" t="s">
        <v>599</v>
      </c>
      <c r="AZ1" s="155"/>
      <c r="BA1" s="155"/>
      <c r="BB1" s="155"/>
      <c r="BC1" s="146" t="s">
        <v>983</v>
      </c>
      <c r="BD1" s="147"/>
      <c r="BE1" s="147"/>
      <c r="BF1" s="148" t="s">
        <v>561</v>
      </c>
      <c r="BG1" s="148"/>
      <c r="BH1" s="145" t="s">
        <v>639</v>
      </c>
      <c r="BI1" s="145"/>
    </row>
    <row r="2" spans="1:138" ht="76" x14ac:dyDescent="0.2">
      <c r="A2" s="14" t="s">
        <v>3</v>
      </c>
      <c r="B2" s="14"/>
      <c r="C2" s="14" t="s">
        <v>542</v>
      </c>
      <c r="D2" s="14" t="s">
        <v>0</v>
      </c>
      <c r="E2" s="14" t="s">
        <v>1</v>
      </c>
      <c r="F2" s="14" t="s">
        <v>2</v>
      </c>
      <c r="G2" s="14" t="s">
        <v>51</v>
      </c>
      <c r="H2" s="14" t="s">
        <v>545</v>
      </c>
      <c r="I2" s="14" t="s">
        <v>546</v>
      </c>
      <c r="J2" s="14" t="s">
        <v>547</v>
      </c>
      <c r="K2" s="14" t="s">
        <v>548</v>
      </c>
      <c r="L2" s="15" t="s">
        <v>7</v>
      </c>
      <c r="M2" s="15" t="s">
        <v>590</v>
      </c>
      <c r="N2" s="15" t="s">
        <v>38</v>
      </c>
      <c r="O2" s="15" t="s">
        <v>591</v>
      </c>
      <c r="P2" s="15" t="s">
        <v>592</v>
      </c>
      <c r="Q2" s="15" t="s">
        <v>50</v>
      </c>
      <c r="R2" s="15" t="s">
        <v>30</v>
      </c>
      <c r="S2" s="15" t="s">
        <v>21</v>
      </c>
      <c r="T2" s="15" t="s">
        <v>5</v>
      </c>
      <c r="U2" s="15" t="s">
        <v>6</v>
      </c>
      <c r="V2" s="15" t="s">
        <v>27</v>
      </c>
      <c r="W2" s="15" t="s">
        <v>579</v>
      </c>
      <c r="X2" s="40" t="s">
        <v>614</v>
      </c>
      <c r="Y2" s="40" t="s">
        <v>615</v>
      </c>
      <c r="Z2" s="40" t="s">
        <v>616</v>
      </c>
      <c r="AA2" s="15" t="s">
        <v>589</v>
      </c>
      <c r="AB2" s="15" t="s">
        <v>567</v>
      </c>
      <c r="AC2" s="15" t="s">
        <v>551</v>
      </c>
      <c r="AD2" s="15" t="s">
        <v>550</v>
      </c>
      <c r="AE2" s="15" t="s">
        <v>549</v>
      </c>
      <c r="AF2" s="15" t="s">
        <v>4</v>
      </c>
      <c r="AG2" s="37" t="s">
        <v>569</v>
      </c>
      <c r="AH2" s="37" t="s">
        <v>570</v>
      </c>
      <c r="AI2" s="37" t="s">
        <v>571</v>
      </c>
      <c r="AJ2" s="37" t="s">
        <v>572</v>
      </c>
      <c r="AK2" s="37" t="s">
        <v>573</v>
      </c>
      <c r="AL2" s="37" t="s">
        <v>577</v>
      </c>
      <c r="AM2" s="37" t="s">
        <v>578</v>
      </c>
      <c r="AN2" s="37" t="s">
        <v>574</v>
      </c>
      <c r="AO2" s="37" t="s">
        <v>575</v>
      </c>
      <c r="AP2" s="39" t="s">
        <v>588</v>
      </c>
      <c r="AQ2" s="18" t="s">
        <v>626</v>
      </c>
      <c r="AR2" s="18" t="s">
        <v>625</v>
      </c>
      <c r="AS2" s="18" t="s">
        <v>595</v>
      </c>
      <c r="AT2" s="18" t="s">
        <v>601</v>
      </c>
      <c r="AU2" s="18" t="s">
        <v>627</v>
      </c>
      <c r="AV2" s="18" t="s">
        <v>628</v>
      </c>
      <c r="AW2" s="18" t="s">
        <v>595</v>
      </c>
      <c r="AX2" s="18" t="s">
        <v>601</v>
      </c>
      <c r="AY2" s="41" t="s">
        <v>566</v>
      </c>
      <c r="AZ2" s="41" t="s">
        <v>600</v>
      </c>
      <c r="BA2" s="41" t="s">
        <v>586</v>
      </c>
      <c r="BB2" s="41" t="s">
        <v>587</v>
      </c>
      <c r="BC2" s="21" t="s">
        <v>982</v>
      </c>
      <c r="BD2" s="21" t="s">
        <v>984</v>
      </c>
      <c r="BE2" s="21" t="s">
        <v>639</v>
      </c>
      <c r="BF2" s="20" t="s">
        <v>562</v>
      </c>
      <c r="BG2" s="20" t="s">
        <v>563</v>
      </c>
      <c r="BH2" s="43" t="s">
        <v>637</v>
      </c>
      <c r="BI2" s="43" t="s">
        <v>638</v>
      </c>
    </row>
    <row r="3" spans="1:138" s="16" customFormat="1" x14ac:dyDescent="0.2">
      <c r="A3" s="25" t="s">
        <v>543</v>
      </c>
      <c r="B3" s="25" t="s">
        <v>1706</v>
      </c>
      <c r="C3" s="25"/>
      <c r="D3" s="25" t="s">
        <v>1598</v>
      </c>
      <c r="E3" s="77" t="s">
        <v>1478</v>
      </c>
      <c r="F3" s="25">
        <v>2016</v>
      </c>
      <c r="G3" s="25" t="s">
        <v>559</v>
      </c>
      <c r="H3" s="49" t="str">
        <f>IF(G3="Multiple countries","",IF(G3="","",VLOOKUP(G3,Lookup!$A$3:$F$190,3)))</f>
        <v/>
      </c>
      <c r="I3" s="49" t="str">
        <f>IF(G3="Multiple countries","",IF(G3="","",VLOOKUP(G3,Lookup!$A$3:$F$190,4)))</f>
        <v/>
      </c>
      <c r="J3" s="49" t="str">
        <f>IF(G3="Multiple countries","",IF(G3="","",VLOOKUP(G3,Lookup!$A$3:$F$190,5)))</f>
        <v/>
      </c>
      <c r="K3" s="49" t="str">
        <f>IF(G3="Multiple countries","",IF(G3="","",VLOOKUP(G3,Lookup!$A$3:$F$190,6)))</f>
        <v/>
      </c>
      <c r="L3" s="25"/>
      <c r="M3" s="25"/>
      <c r="N3" s="25" t="s">
        <v>1604</v>
      </c>
      <c r="O3" s="25"/>
      <c r="P3" s="25"/>
      <c r="Q3" s="25"/>
      <c r="R3" s="25" t="s">
        <v>17</v>
      </c>
      <c r="S3" s="25"/>
      <c r="T3" s="25"/>
      <c r="U3" s="25" t="s">
        <v>24</v>
      </c>
      <c r="V3" s="25" t="s">
        <v>1709</v>
      </c>
      <c r="W3" s="25" t="s">
        <v>1548</v>
      </c>
      <c r="X3" s="25"/>
      <c r="Y3" s="25"/>
      <c r="Z3" s="25"/>
      <c r="AA3" s="25"/>
      <c r="AB3" s="25"/>
      <c r="AC3" s="44" t="s">
        <v>1599</v>
      </c>
      <c r="AD3" s="25"/>
      <c r="AE3" s="25"/>
      <c r="AF3" s="25"/>
      <c r="AG3" s="25"/>
      <c r="AH3" s="25"/>
      <c r="AI3" s="25"/>
      <c r="AJ3" s="25"/>
      <c r="AK3" s="25"/>
      <c r="AL3" s="25"/>
      <c r="AM3" s="25"/>
      <c r="AN3" s="25"/>
      <c r="AO3" s="25" t="str">
        <f t="shared" ref="AO3:AO17" si="0">IF(COUNTBLANK(AG3:AM3)=7,"",COUNTIF(AG3:AM3,"Yes"))</f>
        <v/>
      </c>
      <c r="AP3" s="25"/>
      <c r="AQ3" s="25"/>
      <c r="AR3" s="25"/>
      <c r="AS3" s="25"/>
      <c r="AT3" s="25"/>
      <c r="AU3" s="25"/>
      <c r="AV3" s="25"/>
      <c r="AW3" s="25"/>
      <c r="AX3" s="25"/>
      <c r="AY3" s="25"/>
      <c r="AZ3" s="25"/>
      <c r="BA3" s="25"/>
      <c r="BB3" s="25"/>
      <c r="BC3" s="25"/>
      <c r="BD3" s="25"/>
      <c r="BE3" s="25"/>
      <c r="BF3" s="25" t="s">
        <v>28</v>
      </c>
      <c r="BG3" s="25"/>
      <c r="BH3" s="25" t="s">
        <v>1708</v>
      </c>
      <c r="BI3" s="133" t="s">
        <v>1707</v>
      </c>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row>
    <row r="4" spans="1:138" s="54" customFormat="1" x14ac:dyDescent="0.2">
      <c r="A4" s="25" t="s">
        <v>543</v>
      </c>
      <c r="B4" s="25" t="s">
        <v>1706</v>
      </c>
      <c r="C4" s="25"/>
      <c r="D4" s="25" t="s">
        <v>823</v>
      </c>
      <c r="E4" s="25" t="s">
        <v>822</v>
      </c>
      <c r="F4" s="25">
        <v>2011</v>
      </c>
      <c r="G4" s="25" t="s">
        <v>111</v>
      </c>
      <c r="H4" s="49" t="str">
        <f>IF(G4="Multiple countries","",IF(G4="","",VLOOKUP(G4,Lookup!$A$3:$F$190,3)))</f>
        <v>ASIA AND PACIFIC</v>
      </c>
      <c r="I4" s="49" t="str">
        <f>IF(G4="Multiple countries","",IF(G4="","",VLOOKUP(G4,Lookup!$A$3:$F$190,4)))</f>
        <v>South-East Asia Region</v>
      </c>
      <c r="J4" s="49" t="str">
        <f>IF(G4="Multiple countries","",IF(G4="","",VLOOKUP(G4,Lookup!$A$3:$F$190,5)))</f>
        <v>South Asia</v>
      </c>
      <c r="K4" s="49" t="str">
        <f>IF(G4="Multiple countries","",IF(G4="","",VLOOKUP(G4,Lookup!$A$3:$F$190,6)))</f>
        <v>Lower middle income</v>
      </c>
      <c r="L4" s="25" t="s">
        <v>9</v>
      </c>
      <c r="M4" s="25"/>
      <c r="N4" s="50" t="s">
        <v>838</v>
      </c>
      <c r="O4" s="25"/>
      <c r="P4" s="25"/>
      <c r="Q4" s="25"/>
      <c r="R4" s="25" t="s">
        <v>20</v>
      </c>
      <c r="S4" s="25" t="s">
        <v>839</v>
      </c>
      <c r="T4" s="25" t="s">
        <v>840</v>
      </c>
      <c r="U4" s="25" t="s">
        <v>36</v>
      </c>
      <c r="V4" s="25"/>
      <c r="W4" s="25" t="s">
        <v>557</v>
      </c>
      <c r="X4" s="46" t="s">
        <v>557</v>
      </c>
      <c r="Y4" s="25" t="s">
        <v>841</v>
      </c>
      <c r="Z4" s="25"/>
      <c r="AA4" s="25"/>
      <c r="AB4" s="25"/>
      <c r="AC4" s="25"/>
      <c r="AD4" s="25"/>
      <c r="AE4" s="25"/>
      <c r="AF4" s="44" t="s">
        <v>842</v>
      </c>
      <c r="AG4" s="25" t="s">
        <v>29</v>
      </c>
      <c r="AH4" s="25" t="s">
        <v>29</v>
      </c>
      <c r="AI4" s="25" t="s">
        <v>29</v>
      </c>
      <c r="AJ4" s="25" t="s">
        <v>28</v>
      </c>
      <c r="AK4" s="25" t="s">
        <v>29</v>
      </c>
      <c r="AL4" s="25" t="s">
        <v>28</v>
      </c>
      <c r="AM4" s="25" t="s">
        <v>29</v>
      </c>
      <c r="AN4" s="25" t="s">
        <v>28</v>
      </c>
      <c r="AO4" s="25">
        <f t="shared" si="0"/>
        <v>2</v>
      </c>
      <c r="AP4" s="25"/>
      <c r="AQ4" s="25"/>
      <c r="AR4" s="25"/>
      <c r="AS4" s="25"/>
      <c r="AT4" s="25"/>
      <c r="AU4" s="25"/>
      <c r="AV4" s="25"/>
      <c r="AW4" s="25"/>
      <c r="AX4" s="25"/>
      <c r="AY4" s="25"/>
      <c r="AZ4" s="25"/>
      <c r="BA4" s="25"/>
      <c r="BB4" s="25"/>
      <c r="BC4" s="25"/>
      <c r="BD4" s="25"/>
      <c r="BE4" s="25"/>
      <c r="BF4" s="25" t="s">
        <v>29</v>
      </c>
      <c r="BG4" s="25" t="s">
        <v>843</v>
      </c>
      <c r="BH4" s="25" t="s">
        <v>821</v>
      </c>
      <c r="BI4" s="51" t="s">
        <v>820</v>
      </c>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row>
    <row r="5" spans="1:138" s="16" customFormat="1" x14ac:dyDescent="0.2">
      <c r="A5" s="25" t="s">
        <v>543</v>
      </c>
      <c r="B5" s="25" t="s">
        <v>1235</v>
      </c>
      <c r="C5" s="25"/>
      <c r="D5" s="25" t="s">
        <v>1682</v>
      </c>
      <c r="E5" s="25" t="s">
        <v>1683</v>
      </c>
      <c r="F5" s="25">
        <v>2015</v>
      </c>
      <c r="G5" s="25" t="s">
        <v>157</v>
      </c>
      <c r="H5" s="49" t="str">
        <f>IF(G5="Multiple countries","",IF(G5="","",VLOOKUP(G5,Lookup!$A$3:$F$190,3)))</f>
        <v>LATIN AMERICA AND THE CARIBBEAN</v>
      </c>
      <c r="I5" s="49" t="str">
        <f>IF(G5="Multiple countries","",IF(G5="","",VLOOKUP(G5,Lookup!$A$3:$F$190,4)))</f>
        <v>Region of the Americas</v>
      </c>
      <c r="J5" s="49" t="str">
        <f>IF(G5="Multiple countries","",IF(G5="","",VLOOKUP(G5,Lookup!$A$3:$F$190,5)))</f>
        <v>Latin America &amp; Caribbean</v>
      </c>
      <c r="K5" s="49" t="str">
        <f>IF(G5="Multiple countries","",IF(G5="","",VLOOKUP(G5,Lookup!$A$3:$F$190,6)))</f>
        <v>Upper middle income</v>
      </c>
      <c r="L5" s="25" t="s">
        <v>12</v>
      </c>
      <c r="M5" s="25"/>
      <c r="N5" s="25" t="s">
        <v>556</v>
      </c>
      <c r="O5" s="25" t="s">
        <v>1658</v>
      </c>
      <c r="P5" s="25">
        <v>2012</v>
      </c>
      <c r="Q5" s="25" t="s">
        <v>558</v>
      </c>
      <c r="R5" s="25" t="s">
        <v>39</v>
      </c>
      <c r="S5" s="25" t="s">
        <v>1659</v>
      </c>
      <c r="T5" s="25">
        <v>20</v>
      </c>
      <c r="U5" s="25" t="s">
        <v>35</v>
      </c>
      <c r="V5" s="25"/>
      <c r="W5" s="25" t="s">
        <v>580</v>
      </c>
      <c r="X5" s="25" t="s">
        <v>1667</v>
      </c>
      <c r="Y5" s="25" t="s">
        <v>1669</v>
      </c>
      <c r="Z5" s="25"/>
      <c r="AA5" s="25" t="s">
        <v>29</v>
      </c>
      <c r="AB5" s="25"/>
      <c r="AC5" s="25"/>
      <c r="AD5" s="25"/>
      <c r="AE5" s="44" t="s">
        <v>1660</v>
      </c>
      <c r="AF5" s="25"/>
      <c r="AG5" s="25" t="s">
        <v>28</v>
      </c>
      <c r="AH5" s="25" t="s">
        <v>28</v>
      </c>
      <c r="AI5" s="25" t="s">
        <v>28</v>
      </c>
      <c r="AJ5" s="25" t="s">
        <v>29</v>
      </c>
      <c r="AK5" s="25" t="s">
        <v>29</v>
      </c>
      <c r="AL5" s="25" t="s">
        <v>28</v>
      </c>
      <c r="AM5" s="25" t="s">
        <v>28</v>
      </c>
      <c r="AN5" s="25" t="s">
        <v>28</v>
      </c>
      <c r="AO5" s="25">
        <f t="shared" si="0"/>
        <v>5</v>
      </c>
      <c r="AP5" s="25"/>
      <c r="AQ5" s="25" t="s">
        <v>28</v>
      </c>
      <c r="AR5" s="25"/>
      <c r="AS5" s="25"/>
      <c r="AT5" s="25"/>
      <c r="AU5" s="25"/>
      <c r="AV5" s="25"/>
      <c r="AW5" s="25"/>
      <c r="AX5" s="25"/>
      <c r="AY5" s="25"/>
      <c r="AZ5" s="25"/>
      <c r="BA5" s="25"/>
      <c r="BB5" s="25"/>
      <c r="BC5" s="25"/>
      <c r="BD5" s="25"/>
      <c r="BE5" s="25"/>
      <c r="BF5" s="25" t="s">
        <v>29</v>
      </c>
      <c r="BG5" s="25" t="s">
        <v>843</v>
      </c>
      <c r="BH5" s="25" t="s">
        <v>1684</v>
      </c>
      <c r="BI5" s="81" t="s">
        <v>1685</v>
      </c>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row>
    <row r="6" spans="1:138" s="16" customFormat="1" x14ac:dyDescent="0.2">
      <c r="A6" s="25" t="s">
        <v>543</v>
      </c>
      <c r="B6" s="25" t="s">
        <v>1706</v>
      </c>
      <c r="C6" s="25"/>
      <c r="D6" s="25" t="s">
        <v>827</v>
      </c>
      <c r="E6" s="25" t="s">
        <v>832</v>
      </c>
      <c r="F6" s="25">
        <v>2013</v>
      </c>
      <c r="G6" s="25" t="s">
        <v>45</v>
      </c>
      <c r="H6" s="49" t="str">
        <f>IF(G6="Multiple countries","",IF(G6="","",VLOOKUP(G6,Lookup!$A$3:$F$190,3)))</f>
        <v>EASTERN EUROPE AND CENTRAL ASIA</v>
      </c>
      <c r="I6" s="49" t="str">
        <f>IF(G6="Multiple countries","",IF(G6="","",VLOOKUP(G6,Lookup!$A$3:$F$190,4)))</f>
        <v>European Region</v>
      </c>
      <c r="J6" s="49" t="str">
        <f>IF(G6="Multiple countries","",IF(G6="","",VLOOKUP(G6,Lookup!$A$3:$F$190,5)))</f>
        <v>Europe &amp; Central Asia</v>
      </c>
      <c r="K6" s="49" t="str">
        <f>IF(G6="Multiple countries","",IF(G6="","",VLOOKUP(G6,Lookup!$A$3:$F$190,6)))</f>
        <v>Lower middle income</v>
      </c>
      <c r="L6" s="25" t="s">
        <v>8</v>
      </c>
      <c r="M6" s="25"/>
      <c r="N6" s="25" t="s">
        <v>845</v>
      </c>
      <c r="O6" s="25"/>
      <c r="P6" s="25"/>
      <c r="Q6" s="25"/>
      <c r="R6" s="25" t="s">
        <v>14</v>
      </c>
      <c r="S6" s="25"/>
      <c r="T6" s="25" t="s">
        <v>844</v>
      </c>
      <c r="U6" s="25" t="s">
        <v>22</v>
      </c>
      <c r="V6" s="25"/>
      <c r="W6" s="25"/>
      <c r="X6" s="25"/>
      <c r="Y6" s="25"/>
      <c r="Z6" s="25"/>
      <c r="AA6" s="25"/>
      <c r="AB6" s="25"/>
      <c r="AC6" s="25"/>
      <c r="AD6" s="25"/>
      <c r="AE6" s="25"/>
      <c r="AF6" s="25" t="s">
        <v>732</v>
      </c>
      <c r="AG6" s="25"/>
      <c r="AH6" s="25"/>
      <c r="AI6" s="25"/>
      <c r="AJ6" s="25"/>
      <c r="AK6" s="25"/>
      <c r="AL6" s="25"/>
      <c r="AM6" s="25"/>
      <c r="AN6" s="25"/>
      <c r="AO6" s="25" t="str">
        <f t="shared" si="0"/>
        <v/>
      </c>
      <c r="AP6" s="25"/>
      <c r="AQ6" s="25"/>
      <c r="AR6" s="25" t="s">
        <v>28</v>
      </c>
      <c r="AS6" s="25" t="s">
        <v>848</v>
      </c>
      <c r="AT6" s="25" t="s">
        <v>849</v>
      </c>
      <c r="AU6" s="25"/>
      <c r="AV6" s="25"/>
      <c r="AW6" s="25"/>
      <c r="AX6" s="25"/>
      <c r="AY6" s="25"/>
      <c r="AZ6" s="25"/>
      <c r="BA6" s="25"/>
      <c r="BB6" s="25"/>
      <c r="BC6" s="25"/>
      <c r="BD6" s="25"/>
      <c r="BE6" s="25"/>
      <c r="BF6" s="25" t="s">
        <v>29</v>
      </c>
      <c r="BG6" s="25" t="s">
        <v>846</v>
      </c>
      <c r="BH6" s="25" t="s">
        <v>833</v>
      </c>
      <c r="BI6" s="53" t="s">
        <v>831</v>
      </c>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row>
    <row r="7" spans="1:138" s="16" customFormat="1" x14ac:dyDescent="0.2">
      <c r="A7" s="25" t="s">
        <v>543</v>
      </c>
      <c r="B7" s="25" t="s">
        <v>1706</v>
      </c>
      <c r="C7" s="25"/>
      <c r="D7" s="25" t="s">
        <v>827</v>
      </c>
      <c r="E7" s="25" t="s">
        <v>826</v>
      </c>
      <c r="F7" s="25">
        <v>2012</v>
      </c>
      <c r="G7" s="25" t="s">
        <v>45</v>
      </c>
      <c r="H7" s="49" t="str">
        <f>IF(G7="Multiple countries","",IF(G7="","",VLOOKUP(G7,Lookup!$A$3:$F$190,3)))</f>
        <v>EASTERN EUROPE AND CENTRAL ASIA</v>
      </c>
      <c r="I7" s="49" t="str">
        <f>IF(G7="Multiple countries","",IF(G7="","",VLOOKUP(G7,Lookup!$A$3:$F$190,4)))</f>
        <v>European Region</v>
      </c>
      <c r="J7" s="49" t="str">
        <f>IF(G7="Multiple countries","",IF(G7="","",VLOOKUP(G7,Lookup!$A$3:$F$190,5)))</f>
        <v>Europe &amp; Central Asia</v>
      </c>
      <c r="K7" s="49" t="str">
        <f>IF(G7="Multiple countries","",IF(G7="","",VLOOKUP(G7,Lookup!$A$3:$F$190,6)))</f>
        <v>Lower middle income</v>
      </c>
      <c r="L7" s="25" t="s">
        <v>8</v>
      </c>
      <c r="M7" s="25"/>
      <c r="N7" s="25" t="s">
        <v>847</v>
      </c>
      <c r="O7" s="25"/>
      <c r="P7" s="25"/>
      <c r="Q7" s="25"/>
      <c r="R7" s="25"/>
      <c r="S7" s="25"/>
      <c r="T7" s="25"/>
      <c r="U7" s="25"/>
      <c r="V7" s="25"/>
      <c r="W7" s="25"/>
      <c r="X7" s="25"/>
      <c r="Y7" s="25"/>
      <c r="Z7" s="25"/>
      <c r="AA7" s="25"/>
      <c r="AB7" s="25"/>
      <c r="AC7" s="25"/>
      <c r="AD7" s="25"/>
      <c r="AE7" s="25"/>
      <c r="AF7" s="25" t="s">
        <v>732</v>
      </c>
      <c r="AG7" s="25"/>
      <c r="AH7" s="25"/>
      <c r="AI7" s="25"/>
      <c r="AJ7" s="25"/>
      <c r="AK7" s="25"/>
      <c r="AL7" s="25"/>
      <c r="AM7" s="25"/>
      <c r="AN7" s="25"/>
      <c r="AO7" s="25" t="str">
        <f t="shared" si="0"/>
        <v/>
      </c>
      <c r="AP7" s="25"/>
      <c r="AQ7" s="25"/>
      <c r="AR7" s="25"/>
      <c r="AS7" s="25"/>
      <c r="AT7" s="25"/>
      <c r="AU7" s="25"/>
      <c r="AV7" s="25"/>
      <c r="AW7" s="25"/>
      <c r="AX7" s="25"/>
      <c r="AY7" s="25"/>
      <c r="AZ7" s="25"/>
      <c r="BA7" s="25"/>
      <c r="BB7" s="25"/>
      <c r="BC7" s="25"/>
      <c r="BD7" s="25"/>
      <c r="BE7" s="25"/>
      <c r="BF7" s="25" t="s">
        <v>29</v>
      </c>
      <c r="BG7" s="25" t="s">
        <v>850</v>
      </c>
      <c r="BH7" s="25" t="s">
        <v>825</v>
      </c>
      <c r="BI7" s="53" t="s">
        <v>824</v>
      </c>
    </row>
    <row r="8" spans="1:138" s="16" customFormat="1" x14ac:dyDescent="0.2">
      <c r="A8" s="25" t="s">
        <v>543</v>
      </c>
      <c r="B8" s="25" t="s">
        <v>1706</v>
      </c>
      <c r="C8" s="25"/>
      <c r="D8" s="25" t="s">
        <v>827</v>
      </c>
      <c r="E8" s="25" t="s">
        <v>828</v>
      </c>
      <c r="F8" s="25">
        <v>2011</v>
      </c>
      <c r="G8" s="25" t="s">
        <v>245</v>
      </c>
      <c r="H8" s="49" t="str">
        <f>IF(G8="Multiple countries","",IF(G8="","",VLOOKUP(G8,Lookup!$A$3:$F$190,3)))</f>
        <v>WESTERN AND CENTRAL EUROPE AND NORTH AMERICA</v>
      </c>
      <c r="I8" s="49" t="str">
        <f>IF(G8="Multiple countries","",IF(G8="","",VLOOKUP(G8,Lookup!$A$3:$F$190,4)))</f>
        <v>Region of the Americas</v>
      </c>
      <c r="J8" s="49" t="str">
        <f>IF(G8="Multiple countries","",IF(G8="","",VLOOKUP(G8,Lookup!$A$3:$F$190,5)))</f>
        <v>North America</v>
      </c>
      <c r="K8" s="49" t="str">
        <f>IF(G8="Multiple countries","",IF(G8="","",VLOOKUP(G8,Lookup!$A$3:$F$190,6)))</f>
        <v>High income</v>
      </c>
      <c r="L8" s="25" t="s">
        <v>8</v>
      </c>
      <c r="M8" s="25"/>
      <c r="N8" s="25" t="s">
        <v>851</v>
      </c>
      <c r="O8" s="25" t="s">
        <v>852</v>
      </c>
      <c r="P8" s="25">
        <v>2006</v>
      </c>
      <c r="Q8" s="25" t="s">
        <v>531</v>
      </c>
      <c r="R8" s="25" t="s">
        <v>14</v>
      </c>
      <c r="S8" s="25"/>
      <c r="T8" s="25" t="s">
        <v>853</v>
      </c>
      <c r="U8" s="25" t="s">
        <v>34</v>
      </c>
      <c r="V8" s="25"/>
      <c r="W8" s="25" t="s">
        <v>557</v>
      </c>
      <c r="X8" s="46" t="s">
        <v>557</v>
      </c>
      <c r="Y8" s="25" t="s">
        <v>854</v>
      </c>
      <c r="Z8" s="25"/>
      <c r="AA8" s="25" t="s">
        <v>534</v>
      </c>
      <c r="AB8" s="25"/>
      <c r="AC8" s="25" t="s">
        <v>855</v>
      </c>
      <c r="AD8" s="25"/>
      <c r="AE8" s="25"/>
      <c r="AF8" s="25"/>
      <c r="AG8" s="25" t="s">
        <v>29</v>
      </c>
      <c r="AH8" s="25" t="s">
        <v>29</v>
      </c>
      <c r="AI8" s="25" t="s">
        <v>28</v>
      </c>
      <c r="AJ8" s="25" t="s">
        <v>28</v>
      </c>
      <c r="AK8" s="25" t="s">
        <v>29</v>
      </c>
      <c r="AL8" s="25" t="s">
        <v>28</v>
      </c>
      <c r="AM8" s="25" t="s">
        <v>29</v>
      </c>
      <c r="AN8" s="25" t="s">
        <v>28</v>
      </c>
      <c r="AO8" s="25">
        <f t="shared" si="0"/>
        <v>3</v>
      </c>
      <c r="AP8" s="25"/>
      <c r="AQ8" s="25" t="s">
        <v>29</v>
      </c>
      <c r="AR8" s="25" t="s">
        <v>556</v>
      </c>
      <c r="AS8" s="25"/>
      <c r="AT8" s="25"/>
      <c r="AU8" s="25" t="s">
        <v>28</v>
      </c>
      <c r="AV8" s="25"/>
      <c r="AW8" s="25"/>
      <c r="AX8" s="25"/>
      <c r="AY8" s="25"/>
      <c r="AZ8" s="25"/>
      <c r="BA8" s="25"/>
      <c r="BB8" s="25"/>
      <c r="BC8" s="25"/>
      <c r="BD8" s="25"/>
      <c r="BE8" s="25"/>
      <c r="BF8" s="25" t="s">
        <v>29</v>
      </c>
      <c r="BG8" s="25" t="s">
        <v>996</v>
      </c>
      <c r="BH8" s="25" t="s">
        <v>830</v>
      </c>
      <c r="BI8" s="52" t="s">
        <v>829</v>
      </c>
    </row>
    <row r="9" spans="1:138" s="16" customFormat="1" x14ac:dyDescent="0.2">
      <c r="A9" s="25" t="s">
        <v>543</v>
      </c>
      <c r="B9" s="25" t="s">
        <v>1235</v>
      </c>
      <c r="C9" s="25"/>
      <c r="D9" s="25" t="s">
        <v>1687</v>
      </c>
      <c r="E9" s="131" t="s">
        <v>1688</v>
      </c>
      <c r="F9" s="25">
        <v>2018</v>
      </c>
      <c r="G9" s="25" t="s">
        <v>176</v>
      </c>
      <c r="H9" s="49" t="str">
        <f>IF(G9="Multiple countries","",IF(G9="","",VLOOKUP(G9,Lookup!$A$3:$F$190,3)))</f>
        <v>LATIN AMERICA AND THE CARIBBEAN</v>
      </c>
      <c r="I9" s="49" t="str">
        <f>IF(G9="Multiple countries","",IF(G9="","",VLOOKUP(G9,Lookup!$A$3:$F$190,4)))</f>
        <v>Region of the Americas</v>
      </c>
      <c r="J9" s="49" t="str">
        <f>IF(G9="Multiple countries","",IF(G9="","",VLOOKUP(G9,Lookup!$A$3:$F$190,5)))</f>
        <v>Latin America &amp; Caribbean</v>
      </c>
      <c r="K9" s="49" t="str">
        <f>IF(G9="Multiple countries","",IF(G9="","",VLOOKUP(G9,Lookup!$A$3:$F$190,6)))</f>
        <v>Upper middle income</v>
      </c>
      <c r="L9" s="25" t="s">
        <v>8</v>
      </c>
      <c r="M9" s="25"/>
      <c r="N9" s="25" t="s">
        <v>1661</v>
      </c>
      <c r="O9" s="25" t="s">
        <v>1662</v>
      </c>
      <c r="P9" s="25" t="s">
        <v>1663</v>
      </c>
      <c r="Q9" s="25" t="s">
        <v>558</v>
      </c>
      <c r="R9" s="25" t="s">
        <v>17</v>
      </c>
      <c r="S9" s="25"/>
      <c r="T9" s="25">
        <v>733</v>
      </c>
      <c r="U9" s="25" t="s">
        <v>48</v>
      </c>
      <c r="V9" s="25" t="s">
        <v>1676</v>
      </c>
      <c r="W9" s="25" t="s">
        <v>584</v>
      </c>
      <c r="X9" s="25" t="s">
        <v>1668</v>
      </c>
      <c r="Y9" s="25"/>
      <c r="Z9" s="25"/>
      <c r="AA9" s="25" t="s">
        <v>29</v>
      </c>
      <c r="AB9" s="25"/>
      <c r="AC9" s="44" t="s">
        <v>1664</v>
      </c>
      <c r="AD9" s="25"/>
      <c r="AE9" s="25"/>
      <c r="AF9" s="25"/>
      <c r="AG9" s="25" t="s">
        <v>28</v>
      </c>
      <c r="AH9" s="25" t="s">
        <v>28</v>
      </c>
      <c r="AI9" s="25" t="s">
        <v>28</v>
      </c>
      <c r="AJ9" s="25" t="s">
        <v>29</v>
      </c>
      <c r="AK9" s="25" t="s">
        <v>29</v>
      </c>
      <c r="AL9" s="25" t="s">
        <v>29</v>
      </c>
      <c r="AM9" s="25" t="s">
        <v>29</v>
      </c>
      <c r="AN9" s="25" t="s">
        <v>28</v>
      </c>
      <c r="AO9" s="25">
        <f t="shared" si="0"/>
        <v>3</v>
      </c>
      <c r="AP9" s="25"/>
      <c r="AQ9" s="25" t="s">
        <v>28</v>
      </c>
      <c r="AR9" s="25" t="s">
        <v>558</v>
      </c>
      <c r="AS9" s="44" t="s">
        <v>1664</v>
      </c>
      <c r="AT9" s="25"/>
      <c r="AU9" s="25"/>
      <c r="AV9" s="25"/>
      <c r="AW9" s="25"/>
      <c r="AX9" s="25"/>
      <c r="AY9" s="25"/>
      <c r="AZ9" s="25"/>
      <c r="BA9" s="25"/>
      <c r="BB9" s="25"/>
      <c r="BC9" s="25"/>
      <c r="BD9" s="25"/>
      <c r="BE9" s="25"/>
      <c r="BF9" s="25" t="s">
        <v>28</v>
      </c>
      <c r="BG9" s="25"/>
      <c r="BH9" s="25" t="s">
        <v>1686</v>
      </c>
      <c r="BI9" s="81" t="s">
        <v>1701</v>
      </c>
    </row>
    <row r="10" spans="1:138" s="16" customFormat="1" x14ac:dyDescent="0.2">
      <c r="A10" s="25" t="s">
        <v>543</v>
      </c>
      <c r="B10" s="25" t="s">
        <v>1706</v>
      </c>
      <c r="C10" s="25"/>
      <c r="D10" s="25" t="s">
        <v>1610</v>
      </c>
      <c r="E10" s="131" t="s">
        <v>1611</v>
      </c>
      <c r="F10" s="25">
        <v>2017</v>
      </c>
      <c r="G10" s="25" t="s">
        <v>559</v>
      </c>
      <c r="H10" s="49" t="str">
        <f>IF(G10="Multiple countries","",IF(G10="","",VLOOKUP(G10,Lookup!$A$3:$F$190,3)))</f>
        <v/>
      </c>
      <c r="I10" s="49" t="str">
        <f>IF(G10="Multiple countries","",IF(G10="","",VLOOKUP(G10,Lookup!$A$3:$F$190,4)))</f>
        <v/>
      </c>
      <c r="J10" s="49" t="str">
        <f>IF(G10="Multiple countries","",IF(G10="","",VLOOKUP(G10,Lookup!$A$3:$F$190,5)))</f>
        <v/>
      </c>
      <c r="K10" s="49" t="str">
        <f>IF(G10="Multiple countries","",IF(G10="","",VLOOKUP(G10,Lookup!$A$3:$F$190,6)))</f>
        <v/>
      </c>
      <c r="L10" s="25"/>
      <c r="M10" s="25"/>
      <c r="N10" s="25" t="s">
        <v>1612</v>
      </c>
      <c r="O10" s="25"/>
      <c r="P10" s="25"/>
      <c r="Q10" s="25"/>
      <c r="R10" s="25" t="s">
        <v>17</v>
      </c>
      <c r="S10" s="25"/>
      <c r="T10" s="25"/>
      <c r="U10" s="25"/>
      <c r="V10" s="25"/>
      <c r="W10" s="25" t="s">
        <v>581</v>
      </c>
      <c r="X10" s="25"/>
      <c r="Y10" s="25"/>
      <c r="Z10" s="25"/>
      <c r="AA10" s="25"/>
      <c r="AB10" s="25"/>
      <c r="AC10" s="25" t="s">
        <v>1613</v>
      </c>
      <c r="AD10" s="25"/>
      <c r="AE10" s="25"/>
      <c r="AF10" s="25"/>
      <c r="AG10" s="25"/>
      <c r="AH10" s="25"/>
      <c r="AI10" s="25"/>
      <c r="AJ10" s="25"/>
      <c r="AK10" s="25"/>
      <c r="AL10" s="25"/>
      <c r="AM10" s="25"/>
      <c r="AN10" s="25"/>
      <c r="AO10" s="25" t="str">
        <f t="shared" si="0"/>
        <v/>
      </c>
      <c r="AP10" s="25"/>
      <c r="AQ10" s="25"/>
      <c r="AR10" s="25"/>
      <c r="AS10" s="25"/>
      <c r="AT10" s="25"/>
      <c r="AU10" s="25"/>
      <c r="AV10" s="25"/>
      <c r="AW10" s="25"/>
      <c r="AX10" s="25"/>
      <c r="AY10" s="25"/>
      <c r="AZ10" s="25"/>
      <c r="BA10" s="25"/>
      <c r="BB10" s="25"/>
      <c r="BC10" s="25"/>
      <c r="BD10" s="25"/>
      <c r="BE10" s="25"/>
      <c r="BF10" s="25" t="s">
        <v>29</v>
      </c>
      <c r="BG10" s="25"/>
      <c r="BH10" s="25" t="s">
        <v>1711</v>
      </c>
      <c r="BI10" s="81" t="s">
        <v>1710</v>
      </c>
    </row>
    <row r="11" spans="1:138" s="16" customFormat="1" x14ac:dyDescent="0.2">
      <c r="A11" s="25" t="s">
        <v>543</v>
      </c>
      <c r="B11" s="25" t="s">
        <v>1706</v>
      </c>
      <c r="C11" s="25"/>
      <c r="D11" s="25" t="s">
        <v>837</v>
      </c>
      <c r="E11" s="25" t="s">
        <v>836</v>
      </c>
      <c r="F11" s="25">
        <v>2013</v>
      </c>
      <c r="G11" s="25" t="s">
        <v>47</v>
      </c>
      <c r="H11" s="49" t="str">
        <f>IF(G11="Multiple countries","",IF(G11="","",VLOOKUP(G11,Lookup!$A$3:$F$190,3)))</f>
        <v>AFRICA - EAST AND SOUTHERN</v>
      </c>
      <c r="I11" s="49" t="str">
        <f>IF(G11="Multiple countries","",IF(G11="","",VLOOKUP(G11,Lookup!$A$3:$F$190,4)))</f>
        <v>African Region</v>
      </c>
      <c r="J11" s="49" t="str">
        <f>IF(G11="Multiple countries","",IF(G11="","",VLOOKUP(G11,Lookup!$A$3:$F$190,5)))</f>
        <v>Sub-Saharan Africa</v>
      </c>
      <c r="K11" s="49" t="str">
        <f>IF(G11="Multiple countries","",IF(G11="","",VLOOKUP(G11,Lookup!$A$3:$F$190,6)))</f>
        <v>Lower middle income</v>
      </c>
      <c r="L11" s="25" t="s">
        <v>9</v>
      </c>
      <c r="M11" s="25"/>
      <c r="N11" s="25" t="s">
        <v>856</v>
      </c>
      <c r="O11" s="25"/>
      <c r="P11" s="25"/>
      <c r="Q11" s="25"/>
      <c r="R11" s="25" t="s">
        <v>20</v>
      </c>
      <c r="S11" s="25" t="s">
        <v>857</v>
      </c>
      <c r="T11" s="25" t="s">
        <v>858</v>
      </c>
      <c r="U11" s="25" t="s">
        <v>24</v>
      </c>
      <c r="V11" s="25"/>
      <c r="W11" s="25"/>
      <c r="X11" s="25"/>
      <c r="Y11" s="25"/>
      <c r="Z11" s="25"/>
      <c r="AA11" s="25"/>
      <c r="AB11" s="25"/>
      <c r="AC11" s="25"/>
      <c r="AD11" s="25"/>
      <c r="AE11" s="25"/>
      <c r="AF11" s="25" t="s">
        <v>732</v>
      </c>
      <c r="AG11" s="25"/>
      <c r="AH11" s="25"/>
      <c r="AI11" s="25"/>
      <c r="AJ11" s="25"/>
      <c r="AK11" s="25"/>
      <c r="AL11" s="25"/>
      <c r="AM11" s="25"/>
      <c r="AN11" s="25"/>
      <c r="AO11" s="25" t="str">
        <f t="shared" si="0"/>
        <v/>
      </c>
      <c r="AP11" s="25"/>
      <c r="AQ11" s="25"/>
      <c r="AR11" s="25"/>
      <c r="AS11" s="25"/>
      <c r="AT11" s="25"/>
      <c r="AU11" s="25"/>
      <c r="AV11" s="25"/>
      <c r="AW11" s="25"/>
      <c r="AX11" s="25"/>
      <c r="AY11" s="25"/>
      <c r="AZ11" s="25"/>
      <c r="BA11" s="25"/>
      <c r="BB11" s="25"/>
      <c r="BC11" s="25"/>
      <c r="BD11" s="25"/>
      <c r="BE11" s="25"/>
      <c r="BF11" s="25" t="s">
        <v>29</v>
      </c>
      <c r="BG11" s="25" t="s">
        <v>843</v>
      </c>
      <c r="BH11" s="25" t="s">
        <v>835</v>
      </c>
      <c r="BI11" s="52" t="s">
        <v>834</v>
      </c>
    </row>
    <row r="12" spans="1:138" s="16" customFormat="1" x14ac:dyDescent="0.2">
      <c r="A12" s="25" t="s">
        <v>543</v>
      </c>
      <c r="B12" s="25" t="s">
        <v>1235</v>
      </c>
      <c r="C12" s="25"/>
      <c r="D12" s="25" t="s">
        <v>1690</v>
      </c>
      <c r="E12" s="25" t="s">
        <v>1689</v>
      </c>
      <c r="F12" s="25">
        <v>2019</v>
      </c>
      <c r="G12" s="25" t="s">
        <v>559</v>
      </c>
      <c r="H12" s="49" t="str">
        <f>IF(G12="Multiple countries","",IF(G12="","",VLOOKUP(G12,Lookup!$A$3:$F$190,3)))</f>
        <v/>
      </c>
      <c r="I12" s="49" t="str">
        <f>IF(G12="Multiple countries","",IF(G12="","",VLOOKUP(G12,Lookup!$A$3:$F$190,4)))</f>
        <v/>
      </c>
      <c r="J12" s="49" t="str">
        <f>IF(G12="Multiple countries","",IF(G12="","",VLOOKUP(G12,Lookup!$A$3:$F$190,5)))</f>
        <v/>
      </c>
      <c r="K12" s="49" t="str">
        <f>IF(G12="Multiple countries","",IF(G12="","",VLOOKUP(G12,Lookup!$A$3:$F$190,6)))</f>
        <v/>
      </c>
      <c r="L12" s="25" t="s">
        <v>20</v>
      </c>
      <c r="M12" s="25"/>
      <c r="N12" s="25" t="s">
        <v>556</v>
      </c>
      <c r="O12" s="25" t="s">
        <v>1665</v>
      </c>
      <c r="P12" s="25" t="s">
        <v>1666</v>
      </c>
      <c r="Q12" s="25" t="s">
        <v>558</v>
      </c>
      <c r="R12" s="25" t="s">
        <v>49</v>
      </c>
      <c r="S12" s="25"/>
      <c r="T12" s="25">
        <v>62628</v>
      </c>
      <c r="U12" s="25" t="s">
        <v>48</v>
      </c>
      <c r="V12" s="25"/>
      <c r="W12" s="25" t="s">
        <v>581</v>
      </c>
      <c r="X12" s="25" t="s">
        <v>1667</v>
      </c>
      <c r="Y12" s="25"/>
      <c r="Z12" s="25"/>
      <c r="AA12" s="25" t="s">
        <v>29</v>
      </c>
      <c r="AB12" s="25"/>
      <c r="AC12" s="44" t="s">
        <v>1670</v>
      </c>
      <c r="AD12" s="25"/>
      <c r="AE12" s="25"/>
      <c r="AF12" s="25"/>
      <c r="AG12" s="25" t="s">
        <v>28</v>
      </c>
      <c r="AH12" s="25" t="s">
        <v>28</v>
      </c>
      <c r="AI12" s="25" t="s">
        <v>28</v>
      </c>
      <c r="AJ12" s="25" t="s">
        <v>29</v>
      </c>
      <c r="AK12" s="25" t="s">
        <v>29</v>
      </c>
      <c r="AL12" s="25" t="s">
        <v>29</v>
      </c>
      <c r="AM12" s="25" t="s">
        <v>29</v>
      </c>
      <c r="AN12" s="25" t="s">
        <v>28</v>
      </c>
      <c r="AO12" s="25">
        <f t="shared" si="0"/>
        <v>3</v>
      </c>
      <c r="AP12" s="25"/>
      <c r="AQ12" s="25" t="s">
        <v>28</v>
      </c>
      <c r="AR12" s="25" t="s">
        <v>558</v>
      </c>
      <c r="AS12" s="44" t="s">
        <v>1670</v>
      </c>
      <c r="AT12" s="25"/>
      <c r="AU12" s="25"/>
      <c r="AV12" s="25"/>
      <c r="AW12" s="25"/>
      <c r="AX12" s="25"/>
      <c r="AY12" s="25"/>
      <c r="AZ12" s="25"/>
      <c r="BA12" s="25"/>
      <c r="BB12" s="25"/>
      <c r="BC12" s="25"/>
      <c r="BD12" s="25"/>
      <c r="BE12" s="25"/>
      <c r="BF12" s="25" t="s">
        <v>28</v>
      </c>
      <c r="BG12" s="25"/>
      <c r="BH12" s="25" t="s">
        <v>1691</v>
      </c>
      <c r="BI12" s="81" t="s">
        <v>1702</v>
      </c>
    </row>
    <row r="13" spans="1:138" s="16" customFormat="1" x14ac:dyDescent="0.2">
      <c r="A13" s="25" t="s">
        <v>543</v>
      </c>
      <c r="B13" s="25" t="s">
        <v>1706</v>
      </c>
      <c r="C13" s="25"/>
      <c r="D13" s="3" t="s">
        <v>1458</v>
      </c>
      <c r="E13" s="3" t="s">
        <v>1459</v>
      </c>
      <c r="F13" s="3">
        <v>2018</v>
      </c>
      <c r="G13" s="25" t="s">
        <v>559</v>
      </c>
      <c r="H13" s="49" t="str">
        <f>IF(G13="Multiple countries","",IF(G13="","",VLOOKUP(G13,Lookup!$A$3:$F$190,3)))</f>
        <v/>
      </c>
      <c r="I13" s="49" t="str">
        <f>IF(G13="Multiple countries","",IF(G13="","",VLOOKUP(G13,Lookup!$A$3:$F$190,4)))</f>
        <v/>
      </c>
      <c r="J13" s="49" t="str">
        <f>IF(G13="Multiple countries","",IF(G13="","",VLOOKUP(G13,Lookup!$A$3:$F$190,5)))</f>
        <v/>
      </c>
      <c r="K13" s="49" t="str">
        <f>IF(G13="Multiple countries","",IF(G13="","",VLOOKUP(G13,Lookup!$A$3:$F$190,6)))</f>
        <v/>
      </c>
      <c r="L13" s="3" t="s">
        <v>20</v>
      </c>
      <c r="M13" s="3"/>
      <c r="N13" s="3" t="s">
        <v>1461</v>
      </c>
      <c r="O13" s="3" t="s">
        <v>1462</v>
      </c>
      <c r="P13" s="62" t="s">
        <v>557</v>
      </c>
      <c r="Q13" s="3" t="s">
        <v>558</v>
      </c>
      <c r="R13" s="25" t="s">
        <v>20</v>
      </c>
      <c r="S13" s="25" t="s">
        <v>1547</v>
      </c>
      <c r="T13" s="25"/>
      <c r="U13" s="25"/>
      <c r="V13" s="25"/>
      <c r="W13" s="25" t="s">
        <v>1548</v>
      </c>
      <c r="X13" s="25"/>
      <c r="Y13" s="25"/>
      <c r="Z13" s="25"/>
      <c r="AA13" s="25" t="s">
        <v>29</v>
      </c>
      <c r="AB13" s="25"/>
      <c r="AC13" s="25"/>
      <c r="AD13" s="25"/>
      <c r="AE13" s="25"/>
      <c r="AF13" s="25"/>
      <c r="AG13" s="25" t="s">
        <v>28</v>
      </c>
      <c r="AH13" s="25" t="s">
        <v>28</v>
      </c>
      <c r="AI13" s="25" t="s">
        <v>29</v>
      </c>
      <c r="AJ13" s="25" t="s">
        <v>28</v>
      </c>
      <c r="AK13" s="25" t="s">
        <v>29</v>
      </c>
      <c r="AL13" s="25" t="s">
        <v>29</v>
      </c>
      <c r="AM13" s="25" t="s">
        <v>29</v>
      </c>
      <c r="AN13" s="25" t="s">
        <v>28</v>
      </c>
      <c r="AO13" s="25">
        <f t="shared" si="0"/>
        <v>3</v>
      </c>
      <c r="AP13" s="25"/>
      <c r="AQ13" s="25" t="s">
        <v>28</v>
      </c>
      <c r="AR13" s="25" t="s">
        <v>556</v>
      </c>
      <c r="AS13" s="25" t="s">
        <v>1550</v>
      </c>
      <c r="AT13" s="25" t="s">
        <v>1549</v>
      </c>
      <c r="AU13" s="25"/>
      <c r="AV13" s="25"/>
      <c r="AW13" s="25"/>
      <c r="AX13" s="25"/>
      <c r="AY13" s="25"/>
      <c r="AZ13" s="25"/>
      <c r="BA13" s="25"/>
      <c r="BB13" s="25"/>
      <c r="BC13" s="25"/>
      <c r="BD13" s="25"/>
      <c r="BE13" s="25"/>
      <c r="BF13" s="25" t="s">
        <v>29</v>
      </c>
      <c r="BG13" s="25"/>
      <c r="BH13" s="25" t="s">
        <v>1552</v>
      </c>
      <c r="BI13" s="81" t="s">
        <v>1551</v>
      </c>
    </row>
    <row r="14" spans="1:138" s="16" customFormat="1" x14ac:dyDescent="0.2">
      <c r="A14" s="25" t="s">
        <v>543</v>
      </c>
      <c r="B14" s="25" t="s">
        <v>1235</v>
      </c>
      <c r="C14" s="25"/>
      <c r="D14" s="25" t="s">
        <v>1696</v>
      </c>
      <c r="E14" s="44" t="s">
        <v>1698</v>
      </c>
      <c r="F14" s="25">
        <v>2015</v>
      </c>
      <c r="G14" s="25" t="s">
        <v>96</v>
      </c>
      <c r="H14" s="49" t="str">
        <f>IF(G14="Multiple countries","",IF(G14="","",VLOOKUP(G14,Lookup!$A$3:$F$190,3)))</f>
        <v>AFRICA - WEST AND CENTRAL</v>
      </c>
      <c r="I14" s="49" t="str">
        <f>IF(G14="Multiple countries","",IF(G14="","",VLOOKUP(G14,Lookup!$A$3:$F$190,4)))</f>
        <v>African Region</v>
      </c>
      <c r="J14" s="49" t="str">
        <f>IF(G14="Multiple countries","",IF(G14="","",VLOOKUP(G14,Lookup!$A$3:$F$190,5)))</f>
        <v>Sub-Saharan Africa</v>
      </c>
      <c r="K14" s="49" t="str">
        <f>IF(G14="Multiple countries","",IF(G14="","",VLOOKUP(G14,Lookup!$A$3:$F$190,6)))</f>
        <v>Lower middle income</v>
      </c>
      <c r="L14" s="25" t="s">
        <v>8</v>
      </c>
      <c r="M14" s="25"/>
      <c r="N14" s="25"/>
      <c r="O14" s="25" t="s">
        <v>1671</v>
      </c>
      <c r="P14" s="25">
        <v>2013</v>
      </c>
      <c r="Q14" s="25" t="s">
        <v>558</v>
      </c>
      <c r="R14" s="25" t="s">
        <v>39</v>
      </c>
      <c r="S14" s="25" t="s">
        <v>1672</v>
      </c>
      <c r="T14" s="25">
        <v>707</v>
      </c>
      <c r="U14" s="25" t="s">
        <v>34</v>
      </c>
      <c r="V14" s="25"/>
      <c r="W14" s="25" t="s">
        <v>580</v>
      </c>
      <c r="X14" s="25" t="s">
        <v>1673</v>
      </c>
      <c r="Y14" s="25"/>
      <c r="Z14" s="25"/>
      <c r="AA14" s="25" t="s">
        <v>29</v>
      </c>
      <c r="AB14" s="25"/>
      <c r="AC14" s="25" t="s">
        <v>1674</v>
      </c>
      <c r="AD14" s="25"/>
      <c r="AE14" s="25"/>
      <c r="AF14" s="25"/>
      <c r="AG14" s="25" t="s">
        <v>28</v>
      </c>
      <c r="AH14" s="25" t="s">
        <v>28</v>
      </c>
      <c r="AI14" s="25" t="s">
        <v>28</v>
      </c>
      <c r="AJ14" s="25" t="s">
        <v>29</v>
      </c>
      <c r="AK14" s="25" t="s">
        <v>29</v>
      </c>
      <c r="AL14" s="25" t="s">
        <v>29</v>
      </c>
      <c r="AM14" s="25" t="s">
        <v>29</v>
      </c>
      <c r="AN14" s="25" t="s">
        <v>28</v>
      </c>
      <c r="AO14" s="25">
        <f t="shared" si="0"/>
        <v>3</v>
      </c>
      <c r="AP14" s="25"/>
      <c r="AQ14" s="25" t="s">
        <v>28</v>
      </c>
      <c r="AR14" s="25" t="s">
        <v>558</v>
      </c>
      <c r="AS14" s="44" t="s">
        <v>1675</v>
      </c>
      <c r="AT14" s="25"/>
      <c r="AU14" s="25"/>
      <c r="AV14" s="25"/>
      <c r="AW14" s="25"/>
      <c r="AX14" s="25"/>
      <c r="AY14" s="25"/>
      <c r="AZ14" s="25"/>
      <c r="BA14" s="25"/>
      <c r="BB14" s="25"/>
      <c r="BC14" s="25"/>
      <c r="BD14" s="25"/>
      <c r="BE14" s="25"/>
      <c r="BF14" s="25" t="s">
        <v>28</v>
      </c>
      <c r="BG14" s="25"/>
      <c r="BH14" s="25" t="s">
        <v>1697</v>
      </c>
      <c r="BI14" s="81" t="s">
        <v>1703</v>
      </c>
    </row>
    <row r="15" spans="1:138" s="16" customFormat="1" x14ac:dyDescent="0.2">
      <c r="A15" s="25" t="s">
        <v>543</v>
      </c>
      <c r="B15" s="25" t="s">
        <v>1235</v>
      </c>
      <c r="C15" s="25"/>
      <c r="D15" s="25" t="s">
        <v>1693</v>
      </c>
      <c r="E15" s="25" t="s">
        <v>1692</v>
      </c>
      <c r="F15" s="25">
        <v>2015</v>
      </c>
      <c r="G15" s="25" t="s">
        <v>559</v>
      </c>
      <c r="H15" s="49" t="str">
        <f>IF(G15="Multiple countries","",IF(G15="","",VLOOKUP(G15,Lookup!$A$3:$F$190,3)))</f>
        <v/>
      </c>
      <c r="I15" s="49" t="str">
        <f>IF(G15="Multiple countries","",IF(G15="","",VLOOKUP(G15,Lookup!$A$3:$F$190,4)))</f>
        <v/>
      </c>
      <c r="J15" s="49" t="str">
        <f>IF(G15="Multiple countries","",IF(G15="","",VLOOKUP(G15,Lookup!$A$3:$F$190,5)))</f>
        <v/>
      </c>
      <c r="K15" s="49" t="str">
        <f>IF(G15="Multiple countries","",IF(G15="","",VLOOKUP(G15,Lookup!$A$3:$F$190,6)))</f>
        <v/>
      </c>
      <c r="L15" s="25" t="s">
        <v>20</v>
      </c>
      <c r="M15" s="25"/>
      <c r="N15" s="25" t="s">
        <v>556</v>
      </c>
      <c r="O15" s="25" t="s">
        <v>556</v>
      </c>
      <c r="P15" s="25"/>
      <c r="Q15" s="25" t="s">
        <v>558</v>
      </c>
      <c r="R15" s="25" t="s">
        <v>16</v>
      </c>
      <c r="S15" s="25"/>
      <c r="T15" s="25"/>
      <c r="U15" s="25" t="s">
        <v>24</v>
      </c>
      <c r="V15" s="25" t="s">
        <v>1677</v>
      </c>
      <c r="W15" s="25" t="s">
        <v>584</v>
      </c>
      <c r="X15" s="25" t="s">
        <v>1668</v>
      </c>
      <c r="Y15" s="25"/>
      <c r="Z15" s="25"/>
      <c r="AA15" s="25" t="s">
        <v>29</v>
      </c>
      <c r="AB15" s="25"/>
      <c r="AC15" s="25" t="s">
        <v>1678</v>
      </c>
      <c r="AD15" s="25"/>
      <c r="AE15" s="25"/>
      <c r="AF15" s="25"/>
      <c r="AG15" s="25" t="s">
        <v>28</v>
      </c>
      <c r="AH15" s="25" t="s">
        <v>28</v>
      </c>
      <c r="AI15" s="25" t="s">
        <v>29</v>
      </c>
      <c r="AJ15" s="25" t="s">
        <v>29</v>
      </c>
      <c r="AK15" s="25" t="s">
        <v>29</v>
      </c>
      <c r="AL15" s="25" t="s">
        <v>29</v>
      </c>
      <c r="AM15" s="25" t="s">
        <v>28</v>
      </c>
      <c r="AN15" s="25" t="s">
        <v>28</v>
      </c>
      <c r="AO15" s="25">
        <f t="shared" si="0"/>
        <v>3</v>
      </c>
      <c r="AP15" s="25"/>
      <c r="AQ15" s="25" t="s">
        <v>28</v>
      </c>
      <c r="AR15" s="25" t="s">
        <v>558</v>
      </c>
      <c r="AS15" s="25" t="s">
        <v>1678</v>
      </c>
      <c r="AT15" s="25"/>
      <c r="AU15" s="25"/>
      <c r="AV15" s="25"/>
      <c r="AW15" s="25"/>
      <c r="AX15" s="25"/>
      <c r="AY15" s="25"/>
      <c r="AZ15" s="25"/>
      <c r="BA15" s="25"/>
      <c r="BB15" s="25"/>
      <c r="BC15" s="25"/>
      <c r="BD15" s="25"/>
      <c r="BE15" s="25"/>
      <c r="BF15" s="25" t="s">
        <v>28</v>
      </c>
      <c r="BG15" s="25"/>
      <c r="BH15" s="25" t="s">
        <v>1699</v>
      </c>
      <c r="BI15" s="81" t="s">
        <v>1704</v>
      </c>
    </row>
    <row r="16" spans="1:138" s="16" customFormat="1" x14ac:dyDescent="0.2">
      <c r="A16" s="25" t="s">
        <v>543</v>
      </c>
      <c r="B16" s="25" t="s">
        <v>1235</v>
      </c>
      <c r="C16" s="25"/>
      <c r="D16" s="25" t="s">
        <v>1694</v>
      </c>
      <c r="E16" s="25" t="s">
        <v>1695</v>
      </c>
      <c r="F16" s="25">
        <v>2019</v>
      </c>
      <c r="G16" s="25" t="s">
        <v>559</v>
      </c>
      <c r="H16" s="49" t="str">
        <f>IF(G16="Multiple countries","",IF(G16="","",VLOOKUP(G16,Lookup!$A$3:$F$190,3)))</f>
        <v/>
      </c>
      <c r="I16" s="49" t="str">
        <f>IF(G16="Multiple countries","",IF(G16="","",VLOOKUP(G16,Lookup!$A$3:$F$190,4)))</f>
        <v/>
      </c>
      <c r="J16" s="49" t="str">
        <f>IF(G16="Multiple countries","",IF(G16="","",VLOOKUP(G16,Lookup!$A$3:$F$190,5)))</f>
        <v/>
      </c>
      <c r="K16" s="49" t="str">
        <f>IF(G16="Multiple countries","",IF(G16="","",VLOOKUP(G16,Lookup!$A$3:$F$190,6)))</f>
        <v/>
      </c>
      <c r="L16" s="25" t="s">
        <v>20</v>
      </c>
      <c r="M16" s="25"/>
      <c r="N16" s="25" t="s">
        <v>556</v>
      </c>
      <c r="O16" s="25" t="s">
        <v>556</v>
      </c>
      <c r="P16" s="25"/>
      <c r="Q16" s="25" t="s">
        <v>558</v>
      </c>
      <c r="R16" s="25" t="s">
        <v>39</v>
      </c>
      <c r="S16" s="25" t="s">
        <v>1672</v>
      </c>
      <c r="T16" s="25"/>
      <c r="U16" s="25" t="s">
        <v>24</v>
      </c>
      <c r="V16" s="44" t="s">
        <v>1679</v>
      </c>
      <c r="W16" s="25" t="s">
        <v>580</v>
      </c>
      <c r="X16" s="25" t="s">
        <v>1680</v>
      </c>
      <c r="Y16" s="25"/>
      <c r="Z16" s="25"/>
      <c r="AA16" s="25" t="s">
        <v>29</v>
      </c>
      <c r="AB16" s="25"/>
      <c r="AC16" s="25" t="s">
        <v>1681</v>
      </c>
      <c r="AD16" s="25"/>
      <c r="AE16" s="25"/>
      <c r="AF16" s="25"/>
      <c r="AG16" s="25" t="s">
        <v>28</v>
      </c>
      <c r="AH16" s="25" t="s">
        <v>28</v>
      </c>
      <c r="AI16" s="25" t="s">
        <v>29</v>
      </c>
      <c r="AJ16" s="25" t="s">
        <v>29</v>
      </c>
      <c r="AK16" s="25" t="s">
        <v>29</v>
      </c>
      <c r="AL16" s="25" t="s">
        <v>29</v>
      </c>
      <c r="AM16" s="25" t="s">
        <v>29</v>
      </c>
      <c r="AN16" s="25" t="s">
        <v>28</v>
      </c>
      <c r="AO16" s="25">
        <f t="shared" si="0"/>
        <v>2</v>
      </c>
      <c r="AP16" s="25"/>
      <c r="AQ16" s="25" t="s">
        <v>28</v>
      </c>
      <c r="AR16" s="25" t="s">
        <v>558</v>
      </c>
      <c r="AS16" s="25" t="s">
        <v>1681</v>
      </c>
      <c r="AT16" s="25"/>
      <c r="AU16" s="25"/>
      <c r="AV16" s="25"/>
      <c r="AW16" s="25"/>
      <c r="AX16" s="25"/>
      <c r="AY16" s="25"/>
      <c r="AZ16" s="25"/>
      <c r="BA16" s="25"/>
      <c r="BB16" s="25"/>
      <c r="BC16" s="25"/>
      <c r="BD16" s="25"/>
      <c r="BE16" s="25"/>
      <c r="BF16" s="25" t="s">
        <v>28</v>
      </c>
      <c r="BG16" s="25"/>
      <c r="BH16" s="25" t="s">
        <v>1700</v>
      </c>
      <c r="BI16" s="81" t="s">
        <v>1705</v>
      </c>
    </row>
    <row r="17" spans="1:61" s="16" customFormat="1" x14ac:dyDescent="0.2">
      <c r="A17" s="25" t="s">
        <v>543</v>
      </c>
      <c r="B17" s="25" t="s">
        <v>1706</v>
      </c>
      <c r="C17" s="25"/>
      <c r="D17" s="25" t="s">
        <v>1602</v>
      </c>
      <c r="E17" s="77" t="s">
        <v>1601</v>
      </c>
      <c r="F17" s="3">
        <v>2018</v>
      </c>
      <c r="G17" s="25" t="s">
        <v>559</v>
      </c>
      <c r="H17" s="49" t="str">
        <f>IF(G17="Multiple countries","",IF(G17="","",VLOOKUP(G17,Lookup!$A$3:$F$190,3)))</f>
        <v/>
      </c>
      <c r="I17" s="49" t="str">
        <f>IF(G17="Multiple countries","",IF(G17="","",VLOOKUP(G17,Lookup!$A$3:$F$190,4)))</f>
        <v/>
      </c>
      <c r="J17" s="49" t="str">
        <f>IF(G17="Multiple countries","",IF(G17="","",VLOOKUP(G17,Lookup!$A$3:$F$190,5)))</f>
        <v/>
      </c>
      <c r="K17" s="49" t="str">
        <f>IF(G17="Multiple countries","",IF(G17="","",VLOOKUP(G17,Lookup!$A$3:$F$190,6)))</f>
        <v/>
      </c>
      <c r="L17" s="25"/>
      <c r="M17" s="25"/>
      <c r="N17" s="25" t="s">
        <v>1603</v>
      </c>
      <c r="O17" s="25"/>
      <c r="P17" s="25"/>
      <c r="Q17" s="25" t="s">
        <v>558</v>
      </c>
      <c r="R17" s="25" t="s">
        <v>17</v>
      </c>
      <c r="S17" s="25"/>
      <c r="T17" s="25"/>
      <c r="U17" s="25"/>
      <c r="V17" s="25"/>
      <c r="W17" s="25"/>
      <c r="X17" s="25"/>
      <c r="Y17" s="25"/>
      <c r="Z17" s="25"/>
      <c r="AA17" s="25"/>
      <c r="AB17" s="25"/>
      <c r="AC17" s="25" t="s">
        <v>1605</v>
      </c>
      <c r="AD17" s="25"/>
      <c r="AE17" s="25"/>
      <c r="AF17" s="25"/>
      <c r="AG17" s="25"/>
      <c r="AH17" s="25"/>
      <c r="AI17" s="25"/>
      <c r="AJ17" s="25"/>
      <c r="AK17" s="25"/>
      <c r="AL17" s="25"/>
      <c r="AM17" s="25"/>
      <c r="AN17" s="25"/>
      <c r="AO17" s="25" t="str">
        <f t="shared" si="0"/>
        <v/>
      </c>
      <c r="AP17" s="25"/>
      <c r="AQ17" s="25"/>
      <c r="AR17" s="25"/>
      <c r="AS17" s="25"/>
      <c r="AT17" s="25"/>
      <c r="AU17" s="25"/>
      <c r="AV17" s="25"/>
      <c r="AW17" s="25"/>
      <c r="AX17" s="25"/>
      <c r="AY17" s="25"/>
      <c r="AZ17" s="25"/>
      <c r="BA17" s="25"/>
      <c r="BB17" s="25"/>
      <c r="BC17" s="25"/>
      <c r="BD17" s="25"/>
      <c r="BE17" s="25"/>
      <c r="BF17" s="25" t="s">
        <v>28</v>
      </c>
      <c r="BG17" s="25"/>
      <c r="BH17" s="44" t="s">
        <v>1713</v>
      </c>
      <c r="BI17" s="81" t="s">
        <v>1712</v>
      </c>
    </row>
  </sheetData>
  <autoFilter ref="A2:BI17" xr:uid="{00000000-0009-0000-0000-000002000000}"/>
  <sortState xmlns:xlrd2="http://schemas.microsoft.com/office/spreadsheetml/2017/richdata2" ref="A4:BI18">
    <sortCondition ref="D4:D18"/>
  </sortState>
  <mergeCells count="8">
    <mergeCell ref="BC1:BE1"/>
    <mergeCell ref="BF1:BG1"/>
    <mergeCell ref="BH1:BI1"/>
    <mergeCell ref="A1:K1"/>
    <mergeCell ref="L1:AF1"/>
    <mergeCell ref="AG1:AO1"/>
    <mergeCell ref="AP1:AX1"/>
    <mergeCell ref="AY1:BB1"/>
  </mergeCells>
  <hyperlinks>
    <hyperlink ref="BI4" r:id="rId1" xr:uid="{00000000-0004-0000-0200-000000000000}"/>
    <hyperlink ref="BI7" r:id="rId2" xr:uid="{00000000-0004-0000-0200-000001000000}"/>
    <hyperlink ref="BI8" r:id="rId3" xr:uid="{00000000-0004-0000-0200-000002000000}"/>
    <hyperlink ref="BI6" r:id="rId4" xr:uid="{00000000-0004-0000-0200-000003000000}"/>
    <hyperlink ref="BI11" r:id="rId5" xr:uid="{00000000-0004-0000-0200-000004000000}"/>
    <hyperlink ref="BI13" r:id="rId6" xr:uid="{00000000-0004-0000-0200-000005000000}"/>
    <hyperlink ref="BI5" r:id="rId7" xr:uid="{00000000-0004-0000-0200-000006000000}"/>
    <hyperlink ref="BI9" r:id="rId8" xr:uid="{00000000-0004-0000-0200-000007000000}"/>
    <hyperlink ref="BI12" r:id="rId9" xr:uid="{00000000-0004-0000-0200-000008000000}"/>
    <hyperlink ref="BI14" r:id="rId10" xr:uid="{00000000-0004-0000-0200-000009000000}"/>
    <hyperlink ref="BI15" r:id="rId11" xr:uid="{00000000-0004-0000-0200-00000A000000}"/>
    <hyperlink ref="BI16" r:id="rId12" xr:uid="{00000000-0004-0000-0200-00000B000000}"/>
    <hyperlink ref="BI3" r:id="rId13" xr:uid="{00000000-0004-0000-0200-00000C000000}"/>
    <hyperlink ref="BI10" r:id="rId14" xr:uid="{00000000-0004-0000-0200-00000D000000}"/>
    <hyperlink ref="BI17" r:id="rId15" xr:uid="{00000000-0004-0000-0200-00000E000000}"/>
  </hyperlinks>
  <pageMargins left="0.7" right="0.7" top="0.75" bottom="0.75" header="0.3" footer="0.3"/>
  <pageSetup paperSize="9" orientation="portrait" horizontalDpi="4294967293" verticalDpi="0" r:id="rId16"/>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0000000}">
          <x14:formula1>
            <xm:f>Lists!$C$2:$C$7</xm:f>
          </x14:formula1>
          <xm:sqref>L3:L17</xm:sqref>
        </x14:dataValidation>
        <x14:dataValidation type="list" allowBlank="1" showInputMessage="1" showErrorMessage="1" xr:uid="{00000000-0002-0000-0200-000001000000}">
          <x14:formula1>
            <xm:f>Lists!$B$2:$B$6</xm:f>
          </x14:formula1>
          <xm:sqref>Q3:Q17</xm:sqref>
        </x14:dataValidation>
        <x14:dataValidation type="list" allowBlank="1" showInputMessage="1" showErrorMessage="1" xr:uid="{00000000-0002-0000-0200-000002000000}">
          <x14:formula1>
            <xm:f>Lists!$A$2:$A$41</xm:f>
          </x14:formula1>
          <xm:sqref>F3:F17</xm:sqref>
        </x14:dataValidation>
        <x14:dataValidation type="list" allowBlank="1" showInputMessage="1" showErrorMessage="1" xr:uid="{00000000-0002-0000-0200-000003000000}">
          <x14:formula1>
            <xm:f>Lists!$H$2:$H$3</xm:f>
          </x14:formula1>
          <xm:sqref>A3:A17</xm:sqref>
        </x14:dataValidation>
        <x14:dataValidation type="list" allowBlank="1" showInputMessage="1" showErrorMessage="1" xr:uid="{00000000-0002-0000-0200-000004000000}">
          <x14:formula1>
            <xm:f>Lists!$K$2:$K$5</xm:f>
          </x14:formula1>
          <xm:sqref>B12:B17</xm:sqref>
        </x14:dataValidation>
        <x14:dataValidation type="list" allowBlank="1" showInputMessage="1" showErrorMessage="1" xr:uid="{00000000-0002-0000-0200-000005000000}">
          <x14:formula1>
            <xm:f>Lists!$I$2:$I$5</xm:f>
          </x14:formula1>
          <xm:sqref>BC3:BC17</xm:sqref>
        </x14:dataValidation>
        <x14:dataValidation type="list" allowBlank="1" showInputMessage="1" showErrorMessage="1" xr:uid="{00000000-0002-0000-0200-000006000000}">
          <x14:formula1>
            <xm:f>Lists!$G$2:$G$7</xm:f>
          </x14:formula1>
          <xm:sqref>AQ3:AR17 AA3:AA17 AY3:AY17 AU3:AV17 AG3:AN17 BF3:BF17</xm:sqref>
        </x14:dataValidation>
        <x14:dataValidation type="list" allowBlank="1" showInputMessage="1" showErrorMessage="1" xr:uid="{00000000-0002-0000-0200-000007000000}">
          <x14:formula1>
            <xm:f>Lists!$E$2:$E$14</xm:f>
          </x14:formula1>
          <xm:sqref>U3:U17</xm:sqref>
        </x14:dataValidation>
        <x14:dataValidation type="list" allowBlank="1" showInputMessage="1" showErrorMessage="1" xr:uid="{00000000-0002-0000-0200-000008000000}">
          <x14:formula1>
            <xm:f>Lookup!$A$3:$A$191</xm:f>
          </x14:formula1>
          <xm:sqref>G3:G17</xm:sqref>
        </x14:dataValidation>
        <x14:dataValidation type="list" allowBlank="1" showInputMessage="1" showErrorMessage="1" xr:uid="{00000000-0002-0000-0200-000009000000}">
          <x14:formula1>
            <xm:f>Lists!$F$2:$F$10</xm:f>
          </x14:formula1>
          <xm:sqref>W3:W17</xm:sqref>
        </x14:dataValidation>
        <x14:dataValidation type="list" allowBlank="1" showInputMessage="1" showErrorMessage="1" xr:uid="{00000000-0002-0000-0200-00000A000000}">
          <x14:formula1>
            <xm:f>Lists!$K$2:$K$6</xm:f>
          </x14:formula1>
          <xm:sqref>B3:B11</xm:sqref>
        </x14:dataValidation>
        <x14:dataValidation type="list" allowBlank="1" showInputMessage="1" showErrorMessage="1" xr:uid="{00000000-0002-0000-0200-00000B000000}">
          <x14:formula1>
            <xm:f>Lists!$D$2:$D$17</xm:f>
          </x14:formula1>
          <xm:sqref>R3:R18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50"/>
  <sheetViews>
    <sheetView showGridLines="0" zoomScale="60" zoomScaleNormal="60" workbookViewId="0">
      <pane xSplit="4" ySplit="2" topLeftCell="E3" activePane="bottomRight" state="frozen"/>
      <selection pane="topRight" activeCell="D1" sqref="D1"/>
      <selection pane="bottomLeft" activeCell="A3" sqref="A3"/>
      <selection pane="bottomRight" activeCell="D18" sqref="D18"/>
    </sheetView>
  </sheetViews>
  <sheetFormatPr baseColWidth="10" defaultColWidth="8.83203125" defaultRowHeight="15" x14ac:dyDescent="0.2"/>
  <cols>
    <col min="1" max="3" width="13.5" customWidth="1"/>
    <col min="4" max="4" width="20.1640625" bestFit="1" customWidth="1"/>
    <col min="5" max="5" width="24.33203125" customWidth="1"/>
    <col min="6" max="6" width="8.83203125" customWidth="1"/>
    <col min="7" max="7" width="26" customWidth="1"/>
    <col min="8" max="8" width="20.5" customWidth="1"/>
    <col min="9" max="9" width="31.33203125" customWidth="1"/>
    <col min="10" max="10" width="13.6640625" customWidth="1"/>
    <col min="11" max="11" width="22.33203125" customWidth="1"/>
    <col min="12" max="12" width="23.6640625" customWidth="1"/>
    <col min="13" max="13" width="18.5" customWidth="1"/>
    <col min="14" max="16" width="29.1640625" customWidth="1"/>
    <col min="17" max="17" width="18.5" customWidth="1"/>
    <col min="18" max="18" width="17.1640625" customWidth="1"/>
    <col min="19" max="19" width="16.6640625" customWidth="1"/>
    <col min="20" max="20" width="12.5" customWidth="1"/>
    <col min="21" max="21" width="13.5" customWidth="1"/>
    <col min="22" max="22" width="36.5" customWidth="1"/>
    <col min="23" max="24" width="29.6640625" customWidth="1"/>
    <col min="25" max="25" width="26.5" customWidth="1"/>
    <col min="26" max="26" width="31.6640625" customWidth="1"/>
    <col min="27" max="28" width="26.5" customWidth="1"/>
    <col min="29" max="29" width="20" customWidth="1"/>
    <col min="30" max="30" width="17.33203125" customWidth="1"/>
    <col min="31" max="31" width="22.6640625" customWidth="1"/>
    <col min="32" max="32" width="8.83203125" customWidth="1"/>
    <col min="33" max="33" width="15.33203125" customWidth="1"/>
    <col min="34" max="34" width="17.5" customWidth="1"/>
    <col min="35" max="35" width="13.1640625" customWidth="1"/>
    <col min="36" max="36" width="21.83203125" customWidth="1"/>
    <col min="37" max="37" width="25.1640625" customWidth="1"/>
    <col min="38" max="38" width="14.33203125" customWidth="1"/>
    <col min="39" max="39" width="17" customWidth="1"/>
    <col min="40" max="40" width="16.5" customWidth="1"/>
    <col min="41" max="41" width="16.33203125" customWidth="1"/>
    <col min="42" max="42" width="25.5" customWidth="1"/>
    <col min="43" max="44" width="14.5" customWidth="1"/>
    <col min="45" max="50" width="19" customWidth="1"/>
    <col min="51" max="51" width="8.83203125" customWidth="1"/>
    <col min="52" max="55" width="15.33203125" customWidth="1"/>
    <col min="56" max="57" width="20.1640625" customWidth="1"/>
    <col min="58" max="58" width="15.83203125" customWidth="1"/>
    <col min="59" max="59" width="16.33203125" customWidth="1"/>
    <col min="60" max="60" width="48.33203125" customWidth="1"/>
    <col min="61" max="61" width="15.33203125" customWidth="1"/>
  </cols>
  <sheetData>
    <row r="1" spans="1:62" ht="19" x14ac:dyDescent="0.25">
      <c r="A1" s="149" t="s">
        <v>552</v>
      </c>
      <c r="B1" s="149"/>
      <c r="C1" s="149"/>
      <c r="D1" s="149"/>
      <c r="E1" s="149"/>
      <c r="F1" s="149"/>
      <c r="G1" s="149"/>
      <c r="H1" s="149"/>
      <c r="I1" s="149"/>
      <c r="J1" s="149"/>
      <c r="K1" s="149"/>
      <c r="L1" s="150" t="s">
        <v>555</v>
      </c>
      <c r="M1" s="150"/>
      <c r="N1" s="150"/>
      <c r="O1" s="150"/>
      <c r="P1" s="150"/>
      <c r="Q1" s="150"/>
      <c r="R1" s="150"/>
      <c r="S1" s="150"/>
      <c r="T1" s="150"/>
      <c r="U1" s="150"/>
      <c r="V1" s="150"/>
      <c r="W1" s="150"/>
      <c r="X1" s="150"/>
      <c r="Y1" s="150"/>
      <c r="Z1" s="150"/>
      <c r="AA1" s="150"/>
      <c r="AB1" s="150"/>
      <c r="AC1" s="150"/>
      <c r="AD1" s="150"/>
      <c r="AE1" s="150"/>
      <c r="AF1" s="150"/>
      <c r="AG1" s="154" t="s">
        <v>576</v>
      </c>
      <c r="AH1" s="154"/>
      <c r="AI1" s="154"/>
      <c r="AJ1" s="154"/>
      <c r="AK1" s="154"/>
      <c r="AL1" s="154"/>
      <c r="AM1" s="154"/>
      <c r="AN1" s="154"/>
      <c r="AO1" s="154"/>
      <c r="AP1" s="151" t="s">
        <v>598</v>
      </c>
      <c r="AQ1" s="152"/>
      <c r="AR1" s="152"/>
      <c r="AS1" s="152"/>
      <c r="AT1" s="152"/>
      <c r="AU1" s="152"/>
      <c r="AV1" s="152"/>
      <c r="AW1" s="152"/>
      <c r="AX1" s="153"/>
      <c r="AY1" s="155" t="s">
        <v>599</v>
      </c>
      <c r="AZ1" s="155"/>
      <c r="BA1" s="155"/>
      <c r="BB1" s="155"/>
      <c r="BC1" s="63"/>
      <c r="BD1" s="146" t="s">
        <v>983</v>
      </c>
      <c r="BE1" s="147"/>
      <c r="BF1" s="147"/>
      <c r="BG1" s="148" t="s">
        <v>561</v>
      </c>
      <c r="BH1" s="148"/>
      <c r="BI1" s="145" t="s">
        <v>639</v>
      </c>
      <c r="BJ1" s="145"/>
    </row>
    <row r="2" spans="1:62" ht="76" x14ac:dyDescent="0.2">
      <c r="A2" s="14" t="s">
        <v>3</v>
      </c>
      <c r="B2" s="14"/>
      <c r="C2" s="14" t="s">
        <v>542</v>
      </c>
      <c r="D2" s="14" t="s">
        <v>0</v>
      </c>
      <c r="E2" s="14" t="s">
        <v>1</v>
      </c>
      <c r="F2" s="14" t="s">
        <v>2</v>
      </c>
      <c r="G2" s="14" t="s">
        <v>51</v>
      </c>
      <c r="H2" s="14" t="s">
        <v>545</v>
      </c>
      <c r="I2" s="14" t="s">
        <v>546</v>
      </c>
      <c r="J2" s="14" t="s">
        <v>547</v>
      </c>
      <c r="K2" s="14" t="s">
        <v>548</v>
      </c>
      <c r="L2" s="15" t="s">
        <v>7</v>
      </c>
      <c r="M2" s="15" t="s">
        <v>590</v>
      </c>
      <c r="N2" s="15" t="s">
        <v>38</v>
      </c>
      <c r="O2" s="15" t="s">
        <v>591</v>
      </c>
      <c r="P2" s="15" t="s">
        <v>592</v>
      </c>
      <c r="Q2" s="15" t="s">
        <v>50</v>
      </c>
      <c r="R2" s="15" t="s">
        <v>30</v>
      </c>
      <c r="S2" s="15" t="s">
        <v>21</v>
      </c>
      <c r="T2" s="15" t="s">
        <v>5</v>
      </c>
      <c r="U2" s="15" t="s">
        <v>6</v>
      </c>
      <c r="V2" s="15" t="s">
        <v>27</v>
      </c>
      <c r="W2" s="15" t="s">
        <v>579</v>
      </c>
      <c r="X2" s="40" t="s">
        <v>614</v>
      </c>
      <c r="Y2" s="40" t="s">
        <v>615</v>
      </c>
      <c r="Z2" s="40" t="s">
        <v>616</v>
      </c>
      <c r="AA2" s="15" t="s">
        <v>589</v>
      </c>
      <c r="AB2" s="15" t="s">
        <v>567</v>
      </c>
      <c r="AC2" s="15" t="s">
        <v>551</v>
      </c>
      <c r="AD2" s="15" t="s">
        <v>550</v>
      </c>
      <c r="AE2" s="15" t="s">
        <v>549</v>
      </c>
      <c r="AF2" s="15" t="s">
        <v>4</v>
      </c>
      <c r="AG2" s="37" t="s">
        <v>569</v>
      </c>
      <c r="AH2" s="37" t="s">
        <v>570</v>
      </c>
      <c r="AI2" s="37" t="s">
        <v>571</v>
      </c>
      <c r="AJ2" s="37" t="s">
        <v>572</v>
      </c>
      <c r="AK2" s="37" t="s">
        <v>573</v>
      </c>
      <c r="AL2" s="37" t="s">
        <v>577</v>
      </c>
      <c r="AM2" s="37" t="s">
        <v>578</v>
      </c>
      <c r="AN2" s="37" t="s">
        <v>574</v>
      </c>
      <c r="AO2" s="37" t="s">
        <v>575</v>
      </c>
      <c r="AP2" s="39" t="s">
        <v>588</v>
      </c>
      <c r="AQ2" s="18" t="s">
        <v>626</v>
      </c>
      <c r="AR2" s="18" t="s">
        <v>625</v>
      </c>
      <c r="AS2" s="18" t="s">
        <v>595</v>
      </c>
      <c r="AT2" s="18" t="s">
        <v>601</v>
      </c>
      <c r="AU2" s="18" t="s">
        <v>627</v>
      </c>
      <c r="AV2" s="18" t="s">
        <v>628</v>
      </c>
      <c r="AW2" s="18" t="s">
        <v>595</v>
      </c>
      <c r="AX2" s="18" t="s">
        <v>601</v>
      </c>
      <c r="AY2" s="41" t="s">
        <v>566</v>
      </c>
      <c r="AZ2" s="41" t="s">
        <v>600</v>
      </c>
      <c r="BA2" s="41" t="s">
        <v>586</v>
      </c>
      <c r="BB2" s="41" t="s">
        <v>587</v>
      </c>
      <c r="BC2" s="41" t="s">
        <v>1303</v>
      </c>
      <c r="BD2" s="21" t="s">
        <v>982</v>
      </c>
      <c r="BE2" s="21" t="s">
        <v>984</v>
      </c>
      <c r="BF2" s="21" t="s">
        <v>639</v>
      </c>
      <c r="BG2" s="20" t="s">
        <v>562</v>
      </c>
      <c r="BH2" s="20" t="s">
        <v>563</v>
      </c>
      <c r="BI2" s="43" t="s">
        <v>637</v>
      </c>
      <c r="BJ2" s="43" t="s">
        <v>638</v>
      </c>
    </row>
    <row r="3" spans="1:62" s="48" customFormat="1" x14ac:dyDescent="0.2">
      <c r="A3" s="56" t="s">
        <v>543</v>
      </c>
      <c r="B3" s="24" t="s">
        <v>1706</v>
      </c>
      <c r="C3" s="56"/>
      <c r="D3" s="68" t="s">
        <v>1384</v>
      </c>
      <c r="E3" s="68" t="s">
        <v>1319</v>
      </c>
      <c r="F3" s="56">
        <v>2012</v>
      </c>
      <c r="G3" s="56" t="s">
        <v>64</v>
      </c>
      <c r="H3" s="64" t="str">
        <f>IF(G3="Multiple countries","",IF(G3="","",VLOOKUP(G3,Lookup!$A$3:$F$190,3)))</f>
        <v>AFRICA - EAST AND SOUTHERN</v>
      </c>
      <c r="I3" s="64" t="str">
        <f>IF(G3="Multiple countries","",IF(G3="","",VLOOKUP(G3,Lookup!$A$3:$F$190,4)))</f>
        <v>African Region</v>
      </c>
      <c r="J3" s="64" t="str">
        <f>IF(G3="Multiple countries","",IF(G3="","",VLOOKUP(G3,Lookup!$A$3:$F$190,5)))</f>
        <v>Sub-Saharan Africa</v>
      </c>
      <c r="K3" s="64" t="str">
        <f>IF(G3="Multiple countries","",IF(G3="","",VLOOKUP(G3,Lookup!$A$3:$F$190,6)))</f>
        <v>Low income</v>
      </c>
      <c r="L3" s="56"/>
      <c r="M3" s="56"/>
      <c r="N3" s="68" t="s">
        <v>1366</v>
      </c>
      <c r="O3" s="56"/>
      <c r="P3" s="56"/>
      <c r="Q3" s="56" t="s">
        <v>533</v>
      </c>
      <c r="R3" s="56" t="s">
        <v>37</v>
      </c>
      <c r="S3" s="68" t="s">
        <v>1367</v>
      </c>
      <c r="T3" s="68">
        <f>283+506+436</f>
        <v>1225</v>
      </c>
      <c r="U3" s="56" t="s">
        <v>887</v>
      </c>
      <c r="V3" s="56"/>
      <c r="W3" s="56"/>
      <c r="X3" s="56"/>
      <c r="Y3" s="56"/>
      <c r="Z3" s="56"/>
      <c r="AA3" s="56"/>
      <c r="AB3" s="56"/>
      <c r="AC3" s="56" t="s">
        <v>1416</v>
      </c>
      <c r="AD3" s="56" t="s">
        <v>1423</v>
      </c>
      <c r="AE3" s="56"/>
      <c r="AF3" s="56"/>
      <c r="AG3" s="56"/>
      <c r="AH3" s="56"/>
      <c r="AI3" s="56"/>
      <c r="AJ3" s="56"/>
      <c r="AK3" s="56"/>
      <c r="AL3" s="56"/>
      <c r="AM3" s="56"/>
      <c r="AN3" s="56"/>
      <c r="AO3" s="56" t="str">
        <f t="shared" ref="AO3:AO44" si="0">IF(COUNTBLANK(AG3:AM3)=7,"",COUNTIF(AG3:AM3,"Yes"))</f>
        <v/>
      </c>
      <c r="AP3" s="56"/>
      <c r="AQ3" s="56"/>
      <c r="AR3" s="56" t="s">
        <v>557</v>
      </c>
      <c r="AS3" s="56"/>
      <c r="AT3" s="56"/>
      <c r="AU3" s="56"/>
      <c r="AV3" s="56"/>
      <c r="AW3" s="56"/>
      <c r="AX3" s="56"/>
      <c r="AY3" s="56" t="s">
        <v>28</v>
      </c>
      <c r="AZ3" s="68" t="s">
        <v>1369</v>
      </c>
      <c r="BA3" s="56"/>
      <c r="BB3" s="56" t="s">
        <v>1368</v>
      </c>
      <c r="BC3" s="56">
        <v>2009</v>
      </c>
      <c r="BD3" s="56"/>
      <c r="BE3" s="56"/>
      <c r="BF3" s="56"/>
      <c r="BG3" s="56"/>
      <c r="BH3" s="56"/>
      <c r="BI3" s="56" t="s">
        <v>1418</v>
      </c>
      <c r="BJ3" s="71" t="s">
        <v>1417</v>
      </c>
    </row>
    <row r="4" spans="1:62" s="48" customFormat="1" x14ac:dyDescent="0.2">
      <c r="A4" s="56" t="s">
        <v>543</v>
      </c>
      <c r="B4" s="24" t="s">
        <v>1706</v>
      </c>
      <c r="C4" s="56"/>
      <c r="D4" s="65" t="s">
        <v>1083</v>
      </c>
      <c r="E4" s="65" t="s">
        <v>1084</v>
      </c>
      <c r="F4" s="65">
        <v>2004</v>
      </c>
      <c r="G4" s="65" t="s">
        <v>111</v>
      </c>
      <c r="H4" s="64" t="str">
        <f>IF(G4="Multiple countries","",IF(G4="","",VLOOKUP(G4,Lookup!$A$3:$F$190,3)))</f>
        <v>ASIA AND PACIFIC</v>
      </c>
      <c r="I4" s="64" t="str">
        <f>IF(G4="Multiple countries","",IF(G4="","",VLOOKUP(G4,Lookup!$A$3:$F$190,4)))</f>
        <v>South-East Asia Region</v>
      </c>
      <c r="J4" s="64" t="str">
        <f>IF(G4="Multiple countries","",IF(G4="","",VLOOKUP(G4,Lookup!$A$3:$F$190,5)))</f>
        <v>South Asia</v>
      </c>
      <c r="K4" s="64" t="str">
        <f>IF(G4="Multiple countries","",IF(G4="","",VLOOKUP(G4,Lookup!$A$3:$F$190,6)))</f>
        <v>Lower middle income</v>
      </c>
      <c r="L4" s="65" t="s">
        <v>8</v>
      </c>
      <c r="M4" s="56"/>
      <c r="N4" s="65" t="s">
        <v>1101</v>
      </c>
      <c r="O4" s="56"/>
      <c r="P4" s="56"/>
      <c r="Q4" s="65" t="s">
        <v>531</v>
      </c>
      <c r="R4" s="65" t="s">
        <v>16</v>
      </c>
      <c r="S4" s="65"/>
      <c r="T4" s="65">
        <v>200</v>
      </c>
      <c r="U4" s="65" t="s">
        <v>33</v>
      </c>
      <c r="V4" s="56"/>
      <c r="W4" s="65" t="s">
        <v>581</v>
      </c>
      <c r="X4" s="56"/>
      <c r="Y4" s="56"/>
      <c r="Z4" s="56"/>
      <c r="AA4" s="56"/>
      <c r="AB4" s="56"/>
      <c r="AC4" s="65" t="s">
        <v>1110</v>
      </c>
      <c r="AD4" s="65"/>
      <c r="AE4" s="65"/>
      <c r="AF4" s="56"/>
      <c r="AG4" s="56"/>
      <c r="AH4" s="56"/>
      <c r="AI4" s="56"/>
      <c r="AJ4" s="56"/>
      <c r="AK4" s="56"/>
      <c r="AL4" s="56"/>
      <c r="AM4" s="56"/>
      <c r="AN4" s="56"/>
      <c r="AO4" s="56" t="str">
        <f t="shared" si="0"/>
        <v/>
      </c>
      <c r="AP4" s="56"/>
      <c r="AQ4" s="56"/>
      <c r="AR4" s="56"/>
      <c r="AS4" s="56"/>
      <c r="AT4" s="56"/>
      <c r="AU4" s="56"/>
      <c r="AV4" s="56" t="s">
        <v>28</v>
      </c>
      <c r="AW4" s="65" t="s">
        <v>1120</v>
      </c>
      <c r="AX4" s="56"/>
      <c r="AY4" s="56" t="s">
        <v>556</v>
      </c>
      <c r="AZ4" s="56"/>
      <c r="BA4" s="56"/>
      <c r="BB4" s="56"/>
      <c r="BC4" s="56"/>
      <c r="BD4" s="56"/>
      <c r="BE4" s="56"/>
      <c r="BF4" s="56"/>
      <c r="BG4" s="56"/>
      <c r="BH4" s="56"/>
      <c r="BI4" s="56" t="s">
        <v>1177</v>
      </c>
      <c r="BJ4" s="71" t="s">
        <v>1178</v>
      </c>
    </row>
    <row r="5" spans="1:62" s="48" customFormat="1" x14ac:dyDescent="0.2">
      <c r="A5" s="56" t="s">
        <v>543</v>
      </c>
      <c r="B5" s="24" t="s">
        <v>1235</v>
      </c>
      <c r="C5" s="56"/>
      <c r="D5" s="65" t="s">
        <v>1087</v>
      </c>
      <c r="E5" s="65" t="s">
        <v>1088</v>
      </c>
      <c r="F5" s="65">
        <v>2010</v>
      </c>
      <c r="G5" s="65" t="s">
        <v>111</v>
      </c>
      <c r="H5" s="64" t="str">
        <f>IF(G5="Multiple countries","",IF(G5="","",VLOOKUP(G5,Lookup!$A$3:$F$190,3)))</f>
        <v>ASIA AND PACIFIC</v>
      </c>
      <c r="I5" s="64" t="str">
        <f>IF(G5="Multiple countries","",IF(G5="","",VLOOKUP(G5,Lookup!$A$3:$F$190,4)))</f>
        <v>South-East Asia Region</v>
      </c>
      <c r="J5" s="64" t="str">
        <f>IF(G5="Multiple countries","",IF(G5="","",VLOOKUP(G5,Lookup!$A$3:$F$190,5)))</f>
        <v>South Asia</v>
      </c>
      <c r="K5" s="64" t="str">
        <f>IF(G5="Multiple countries","",IF(G5="","",VLOOKUP(G5,Lookup!$A$3:$F$190,6)))</f>
        <v>Lower middle income</v>
      </c>
      <c r="L5" s="65" t="s">
        <v>20</v>
      </c>
      <c r="M5" s="56"/>
      <c r="N5" s="65" t="s">
        <v>1223</v>
      </c>
      <c r="O5" s="56" t="s">
        <v>1224</v>
      </c>
      <c r="P5" s="56"/>
      <c r="Q5" s="65" t="s">
        <v>558</v>
      </c>
      <c r="R5" s="65" t="s">
        <v>20</v>
      </c>
      <c r="S5" s="65" t="s">
        <v>1093</v>
      </c>
      <c r="T5" s="65"/>
      <c r="U5" s="65" t="s">
        <v>34</v>
      </c>
      <c r="V5" s="56"/>
      <c r="W5" s="65" t="s">
        <v>581</v>
      </c>
      <c r="X5" s="56" t="s">
        <v>1220</v>
      </c>
      <c r="Y5" s="56" t="s">
        <v>1221</v>
      </c>
      <c r="Z5" s="56"/>
      <c r="AA5" s="56" t="s">
        <v>28</v>
      </c>
      <c r="AB5" s="56" t="s">
        <v>1222</v>
      </c>
      <c r="AC5" s="65" t="s">
        <v>1112</v>
      </c>
      <c r="AD5" s="65"/>
      <c r="AE5" s="65"/>
      <c r="AF5" s="56"/>
      <c r="AG5" s="56" t="s">
        <v>28</v>
      </c>
      <c r="AH5" s="56" t="s">
        <v>28</v>
      </c>
      <c r="AI5" s="56" t="s">
        <v>28</v>
      </c>
      <c r="AJ5" s="56" t="s">
        <v>28</v>
      </c>
      <c r="AK5" s="56" t="s">
        <v>29</v>
      </c>
      <c r="AL5" s="56" t="s">
        <v>29</v>
      </c>
      <c r="AM5" s="56" t="s">
        <v>28</v>
      </c>
      <c r="AN5" s="56" t="s">
        <v>28</v>
      </c>
      <c r="AO5" s="56">
        <f t="shared" si="0"/>
        <v>5</v>
      </c>
      <c r="AP5" s="56"/>
      <c r="AQ5" s="56" t="s">
        <v>28</v>
      </c>
      <c r="AR5" s="56" t="s">
        <v>558</v>
      </c>
      <c r="AS5" s="56" t="s">
        <v>1218</v>
      </c>
      <c r="AT5" s="56"/>
      <c r="AU5" s="56"/>
      <c r="AV5" s="56" t="s">
        <v>558</v>
      </c>
      <c r="AW5" s="65" t="s">
        <v>1219</v>
      </c>
      <c r="AX5" s="56"/>
      <c r="AY5" s="56" t="s">
        <v>556</v>
      </c>
      <c r="AZ5" s="56"/>
      <c r="BA5" s="56"/>
      <c r="BB5" s="56"/>
      <c r="BC5" s="56"/>
      <c r="BD5" s="56" t="s">
        <v>1226</v>
      </c>
      <c r="BE5" s="56"/>
      <c r="BF5" s="56"/>
      <c r="BG5" s="56" t="s">
        <v>28</v>
      </c>
      <c r="BH5" s="56"/>
      <c r="BI5" s="56" t="s">
        <v>1179</v>
      </c>
      <c r="BJ5" s="71" t="s">
        <v>1180</v>
      </c>
    </row>
    <row r="6" spans="1:62" s="48" customFormat="1" x14ac:dyDescent="0.2">
      <c r="A6" s="24" t="s">
        <v>543</v>
      </c>
      <c r="B6" s="24" t="s">
        <v>1235</v>
      </c>
      <c r="C6" s="77"/>
      <c r="D6" s="77" t="s">
        <v>1087</v>
      </c>
      <c r="E6" s="24" t="s">
        <v>1716</v>
      </c>
      <c r="F6" s="24">
        <v>2015</v>
      </c>
      <c r="G6" s="24" t="s">
        <v>111</v>
      </c>
      <c r="H6" s="64" t="str">
        <f>IF(G6="Multiple countries","",IF(G6="","",VLOOKUP(G6,Lookup!$A$3:$F$190,3)))</f>
        <v>ASIA AND PACIFIC</v>
      </c>
      <c r="I6" s="64" t="str">
        <f>IF(G6="Multiple countries","",IF(G6="","",VLOOKUP(G6,Lookup!$A$3:$F$190,4)))</f>
        <v>South-East Asia Region</v>
      </c>
      <c r="J6" s="64" t="str">
        <f>IF(G6="Multiple countries","",IF(G6="","",VLOOKUP(G6,Lookup!$A$3:$F$190,5)))</f>
        <v>South Asia</v>
      </c>
      <c r="K6" s="64" t="str">
        <f>IF(G6="Multiple countries","",IF(G6="","",VLOOKUP(G6,Lookup!$A$3:$F$190,6)))</f>
        <v>Lower middle income</v>
      </c>
      <c r="L6" s="24" t="s">
        <v>9</v>
      </c>
      <c r="M6" s="77"/>
      <c r="N6" s="77" t="s">
        <v>1717</v>
      </c>
      <c r="O6" s="77"/>
      <c r="P6" s="77"/>
      <c r="Q6" s="77"/>
      <c r="R6" s="24" t="s">
        <v>16</v>
      </c>
      <c r="S6" s="77"/>
      <c r="T6" s="77" t="s">
        <v>1718</v>
      </c>
      <c r="U6" s="24" t="s">
        <v>22</v>
      </c>
      <c r="V6" s="77"/>
      <c r="W6" s="24" t="s">
        <v>1548</v>
      </c>
      <c r="X6" s="77"/>
      <c r="Y6" s="77"/>
      <c r="Z6" s="77"/>
      <c r="AA6" s="24" t="s">
        <v>29</v>
      </c>
      <c r="AB6" s="77"/>
      <c r="AC6" s="65" t="s">
        <v>1719</v>
      </c>
      <c r="AD6" s="77"/>
      <c r="AE6" s="77"/>
      <c r="AF6" s="77"/>
      <c r="AG6" s="24" t="s">
        <v>29</v>
      </c>
      <c r="AH6" s="24" t="s">
        <v>29</v>
      </c>
      <c r="AI6" s="24" t="s">
        <v>29</v>
      </c>
      <c r="AJ6" s="24" t="s">
        <v>29</v>
      </c>
      <c r="AK6" s="24" t="s">
        <v>29</v>
      </c>
      <c r="AL6" s="24" t="s">
        <v>29</v>
      </c>
      <c r="AM6" s="24" t="s">
        <v>28</v>
      </c>
      <c r="AN6" s="56" t="s">
        <v>29</v>
      </c>
      <c r="AO6" s="24">
        <f t="shared" si="0"/>
        <v>1</v>
      </c>
      <c r="AP6" s="77"/>
      <c r="AQ6" s="24" t="s">
        <v>28</v>
      </c>
      <c r="AR6" s="24" t="s">
        <v>558</v>
      </c>
      <c r="AS6" s="65" t="s">
        <v>1719</v>
      </c>
      <c r="AT6" s="77"/>
      <c r="AU6" s="77"/>
      <c r="AV6" s="77"/>
      <c r="AW6" s="77"/>
      <c r="AX6" s="77"/>
      <c r="AY6" s="56" t="s">
        <v>29</v>
      </c>
      <c r="AZ6" s="77"/>
      <c r="BA6" s="77"/>
      <c r="BB6" s="77"/>
      <c r="BC6" s="77"/>
      <c r="BD6" s="77"/>
      <c r="BE6" s="77"/>
      <c r="BF6" s="77"/>
      <c r="BG6" s="24" t="s">
        <v>28</v>
      </c>
      <c r="BH6" s="77"/>
      <c r="BI6" s="56" t="s">
        <v>1714</v>
      </c>
      <c r="BJ6" s="129" t="s">
        <v>1735</v>
      </c>
    </row>
    <row r="7" spans="1:62" s="48" customFormat="1" x14ac:dyDescent="0.2">
      <c r="A7" s="56" t="s">
        <v>543</v>
      </c>
      <c r="B7" s="24" t="s">
        <v>1706</v>
      </c>
      <c r="C7" s="56"/>
      <c r="D7" s="65" t="s">
        <v>1123</v>
      </c>
      <c r="E7" s="65" t="s">
        <v>1124</v>
      </c>
      <c r="F7" s="65">
        <v>2011</v>
      </c>
      <c r="G7" s="65" t="s">
        <v>71</v>
      </c>
      <c r="H7" s="64" t="str">
        <f>IF(G7="Multiple countries","",IF(G7="","",VLOOKUP(G7,Lookup!$A$3:$F$190,3)))</f>
        <v>AFRICA - EAST AND SOUTHERN</v>
      </c>
      <c r="I7" s="64" t="str">
        <f>IF(G7="Multiple countries","",IF(G7="","",VLOOKUP(G7,Lookup!$A$3:$F$190,4)))</f>
        <v>African Region</v>
      </c>
      <c r="J7" s="64" t="str">
        <f>IF(G7="Multiple countries","",IF(G7="","",VLOOKUP(G7,Lookup!$A$3:$F$190,5)))</f>
        <v>Sub-Saharan Africa</v>
      </c>
      <c r="K7" s="64" t="str">
        <f>IF(G7="Multiple countries","",IF(G7="","",VLOOKUP(G7,Lookup!$A$3:$F$190,6)))</f>
        <v>Low income</v>
      </c>
      <c r="L7" s="65" t="s">
        <v>8</v>
      </c>
      <c r="M7" s="56"/>
      <c r="N7" s="65" t="s">
        <v>1230</v>
      </c>
      <c r="O7" s="56" t="s">
        <v>1229</v>
      </c>
      <c r="P7" s="56"/>
      <c r="Q7" s="65" t="s">
        <v>533</v>
      </c>
      <c r="R7" s="65" t="s">
        <v>18</v>
      </c>
      <c r="S7" s="65" t="s">
        <v>1140</v>
      </c>
      <c r="T7" s="65">
        <v>1060</v>
      </c>
      <c r="U7" s="65" t="s">
        <v>33</v>
      </c>
      <c r="V7" s="65"/>
      <c r="W7" s="65" t="s">
        <v>582</v>
      </c>
      <c r="X7" s="56" t="s">
        <v>1231</v>
      </c>
      <c r="Y7" s="56"/>
      <c r="Z7" s="56"/>
      <c r="AA7" s="56" t="s">
        <v>29</v>
      </c>
      <c r="AB7" s="56"/>
      <c r="AC7" s="65" t="s">
        <v>1161</v>
      </c>
      <c r="AD7" s="65"/>
      <c r="AE7" s="65"/>
      <c r="AF7" s="65" t="s">
        <v>1162</v>
      </c>
      <c r="AG7" s="56"/>
      <c r="AH7" s="56"/>
      <c r="AI7" s="56"/>
      <c r="AJ7" s="56"/>
      <c r="AK7" s="56"/>
      <c r="AL7" s="56"/>
      <c r="AM7" s="56"/>
      <c r="AN7" s="56"/>
      <c r="AO7" s="56" t="str">
        <f t="shared" si="0"/>
        <v/>
      </c>
      <c r="AP7" s="56"/>
      <c r="AQ7" s="56"/>
      <c r="AR7" s="56"/>
      <c r="AS7" s="56"/>
      <c r="AT7" s="56"/>
      <c r="AU7" s="56"/>
      <c r="AV7" s="65" t="s">
        <v>534</v>
      </c>
      <c r="AW7" s="65" t="s">
        <v>1232</v>
      </c>
      <c r="AX7" s="56"/>
      <c r="AY7" s="65" t="s">
        <v>556</v>
      </c>
      <c r="AZ7" s="56"/>
      <c r="BA7" s="56"/>
      <c r="BB7" s="56"/>
      <c r="BC7" s="56"/>
      <c r="BD7" s="56"/>
      <c r="BE7" s="56"/>
      <c r="BF7" s="56"/>
      <c r="BG7" s="56"/>
      <c r="BH7" s="56"/>
      <c r="BI7" s="56" t="s">
        <v>1181</v>
      </c>
      <c r="BJ7" s="71" t="s">
        <v>1182</v>
      </c>
    </row>
    <row r="8" spans="1:62" s="48" customFormat="1" x14ac:dyDescent="0.2">
      <c r="A8" s="56" t="s">
        <v>543</v>
      </c>
      <c r="B8" s="24" t="s">
        <v>1706</v>
      </c>
      <c r="C8" s="56"/>
      <c r="D8" s="68" t="s">
        <v>1387</v>
      </c>
      <c r="E8" s="68" t="s">
        <v>1322</v>
      </c>
      <c r="F8" s="56">
        <v>2008</v>
      </c>
      <c r="G8" s="56" t="s">
        <v>74</v>
      </c>
      <c r="H8" s="64" t="str">
        <f>IF(G8="Multiple countries","",IF(G8="","",VLOOKUP(G8,Lookup!$A$3:$F$190,3)))</f>
        <v>AFRICA - EAST AND SOUTHERN</v>
      </c>
      <c r="I8" s="64" t="str">
        <f>IF(G8="Multiple countries","",IF(G8="","",VLOOKUP(G8,Lookup!$A$3:$F$190,4)))</f>
        <v>African Region</v>
      </c>
      <c r="J8" s="64" t="str">
        <f>IF(G8="Multiple countries","",IF(G8="","",VLOOKUP(G8,Lookup!$A$3:$F$190,5)))</f>
        <v>Sub-Saharan Africa</v>
      </c>
      <c r="K8" s="64" t="str">
        <f>IF(G8="Multiple countries","",IF(G8="","",VLOOKUP(G8,Lookup!$A$3:$F$190,6)))</f>
        <v>Lower middle income</v>
      </c>
      <c r="L8" s="56"/>
      <c r="M8" s="56"/>
      <c r="N8" s="68" t="s">
        <v>1375</v>
      </c>
      <c r="O8" s="56"/>
      <c r="P8" s="56"/>
      <c r="Q8" s="56" t="s">
        <v>531</v>
      </c>
      <c r="R8" s="56" t="s">
        <v>37</v>
      </c>
      <c r="S8" s="68" t="s">
        <v>1376</v>
      </c>
      <c r="T8" s="68" t="s">
        <v>1377</v>
      </c>
      <c r="U8" s="56" t="s">
        <v>34</v>
      </c>
      <c r="V8" s="56"/>
      <c r="W8" s="56"/>
      <c r="X8" s="56"/>
      <c r="Y8" s="56"/>
      <c r="Z8" s="56"/>
      <c r="AA8" s="56" t="s">
        <v>557</v>
      </c>
      <c r="AB8" s="56"/>
      <c r="AC8" s="56" t="s">
        <v>1378</v>
      </c>
      <c r="AD8" s="56"/>
      <c r="AE8" s="56"/>
      <c r="AF8" s="56"/>
      <c r="AG8" s="56"/>
      <c r="AH8" s="56"/>
      <c r="AI8" s="56"/>
      <c r="AJ8" s="56"/>
      <c r="AK8" s="56"/>
      <c r="AL8" s="56"/>
      <c r="AM8" s="56"/>
      <c r="AN8" s="56"/>
      <c r="AO8" s="56" t="str">
        <f t="shared" si="0"/>
        <v/>
      </c>
      <c r="AP8" s="56"/>
      <c r="AQ8" s="56"/>
      <c r="AR8" s="56" t="s">
        <v>557</v>
      </c>
      <c r="AS8" s="56"/>
      <c r="AT8" s="56"/>
      <c r="AU8" s="56"/>
      <c r="AV8" s="56"/>
      <c r="AW8" s="56"/>
      <c r="AX8" s="56"/>
      <c r="AY8" s="56" t="s">
        <v>29</v>
      </c>
      <c r="AZ8" s="56"/>
      <c r="BA8" s="56"/>
      <c r="BB8" s="56"/>
      <c r="BC8" s="56"/>
      <c r="BD8" s="56"/>
      <c r="BE8" s="56"/>
      <c r="BF8" s="56"/>
      <c r="BG8" s="56"/>
      <c r="BH8" s="56"/>
      <c r="BI8" s="56" t="s">
        <v>1427</v>
      </c>
      <c r="BJ8" s="129" t="s">
        <v>1426</v>
      </c>
    </row>
    <row r="9" spans="1:62" s="48" customFormat="1" x14ac:dyDescent="0.2">
      <c r="A9" s="56" t="s">
        <v>543</v>
      </c>
      <c r="B9" s="24" t="s">
        <v>1706</v>
      </c>
      <c r="C9" s="56"/>
      <c r="D9" s="68" t="s">
        <v>1380</v>
      </c>
      <c r="E9" s="68" t="s">
        <v>1315</v>
      </c>
      <c r="F9" s="56">
        <v>2002</v>
      </c>
      <c r="G9" s="56" t="s">
        <v>245</v>
      </c>
      <c r="H9" s="64" t="str">
        <f>IF(G9="Multiple countries","",IF(G9="","",VLOOKUP(G9,Lookup!$A$3:$F$190,3)))</f>
        <v>WESTERN AND CENTRAL EUROPE AND NORTH AMERICA</v>
      </c>
      <c r="I9" s="64" t="str">
        <f>IF(G9="Multiple countries","",IF(G9="","",VLOOKUP(G9,Lookup!$A$3:$F$190,4)))</f>
        <v>Region of the Americas</v>
      </c>
      <c r="J9" s="64" t="str">
        <f>IF(G9="Multiple countries","",IF(G9="","",VLOOKUP(G9,Lookup!$A$3:$F$190,5)))</f>
        <v>North America</v>
      </c>
      <c r="K9" s="64" t="str">
        <f>IF(G9="Multiple countries","",IF(G9="","",VLOOKUP(G9,Lookup!$A$3:$F$190,6)))</f>
        <v>High income</v>
      </c>
      <c r="L9" s="56"/>
      <c r="M9" s="56"/>
      <c r="N9" s="68" t="s">
        <v>1342</v>
      </c>
      <c r="O9" s="56"/>
      <c r="P9" s="56"/>
      <c r="Q9" s="56" t="s">
        <v>531</v>
      </c>
      <c r="R9" s="56" t="s">
        <v>37</v>
      </c>
      <c r="S9" s="68" t="s">
        <v>1402</v>
      </c>
      <c r="T9" s="56">
        <v>604</v>
      </c>
      <c r="U9" s="56"/>
      <c r="V9" s="56"/>
      <c r="W9" s="56" t="s">
        <v>581</v>
      </c>
      <c r="X9" s="56" t="s">
        <v>1341</v>
      </c>
      <c r="Y9" s="56"/>
      <c r="Z9" s="56"/>
      <c r="AA9" s="56"/>
      <c r="AB9" s="56"/>
      <c r="AC9" s="56"/>
      <c r="AD9" s="56"/>
      <c r="AE9" s="56"/>
      <c r="AF9" s="56"/>
      <c r="AG9" s="56"/>
      <c r="AH9" s="56"/>
      <c r="AI9" s="56"/>
      <c r="AJ9" s="56"/>
      <c r="AK9" s="56"/>
      <c r="AL9" s="56"/>
      <c r="AM9" s="56"/>
      <c r="AN9" s="56"/>
      <c r="AO9" s="56" t="str">
        <f t="shared" si="0"/>
        <v/>
      </c>
      <c r="AP9" s="56"/>
      <c r="AQ9" s="56"/>
      <c r="AR9" s="56" t="s">
        <v>556</v>
      </c>
      <c r="AS9" s="56"/>
      <c r="AT9" s="56"/>
      <c r="AU9" s="56"/>
      <c r="AV9" s="56"/>
      <c r="AW9" s="56"/>
      <c r="AX9" s="56"/>
      <c r="AY9" s="56" t="s">
        <v>28</v>
      </c>
      <c r="AZ9" s="68" t="s">
        <v>1341</v>
      </c>
      <c r="BA9" s="56"/>
      <c r="BB9" s="56" t="s">
        <v>1343</v>
      </c>
      <c r="BC9" s="56">
        <v>1996</v>
      </c>
      <c r="BD9" s="56"/>
      <c r="BE9" s="56"/>
      <c r="BF9" s="56"/>
      <c r="BG9" s="56"/>
      <c r="BH9" s="56"/>
      <c r="BI9" s="56" t="s">
        <v>1404</v>
      </c>
      <c r="BJ9" s="71" t="s">
        <v>1403</v>
      </c>
    </row>
    <row r="10" spans="1:62" s="48" customFormat="1" x14ac:dyDescent="0.2">
      <c r="A10" s="56" t="s">
        <v>543</v>
      </c>
      <c r="B10" s="24" t="s">
        <v>1706</v>
      </c>
      <c r="C10" s="56"/>
      <c r="D10" s="68" t="s">
        <v>1325</v>
      </c>
      <c r="E10" s="68" t="s">
        <v>1326</v>
      </c>
      <c r="F10" s="56">
        <v>2006</v>
      </c>
      <c r="G10" s="56" t="s">
        <v>41</v>
      </c>
      <c r="H10" s="64" t="str">
        <f>IF(G10="Multiple countries","",IF(G10="","",VLOOKUP(G10,Lookup!$A$3:$F$190,3)))</f>
        <v>AFRICA - EAST AND SOUTHERN</v>
      </c>
      <c r="I10" s="64" t="str">
        <f>IF(G10="Multiple countries","",IF(G10="","",VLOOKUP(G10,Lookup!$A$3:$F$190,4)))</f>
        <v>African Region</v>
      </c>
      <c r="J10" s="64" t="str">
        <f>IF(G10="Multiple countries","",IF(G10="","",VLOOKUP(G10,Lookup!$A$3:$F$190,5)))</f>
        <v>Sub-Saharan Africa</v>
      </c>
      <c r="K10" s="64" t="str">
        <f>IF(G10="Multiple countries","",IF(G10="","",VLOOKUP(G10,Lookup!$A$3:$F$190,6)))</f>
        <v>Upper middle income</v>
      </c>
      <c r="L10" s="56"/>
      <c r="M10" s="56"/>
      <c r="N10" s="68" t="s">
        <v>1436</v>
      </c>
      <c r="O10" s="56"/>
      <c r="P10" s="56"/>
      <c r="Q10" s="56"/>
      <c r="R10" s="56" t="s">
        <v>32</v>
      </c>
      <c r="S10" s="68" t="s">
        <v>1434</v>
      </c>
      <c r="T10" s="68" t="s">
        <v>1435</v>
      </c>
      <c r="U10" s="56"/>
      <c r="V10" s="56"/>
      <c r="W10" s="56"/>
      <c r="X10" s="56"/>
      <c r="Y10" s="56"/>
      <c r="Z10" s="56"/>
      <c r="AA10" s="56"/>
      <c r="AB10" s="56"/>
      <c r="AC10" s="56"/>
      <c r="AD10" s="56"/>
      <c r="AE10" s="56"/>
      <c r="AF10" s="56"/>
      <c r="AG10" s="56"/>
      <c r="AH10" s="56"/>
      <c r="AI10" s="56"/>
      <c r="AJ10" s="56"/>
      <c r="AK10" s="56"/>
      <c r="AL10" s="56"/>
      <c r="AM10" s="56"/>
      <c r="AN10" s="56"/>
      <c r="AO10" s="56" t="str">
        <f t="shared" si="0"/>
        <v/>
      </c>
      <c r="AP10" s="56"/>
      <c r="AQ10" s="56"/>
      <c r="AR10" s="56" t="s">
        <v>556</v>
      </c>
      <c r="AS10" s="56"/>
      <c r="AT10" s="56"/>
      <c r="AU10" s="56"/>
      <c r="AV10" s="56"/>
      <c r="AW10" s="56"/>
      <c r="AX10" s="56"/>
      <c r="AY10" s="56" t="s">
        <v>28</v>
      </c>
      <c r="AZ10" s="56" t="s">
        <v>1437</v>
      </c>
      <c r="BA10" s="56" t="s">
        <v>1438</v>
      </c>
      <c r="BB10" s="56" t="s">
        <v>1441</v>
      </c>
      <c r="BC10" s="56">
        <v>2004</v>
      </c>
      <c r="BD10" s="56"/>
      <c r="BE10" s="56"/>
      <c r="BF10" s="56"/>
      <c r="BG10" s="56"/>
      <c r="BH10" s="56"/>
      <c r="BI10" s="56" t="s">
        <v>1439</v>
      </c>
      <c r="BJ10" s="71" t="s">
        <v>1440</v>
      </c>
    </row>
    <row r="11" spans="1:62" s="48" customFormat="1" x14ac:dyDescent="0.2">
      <c r="A11" s="56" t="s">
        <v>543</v>
      </c>
      <c r="B11" s="24" t="s">
        <v>1706</v>
      </c>
      <c r="C11" s="56"/>
      <c r="D11" s="68" t="s">
        <v>1379</v>
      </c>
      <c r="E11" s="68" t="s">
        <v>1314</v>
      </c>
      <c r="F11" s="56">
        <v>2004</v>
      </c>
      <c r="G11" s="56" t="s">
        <v>245</v>
      </c>
      <c r="H11" s="64" t="str">
        <f>IF(G11="Multiple countries","",IF(G11="","",VLOOKUP(G11,Lookup!$A$3:$F$190,3)))</f>
        <v>WESTERN AND CENTRAL EUROPE AND NORTH AMERICA</v>
      </c>
      <c r="I11" s="64" t="str">
        <f>IF(G11="Multiple countries","",IF(G11="","",VLOOKUP(G11,Lookup!$A$3:$F$190,4)))</f>
        <v>Region of the Americas</v>
      </c>
      <c r="J11" s="64" t="str">
        <f>IF(G11="Multiple countries","",IF(G11="","",VLOOKUP(G11,Lookup!$A$3:$F$190,5)))</f>
        <v>North America</v>
      </c>
      <c r="K11" s="64" t="str">
        <f>IF(G11="Multiple countries","",IF(G11="","",VLOOKUP(G11,Lookup!$A$3:$F$190,6)))</f>
        <v>High income</v>
      </c>
      <c r="L11" s="56"/>
      <c r="M11" s="56"/>
      <c r="N11" s="68" t="s">
        <v>1337</v>
      </c>
      <c r="O11" s="56"/>
      <c r="P11" s="56"/>
      <c r="Q11" s="56" t="s">
        <v>558</v>
      </c>
      <c r="R11" s="56" t="s">
        <v>37</v>
      </c>
      <c r="S11" s="68" t="s">
        <v>1398</v>
      </c>
      <c r="T11" s="56" t="s">
        <v>1338</v>
      </c>
      <c r="U11" s="56"/>
      <c r="V11" s="56"/>
      <c r="W11" s="56" t="s">
        <v>581</v>
      </c>
      <c r="X11" s="56" t="s">
        <v>1340</v>
      </c>
      <c r="Y11" s="56"/>
      <c r="Z11" s="56"/>
      <c r="AA11" s="56"/>
      <c r="AB11" s="56"/>
      <c r="AC11" s="56"/>
      <c r="AD11" s="56"/>
      <c r="AE11" s="56"/>
      <c r="AF11" s="56"/>
      <c r="AG11" s="56"/>
      <c r="AH11" s="56"/>
      <c r="AI11" s="56"/>
      <c r="AJ11" s="56"/>
      <c r="AK11" s="56"/>
      <c r="AL11" s="56"/>
      <c r="AM11" s="56"/>
      <c r="AN11" s="56"/>
      <c r="AO11" s="56" t="str">
        <f t="shared" si="0"/>
        <v/>
      </c>
      <c r="AP11" s="56"/>
      <c r="AQ11" s="56"/>
      <c r="AR11" s="56" t="s">
        <v>556</v>
      </c>
      <c r="AS11" s="56"/>
      <c r="AT11" s="56"/>
      <c r="AU11" s="56"/>
      <c r="AV11" s="56"/>
      <c r="AW11" s="56"/>
      <c r="AX11" s="56"/>
      <c r="AY11" s="56" t="s">
        <v>28</v>
      </c>
      <c r="AZ11" s="56"/>
      <c r="BA11" s="56" t="s">
        <v>1364</v>
      </c>
      <c r="BB11" s="56" t="s">
        <v>1399</v>
      </c>
      <c r="BC11" s="56">
        <v>2004</v>
      </c>
      <c r="BD11" s="56"/>
      <c r="BE11" s="56"/>
      <c r="BF11" s="56"/>
      <c r="BG11" s="56"/>
      <c r="BH11" s="56"/>
      <c r="BI11" s="56" t="s">
        <v>1401</v>
      </c>
      <c r="BJ11" s="71" t="s">
        <v>1400</v>
      </c>
    </row>
    <row r="12" spans="1:62" s="48" customFormat="1" x14ac:dyDescent="0.2">
      <c r="A12" s="56" t="s">
        <v>543</v>
      </c>
      <c r="B12" s="24" t="s">
        <v>1706</v>
      </c>
      <c r="C12" s="56"/>
      <c r="D12" s="65" t="s">
        <v>1215</v>
      </c>
      <c r="E12" s="65" t="s">
        <v>1134</v>
      </c>
      <c r="F12" s="65">
        <v>2012</v>
      </c>
      <c r="G12" s="65" t="s">
        <v>111</v>
      </c>
      <c r="H12" s="64" t="str">
        <f>IF(G12="Multiple countries","",IF(G12="","",VLOOKUP(G12,Lookup!$A$3:$F$190,3)))</f>
        <v>ASIA AND PACIFIC</v>
      </c>
      <c r="I12" s="64" t="str">
        <f>IF(G12="Multiple countries","",IF(G12="","",VLOOKUP(G12,Lookup!$A$3:$F$190,4)))</f>
        <v>South-East Asia Region</v>
      </c>
      <c r="J12" s="64" t="str">
        <f>IF(G12="Multiple countries","",IF(G12="","",VLOOKUP(G12,Lookup!$A$3:$F$190,5)))</f>
        <v>South Asia</v>
      </c>
      <c r="K12" s="64" t="str">
        <f>IF(G12="Multiple countries","",IF(G12="","",VLOOKUP(G12,Lookup!$A$3:$F$190,6)))</f>
        <v>Lower middle income</v>
      </c>
      <c r="L12" s="65" t="s">
        <v>9</v>
      </c>
      <c r="M12" s="56"/>
      <c r="N12" s="65" t="s">
        <v>1157</v>
      </c>
      <c r="O12" s="56"/>
      <c r="P12" s="56"/>
      <c r="Q12" s="65" t="s">
        <v>531</v>
      </c>
      <c r="R12" s="65" t="s">
        <v>19</v>
      </c>
      <c r="S12" s="65" t="s">
        <v>1147</v>
      </c>
      <c r="T12" s="65"/>
      <c r="U12" s="65" t="s">
        <v>33</v>
      </c>
      <c r="V12" s="65"/>
      <c r="W12" s="65"/>
      <c r="X12" s="56"/>
      <c r="Y12" s="56"/>
      <c r="Z12" s="56"/>
      <c r="AA12" s="56"/>
      <c r="AB12" s="56"/>
      <c r="AC12" s="65" t="s">
        <v>1169</v>
      </c>
      <c r="AD12" s="65"/>
      <c r="AE12" s="65"/>
      <c r="AF12" s="65"/>
      <c r="AG12" s="56"/>
      <c r="AH12" s="56"/>
      <c r="AI12" s="56"/>
      <c r="AJ12" s="56"/>
      <c r="AK12" s="56"/>
      <c r="AL12" s="56"/>
      <c r="AM12" s="56"/>
      <c r="AN12" s="56"/>
      <c r="AO12" s="56" t="str">
        <f t="shared" si="0"/>
        <v/>
      </c>
      <c r="AP12" s="56"/>
      <c r="AQ12" s="56"/>
      <c r="AR12" s="56"/>
      <c r="AS12" s="56"/>
      <c r="AT12" s="56"/>
      <c r="AU12" s="56"/>
      <c r="AV12" s="65"/>
      <c r="AW12" s="65"/>
      <c r="AX12" s="56"/>
      <c r="AY12" s="65"/>
      <c r="AZ12" s="56"/>
      <c r="BA12" s="56"/>
      <c r="BB12" s="56"/>
      <c r="BC12" s="56"/>
      <c r="BD12" s="56"/>
      <c r="BE12" s="56"/>
      <c r="BF12" s="56"/>
      <c r="BG12" s="56"/>
      <c r="BH12" s="56"/>
      <c r="BI12" s="56" t="s">
        <v>1213</v>
      </c>
      <c r="BJ12" s="71" t="s">
        <v>1214</v>
      </c>
    </row>
    <row r="13" spans="1:62" s="48" customFormat="1" x14ac:dyDescent="0.2">
      <c r="A13" s="56" t="s">
        <v>543</v>
      </c>
      <c r="B13" s="24" t="s">
        <v>1706</v>
      </c>
      <c r="C13" s="56"/>
      <c r="D13" s="65" t="s">
        <v>1292</v>
      </c>
      <c r="E13" s="56" t="s">
        <v>1293</v>
      </c>
      <c r="F13" s="56">
        <v>2006</v>
      </c>
      <c r="G13" s="56" t="s">
        <v>42</v>
      </c>
      <c r="H13" s="64" t="str">
        <f>IF(G13="Multiple countries","",IF(G13="","",VLOOKUP(G13,Lookup!$A$3:$F$190,3)))</f>
        <v>LATIN AMERICA AND THE CARIBBEAN</v>
      </c>
      <c r="I13" s="64" t="str">
        <f>IF(G13="Multiple countries","",IF(G13="","",VLOOKUP(G13,Lookup!$A$3:$F$190,4)))</f>
        <v>Region of the Americas</v>
      </c>
      <c r="J13" s="64" t="str">
        <f>IF(G13="Multiple countries","",IF(G13="","",VLOOKUP(G13,Lookup!$A$3:$F$190,5)))</f>
        <v>Latin America &amp; Caribbean</v>
      </c>
      <c r="K13" s="64" t="str">
        <f>IF(G13="Multiple countries","",IF(G13="","",VLOOKUP(G13,Lookup!$A$3:$F$190,6)))</f>
        <v>Upper middle income</v>
      </c>
      <c r="L13" s="65" t="s">
        <v>8</v>
      </c>
      <c r="M13" s="56"/>
      <c r="N13" s="56" t="s">
        <v>1296</v>
      </c>
      <c r="O13" s="56" t="s">
        <v>1295</v>
      </c>
      <c r="P13" s="56">
        <v>2005</v>
      </c>
      <c r="Q13" s="56" t="s">
        <v>558</v>
      </c>
      <c r="R13" s="56" t="s">
        <v>19</v>
      </c>
      <c r="S13" s="68" t="s">
        <v>1389</v>
      </c>
      <c r="T13" s="56" t="s">
        <v>557</v>
      </c>
      <c r="U13" s="56" t="s">
        <v>24</v>
      </c>
      <c r="V13" s="56"/>
      <c r="W13" s="56" t="s">
        <v>581</v>
      </c>
      <c r="X13" s="56" t="s">
        <v>1297</v>
      </c>
      <c r="Y13" s="56" t="s">
        <v>557</v>
      </c>
      <c r="Z13" s="56" t="s">
        <v>557</v>
      </c>
      <c r="AA13" s="56" t="s">
        <v>29</v>
      </c>
      <c r="AB13" s="56"/>
      <c r="AC13" s="56"/>
      <c r="AD13" s="56"/>
      <c r="AE13" s="56" t="s">
        <v>557</v>
      </c>
      <c r="AF13" s="56"/>
      <c r="AG13" s="56" t="s">
        <v>29</v>
      </c>
      <c r="AH13" s="56" t="s">
        <v>29</v>
      </c>
      <c r="AI13" s="56" t="s">
        <v>29</v>
      </c>
      <c r="AJ13" s="56" t="s">
        <v>29</v>
      </c>
      <c r="AK13" s="56" t="s">
        <v>29</v>
      </c>
      <c r="AL13" s="56" t="s">
        <v>29</v>
      </c>
      <c r="AM13" s="56" t="s">
        <v>29</v>
      </c>
      <c r="AN13" s="56" t="s">
        <v>29</v>
      </c>
      <c r="AO13" s="56">
        <f t="shared" si="0"/>
        <v>0</v>
      </c>
      <c r="AP13" s="56"/>
      <c r="AQ13" s="56"/>
      <c r="AR13" s="56" t="s">
        <v>556</v>
      </c>
      <c r="AS13" s="56"/>
      <c r="AT13" s="56"/>
      <c r="AU13" s="56"/>
      <c r="AV13" s="56"/>
      <c r="AW13" s="56"/>
      <c r="AX13" s="56" t="s">
        <v>557</v>
      </c>
      <c r="AY13" s="56" t="s">
        <v>28</v>
      </c>
      <c r="AZ13" s="56" t="s">
        <v>1298</v>
      </c>
      <c r="BA13" s="56" t="s">
        <v>1359</v>
      </c>
      <c r="BB13" s="56" t="s">
        <v>1360</v>
      </c>
      <c r="BC13" s="56">
        <v>2005</v>
      </c>
      <c r="BD13" s="56" t="s">
        <v>1226</v>
      </c>
      <c r="BE13" s="56"/>
      <c r="BF13" s="56"/>
      <c r="BG13" s="56" t="s">
        <v>29</v>
      </c>
      <c r="BH13" s="56" t="s">
        <v>1299</v>
      </c>
      <c r="BI13" s="56" t="s">
        <v>1300</v>
      </c>
      <c r="BJ13" s="71" t="s">
        <v>1301</v>
      </c>
    </row>
    <row r="14" spans="1:62" s="48" customFormat="1" x14ac:dyDescent="0.2">
      <c r="A14" s="56" t="s">
        <v>543</v>
      </c>
      <c r="B14" s="24" t="s">
        <v>1706</v>
      </c>
      <c r="C14" s="56"/>
      <c r="D14" s="65" t="s">
        <v>1292</v>
      </c>
      <c r="E14" s="56" t="s">
        <v>1293</v>
      </c>
      <c r="F14" s="56">
        <v>2006</v>
      </c>
      <c r="G14" s="65" t="s">
        <v>41</v>
      </c>
      <c r="H14" s="64" t="str">
        <f>IF(G14="Multiple countries","",IF(G14="","",VLOOKUP(G14,Lookup!$A$3:$F$190,3)))</f>
        <v>AFRICA - EAST AND SOUTHERN</v>
      </c>
      <c r="I14" s="64" t="str">
        <f>IF(G14="Multiple countries","",IF(G14="","",VLOOKUP(G14,Lookup!$A$3:$F$190,4)))</f>
        <v>African Region</v>
      </c>
      <c r="J14" s="64" t="str">
        <f>IF(G14="Multiple countries","",IF(G14="","",VLOOKUP(G14,Lookup!$A$3:$F$190,5)))</f>
        <v>Sub-Saharan Africa</v>
      </c>
      <c r="K14" s="64" t="str">
        <f>IF(G14="Multiple countries","",IF(G14="","",VLOOKUP(G14,Lookup!$A$3:$F$190,6)))</f>
        <v>Upper middle income</v>
      </c>
      <c r="L14" s="65" t="s">
        <v>8</v>
      </c>
      <c r="M14" s="56"/>
      <c r="N14" s="56" t="s">
        <v>1296</v>
      </c>
      <c r="O14" s="56" t="s">
        <v>1295</v>
      </c>
      <c r="P14" s="56">
        <v>2005</v>
      </c>
      <c r="Q14" s="56" t="s">
        <v>558</v>
      </c>
      <c r="R14" s="56" t="s">
        <v>19</v>
      </c>
      <c r="S14" s="68" t="s">
        <v>1389</v>
      </c>
      <c r="T14" s="56" t="s">
        <v>557</v>
      </c>
      <c r="U14" s="56" t="s">
        <v>24</v>
      </c>
      <c r="V14" s="56"/>
      <c r="W14" s="56" t="s">
        <v>581</v>
      </c>
      <c r="X14" s="56" t="s">
        <v>1297</v>
      </c>
      <c r="Y14" s="56" t="s">
        <v>557</v>
      </c>
      <c r="Z14" s="56" t="s">
        <v>557</v>
      </c>
      <c r="AA14" s="56" t="s">
        <v>29</v>
      </c>
      <c r="AB14" s="56"/>
      <c r="AC14" s="56"/>
      <c r="AD14" s="56"/>
      <c r="AE14" s="56" t="s">
        <v>557</v>
      </c>
      <c r="AF14" s="56"/>
      <c r="AG14" s="56" t="s">
        <v>29</v>
      </c>
      <c r="AH14" s="56" t="s">
        <v>29</v>
      </c>
      <c r="AI14" s="56" t="s">
        <v>29</v>
      </c>
      <c r="AJ14" s="56" t="s">
        <v>29</v>
      </c>
      <c r="AK14" s="56" t="s">
        <v>29</v>
      </c>
      <c r="AL14" s="56" t="s">
        <v>29</v>
      </c>
      <c r="AM14" s="56" t="s">
        <v>29</v>
      </c>
      <c r="AN14" s="56" t="s">
        <v>29</v>
      </c>
      <c r="AO14" s="56">
        <f t="shared" si="0"/>
        <v>0</v>
      </c>
      <c r="AP14" s="56"/>
      <c r="AQ14" s="56"/>
      <c r="AR14" s="56" t="s">
        <v>556</v>
      </c>
      <c r="AS14" s="56"/>
      <c r="AT14" s="56"/>
      <c r="AU14" s="56"/>
      <c r="AV14" s="56"/>
      <c r="AW14" s="56"/>
      <c r="AX14" s="56" t="s">
        <v>557</v>
      </c>
      <c r="AY14" s="56" t="s">
        <v>28</v>
      </c>
      <c r="AZ14" s="56" t="s">
        <v>1298</v>
      </c>
      <c r="BA14" s="56" t="s">
        <v>1362</v>
      </c>
      <c r="BB14" s="56" t="s">
        <v>1363</v>
      </c>
      <c r="BC14" s="56">
        <v>2005</v>
      </c>
      <c r="BD14" s="56" t="s">
        <v>1226</v>
      </c>
      <c r="BE14" s="56"/>
      <c r="BF14" s="56"/>
      <c r="BG14" s="56" t="s">
        <v>29</v>
      </c>
      <c r="BH14" s="56" t="s">
        <v>1299</v>
      </c>
      <c r="BI14" s="56" t="s">
        <v>1300</v>
      </c>
      <c r="BJ14" s="71" t="s">
        <v>1301</v>
      </c>
    </row>
    <row r="15" spans="1:62" s="48" customFormat="1" x14ac:dyDescent="0.2">
      <c r="A15" s="56" t="s">
        <v>543</v>
      </c>
      <c r="B15" s="24" t="s">
        <v>1706</v>
      </c>
      <c r="C15" s="56"/>
      <c r="D15" s="65" t="s">
        <v>1127</v>
      </c>
      <c r="E15" s="65" t="s">
        <v>1128</v>
      </c>
      <c r="F15" s="65">
        <v>2018</v>
      </c>
      <c r="G15" s="65" t="s">
        <v>68</v>
      </c>
      <c r="H15" s="64" t="str">
        <f>IF(G15="Multiple countries","",IF(G15="","",VLOOKUP(G15,Lookup!$A$3:$F$190,3)))</f>
        <v>AFRICA - EAST AND SOUTHERN</v>
      </c>
      <c r="I15" s="64" t="str">
        <f>IF(G15="Multiple countries","",IF(G15="","",VLOOKUP(G15,Lookup!$A$3:$F$190,4)))</f>
        <v>African Region</v>
      </c>
      <c r="J15" s="64" t="str">
        <f>IF(G15="Multiple countries","",IF(G15="","",VLOOKUP(G15,Lookup!$A$3:$F$190,5)))</f>
        <v>Sub-Saharan Africa</v>
      </c>
      <c r="K15" s="64" t="str">
        <f>IF(G15="Multiple countries","",IF(G15="","",VLOOKUP(G15,Lookup!$A$3:$F$190,6)))</f>
        <v>Low income</v>
      </c>
      <c r="L15" s="65" t="s">
        <v>8</v>
      </c>
      <c r="M15" s="56"/>
      <c r="N15" s="65" t="s">
        <v>1153</v>
      </c>
      <c r="O15" s="56"/>
      <c r="P15" s="56"/>
      <c r="Q15" s="65" t="s">
        <v>533</v>
      </c>
      <c r="R15" s="65" t="s">
        <v>19</v>
      </c>
      <c r="S15" s="65" t="s">
        <v>1142</v>
      </c>
      <c r="T15" s="65" t="s">
        <v>1143</v>
      </c>
      <c r="U15" s="65" t="s">
        <v>33</v>
      </c>
      <c r="V15" s="65"/>
      <c r="W15" s="65" t="s">
        <v>581</v>
      </c>
      <c r="X15" s="56"/>
      <c r="Y15" s="56"/>
      <c r="Z15" s="59"/>
      <c r="AA15" s="56"/>
      <c r="AB15" s="56"/>
      <c r="AC15" s="65" t="s">
        <v>1164</v>
      </c>
      <c r="AD15" s="65"/>
      <c r="AE15" s="65"/>
      <c r="AF15" s="65"/>
      <c r="AG15" s="56"/>
      <c r="AH15" s="56"/>
      <c r="AI15" s="56"/>
      <c r="AJ15" s="56"/>
      <c r="AK15" s="56"/>
      <c r="AL15" s="56"/>
      <c r="AM15" s="56"/>
      <c r="AN15" s="56"/>
      <c r="AO15" s="56" t="str">
        <f t="shared" si="0"/>
        <v/>
      </c>
      <c r="AP15" s="56"/>
      <c r="AQ15" s="56"/>
      <c r="AR15" s="56"/>
      <c r="AS15" s="56"/>
      <c r="AT15" s="56"/>
      <c r="AU15" s="56"/>
      <c r="AV15" s="65" t="s">
        <v>28</v>
      </c>
      <c r="AW15" s="65" t="s">
        <v>1174</v>
      </c>
      <c r="AX15" s="56"/>
      <c r="AY15" s="65" t="s">
        <v>556</v>
      </c>
      <c r="AZ15" s="56"/>
      <c r="BA15" s="56"/>
      <c r="BB15" s="56"/>
      <c r="BC15" s="56"/>
      <c r="BD15" s="56"/>
      <c r="BE15" s="56"/>
      <c r="BF15" s="56"/>
      <c r="BG15" s="56"/>
      <c r="BH15" s="56"/>
      <c r="BI15" s="56" t="s">
        <v>1183</v>
      </c>
      <c r="BJ15" s="71" t="s">
        <v>1184</v>
      </c>
    </row>
    <row r="16" spans="1:62" s="48" customFormat="1" x14ac:dyDescent="0.2">
      <c r="A16" s="56" t="s">
        <v>543</v>
      </c>
      <c r="B16" s="24" t="s">
        <v>1706</v>
      </c>
      <c r="C16" s="56"/>
      <c r="D16" s="68" t="s">
        <v>1382</v>
      </c>
      <c r="E16" s="68" t="s">
        <v>1317</v>
      </c>
      <c r="F16" s="56">
        <v>2006</v>
      </c>
      <c r="G16" s="56" t="s">
        <v>47</v>
      </c>
      <c r="H16" s="64" t="str">
        <f>IF(G16="Multiple countries","",IF(G16="","",VLOOKUP(G16,Lookup!$A$3:$F$190,3)))</f>
        <v>AFRICA - EAST AND SOUTHERN</v>
      </c>
      <c r="I16" s="64" t="str">
        <f>IF(G16="Multiple countries","",IF(G16="","",VLOOKUP(G16,Lookup!$A$3:$F$190,4)))</f>
        <v>African Region</v>
      </c>
      <c r="J16" s="64" t="str">
        <f>IF(G16="Multiple countries","",IF(G16="","",VLOOKUP(G16,Lookup!$A$3:$F$190,5)))</f>
        <v>Sub-Saharan Africa</v>
      </c>
      <c r="K16" s="64" t="str">
        <f>IF(G16="Multiple countries","",IF(G16="","",VLOOKUP(G16,Lookup!$A$3:$F$190,6)))</f>
        <v>Lower middle income</v>
      </c>
      <c r="L16" s="56"/>
      <c r="M16" s="56"/>
      <c r="N16" s="68" t="s">
        <v>1346</v>
      </c>
      <c r="O16" s="56"/>
      <c r="P16" s="56"/>
      <c r="Q16" s="56" t="s">
        <v>533</v>
      </c>
      <c r="R16" s="56" t="s">
        <v>20</v>
      </c>
      <c r="S16" s="68" t="s">
        <v>1408</v>
      </c>
      <c r="T16" s="56">
        <v>77000</v>
      </c>
      <c r="U16" s="56" t="s">
        <v>887</v>
      </c>
      <c r="V16" s="56"/>
      <c r="W16" s="56"/>
      <c r="X16" s="56"/>
      <c r="Y16" s="56"/>
      <c r="Z16" s="56"/>
      <c r="AA16" s="56"/>
      <c r="AB16" s="56"/>
      <c r="AC16" s="56"/>
      <c r="AD16" s="56"/>
      <c r="AE16" s="56"/>
      <c r="AF16" s="56"/>
      <c r="AG16" s="56"/>
      <c r="AH16" s="56"/>
      <c r="AI16" s="56"/>
      <c r="AJ16" s="56"/>
      <c r="AK16" s="56"/>
      <c r="AL16" s="56"/>
      <c r="AM16" s="56"/>
      <c r="AN16" s="56"/>
      <c r="AO16" s="56" t="str">
        <f t="shared" si="0"/>
        <v/>
      </c>
      <c r="AP16" s="56"/>
      <c r="AQ16" s="56"/>
      <c r="AR16" s="56" t="s">
        <v>556</v>
      </c>
      <c r="AS16" s="56"/>
      <c r="AT16" s="56"/>
      <c r="AU16" s="56"/>
      <c r="AV16" s="56"/>
      <c r="AW16" s="56"/>
      <c r="AX16" s="56"/>
      <c r="AY16" s="56" t="s">
        <v>28</v>
      </c>
      <c r="AZ16" s="68" t="s">
        <v>1347</v>
      </c>
      <c r="BA16" s="56"/>
      <c r="BB16" s="56" t="s">
        <v>1409</v>
      </c>
      <c r="BC16" s="56">
        <v>2005</v>
      </c>
      <c r="BD16" s="56"/>
      <c r="BE16" s="56"/>
      <c r="BF16" s="56"/>
      <c r="BG16" s="56"/>
      <c r="BH16" s="56"/>
      <c r="BI16" s="56" t="s">
        <v>1411</v>
      </c>
      <c r="BJ16" s="71" t="s">
        <v>1410</v>
      </c>
    </row>
    <row r="17" spans="1:62" s="48" customFormat="1" x14ac:dyDescent="0.2">
      <c r="A17" s="56" t="s">
        <v>543</v>
      </c>
      <c r="B17" s="24" t="s">
        <v>1706</v>
      </c>
      <c r="C17" s="56"/>
      <c r="D17" s="65" t="s">
        <v>1121</v>
      </c>
      <c r="E17" s="65" t="s">
        <v>1122</v>
      </c>
      <c r="F17" s="65">
        <v>2013</v>
      </c>
      <c r="G17" s="65" t="s">
        <v>41</v>
      </c>
      <c r="H17" s="64" t="str">
        <f>IF(G17="Multiple countries","",IF(G17="","",VLOOKUP(G17,Lookup!$A$3:$F$190,3)))</f>
        <v>AFRICA - EAST AND SOUTHERN</v>
      </c>
      <c r="I17" s="64" t="str">
        <f>IF(G17="Multiple countries","",IF(G17="","",VLOOKUP(G17,Lookup!$A$3:$F$190,4)))</f>
        <v>African Region</v>
      </c>
      <c r="J17" s="64" t="str">
        <f>IF(G17="Multiple countries","",IF(G17="","",VLOOKUP(G17,Lookup!$A$3:$F$190,5)))</f>
        <v>Sub-Saharan Africa</v>
      </c>
      <c r="K17" s="64" t="str">
        <f>IF(G17="Multiple countries","",IF(G17="","",VLOOKUP(G17,Lookup!$A$3:$F$190,6)))</f>
        <v>Upper middle income</v>
      </c>
      <c r="L17" s="65" t="s">
        <v>8</v>
      </c>
      <c r="M17" s="56"/>
      <c r="N17" s="65" t="s">
        <v>1151</v>
      </c>
      <c r="O17" s="56"/>
      <c r="P17" s="56"/>
      <c r="Q17" s="65" t="s">
        <v>533</v>
      </c>
      <c r="R17" s="65" t="s">
        <v>19</v>
      </c>
      <c r="S17" s="65" t="s">
        <v>1139</v>
      </c>
      <c r="T17" s="65">
        <v>60</v>
      </c>
      <c r="U17" s="65" t="s">
        <v>35</v>
      </c>
      <c r="V17" s="65"/>
      <c r="W17" s="65" t="s">
        <v>581</v>
      </c>
      <c r="X17" s="56"/>
      <c r="Y17" s="56"/>
      <c r="Z17" s="56"/>
      <c r="AA17" s="56"/>
      <c r="AB17" s="56"/>
      <c r="AC17" s="65"/>
      <c r="AD17" s="65" t="s">
        <v>1160</v>
      </c>
      <c r="AE17" s="65"/>
      <c r="AF17" s="65"/>
      <c r="AG17" s="56"/>
      <c r="AH17" s="56"/>
      <c r="AI17" s="56"/>
      <c r="AJ17" s="56"/>
      <c r="AK17" s="56"/>
      <c r="AL17" s="56"/>
      <c r="AM17" s="56"/>
      <c r="AN17" s="56"/>
      <c r="AO17" s="56" t="str">
        <f t="shared" si="0"/>
        <v/>
      </c>
      <c r="AP17" s="56"/>
      <c r="AQ17" s="56"/>
      <c r="AR17" s="56"/>
      <c r="AS17" s="56"/>
      <c r="AT17" s="56"/>
      <c r="AU17" s="56"/>
      <c r="AV17" s="65" t="s">
        <v>28</v>
      </c>
      <c r="AW17" s="65" t="s">
        <v>1173</v>
      </c>
      <c r="AX17" s="56"/>
      <c r="AY17" s="65" t="s">
        <v>556</v>
      </c>
      <c r="AZ17" s="56"/>
      <c r="BA17" s="56"/>
      <c r="BB17" s="56"/>
      <c r="BC17" s="56"/>
      <c r="BD17" s="56"/>
      <c r="BE17" s="56"/>
      <c r="BF17" s="56"/>
      <c r="BG17" s="56"/>
      <c r="BH17" s="56"/>
      <c r="BI17" s="56" t="s">
        <v>1185</v>
      </c>
      <c r="BJ17" s="71" t="s">
        <v>1186</v>
      </c>
    </row>
    <row r="18" spans="1:62" s="48" customFormat="1" x14ac:dyDescent="0.2">
      <c r="A18" s="56" t="s">
        <v>543</v>
      </c>
      <c r="B18" s="24" t="s">
        <v>1706</v>
      </c>
      <c r="C18" s="56"/>
      <c r="D18" s="65" t="s">
        <v>1071</v>
      </c>
      <c r="E18" s="65" t="s">
        <v>1072</v>
      </c>
      <c r="F18" s="65">
        <v>2004</v>
      </c>
      <c r="G18" s="65" t="s">
        <v>47</v>
      </c>
      <c r="H18" s="64" t="str">
        <f>IF(G18="Multiple countries","",IF(G18="","",VLOOKUP(G18,Lookup!$A$3:$F$190,3)))</f>
        <v>AFRICA - EAST AND SOUTHERN</v>
      </c>
      <c r="I18" s="64" t="str">
        <f>IF(G18="Multiple countries","",IF(G18="","",VLOOKUP(G18,Lookup!$A$3:$F$190,4)))</f>
        <v>African Region</v>
      </c>
      <c r="J18" s="64" t="str">
        <f>IF(G18="Multiple countries","",IF(G18="","",VLOOKUP(G18,Lookup!$A$3:$F$190,5)))</f>
        <v>Sub-Saharan Africa</v>
      </c>
      <c r="K18" s="64" t="str">
        <f>IF(G18="Multiple countries","",IF(G18="","",VLOOKUP(G18,Lookup!$A$3:$F$190,6)))</f>
        <v>Lower middle income</v>
      </c>
      <c r="L18" s="65" t="s">
        <v>8</v>
      </c>
      <c r="M18" s="56"/>
      <c r="N18" s="65" t="s">
        <v>1095</v>
      </c>
      <c r="O18" s="56"/>
      <c r="P18" s="56"/>
      <c r="Q18" s="65" t="s">
        <v>531</v>
      </c>
      <c r="R18" s="65" t="s">
        <v>18</v>
      </c>
      <c r="S18" s="65"/>
      <c r="T18" s="65">
        <v>2836</v>
      </c>
      <c r="U18" s="65" t="s">
        <v>34</v>
      </c>
      <c r="V18" s="56"/>
      <c r="W18" s="65" t="s">
        <v>583</v>
      </c>
      <c r="X18" s="56"/>
      <c r="Y18" s="56"/>
      <c r="Z18" s="56"/>
      <c r="AA18" s="56"/>
      <c r="AB18" s="56"/>
      <c r="AC18" s="65" t="s">
        <v>1104</v>
      </c>
      <c r="AD18" s="65"/>
      <c r="AE18" s="65"/>
      <c r="AF18" s="56"/>
      <c r="AG18" s="56"/>
      <c r="AH18" s="56"/>
      <c r="AI18" s="56"/>
      <c r="AJ18" s="56"/>
      <c r="AK18" s="56"/>
      <c r="AL18" s="56"/>
      <c r="AM18" s="56"/>
      <c r="AN18" s="56"/>
      <c r="AO18" s="56" t="str">
        <f t="shared" si="0"/>
        <v/>
      </c>
      <c r="AP18" s="56"/>
      <c r="AQ18" s="56"/>
      <c r="AR18" s="56"/>
      <c r="AS18" s="56"/>
      <c r="AT18" s="56"/>
      <c r="AU18" s="56"/>
      <c r="AV18" s="65" t="s">
        <v>28</v>
      </c>
      <c r="AW18" s="65" t="s">
        <v>1114</v>
      </c>
      <c r="AX18" s="56"/>
      <c r="AY18" s="56" t="s">
        <v>556</v>
      </c>
      <c r="AZ18" s="56"/>
      <c r="BA18" s="56"/>
      <c r="BB18" s="56"/>
      <c r="BC18" s="56"/>
      <c r="BD18" s="56"/>
      <c r="BE18" s="56"/>
      <c r="BF18" s="56"/>
      <c r="BG18" s="56"/>
      <c r="BH18" s="56"/>
      <c r="BI18" s="56" t="s">
        <v>1187</v>
      </c>
      <c r="BJ18" s="71" t="s">
        <v>1188</v>
      </c>
    </row>
    <row r="19" spans="1:62" s="48" customFormat="1" x14ac:dyDescent="0.2">
      <c r="A19" s="56" t="s">
        <v>543</v>
      </c>
      <c r="B19" s="24" t="s">
        <v>1706</v>
      </c>
      <c r="C19" s="56"/>
      <c r="D19" s="65" t="s">
        <v>1077</v>
      </c>
      <c r="E19" s="65" t="s">
        <v>1078</v>
      </c>
      <c r="F19" s="65">
        <v>2009</v>
      </c>
      <c r="G19" s="65" t="s">
        <v>41</v>
      </c>
      <c r="H19" s="64" t="str">
        <f>IF(G19="Multiple countries","",IF(G19="","",VLOOKUP(G19,Lookup!$A$3:$F$190,3)))</f>
        <v>AFRICA - EAST AND SOUTHERN</v>
      </c>
      <c r="I19" s="64" t="str">
        <f>IF(G19="Multiple countries","",IF(G19="","",VLOOKUP(G19,Lookup!$A$3:$F$190,4)))</f>
        <v>African Region</v>
      </c>
      <c r="J19" s="64" t="str">
        <f>IF(G19="Multiple countries","",IF(G19="","",VLOOKUP(G19,Lookup!$A$3:$F$190,5)))</f>
        <v>Sub-Saharan Africa</v>
      </c>
      <c r="K19" s="64" t="str">
        <f>IF(G19="Multiple countries","",IF(G19="","",VLOOKUP(G19,Lookup!$A$3:$F$190,6)))</f>
        <v>Upper middle income</v>
      </c>
      <c r="L19" s="65" t="s">
        <v>8</v>
      </c>
      <c r="M19" s="56"/>
      <c r="N19" s="65" t="s">
        <v>1098</v>
      </c>
      <c r="O19" s="56"/>
      <c r="P19" s="56"/>
      <c r="Q19" s="65" t="s">
        <v>531</v>
      </c>
      <c r="R19" s="65" t="s">
        <v>18</v>
      </c>
      <c r="S19" s="65" t="s">
        <v>1092</v>
      </c>
      <c r="T19" s="65"/>
      <c r="U19" s="65" t="s">
        <v>33</v>
      </c>
      <c r="V19" s="56"/>
      <c r="W19" s="65"/>
      <c r="X19" s="56"/>
      <c r="Y19" s="56"/>
      <c r="Z19" s="56"/>
      <c r="AA19" s="56"/>
      <c r="AB19" s="56"/>
      <c r="AC19" s="65" t="s">
        <v>1107</v>
      </c>
      <c r="AD19" s="65"/>
      <c r="AE19" s="65"/>
      <c r="AF19" s="56"/>
      <c r="AG19" s="56"/>
      <c r="AH19" s="56"/>
      <c r="AI19" s="56"/>
      <c r="AJ19" s="56"/>
      <c r="AK19" s="56"/>
      <c r="AL19" s="56"/>
      <c r="AM19" s="56"/>
      <c r="AN19" s="56"/>
      <c r="AO19" s="56" t="str">
        <f t="shared" si="0"/>
        <v/>
      </c>
      <c r="AP19" s="56"/>
      <c r="AQ19" s="56"/>
      <c r="AR19" s="56"/>
      <c r="AS19" s="56"/>
      <c r="AT19" s="56"/>
      <c r="AU19" s="56"/>
      <c r="AV19" s="65" t="s">
        <v>534</v>
      </c>
      <c r="AW19" s="65" t="s">
        <v>1117</v>
      </c>
      <c r="AX19" s="56"/>
      <c r="AY19" s="56" t="s">
        <v>556</v>
      </c>
      <c r="AZ19" s="56"/>
      <c r="BA19" s="56"/>
      <c r="BB19" s="56"/>
      <c r="BC19" s="56"/>
      <c r="BD19" s="56"/>
      <c r="BE19" s="56"/>
      <c r="BF19" s="56"/>
      <c r="BG19" s="56"/>
      <c r="BH19" s="56"/>
      <c r="BI19" s="56" t="s">
        <v>1212</v>
      </c>
      <c r="BJ19" s="71" t="s">
        <v>1211</v>
      </c>
    </row>
    <row r="20" spans="1:62" s="48" customFormat="1" x14ac:dyDescent="0.2">
      <c r="A20" s="24" t="s">
        <v>543</v>
      </c>
      <c r="B20" s="24" t="s">
        <v>1235</v>
      </c>
      <c r="C20" s="77"/>
      <c r="D20" s="77" t="s">
        <v>1721</v>
      </c>
      <c r="E20" s="24" t="s">
        <v>1722</v>
      </c>
      <c r="F20" s="24">
        <v>2015</v>
      </c>
      <c r="G20" s="24" t="s">
        <v>559</v>
      </c>
      <c r="H20" s="77"/>
      <c r="I20" s="77"/>
      <c r="J20" s="77"/>
      <c r="K20" s="77"/>
      <c r="L20" s="24" t="s">
        <v>20</v>
      </c>
      <c r="M20" s="77"/>
      <c r="N20" s="77" t="s">
        <v>1723</v>
      </c>
      <c r="O20" s="77"/>
      <c r="P20" s="77"/>
      <c r="Q20" s="77"/>
      <c r="R20" s="65" t="s">
        <v>31</v>
      </c>
      <c r="S20" s="77" t="s">
        <v>1724</v>
      </c>
      <c r="T20" s="77">
        <v>3365</v>
      </c>
      <c r="U20" s="56" t="s">
        <v>24</v>
      </c>
      <c r="V20" s="56" t="s">
        <v>1725</v>
      </c>
      <c r="W20" s="24" t="s">
        <v>585</v>
      </c>
      <c r="X20" s="24" t="s">
        <v>1726</v>
      </c>
      <c r="Y20" s="77"/>
      <c r="Z20" s="77"/>
      <c r="AA20" s="24" t="s">
        <v>29</v>
      </c>
      <c r="AB20" s="77"/>
      <c r="AC20" s="65" t="s">
        <v>1727</v>
      </c>
      <c r="AD20" s="77"/>
      <c r="AE20" s="77"/>
      <c r="AF20" s="77"/>
      <c r="AG20" s="24" t="s">
        <v>29</v>
      </c>
      <c r="AH20" s="24" t="s">
        <v>29</v>
      </c>
      <c r="AI20" s="24" t="s">
        <v>29</v>
      </c>
      <c r="AJ20" s="24" t="s">
        <v>29</v>
      </c>
      <c r="AK20" s="24" t="s">
        <v>29</v>
      </c>
      <c r="AL20" s="24" t="s">
        <v>29</v>
      </c>
      <c r="AM20" s="24" t="s">
        <v>28</v>
      </c>
      <c r="AN20" s="56" t="s">
        <v>29</v>
      </c>
      <c r="AO20" s="24">
        <f t="shared" si="0"/>
        <v>1</v>
      </c>
      <c r="AP20" s="77"/>
      <c r="AQ20" s="24" t="s">
        <v>28</v>
      </c>
      <c r="AR20" s="24" t="s">
        <v>558</v>
      </c>
      <c r="AS20" s="65" t="s">
        <v>1728</v>
      </c>
      <c r="AT20" s="77"/>
      <c r="AU20" s="77"/>
      <c r="AV20" s="77"/>
      <c r="AW20" s="77"/>
      <c r="AX20" s="77"/>
      <c r="AY20" s="56" t="s">
        <v>29</v>
      </c>
      <c r="AZ20" s="77"/>
      <c r="BA20" s="77"/>
      <c r="BB20" s="77"/>
      <c r="BC20" s="77"/>
      <c r="BD20" s="77"/>
      <c r="BE20" s="77"/>
      <c r="BF20" s="77"/>
      <c r="BG20" s="24" t="s">
        <v>28</v>
      </c>
      <c r="BH20" s="77"/>
      <c r="BI20" s="56" t="s">
        <v>1720</v>
      </c>
      <c r="BJ20" s="129" t="s">
        <v>1736</v>
      </c>
    </row>
    <row r="21" spans="1:62" s="48" customFormat="1" x14ac:dyDescent="0.2">
      <c r="A21" s="56" t="s">
        <v>543</v>
      </c>
      <c r="B21" s="24" t="s">
        <v>1706</v>
      </c>
      <c r="C21" s="56"/>
      <c r="D21" s="65" t="s">
        <v>1455</v>
      </c>
      <c r="E21" s="65" t="s">
        <v>1464</v>
      </c>
      <c r="F21" s="65">
        <v>2019</v>
      </c>
      <c r="G21" s="65" t="s">
        <v>111</v>
      </c>
      <c r="H21" s="134" t="str">
        <f>IF(G21="Multiple countries","",IF(G21="","",VLOOKUP(G21,Lookup!$A$3:$F$190,3)))</f>
        <v>ASIA AND PACIFIC</v>
      </c>
      <c r="I21" s="134" t="str">
        <f>IF(G21="Multiple countries","",IF(G21="","",VLOOKUP(G21,Lookup!$A$3:$F$190,4)))</f>
        <v>South-East Asia Region</v>
      </c>
      <c r="J21" s="134" t="str">
        <f>IF(G21="Multiple countries","",IF(G21="","",VLOOKUP(G21,Lookup!$A$3:$F$190,5)))</f>
        <v>South Asia</v>
      </c>
      <c r="K21" s="134" t="str">
        <f>IF(G21="Multiple countries","",IF(G21="","",VLOOKUP(G21,Lookup!$A$3:$F$190,6)))</f>
        <v>Lower middle income</v>
      </c>
      <c r="L21" s="65" t="s">
        <v>12</v>
      </c>
      <c r="M21" s="65"/>
      <c r="N21" s="65" t="s">
        <v>1456</v>
      </c>
      <c r="O21" s="65" t="s">
        <v>1468</v>
      </c>
      <c r="P21" s="65" t="s">
        <v>557</v>
      </c>
      <c r="Q21" s="65" t="s">
        <v>558</v>
      </c>
      <c r="R21" s="56" t="s">
        <v>37</v>
      </c>
      <c r="S21" s="65" t="s">
        <v>1463</v>
      </c>
      <c r="T21" s="65" t="s">
        <v>1457</v>
      </c>
      <c r="U21" s="56" t="s">
        <v>23</v>
      </c>
      <c r="V21" s="56"/>
      <c r="W21" s="56"/>
      <c r="X21" s="56"/>
      <c r="Y21" s="65"/>
      <c r="Z21" s="65" t="s">
        <v>1465</v>
      </c>
      <c r="AA21" s="56" t="s">
        <v>28</v>
      </c>
      <c r="AB21" s="56" t="s">
        <v>1467</v>
      </c>
      <c r="AC21" s="56" t="s">
        <v>1466</v>
      </c>
      <c r="AD21" s="56" t="s">
        <v>557</v>
      </c>
      <c r="AE21" s="56" t="s">
        <v>557</v>
      </c>
      <c r="AF21" s="65" t="s">
        <v>1469</v>
      </c>
      <c r="AG21" s="56" t="s">
        <v>29</v>
      </c>
      <c r="AH21" s="56" t="s">
        <v>29</v>
      </c>
      <c r="AI21" s="56" t="s">
        <v>29</v>
      </c>
      <c r="AJ21" s="56" t="s">
        <v>29</v>
      </c>
      <c r="AK21" s="56" t="s">
        <v>29</v>
      </c>
      <c r="AL21" s="56" t="s">
        <v>29</v>
      </c>
      <c r="AM21" s="56" t="s">
        <v>28</v>
      </c>
      <c r="AN21" s="56" t="s">
        <v>29</v>
      </c>
      <c r="AO21" s="56">
        <f t="shared" si="0"/>
        <v>1</v>
      </c>
      <c r="AP21" s="56"/>
      <c r="AQ21" s="56"/>
      <c r="AR21" s="56"/>
      <c r="AS21" s="56"/>
      <c r="AT21" s="56"/>
      <c r="AU21" s="65" t="s">
        <v>28</v>
      </c>
      <c r="AV21" s="65" t="s">
        <v>28</v>
      </c>
      <c r="AW21" s="65" t="s">
        <v>1470</v>
      </c>
      <c r="AX21" s="56"/>
      <c r="AY21" s="56" t="s">
        <v>29</v>
      </c>
      <c r="AZ21" s="56"/>
      <c r="BA21" s="56"/>
      <c r="BB21" s="56"/>
      <c r="BC21" s="56"/>
      <c r="BD21" s="56"/>
      <c r="BE21" s="56"/>
      <c r="BF21" s="56"/>
      <c r="BG21" s="56"/>
      <c r="BH21" s="56"/>
      <c r="BI21" s="56" t="s">
        <v>1471</v>
      </c>
      <c r="BJ21" s="129" t="s">
        <v>1472</v>
      </c>
    </row>
    <row r="22" spans="1:62" s="48" customFormat="1" x14ac:dyDescent="0.2">
      <c r="A22" s="56" t="s">
        <v>543</v>
      </c>
      <c r="B22" s="24" t="s">
        <v>1706</v>
      </c>
      <c r="C22" s="56"/>
      <c r="D22" s="65" t="s">
        <v>1281</v>
      </c>
      <c r="E22" s="56" t="s">
        <v>1282</v>
      </c>
      <c r="F22" s="65">
        <v>2011</v>
      </c>
      <c r="G22" s="65" t="s">
        <v>41</v>
      </c>
      <c r="H22" s="64" t="str">
        <f>IF(G22="Multiple countries","",IF(G22="","",VLOOKUP(G22,Lookup!$A$3:$F$190,3)))</f>
        <v>AFRICA - EAST AND SOUTHERN</v>
      </c>
      <c r="I22" s="64" t="str">
        <f>IF(G22="Multiple countries","",IF(G22="","",VLOOKUP(G22,Lookup!$A$3:$F$190,4)))</f>
        <v>African Region</v>
      </c>
      <c r="J22" s="64" t="str">
        <f>IF(G22="Multiple countries","",IF(G22="","",VLOOKUP(G22,Lookup!$A$3:$F$190,5)))</f>
        <v>Sub-Saharan Africa</v>
      </c>
      <c r="K22" s="64" t="str">
        <f>IF(G22="Multiple countries","",IF(G22="","",VLOOKUP(G22,Lookup!$A$3:$F$190,6)))</f>
        <v>Upper middle income</v>
      </c>
      <c r="L22" s="56" t="s">
        <v>9</v>
      </c>
      <c r="M22" s="56"/>
      <c r="N22" s="56" t="s">
        <v>1283</v>
      </c>
      <c r="O22" s="56" t="s">
        <v>1284</v>
      </c>
      <c r="P22" s="56" t="s">
        <v>1285</v>
      </c>
      <c r="Q22" s="65" t="s">
        <v>533</v>
      </c>
      <c r="R22" s="56" t="s">
        <v>37</v>
      </c>
      <c r="S22" s="56" t="s">
        <v>1390</v>
      </c>
      <c r="T22" s="56" t="s">
        <v>1286</v>
      </c>
      <c r="U22" s="56" t="s">
        <v>887</v>
      </c>
      <c r="V22" s="56"/>
      <c r="W22" s="56" t="s">
        <v>603</v>
      </c>
      <c r="X22" s="56"/>
      <c r="Y22" s="56" t="s">
        <v>1294</v>
      </c>
      <c r="Z22" s="56" t="s">
        <v>1294</v>
      </c>
      <c r="AA22" s="56" t="s">
        <v>28</v>
      </c>
      <c r="AB22" s="56" t="s">
        <v>1287</v>
      </c>
      <c r="AC22" s="56"/>
      <c r="AD22" s="56" t="s">
        <v>1388</v>
      </c>
      <c r="AE22" s="56" t="s">
        <v>557</v>
      </c>
      <c r="AF22" s="56"/>
      <c r="AG22" s="56" t="s">
        <v>29</v>
      </c>
      <c r="AH22" s="56" t="s">
        <v>29</v>
      </c>
      <c r="AI22" s="56" t="s">
        <v>29</v>
      </c>
      <c r="AJ22" s="56" t="s">
        <v>29</v>
      </c>
      <c r="AK22" s="56" t="s">
        <v>29</v>
      </c>
      <c r="AL22" s="56" t="s">
        <v>29</v>
      </c>
      <c r="AM22" s="56" t="s">
        <v>29</v>
      </c>
      <c r="AN22" s="56" t="s">
        <v>29</v>
      </c>
      <c r="AO22" s="56">
        <f t="shared" si="0"/>
        <v>0</v>
      </c>
      <c r="AP22" s="56"/>
      <c r="AQ22" s="56"/>
      <c r="AR22" s="56" t="s">
        <v>534</v>
      </c>
      <c r="AS22" s="56"/>
      <c r="AT22" s="56"/>
      <c r="AU22" s="56"/>
      <c r="AV22" s="56"/>
      <c r="AW22" s="56"/>
      <c r="AX22" s="56" t="s">
        <v>557</v>
      </c>
      <c r="AY22" s="56" t="s">
        <v>28</v>
      </c>
      <c r="AZ22" s="56" t="s">
        <v>1290</v>
      </c>
      <c r="BA22" s="56" t="s">
        <v>1361</v>
      </c>
      <c r="BB22" s="56" t="s">
        <v>1302</v>
      </c>
      <c r="BC22" s="56">
        <v>2004</v>
      </c>
      <c r="BD22" s="56" t="s">
        <v>1227</v>
      </c>
      <c r="BE22" s="56"/>
      <c r="BF22" s="56"/>
      <c r="BG22" s="56" t="s">
        <v>28</v>
      </c>
      <c r="BH22" s="56" t="s">
        <v>1289</v>
      </c>
      <c r="BI22" s="56" t="s">
        <v>1291</v>
      </c>
      <c r="BJ22" s="71" t="s">
        <v>1288</v>
      </c>
    </row>
    <row r="23" spans="1:62" s="48" customFormat="1" x14ac:dyDescent="0.2">
      <c r="A23" s="56" t="s">
        <v>543</v>
      </c>
      <c r="B23" s="24" t="s">
        <v>1706</v>
      </c>
      <c r="C23" s="56"/>
      <c r="D23" s="65" t="s">
        <v>1132</v>
      </c>
      <c r="E23" s="65" t="s">
        <v>1133</v>
      </c>
      <c r="F23" s="65">
        <v>2004</v>
      </c>
      <c r="G23" s="65" t="s">
        <v>111</v>
      </c>
      <c r="H23" s="64" t="str">
        <f>IF(G23="Multiple countries","",IF(G23="","",VLOOKUP(G23,Lookup!$A$3:$F$190,3)))</f>
        <v>ASIA AND PACIFIC</v>
      </c>
      <c r="I23" s="64" t="str">
        <f>IF(G23="Multiple countries","",IF(G23="","",VLOOKUP(G23,Lookup!$A$3:$F$190,4)))</f>
        <v>South-East Asia Region</v>
      </c>
      <c r="J23" s="64" t="str">
        <f>IF(G23="Multiple countries","",IF(G23="","",VLOOKUP(G23,Lookup!$A$3:$F$190,5)))</f>
        <v>South Asia</v>
      </c>
      <c r="K23" s="64" t="str">
        <f>IF(G23="Multiple countries","",IF(G23="","",VLOOKUP(G23,Lookup!$A$3:$F$190,6)))</f>
        <v>Lower middle income</v>
      </c>
      <c r="L23" s="65" t="s">
        <v>9</v>
      </c>
      <c r="M23" s="56"/>
      <c r="N23" s="65" t="s">
        <v>1156</v>
      </c>
      <c r="O23" s="56"/>
      <c r="P23" s="56"/>
      <c r="Q23" s="65" t="s">
        <v>531</v>
      </c>
      <c r="R23" s="65" t="s">
        <v>16</v>
      </c>
      <c r="S23" s="65"/>
      <c r="T23" s="65"/>
      <c r="U23" s="65"/>
      <c r="V23" s="65"/>
      <c r="W23" s="65" t="s">
        <v>581</v>
      </c>
      <c r="X23" s="56"/>
      <c r="Y23" s="56"/>
      <c r="Z23" s="56"/>
      <c r="AA23" s="56"/>
      <c r="AB23" s="56"/>
      <c r="AC23" s="65"/>
      <c r="AD23" s="65"/>
      <c r="AE23" s="65"/>
      <c r="AF23" s="65"/>
      <c r="AG23" s="56"/>
      <c r="AH23" s="56"/>
      <c r="AI23" s="56"/>
      <c r="AJ23" s="56"/>
      <c r="AK23" s="56"/>
      <c r="AL23" s="56"/>
      <c r="AM23" s="56"/>
      <c r="AN23" s="56"/>
      <c r="AO23" s="56" t="str">
        <f t="shared" si="0"/>
        <v/>
      </c>
      <c r="AP23" s="56"/>
      <c r="AQ23" s="56"/>
      <c r="AR23" s="56"/>
      <c r="AS23" s="56"/>
      <c r="AT23" s="56"/>
      <c r="AU23" s="56"/>
      <c r="AV23" s="65" t="s">
        <v>28</v>
      </c>
      <c r="AW23" s="65" t="s">
        <v>1176</v>
      </c>
      <c r="AX23" s="56"/>
      <c r="AY23" s="65"/>
      <c r="AZ23" s="56"/>
      <c r="BA23" s="56"/>
      <c r="BB23" s="56"/>
      <c r="BC23" s="56"/>
      <c r="BD23" s="56"/>
      <c r="BE23" s="56"/>
      <c r="BF23" s="56"/>
      <c r="BG23" s="56"/>
      <c r="BH23" s="56"/>
      <c r="BI23" s="56" t="s">
        <v>1189</v>
      </c>
      <c r="BJ23" s="71" t="s">
        <v>1190</v>
      </c>
    </row>
    <row r="24" spans="1:62" s="48" customFormat="1" x14ac:dyDescent="0.2">
      <c r="A24" s="56" t="s">
        <v>543</v>
      </c>
      <c r="B24" s="24" t="s">
        <v>1706</v>
      </c>
      <c r="C24" s="56"/>
      <c r="D24" s="65" t="s">
        <v>1135</v>
      </c>
      <c r="E24" s="65" t="s">
        <v>1136</v>
      </c>
      <c r="F24" s="65">
        <v>2008</v>
      </c>
      <c r="G24" s="65" t="s">
        <v>41</v>
      </c>
      <c r="H24" s="64" t="str">
        <f>IF(G24="Multiple countries","",IF(G24="","",VLOOKUP(G24,Lookup!$A$3:$F$190,3)))</f>
        <v>AFRICA - EAST AND SOUTHERN</v>
      </c>
      <c r="I24" s="64" t="str">
        <f>IF(G24="Multiple countries","",IF(G24="","",VLOOKUP(G24,Lookup!$A$3:$F$190,4)))</f>
        <v>African Region</v>
      </c>
      <c r="J24" s="64" t="str">
        <f>IF(G24="Multiple countries","",IF(G24="","",VLOOKUP(G24,Lookup!$A$3:$F$190,5)))</f>
        <v>Sub-Saharan Africa</v>
      </c>
      <c r="K24" s="64" t="str">
        <f>IF(G24="Multiple countries","",IF(G24="","",VLOOKUP(G24,Lookup!$A$3:$F$190,6)))</f>
        <v>Upper middle income</v>
      </c>
      <c r="L24" s="65"/>
      <c r="M24" s="56"/>
      <c r="N24" s="65" t="s">
        <v>1158</v>
      </c>
      <c r="O24" s="56"/>
      <c r="P24" s="56"/>
      <c r="Q24" s="65" t="s">
        <v>533</v>
      </c>
      <c r="R24" s="65" t="s">
        <v>19</v>
      </c>
      <c r="S24" s="65" t="s">
        <v>1148</v>
      </c>
      <c r="T24" s="65"/>
      <c r="U24" s="65"/>
      <c r="V24" s="65"/>
      <c r="W24" s="65"/>
      <c r="X24" s="56"/>
      <c r="Y24" s="56"/>
      <c r="Z24" s="56"/>
      <c r="AA24" s="56"/>
      <c r="AB24" s="56"/>
      <c r="AC24" s="65" t="s">
        <v>1170</v>
      </c>
      <c r="AD24" s="65"/>
      <c r="AE24" s="65"/>
      <c r="AF24" s="65"/>
      <c r="AG24" s="56"/>
      <c r="AH24" s="56"/>
      <c r="AI24" s="56"/>
      <c r="AJ24" s="56"/>
      <c r="AK24" s="56"/>
      <c r="AL24" s="56"/>
      <c r="AM24" s="56"/>
      <c r="AN24" s="56"/>
      <c r="AO24" s="56" t="str">
        <f t="shared" si="0"/>
        <v/>
      </c>
      <c r="AP24" s="56"/>
      <c r="AQ24" s="56"/>
      <c r="AR24" s="56"/>
      <c r="AS24" s="56"/>
      <c r="AT24" s="56"/>
      <c r="AU24" s="56"/>
      <c r="AV24" s="65"/>
      <c r="AW24" s="65"/>
      <c r="AX24" s="56"/>
      <c r="AY24" s="65"/>
      <c r="AZ24" s="56"/>
      <c r="BA24" s="56"/>
      <c r="BB24" s="56"/>
      <c r="BC24" s="56"/>
      <c r="BD24" s="56"/>
      <c r="BE24" s="56"/>
      <c r="BF24" s="56"/>
      <c r="BG24" s="56"/>
      <c r="BH24" s="56"/>
      <c r="BI24" s="56" t="s">
        <v>1191</v>
      </c>
      <c r="BJ24" s="71" t="s">
        <v>1192</v>
      </c>
    </row>
    <row r="25" spans="1:62" s="48" customFormat="1" x14ac:dyDescent="0.2">
      <c r="A25" s="56" t="s">
        <v>543</v>
      </c>
      <c r="B25" s="24" t="s">
        <v>1706</v>
      </c>
      <c r="C25" s="56"/>
      <c r="D25" s="73" t="s">
        <v>1329</v>
      </c>
      <c r="E25" s="73" t="s">
        <v>1330</v>
      </c>
      <c r="F25" s="56">
        <v>2008</v>
      </c>
      <c r="G25" s="56" t="s">
        <v>41</v>
      </c>
      <c r="H25" s="64" t="str">
        <f>IF(G25="Multiple countries","",IF(G25="","",VLOOKUP(G25,Lookup!$A$3:$F$190,3)))</f>
        <v>AFRICA - EAST AND SOUTHERN</v>
      </c>
      <c r="I25" s="64" t="str">
        <f>IF(G25="Multiple countries","",IF(G25="","",VLOOKUP(G25,Lookup!$A$3:$F$190,4)))</f>
        <v>African Region</v>
      </c>
      <c r="J25" s="64" t="str">
        <f>IF(G25="Multiple countries","",IF(G25="","",VLOOKUP(G25,Lookup!$A$3:$F$190,5)))</f>
        <v>Sub-Saharan Africa</v>
      </c>
      <c r="K25" s="64" t="str">
        <f>IF(G25="Multiple countries","",IF(G25="","",VLOOKUP(G25,Lookup!$A$3:$F$190,6)))</f>
        <v>Upper middle income</v>
      </c>
      <c r="L25" s="56"/>
      <c r="M25" s="56"/>
      <c r="N25" s="56" t="s">
        <v>1448</v>
      </c>
      <c r="O25" s="56"/>
      <c r="P25" s="56"/>
      <c r="Q25" s="56"/>
      <c r="R25" s="56" t="s">
        <v>18</v>
      </c>
      <c r="S25" s="73" t="s">
        <v>1446</v>
      </c>
      <c r="T25" s="56">
        <v>2833</v>
      </c>
      <c r="U25" s="56"/>
      <c r="V25" s="56"/>
      <c r="W25" s="56"/>
      <c r="X25" s="56"/>
      <c r="Y25" s="56"/>
      <c r="Z25" s="56"/>
      <c r="AA25" s="56"/>
      <c r="AB25" s="56"/>
      <c r="AC25" s="56"/>
      <c r="AD25" s="56"/>
      <c r="AE25" s="56"/>
      <c r="AF25" s="61"/>
      <c r="AG25" s="56"/>
      <c r="AH25" s="56"/>
      <c r="AI25" s="56"/>
      <c r="AJ25" s="56"/>
      <c r="AK25" s="56"/>
      <c r="AL25" s="56"/>
      <c r="AM25" s="56"/>
      <c r="AN25" s="56"/>
      <c r="AO25" s="56" t="str">
        <f t="shared" si="0"/>
        <v/>
      </c>
      <c r="AP25" s="56"/>
      <c r="AQ25" s="56"/>
      <c r="AR25" s="56" t="s">
        <v>556</v>
      </c>
      <c r="AS25" s="56"/>
      <c r="AT25" s="56"/>
      <c r="AU25" s="56"/>
      <c r="AV25" s="56"/>
      <c r="AW25" s="56"/>
      <c r="AX25" s="56"/>
      <c r="AY25" s="56" t="s">
        <v>28</v>
      </c>
      <c r="AZ25" s="56"/>
      <c r="BA25" s="56"/>
      <c r="BB25" s="56" t="s">
        <v>1447</v>
      </c>
      <c r="BC25" s="56">
        <v>2007</v>
      </c>
      <c r="BD25" s="56"/>
      <c r="BE25" s="56"/>
      <c r="BF25" s="56"/>
      <c r="BG25" s="56"/>
      <c r="BH25" s="56"/>
      <c r="BI25" s="56" t="s">
        <v>1450</v>
      </c>
      <c r="BJ25" s="129" t="s">
        <v>1449</v>
      </c>
    </row>
    <row r="26" spans="1:62" s="48" customFormat="1" x14ac:dyDescent="0.2">
      <c r="A26" s="56" t="s">
        <v>543</v>
      </c>
      <c r="B26" s="24" t="s">
        <v>1706</v>
      </c>
      <c r="C26" s="56"/>
      <c r="D26" s="68" t="s">
        <v>1381</v>
      </c>
      <c r="E26" s="68" t="s">
        <v>1316</v>
      </c>
      <c r="F26" s="56">
        <v>2009</v>
      </c>
      <c r="G26" s="56" t="s">
        <v>47</v>
      </c>
      <c r="H26" s="64" t="str">
        <f>IF(G26="Multiple countries","",IF(G26="","",VLOOKUP(G26,Lookup!$A$3:$F$190,3)))</f>
        <v>AFRICA - EAST AND SOUTHERN</v>
      </c>
      <c r="I26" s="64" t="str">
        <f>IF(G26="Multiple countries","",IF(G26="","",VLOOKUP(G26,Lookup!$A$3:$F$190,4)))</f>
        <v>African Region</v>
      </c>
      <c r="J26" s="64" t="str">
        <f>IF(G26="Multiple countries","",IF(G26="","",VLOOKUP(G26,Lookup!$A$3:$F$190,5)))</f>
        <v>Sub-Saharan Africa</v>
      </c>
      <c r="K26" s="64" t="str">
        <f>IF(G26="Multiple countries","",IF(G26="","",VLOOKUP(G26,Lookup!$A$3:$F$190,6)))</f>
        <v>Lower middle income</v>
      </c>
      <c r="L26" s="56"/>
      <c r="M26" s="56"/>
      <c r="N26" s="68" t="s">
        <v>1344</v>
      </c>
      <c r="O26" s="56"/>
      <c r="P26" s="56"/>
      <c r="Q26" s="56" t="s">
        <v>558</v>
      </c>
      <c r="R26" s="56" t="s">
        <v>32</v>
      </c>
      <c r="S26" s="68" t="s">
        <v>1405</v>
      </c>
      <c r="T26" s="56">
        <v>784</v>
      </c>
      <c r="U26" s="56" t="s">
        <v>34</v>
      </c>
      <c r="V26" s="56"/>
      <c r="W26" s="56" t="s">
        <v>557</v>
      </c>
      <c r="X26" s="56"/>
      <c r="Y26" s="56"/>
      <c r="Z26" s="56"/>
      <c r="AA26" s="56"/>
      <c r="AB26" s="56"/>
      <c r="AC26" s="56"/>
      <c r="AD26" s="56"/>
      <c r="AE26" s="56"/>
      <c r="AF26" s="56"/>
      <c r="AG26" s="56"/>
      <c r="AH26" s="56"/>
      <c r="AI26" s="56"/>
      <c r="AJ26" s="56"/>
      <c r="AK26" s="56"/>
      <c r="AL26" s="56"/>
      <c r="AM26" s="56"/>
      <c r="AN26" s="56"/>
      <c r="AO26" s="56" t="str">
        <f t="shared" si="0"/>
        <v/>
      </c>
      <c r="AP26" s="56"/>
      <c r="AQ26" s="56"/>
      <c r="AR26" s="56" t="s">
        <v>556</v>
      </c>
      <c r="AS26" s="56"/>
      <c r="AT26" s="56"/>
      <c r="AU26" s="56"/>
      <c r="AV26" s="56"/>
      <c r="AW26" s="56"/>
      <c r="AX26" s="56"/>
      <c r="AY26" s="56" t="s">
        <v>28</v>
      </c>
      <c r="AZ26" s="68" t="s">
        <v>1350</v>
      </c>
      <c r="BA26" s="56"/>
      <c r="BB26" s="56" t="s">
        <v>1345</v>
      </c>
      <c r="BC26" s="56">
        <v>2006</v>
      </c>
      <c r="BD26" s="56"/>
      <c r="BE26" s="56"/>
      <c r="BF26" s="56"/>
      <c r="BG26" s="56"/>
      <c r="BH26" s="56"/>
      <c r="BI26" s="56" t="s">
        <v>1407</v>
      </c>
      <c r="BJ26" s="71" t="s">
        <v>1406</v>
      </c>
    </row>
    <row r="27" spans="1:62" s="48" customFormat="1" x14ac:dyDescent="0.2">
      <c r="A27" s="56" t="s">
        <v>543</v>
      </c>
      <c r="B27" s="24" t="s">
        <v>1706</v>
      </c>
      <c r="C27" s="56"/>
      <c r="D27" s="68" t="s">
        <v>1385</v>
      </c>
      <c r="E27" s="68" t="s">
        <v>1320</v>
      </c>
      <c r="F27" s="56">
        <v>2009</v>
      </c>
      <c r="G27" s="56" t="s">
        <v>41</v>
      </c>
      <c r="H27" s="64" t="str">
        <f>IF(G27="Multiple countries","",IF(G27="","",VLOOKUP(G27,Lookup!$A$3:$F$190,3)))</f>
        <v>AFRICA - EAST AND SOUTHERN</v>
      </c>
      <c r="I27" s="64" t="str">
        <f>IF(G27="Multiple countries","",IF(G27="","",VLOOKUP(G27,Lookup!$A$3:$F$190,4)))</f>
        <v>African Region</v>
      </c>
      <c r="J27" s="64" t="str">
        <f>IF(G27="Multiple countries","",IF(G27="","",VLOOKUP(G27,Lookup!$A$3:$F$190,5)))</f>
        <v>Sub-Saharan Africa</v>
      </c>
      <c r="K27" s="64" t="str">
        <f>IF(G27="Multiple countries","",IF(G27="","",VLOOKUP(G27,Lookup!$A$3:$F$190,6)))</f>
        <v>Upper middle income</v>
      </c>
      <c r="L27" s="56"/>
      <c r="M27" s="56"/>
      <c r="N27" s="68" t="s">
        <v>1370</v>
      </c>
      <c r="O27" s="56"/>
      <c r="P27" s="56"/>
      <c r="Q27" s="56" t="s">
        <v>533</v>
      </c>
      <c r="R27" s="56" t="s">
        <v>32</v>
      </c>
      <c r="S27" s="68" t="s">
        <v>1371</v>
      </c>
      <c r="T27" s="56">
        <v>409</v>
      </c>
      <c r="U27" s="56"/>
      <c r="V27" s="56"/>
      <c r="W27" s="56"/>
      <c r="X27" s="56"/>
      <c r="Y27" s="56"/>
      <c r="Z27" s="56"/>
      <c r="AA27" s="56"/>
      <c r="AB27" s="56"/>
      <c r="AC27" s="56"/>
      <c r="AD27" s="56"/>
      <c r="AE27" s="56"/>
      <c r="AF27" s="56"/>
      <c r="AG27" s="56"/>
      <c r="AH27" s="56"/>
      <c r="AI27" s="56"/>
      <c r="AJ27" s="56"/>
      <c r="AK27" s="56"/>
      <c r="AL27" s="56"/>
      <c r="AM27" s="56"/>
      <c r="AN27" s="56"/>
      <c r="AO27" s="56" t="str">
        <f t="shared" si="0"/>
        <v/>
      </c>
      <c r="AP27" s="56"/>
      <c r="AQ27" s="56"/>
      <c r="AR27" s="56" t="s">
        <v>556</v>
      </c>
      <c r="AS27" s="56"/>
      <c r="AT27" s="56"/>
      <c r="AU27" s="56"/>
      <c r="AV27" s="56"/>
      <c r="AW27" s="56"/>
      <c r="AX27" s="56"/>
      <c r="AY27" s="56" t="s">
        <v>28</v>
      </c>
      <c r="AZ27" s="56"/>
      <c r="BA27" s="56"/>
      <c r="BB27" s="56" t="s">
        <v>1419</v>
      </c>
      <c r="BC27" s="56">
        <v>2007</v>
      </c>
      <c r="BD27" s="56"/>
      <c r="BE27" s="56"/>
      <c r="BF27" s="56"/>
      <c r="BG27" s="56"/>
      <c r="BH27" s="56"/>
      <c r="BI27" s="56" t="s">
        <v>1421</v>
      </c>
      <c r="BJ27" s="71" t="s">
        <v>1420</v>
      </c>
    </row>
    <row r="28" spans="1:62" s="48" customFormat="1" x14ac:dyDescent="0.2">
      <c r="A28" s="56" t="s">
        <v>543</v>
      </c>
      <c r="B28" s="24" t="s">
        <v>1235</v>
      </c>
      <c r="C28" s="56"/>
      <c r="D28" s="65" t="s">
        <v>1137</v>
      </c>
      <c r="E28" s="65" t="s">
        <v>1138</v>
      </c>
      <c r="F28" s="65">
        <v>2014</v>
      </c>
      <c r="G28" s="65" t="s">
        <v>71</v>
      </c>
      <c r="H28" s="64" t="str">
        <f>IF(G28="Multiple countries","",IF(G28="","",VLOOKUP(G28,Lookup!$A$3:$F$190,3)))</f>
        <v>AFRICA - EAST AND SOUTHERN</v>
      </c>
      <c r="I28" s="64" t="str">
        <f>IF(G28="Multiple countries","",IF(G28="","",VLOOKUP(G28,Lookup!$A$3:$F$190,4)))</f>
        <v>African Region</v>
      </c>
      <c r="J28" s="64" t="str">
        <f>IF(G28="Multiple countries","",IF(G28="","",VLOOKUP(G28,Lookup!$A$3:$F$190,5)))</f>
        <v>Sub-Saharan Africa</v>
      </c>
      <c r="K28" s="64" t="str">
        <f>IF(G28="Multiple countries","",IF(G28="","",VLOOKUP(G28,Lookup!$A$3:$F$190,6)))</f>
        <v>Low income</v>
      </c>
      <c r="L28" s="65" t="s">
        <v>9</v>
      </c>
      <c r="M28" s="56"/>
      <c r="N28" s="65" t="s">
        <v>1159</v>
      </c>
      <c r="O28" s="56"/>
      <c r="P28" s="56"/>
      <c r="Q28" s="65"/>
      <c r="R28" s="65" t="s">
        <v>19</v>
      </c>
      <c r="S28" s="65"/>
      <c r="T28" s="65">
        <v>2532</v>
      </c>
      <c r="U28" s="65" t="s">
        <v>24</v>
      </c>
      <c r="V28" s="65" t="s">
        <v>1150</v>
      </c>
      <c r="W28" s="65" t="s">
        <v>581</v>
      </c>
      <c r="X28" s="56"/>
      <c r="Y28" s="56"/>
      <c r="Z28" s="56"/>
      <c r="AA28" s="56"/>
      <c r="AB28" s="56"/>
      <c r="AC28" s="65" t="s">
        <v>1171</v>
      </c>
      <c r="AD28" s="65" t="s">
        <v>1172</v>
      </c>
      <c r="AE28" s="65"/>
      <c r="AF28" s="65"/>
      <c r="AG28" s="56"/>
      <c r="AH28" s="56"/>
      <c r="AI28" s="56"/>
      <c r="AJ28" s="56"/>
      <c r="AK28" s="56"/>
      <c r="AL28" s="56"/>
      <c r="AM28" s="56"/>
      <c r="AN28" s="56"/>
      <c r="AO28" s="56" t="str">
        <f t="shared" si="0"/>
        <v/>
      </c>
      <c r="AP28" s="56"/>
      <c r="AQ28" s="56"/>
      <c r="AR28" s="56"/>
      <c r="AS28" s="56"/>
      <c r="AT28" s="56"/>
      <c r="AU28" s="56"/>
      <c r="AV28" s="65"/>
      <c r="AW28" s="65"/>
      <c r="AX28" s="56"/>
      <c r="AY28" s="65"/>
      <c r="AZ28" s="56"/>
      <c r="BA28" s="56"/>
      <c r="BB28" s="56"/>
      <c r="BC28" s="56"/>
      <c r="BD28" s="56"/>
      <c r="BE28" s="56"/>
      <c r="BF28" s="56"/>
      <c r="BG28" s="56"/>
      <c r="BH28" s="56"/>
      <c r="BI28" s="56" t="s">
        <v>1193</v>
      </c>
      <c r="BJ28" s="71" t="s">
        <v>1194</v>
      </c>
    </row>
    <row r="29" spans="1:62" s="48" customFormat="1" x14ac:dyDescent="0.2">
      <c r="A29" s="24" t="s">
        <v>543</v>
      </c>
      <c r="B29" s="24" t="s">
        <v>1235</v>
      </c>
      <c r="C29" s="77"/>
      <c r="D29" s="77" t="s">
        <v>1730</v>
      </c>
      <c r="E29" s="24" t="s">
        <v>1731</v>
      </c>
      <c r="F29" s="65">
        <v>2014</v>
      </c>
      <c r="G29" s="24" t="s">
        <v>559</v>
      </c>
      <c r="H29" s="77"/>
      <c r="I29" s="77"/>
      <c r="J29" s="77"/>
      <c r="K29" s="77"/>
      <c r="L29" s="24" t="s">
        <v>20</v>
      </c>
      <c r="M29" s="77"/>
      <c r="N29" s="77" t="s">
        <v>1723</v>
      </c>
      <c r="O29" s="77"/>
      <c r="P29" s="77"/>
      <c r="Q29" s="77"/>
      <c r="R29" s="65" t="s">
        <v>19</v>
      </c>
      <c r="S29" s="77"/>
      <c r="T29" s="77" t="s">
        <v>1732</v>
      </c>
      <c r="U29" s="56" t="s">
        <v>24</v>
      </c>
      <c r="V29" s="56" t="s">
        <v>1725</v>
      </c>
      <c r="W29" s="24" t="s">
        <v>584</v>
      </c>
      <c r="X29" s="24" t="s">
        <v>1668</v>
      </c>
      <c r="Y29" s="77"/>
      <c r="Z29" s="77"/>
      <c r="AA29" s="24" t="s">
        <v>29</v>
      </c>
      <c r="AB29" s="77"/>
      <c r="AC29" s="77" t="s">
        <v>1733</v>
      </c>
      <c r="AD29" s="77"/>
      <c r="AE29" s="77"/>
      <c r="AF29" s="77"/>
      <c r="AG29" s="24" t="s">
        <v>29</v>
      </c>
      <c r="AH29" s="24" t="s">
        <v>29</v>
      </c>
      <c r="AI29" s="24" t="s">
        <v>29</v>
      </c>
      <c r="AJ29" s="24" t="s">
        <v>29</v>
      </c>
      <c r="AK29" s="24" t="s">
        <v>29</v>
      </c>
      <c r="AL29" s="24" t="s">
        <v>29</v>
      </c>
      <c r="AM29" s="24" t="s">
        <v>28</v>
      </c>
      <c r="AN29" s="56" t="s">
        <v>29</v>
      </c>
      <c r="AO29" s="24">
        <f t="shared" si="0"/>
        <v>1</v>
      </c>
      <c r="AP29" s="77"/>
      <c r="AQ29" s="24" t="s">
        <v>28</v>
      </c>
      <c r="AR29" s="24" t="s">
        <v>558</v>
      </c>
      <c r="AS29" s="65" t="s">
        <v>1734</v>
      </c>
      <c r="AT29" s="77"/>
      <c r="AU29" s="77"/>
      <c r="AV29" s="77"/>
      <c r="AW29" s="77"/>
      <c r="AX29" s="77"/>
      <c r="AY29" s="56" t="s">
        <v>29</v>
      </c>
      <c r="AZ29" s="77"/>
      <c r="BA29" s="77"/>
      <c r="BB29" s="77"/>
      <c r="BC29" s="77"/>
      <c r="BD29" s="77"/>
      <c r="BE29" s="77"/>
      <c r="BF29" s="77"/>
      <c r="BG29" s="24" t="s">
        <v>28</v>
      </c>
      <c r="BH29" s="77"/>
      <c r="BI29" s="56" t="s">
        <v>1729</v>
      </c>
      <c r="BJ29" s="129" t="s">
        <v>1737</v>
      </c>
    </row>
    <row r="30" spans="1:62" s="48" customFormat="1" x14ac:dyDescent="0.2">
      <c r="A30" s="56" t="s">
        <v>543</v>
      </c>
      <c r="B30" s="24" t="s">
        <v>1706</v>
      </c>
      <c r="C30" s="56"/>
      <c r="D30" s="65" t="s">
        <v>1085</v>
      </c>
      <c r="E30" s="65" t="s">
        <v>1086</v>
      </c>
      <c r="F30" s="65">
        <v>2010</v>
      </c>
      <c r="G30" s="65" t="s">
        <v>141</v>
      </c>
      <c r="H30" s="64" t="str">
        <f>IF(G30="Multiple countries","",IF(G30="","",VLOOKUP(G30,Lookup!$A$3:$F$190,3)))</f>
        <v>EASTERN EUROPE AND CENTRAL ASIA</v>
      </c>
      <c r="I30" s="64" t="str">
        <f>IF(G30="Multiple countries","",IF(G30="","",VLOOKUP(G30,Lookup!$A$3:$F$190,4)))</f>
        <v>European Region</v>
      </c>
      <c r="J30" s="64" t="str">
        <f>IF(G30="Multiple countries","",IF(G30="","",VLOOKUP(G30,Lookup!$A$3:$F$190,5)))</f>
        <v>Europe &amp; Central Asia</v>
      </c>
      <c r="K30" s="64" t="str">
        <f>IF(G30="Multiple countries","",IF(G30="","",VLOOKUP(G30,Lookup!$A$3:$F$190,6)))</f>
        <v>Upper middle income</v>
      </c>
      <c r="L30" s="65" t="s">
        <v>8</v>
      </c>
      <c r="M30" s="56"/>
      <c r="N30" s="65" t="s">
        <v>1102</v>
      </c>
      <c r="O30" s="56"/>
      <c r="P30" s="56"/>
      <c r="Q30" s="65" t="s">
        <v>531</v>
      </c>
      <c r="R30" s="65" t="s">
        <v>16</v>
      </c>
      <c r="S30" s="65"/>
      <c r="T30" s="65">
        <v>120</v>
      </c>
      <c r="U30" s="65" t="s">
        <v>33</v>
      </c>
      <c r="V30" s="56"/>
      <c r="W30" s="65" t="s">
        <v>581</v>
      </c>
      <c r="X30" s="56"/>
      <c r="Y30" s="56"/>
      <c r="Z30" s="56"/>
      <c r="AA30" s="56"/>
      <c r="AB30" s="56"/>
      <c r="AC30" s="65" t="s">
        <v>1111</v>
      </c>
      <c r="AD30" s="65"/>
      <c r="AE30" s="65"/>
      <c r="AF30" s="56"/>
      <c r="AG30" s="56"/>
      <c r="AH30" s="56"/>
      <c r="AI30" s="56"/>
      <c r="AJ30" s="56"/>
      <c r="AK30" s="56"/>
      <c r="AL30" s="56"/>
      <c r="AM30" s="56"/>
      <c r="AN30" s="56"/>
      <c r="AO30" s="56" t="str">
        <f t="shared" si="0"/>
        <v/>
      </c>
      <c r="AP30" s="56"/>
      <c r="AQ30" s="56"/>
      <c r="AR30" s="56"/>
      <c r="AS30" s="56"/>
      <c r="AT30" s="56"/>
      <c r="AU30" s="56"/>
      <c r="AV30" s="65" t="s">
        <v>28</v>
      </c>
      <c r="AW30" s="65" t="s">
        <v>1120</v>
      </c>
      <c r="AX30" s="56"/>
      <c r="AY30" s="56" t="s">
        <v>556</v>
      </c>
      <c r="AZ30" s="56"/>
      <c r="BA30" s="56"/>
      <c r="BB30" s="56"/>
      <c r="BC30" s="56"/>
      <c r="BD30" s="56"/>
      <c r="BE30" s="56"/>
      <c r="BF30" s="56"/>
      <c r="BG30" s="56"/>
      <c r="BH30" s="56"/>
      <c r="BI30" s="56" t="s">
        <v>1195</v>
      </c>
      <c r="BJ30" s="71" t="s">
        <v>1196</v>
      </c>
    </row>
    <row r="31" spans="1:62" s="48" customFormat="1" x14ac:dyDescent="0.2">
      <c r="A31" s="56" t="s">
        <v>543</v>
      </c>
      <c r="B31" s="24" t="s">
        <v>1706</v>
      </c>
      <c r="C31" s="56"/>
      <c r="D31" s="73" t="s">
        <v>1331</v>
      </c>
      <c r="E31" s="73" t="s">
        <v>1332</v>
      </c>
      <c r="F31" s="56">
        <v>2001</v>
      </c>
      <c r="G31" s="56" t="s">
        <v>41</v>
      </c>
      <c r="H31" s="64" t="str">
        <f>IF(G31="Multiple countries","",IF(G31="","",VLOOKUP(G31,Lookup!$A$3:$F$190,3)))</f>
        <v>AFRICA - EAST AND SOUTHERN</v>
      </c>
      <c r="I31" s="64" t="str">
        <f>IF(G31="Multiple countries","",IF(G31="","",VLOOKUP(G31,Lookup!$A$3:$F$190,4)))</f>
        <v>African Region</v>
      </c>
      <c r="J31" s="64" t="str">
        <f>IF(G31="Multiple countries","",IF(G31="","",VLOOKUP(G31,Lookup!$A$3:$F$190,5)))</f>
        <v>Sub-Saharan Africa</v>
      </c>
      <c r="K31" s="64" t="str">
        <f>IF(G31="Multiple countries","",IF(G31="","",VLOOKUP(G31,Lookup!$A$3:$F$190,6)))</f>
        <v>Upper middle income</v>
      </c>
      <c r="L31" s="56"/>
      <c r="M31" s="56"/>
      <c r="N31" s="73" t="s">
        <v>1451</v>
      </c>
      <c r="O31" s="56"/>
      <c r="P31" s="56"/>
      <c r="Q31" s="56"/>
      <c r="R31" s="56" t="s">
        <v>16</v>
      </c>
      <c r="S31" s="73" t="s">
        <v>1452</v>
      </c>
      <c r="T31" s="73">
        <v>3100000</v>
      </c>
      <c r="U31" s="56"/>
      <c r="V31" s="56"/>
      <c r="W31" s="56"/>
      <c r="X31" s="56"/>
      <c r="Y31" s="56"/>
      <c r="Z31" s="56"/>
      <c r="AA31" s="56"/>
      <c r="AB31" s="56"/>
      <c r="AC31" s="56"/>
      <c r="AD31" s="56"/>
      <c r="AE31" s="56"/>
      <c r="AF31" s="56"/>
      <c r="AG31" s="56"/>
      <c r="AH31" s="56"/>
      <c r="AI31" s="56"/>
      <c r="AJ31" s="56"/>
      <c r="AK31" s="56"/>
      <c r="AL31" s="56"/>
      <c r="AM31" s="56"/>
      <c r="AN31" s="56"/>
      <c r="AO31" s="56" t="str">
        <f t="shared" si="0"/>
        <v/>
      </c>
      <c r="AP31" s="56"/>
      <c r="AQ31" s="56"/>
      <c r="AR31" s="56" t="s">
        <v>556</v>
      </c>
      <c r="AS31" s="56"/>
      <c r="AT31" s="56"/>
      <c r="AU31" s="56"/>
      <c r="AV31" s="56"/>
      <c r="AW31" s="56"/>
      <c r="AX31" s="56"/>
      <c r="AY31" s="56" t="s">
        <v>28</v>
      </c>
      <c r="AZ31" s="56"/>
      <c r="BA31" s="56"/>
      <c r="BB31" s="73" t="s">
        <v>1453</v>
      </c>
      <c r="BC31" s="56">
        <v>1999</v>
      </c>
      <c r="BD31" s="56"/>
      <c r="BE31" s="56"/>
      <c r="BF31" s="56"/>
      <c r="BG31" s="56"/>
      <c r="BH31" s="56"/>
      <c r="BI31" s="56" t="s">
        <v>1454</v>
      </c>
      <c r="BJ31" s="71" t="s">
        <v>1449</v>
      </c>
    </row>
    <row r="32" spans="1:62" s="48" customFormat="1" x14ac:dyDescent="0.2">
      <c r="A32" s="56" t="s">
        <v>543</v>
      </c>
      <c r="B32" s="24" t="s">
        <v>1706</v>
      </c>
      <c r="C32" s="56"/>
      <c r="D32" s="68" t="s">
        <v>1327</v>
      </c>
      <c r="E32" s="68" t="s">
        <v>1328</v>
      </c>
      <c r="F32" s="56">
        <v>2012</v>
      </c>
      <c r="G32" s="56" t="s">
        <v>74</v>
      </c>
      <c r="H32" s="64" t="str">
        <f>IF(G32="Multiple countries","",IF(G32="","",VLOOKUP(G32,Lookup!$A$3:$F$190,3)))</f>
        <v>AFRICA - EAST AND SOUTHERN</v>
      </c>
      <c r="I32" s="64" t="str">
        <f>IF(G32="Multiple countries","",IF(G32="","",VLOOKUP(G32,Lookup!$A$3:$F$190,4)))</f>
        <v>African Region</v>
      </c>
      <c r="J32" s="64" t="str">
        <f>IF(G32="Multiple countries","",IF(G32="","",VLOOKUP(G32,Lookup!$A$3:$F$190,5)))</f>
        <v>Sub-Saharan Africa</v>
      </c>
      <c r="K32" s="64" t="str">
        <f>IF(G32="Multiple countries","",IF(G32="","",VLOOKUP(G32,Lookup!$A$3:$F$190,6)))</f>
        <v>Lower middle income</v>
      </c>
      <c r="L32" s="56"/>
      <c r="M32" s="56"/>
      <c r="N32" s="68" t="s">
        <v>1442</v>
      </c>
      <c r="O32" s="56"/>
      <c r="P32" s="56"/>
      <c r="Q32" s="56"/>
      <c r="R32" s="56"/>
      <c r="S32" s="68" t="s">
        <v>1443</v>
      </c>
      <c r="T32" s="68">
        <v>183</v>
      </c>
      <c r="U32" s="56"/>
      <c r="V32" s="56"/>
      <c r="W32" s="56"/>
      <c r="X32" s="56"/>
      <c r="Y32" s="56"/>
      <c r="Z32" s="56"/>
      <c r="AA32" s="56"/>
      <c r="AB32" s="56"/>
      <c r="AC32" s="56"/>
      <c r="AD32" s="56"/>
      <c r="AE32" s="56"/>
      <c r="AF32" s="56"/>
      <c r="AG32" s="56"/>
      <c r="AH32" s="56"/>
      <c r="AI32" s="56"/>
      <c r="AJ32" s="56"/>
      <c r="AK32" s="56"/>
      <c r="AL32" s="56"/>
      <c r="AM32" s="56"/>
      <c r="AN32" s="56"/>
      <c r="AO32" s="56" t="str">
        <f t="shared" si="0"/>
        <v/>
      </c>
      <c r="AP32" s="56"/>
      <c r="AQ32" s="56"/>
      <c r="AR32" s="56" t="s">
        <v>556</v>
      </c>
      <c r="AS32" s="56"/>
      <c r="AT32" s="56"/>
      <c r="AU32" s="56"/>
      <c r="AV32" s="56"/>
      <c r="AW32" s="56"/>
      <c r="AX32" s="56"/>
      <c r="AY32" s="56" t="s">
        <v>28</v>
      </c>
      <c r="AZ32" s="56"/>
      <c r="BA32" s="56"/>
      <c r="BB32" s="56" t="s">
        <v>1444</v>
      </c>
      <c r="BC32" s="56">
        <v>2010</v>
      </c>
      <c r="BD32" s="56"/>
      <c r="BE32" s="56"/>
      <c r="BF32" s="56"/>
      <c r="BG32" s="56"/>
      <c r="BH32" s="56"/>
      <c r="BI32" s="56" t="s">
        <v>1743</v>
      </c>
      <c r="BJ32" s="129" t="s">
        <v>1445</v>
      </c>
    </row>
    <row r="33" spans="1:62" s="48" customFormat="1" x14ac:dyDescent="0.2">
      <c r="A33" s="56" t="s">
        <v>543</v>
      </c>
      <c r="B33" s="24" t="s">
        <v>1235</v>
      </c>
      <c r="C33" s="56"/>
      <c r="D33" s="65" t="s">
        <v>1073</v>
      </c>
      <c r="E33" s="65" t="s">
        <v>1074</v>
      </c>
      <c r="F33" s="65">
        <v>2011</v>
      </c>
      <c r="G33" s="65" t="s">
        <v>41</v>
      </c>
      <c r="H33" s="64" t="str">
        <f>IF(G33="Multiple countries","",IF(G33="","",VLOOKUP(G33,Lookup!$A$3:$F$190,3)))</f>
        <v>AFRICA - EAST AND SOUTHERN</v>
      </c>
      <c r="I33" s="64" t="str">
        <f>IF(G33="Multiple countries","",IF(G33="","",VLOOKUP(G33,Lookup!$A$3:$F$190,4)))</f>
        <v>African Region</v>
      </c>
      <c r="J33" s="64" t="str">
        <f>IF(G33="Multiple countries","",IF(G33="","",VLOOKUP(G33,Lookup!$A$3:$F$190,5)))</f>
        <v>Sub-Saharan Africa</v>
      </c>
      <c r="K33" s="64" t="str">
        <f>IF(G33="Multiple countries","",IF(G33="","",VLOOKUP(G33,Lookup!$A$3:$F$190,6)))</f>
        <v>Upper middle income</v>
      </c>
      <c r="L33" s="65" t="s">
        <v>8</v>
      </c>
      <c r="M33" s="56"/>
      <c r="N33" s="65" t="s">
        <v>1096</v>
      </c>
      <c r="O33" s="56"/>
      <c r="P33" s="56"/>
      <c r="Q33" s="65" t="s">
        <v>531</v>
      </c>
      <c r="R33" s="65" t="s">
        <v>18</v>
      </c>
      <c r="S33" s="65"/>
      <c r="T33" s="65">
        <v>1000</v>
      </c>
      <c r="U33" s="65" t="s">
        <v>48</v>
      </c>
      <c r="V33" s="56"/>
      <c r="W33" s="65" t="s">
        <v>582</v>
      </c>
      <c r="X33" s="56"/>
      <c r="Y33" s="56"/>
      <c r="Z33" s="56"/>
      <c r="AA33" s="56"/>
      <c r="AB33" s="56"/>
      <c r="AC33" s="65" t="s">
        <v>1105</v>
      </c>
      <c r="AD33" s="65"/>
      <c r="AE33" s="65"/>
      <c r="AF33" s="56"/>
      <c r="AG33" s="56"/>
      <c r="AH33" s="56"/>
      <c r="AI33" s="56"/>
      <c r="AJ33" s="56"/>
      <c r="AK33" s="56"/>
      <c r="AL33" s="56"/>
      <c r="AM33" s="56"/>
      <c r="AN33" s="56"/>
      <c r="AO33" s="56" t="str">
        <f t="shared" si="0"/>
        <v/>
      </c>
      <c r="AP33" s="56"/>
      <c r="AQ33" s="56"/>
      <c r="AR33" s="56"/>
      <c r="AS33" s="56"/>
      <c r="AT33" s="56"/>
      <c r="AU33" s="56"/>
      <c r="AV33" s="65" t="s">
        <v>28</v>
      </c>
      <c r="AW33" s="65" t="s">
        <v>1115</v>
      </c>
      <c r="AX33" s="56"/>
      <c r="AY33" s="56" t="s">
        <v>556</v>
      </c>
      <c r="AZ33" s="56"/>
      <c r="BA33" s="56"/>
      <c r="BB33" s="56"/>
      <c r="BC33" s="56"/>
      <c r="BD33" s="56"/>
      <c r="BE33" s="56"/>
      <c r="BF33" s="56"/>
      <c r="BG33" s="56"/>
      <c r="BH33" s="56"/>
      <c r="BI33" s="56" t="s">
        <v>1197</v>
      </c>
      <c r="BJ33" s="71" t="s">
        <v>1198</v>
      </c>
    </row>
    <row r="34" spans="1:62" s="48" customFormat="1" x14ac:dyDescent="0.2">
      <c r="A34" s="56" t="s">
        <v>543</v>
      </c>
      <c r="B34" s="24" t="s">
        <v>1706</v>
      </c>
      <c r="C34" s="56"/>
      <c r="D34" s="65" t="s">
        <v>1075</v>
      </c>
      <c r="E34" s="65" t="s">
        <v>1076</v>
      </c>
      <c r="F34" s="65">
        <v>2008</v>
      </c>
      <c r="G34" s="65"/>
      <c r="H34" s="64" t="str">
        <f>IF(G34="Multiple countries","",IF(G34="","",VLOOKUP(G34,Lookup!$A$3:$F$190,3)))</f>
        <v/>
      </c>
      <c r="I34" s="64" t="str">
        <f>IF(G34="Multiple countries","",IF(G34="","",VLOOKUP(G34,Lookup!$A$3:$F$190,4)))</f>
        <v/>
      </c>
      <c r="J34" s="64" t="str">
        <f>IF(G34="Multiple countries","",IF(G34="","",VLOOKUP(G34,Lookup!$A$3:$F$190,5)))</f>
        <v/>
      </c>
      <c r="K34" s="64" t="str">
        <f>IF(G34="Multiple countries","",IF(G34="","",VLOOKUP(G34,Lookup!$A$3:$F$190,6)))</f>
        <v/>
      </c>
      <c r="L34" s="65" t="s">
        <v>8</v>
      </c>
      <c r="M34" s="56"/>
      <c r="N34" s="65" t="s">
        <v>1097</v>
      </c>
      <c r="O34" s="56"/>
      <c r="P34" s="56"/>
      <c r="Q34" s="65" t="s">
        <v>531</v>
      </c>
      <c r="R34" s="65" t="s">
        <v>18</v>
      </c>
      <c r="S34" s="65" t="s">
        <v>1091</v>
      </c>
      <c r="T34" s="65">
        <v>2654</v>
      </c>
      <c r="U34" s="65" t="s">
        <v>48</v>
      </c>
      <c r="V34" s="56"/>
      <c r="W34" s="65" t="s">
        <v>582</v>
      </c>
      <c r="X34" s="56"/>
      <c r="Y34" s="56"/>
      <c r="Z34" s="56"/>
      <c r="AA34" s="56"/>
      <c r="AB34" s="56"/>
      <c r="AC34" s="65" t="s">
        <v>1106</v>
      </c>
      <c r="AD34" s="65"/>
      <c r="AE34" s="65"/>
      <c r="AF34" s="56"/>
      <c r="AG34" s="56"/>
      <c r="AH34" s="56"/>
      <c r="AI34" s="56"/>
      <c r="AJ34" s="56"/>
      <c r="AK34" s="56"/>
      <c r="AL34" s="56"/>
      <c r="AM34" s="56"/>
      <c r="AN34" s="56"/>
      <c r="AO34" s="56" t="str">
        <f t="shared" si="0"/>
        <v/>
      </c>
      <c r="AP34" s="56"/>
      <c r="AQ34" s="56"/>
      <c r="AR34" s="56"/>
      <c r="AS34" s="56"/>
      <c r="AT34" s="56"/>
      <c r="AU34" s="56"/>
      <c r="AV34" s="65" t="s">
        <v>28</v>
      </c>
      <c r="AW34" s="65" t="s">
        <v>1116</v>
      </c>
      <c r="AX34" s="56"/>
      <c r="AY34" s="56" t="s">
        <v>556</v>
      </c>
      <c r="AZ34" s="56"/>
      <c r="BA34" s="56"/>
      <c r="BB34" s="56"/>
      <c r="BC34" s="56"/>
      <c r="BD34" s="56"/>
      <c r="BE34" s="56"/>
      <c r="BF34" s="56"/>
      <c r="BG34" s="56"/>
      <c r="BH34" s="56"/>
      <c r="BI34" s="56" t="s">
        <v>1199</v>
      </c>
      <c r="BJ34" s="71" t="s">
        <v>1200</v>
      </c>
    </row>
    <row r="35" spans="1:62" s="48" customFormat="1" x14ac:dyDescent="0.2">
      <c r="A35" s="56" t="s">
        <v>543</v>
      </c>
      <c r="B35" s="24" t="s">
        <v>1706</v>
      </c>
      <c r="C35" s="56"/>
      <c r="D35" s="68" t="s">
        <v>1383</v>
      </c>
      <c r="E35" s="68" t="s">
        <v>1354</v>
      </c>
      <c r="F35" s="56">
        <v>2000</v>
      </c>
      <c r="G35" s="56" t="s">
        <v>41</v>
      </c>
      <c r="H35" s="64" t="str">
        <f>IF(G35="Multiple countries","",IF(G35="","",VLOOKUP(G35,Lookup!$A$3:$F$190,3)))</f>
        <v>AFRICA - EAST AND SOUTHERN</v>
      </c>
      <c r="I35" s="64" t="str">
        <f>IF(G35="Multiple countries","",IF(G35="","",VLOOKUP(G35,Lookup!$A$3:$F$190,4)))</f>
        <v>African Region</v>
      </c>
      <c r="J35" s="64" t="str">
        <f>IF(G35="Multiple countries","",IF(G35="","",VLOOKUP(G35,Lookup!$A$3:$F$190,5)))</f>
        <v>Sub-Saharan Africa</v>
      </c>
      <c r="K35" s="64" t="str">
        <f>IF(G35="Multiple countries","",IF(G35="","",VLOOKUP(G35,Lookup!$A$3:$F$190,6)))</f>
        <v>Upper middle income</v>
      </c>
      <c r="L35" s="56"/>
      <c r="M35" s="56"/>
      <c r="N35" s="68" t="s">
        <v>1355</v>
      </c>
      <c r="O35" s="56"/>
      <c r="P35" s="56"/>
      <c r="Q35" s="56" t="s">
        <v>533</v>
      </c>
      <c r="R35" s="56" t="s">
        <v>19</v>
      </c>
      <c r="S35" s="68" t="s">
        <v>1415</v>
      </c>
      <c r="T35" s="56" t="s">
        <v>1356</v>
      </c>
      <c r="U35" s="56" t="s">
        <v>887</v>
      </c>
      <c r="V35" s="56"/>
      <c r="W35" s="56"/>
      <c r="X35" s="56"/>
      <c r="Y35" s="56"/>
      <c r="Z35" s="56"/>
      <c r="AA35" s="56"/>
      <c r="AB35" s="56"/>
      <c r="AC35" s="56"/>
      <c r="AD35" s="56"/>
      <c r="AE35" s="56"/>
      <c r="AF35" s="56"/>
      <c r="AG35" s="56"/>
      <c r="AH35" s="56"/>
      <c r="AI35" s="56"/>
      <c r="AJ35" s="56"/>
      <c r="AK35" s="56"/>
      <c r="AL35" s="56"/>
      <c r="AM35" s="56"/>
      <c r="AN35" s="56"/>
      <c r="AO35" s="56" t="str">
        <f t="shared" si="0"/>
        <v/>
      </c>
      <c r="AP35" s="56"/>
      <c r="AQ35" s="56"/>
      <c r="AR35" s="56" t="s">
        <v>556</v>
      </c>
      <c r="AS35" s="56"/>
      <c r="AT35" s="56"/>
      <c r="AU35" s="56"/>
      <c r="AV35" s="56"/>
      <c r="AW35" s="56"/>
      <c r="AX35" s="56"/>
      <c r="AY35" s="56" t="s">
        <v>28</v>
      </c>
      <c r="AZ35" s="68" t="s">
        <v>1357</v>
      </c>
      <c r="BA35" s="56" t="s">
        <v>1358</v>
      </c>
      <c r="BB35" s="56" t="s">
        <v>1365</v>
      </c>
      <c r="BC35" s="56">
        <v>2000</v>
      </c>
      <c r="BD35" s="56"/>
      <c r="BE35" s="56"/>
      <c r="BF35" s="56"/>
      <c r="BG35" s="56"/>
      <c r="BH35" s="56"/>
      <c r="BI35" s="56"/>
      <c r="BJ35" s="60"/>
    </row>
    <row r="36" spans="1:62" s="48" customFormat="1" x14ac:dyDescent="0.2">
      <c r="A36" s="56" t="s">
        <v>543</v>
      </c>
      <c r="B36" s="24" t="s">
        <v>1706</v>
      </c>
      <c r="C36" s="56"/>
      <c r="D36" s="65" t="s">
        <v>1079</v>
      </c>
      <c r="E36" s="65" t="s">
        <v>1080</v>
      </c>
      <c r="F36" s="65">
        <v>2009</v>
      </c>
      <c r="G36" s="65" t="s">
        <v>136</v>
      </c>
      <c r="H36" s="64" t="str">
        <f>IF(G36="Multiple countries","",IF(G36="","",VLOOKUP(G36,Lookup!$A$3:$F$190,3)))</f>
        <v>ASIA AND PACIFIC</v>
      </c>
      <c r="I36" s="64" t="str">
        <f>IF(G36="Multiple countries","",IF(G36="","",VLOOKUP(G36,Lookup!$A$3:$F$190,4)))</f>
        <v>Western Pacific Region</v>
      </c>
      <c r="J36" s="64" t="str">
        <f>IF(G36="Multiple countries","",IF(G36="","",VLOOKUP(G36,Lookup!$A$3:$F$190,5)))</f>
        <v>East Asia &amp; Pacific</v>
      </c>
      <c r="K36" s="64" t="str">
        <f>IF(G36="Multiple countries","",IF(G36="","",VLOOKUP(G36,Lookup!$A$3:$F$190,6)))</f>
        <v>Lower middle income</v>
      </c>
      <c r="L36" s="65" t="s">
        <v>8</v>
      </c>
      <c r="M36" s="56"/>
      <c r="N36" s="65" t="s">
        <v>1099</v>
      </c>
      <c r="O36" s="56"/>
      <c r="P36" s="56"/>
      <c r="Q36" s="65"/>
      <c r="R36" s="65" t="s">
        <v>18</v>
      </c>
      <c r="S36" s="65" t="s">
        <v>1092</v>
      </c>
      <c r="T36" s="65">
        <v>30</v>
      </c>
      <c r="U36" s="65" t="s">
        <v>36</v>
      </c>
      <c r="V36" s="56"/>
      <c r="W36" s="65" t="s">
        <v>582</v>
      </c>
      <c r="X36" s="56"/>
      <c r="Y36" s="56"/>
      <c r="Z36" s="56"/>
      <c r="AA36" s="56"/>
      <c r="AB36" s="56"/>
      <c r="AC36" s="65"/>
      <c r="AD36" s="65" t="s">
        <v>1108</v>
      </c>
      <c r="AE36" s="65"/>
      <c r="AF36" s="56"/>
      <c r="AG36" s="56"/>
      <c r="AH36" s="56"/>
      <c r="AI36" s="56"/>
      <c r="AJ36" s="56"/>
      <c r="AK36" s="56"/>
      <c r="AL36" s="56"/>
      <c r="AM36" s="56"/>
      <c r="AN36" s="56"/>
      <c r="AO36" s="56" t="str">
        <f t="shared" si="0"/>
        <v/>
      </c>
      <c r="AP36" s="56"/>
      <c r="AQ36" s="56"/>
      <c r="AR36" s="56"/>
      <c r="AS36" s="56"/>
      <c r="AT36" s="56"/>
      <c r="AU36" s="56"/>
      <c r="AV36" s="65" t="s">
        <v>28</v>
      </c>
      <c r="AW36" s="65" t="s">
        <v>1118</v>
      </c>
      <c r="AX36" s="56"/>
      <c r="AY36" s="56" t="s">
        <v>556</v>
      </c>
      <c r="AZ36" s="56"/>
      <c r="BA36" s="56"/>
      <c r="BB36" s="56"/>
      <c r="BC36" s="56"/>
      <c r="BD36" s="56"/>
      <c r="BE36" s="56"/>
      <c r="BF36" s="56"/>
      <c r="BG36" s="56"/>
      <c r="BH36" s="56"/>
      <c r="BI36" s="56" t="s">
        <v>1201</v>
      </c>
      <c r="BJ36" s="71" t="s">
        <v>1202</v>
      </c>
    </row>
    <row r="37" spans="1:62" s="48" customFormat="1" x14ac:dyDescent="0.2">
      <c r="A37" s="56" t="s">
        <v>543</v>
      </c>
      <c r="B37" s="24" t="s">
        <v>1706</v>
      </c>
      <c r="C37" s="56"/>
      <c r="D37" s="56" t="s">
        <v>1458</v>
      </c>
      <c r="E37" s="56" t="s">
        <v>1533</v>
      </c>
      <c r="F37" s="56">
        <v>2018</v>
      </c>
      <c r="G37" s="56" t="s">
        <v>73</v>
      </c>
      <c r="H37" s="64" t="str">
        <f>IF(G37="Multiple countries","",IF(G37="","",VLOOKUP(G37,Lookup!$A$3:$F$190,3)))</f>
        <v>AFRICA - EAST AND SOUTHERN</v>
      </c>
      <c r="I37" s="64" t="str">
        <f>IF(G37="Multiple countries","",IF(G37="","",VLOOKUP(G37,Lookup!$A$3:$F$190,4)))</f>
        <v>African Region</v>
      </c>
      <c r="J37" s="64" t="str">
        <f>IF(G37="Multiple countries","",IF(G37="","",VLOOKUP(G37,Lookup!$A$3:$F$190,5)))</f>
        <v>Sub-Saharan Africa</v>
      </c>
      <c r="K37" s="64" t="str">
        <f>IF(G37="Multiple countries","",IF(G37="","",VLOOKUP(G37,Lookup!$A$3:$F$190,6)))</f>
        <v>Lower middle income</v>
      </c>
      <c r="L37" s="56" t="s">
        <v>8</v>
      </c>
      <c r="M37" s="56"/>
      <c r="N37" s="56" t="s">
        <v>1534</v>
      </c>
      <c r="O37" s="56" t="s">
        <v>1535</v>
      </c>
      <c r="P37" s="56">
        <v>2016</v>
      </c>
      <c r="Q37" s="56" t="s">
        <v>558</v>
      </c>
      <c r="R37" s="56" t="s">
        <v>16</v>
      </c>
      <c r="S37" s="56" t="s">
        <v>1536</v>
      </c>
      <c r="T37" s="56" t="s">
        <v>1537</v>
      </c>
      <c r="U37" s="56" t="s">
        <v>888</v>
      </c>
      <c r="V37" s="56"/>
      <c r="W37" s="56" t="s">
        <v>582</v>
      </c>
      <c r="X37" s="56" t="s">
        <v>1538</v>
      </c>
      <c r="Y37" s="56"/>
      <c r="Z37" s="56"/>
      <c r="AA37" s="56" t="s">
        <v>29</v>
      </c>
      <c r="AB37" s="56"/>
      <c r="AC37" s="56" t="s">
        <v>1539</v>
      </c>
      <c r="AD37" s="56"/>
      <c r="AE37" s="56"/>
      <c r="AF37" s="56"/>
      <c r="AG37" s="56" t="s">
        <v>29</v>
      </c>
      <c r="AH37" s="56" t="s">
        <v>29</v>
      </c>
      <c r="AI37" s="56" t="s">
        <v>29</v>
      </c>
      <c r="AJ37" s="56" t="s">
        <v>29</v>
      </c>
      <c r="AK37" s="56" t="s">
        <v>29</v>
      </c>
      <c r="AL37" s="56" t="s">
        <v>29</v>
      </c>
      <c r="AM37" s="56" t="s">
        <v>28</v>
      </c>
      <c r="AN37" s="56" t="s">
        <v>29</v>
      </c>
      <c r="AO37" s="56">
        <f t="shared" si="0"/>
        <v>1</v>
      </c>
      <c r="AP37" s="56"/>
      <c r="AQ37" s="56" t="s">
        <v>28</v>
      </c>
      <c r="AR37" s="56" t="s">
        <v>558</v>
      </c>
      <c r="AS37" s="56" t="s">
        <v>1542</v>
      </c>
      <c r="AT37" s="56" t="s">
        <v>1540</v>
      </c>
      <c r="AU37" s="56" t="s">
        <v>29</v>
      </c>
      <c r="AV37" s="56"/>
      <c r="AW37" s="56"/>
      <c r="AX37" s="56"/>
      <c r="AY37" s="56" t="s">
        <v>29</v>
      </c>
      <c r="AZ37" s="56"/>
      <c r="BA37" s="56"/>
      <c r="BB37" s="56"/>
      <c r="BC37" s="56"/>
      <c r="BD37" s="56" t="s">
        <v>1227</v>
      </c>
      <c r="BE37" s="56"/>
      <c r="BF37" s="56"/>
      <c r="BG37" s="56" t="s">
        <v>28</v>
      </c>
      <c r="BH37" s="56"/>
      <c r="BI37" s="56" t="s">
        <v>1544</v>
      </c>
      <c r="BJ37" s="71" t="s">
        <v>1543</v>
      </c>
    </row>
    <row r="38" spans="1:62" s="48" customFormat="1" x14ac:dyDescent="0.2">
      <c r="A38" s="56" t="s">
        <v>543</v>
      </c>
      <c r="B38" s="24" t="s">
        <v>1706</v>
      </c>
      <c r="C38" s="56"/>
      <c r="D38" s="65" t="s">
        <v>1125</v>
      </c>
      <c r="E38" s="65" t="s">
        <v>1126</v>
      </c>
      <c r="F38" s="65">
        <v>2018</v>
      </c>
      <c r="G38" s="65" t="s">
        <v>41</v>
      </c>
      <c r="H38" s="64" t="str">
        <f>IF(G38="Multiple countries","",IF(G38="","",VLOOKUP(G38,Lookup!$A$3:$F$190,3)))</f>
        <v>AFRICA - EAST AND SOUTHERN</v>
      </c>
      <c r="I38" s="64" t="str">
        <f>IF(G38="Multiple countries","",IF(G38="","",VLOOKUP(G38,Lookup!$A$3:$F$190,4)))</f>
        <v>African Region</v>
      </c>
      <c r="J38" s="64" t="str">
        <f>IF(G38="Multiple countries","",IF(G38="","",VLOOKUP(G38,Lookup!$A$3:$F$190,5)))</f>
        <v>Sub-Saharan Africa</v>
      </c>
      <c r="K38" s="64" t="str">
        <f>IF(G38="Multiple countries","",IF(G38="","",VLOOKUP(G38,Lookup!$A$3:$F$190,6)))</f>
        <v>Upper middle income</v>
      </c>
      <c r="L38" s="65" t="s">
        <v>9</v>
      </c>
      <c r="M38" s="56"/>
      <c r="N38" s="65" t="s">
        <v>1152</v>
      </c>
      <c r="O38" s="56"/>
      <c r="P38" s="56"/>
      <c r="Q38" s="65" t="s">
        <v>533</v>
      </c>
      <c r="R38" s="65" t="s">
        <v>19</v>
      </c>
      <c r="S38" s="65"/>
      <c r="T38" s="65" t="s">
        <v>1141</v>
      </c>
      <c r="U38" s="65" t="s">
        <v>33</v>
      </c>
      <c r="V38" s="65"/>
      <c r="W38" s="65" t="s">
        <v>584</v>
      </c>
      <c r="X38" s="56"/>
      <c r="Y38" s="56"/>
      <c r="Z38" s="59"/>
      <c r="AA38" s="56"/>
      <c r="AB38" s="56"/>
      <c r="AC38" s="65" t="s">
        <v>1163</v>
      </c>
      <c r="AD38" s="65"/>
      <c r="AE38" s="65"/>
      <c r="AF38" s="65"/>
      <c r="AG38" s="56"/>
      <c r="AH38" s="56"/>
      <c r="AI38" s="56"/>
      <c r="AJ38" s="56"/>
      <c r="AK38" s="56"/>
      <c r="AL38" s="56"/>
      <c r="AM38" s="56"/>
      <c r="AN38" s="56"/>
      <c r="AO38" s="56" t="str">
        <f t="shared" si="0"/>
        <v/>
      </c>
      <c r="AP38" s="56"/>
      <c r="AQ38" s="56"/>
      <c r="AR38" s="56"/>
      <c r="AS38" s="56"/>
      <c r="AT38" s="56"/>
      <c r="AU38" s="56"/>
      <c r="AV38" s="65" t="s">
        <v>534</v>
      </c>
      <c r="AW38" s="65"/>
      <c r="AX38" s="56"/>
      <c r="AY38" s="65" t="s">
        <v>556</v>
      </c>
      <c r="AZ38" s="56"/>
      <c r="BA38" s="56"/>
      <c r="BB38" s="56"/>
      <c r="BC38" s="56"/>
      <c r="BD38" s="56"/>
      <c r="BE38" s="56"/>
      <c r="BF38" s="56"/>
      <c r="BG38" s="56"/>
      <c r="BH38" s="56"/>
      <c r="BI38" s="56" t="s">
        <v>1204</v>
      </c>
      <c r="BJ38" s="71" t="s">
        <v>1203</v>
      </c>
    </row>
    <row r="39" spans="1:62" s="48" customFormat="1" x14ac:dyDescent="0.2">
      <c r="A39" s="56" t="s">
        <v>543</v>
      </c>
      <c r="B39" s="24" t="s">
        <v>1706</v>
      </c>
      <c r="C39" s="56"/>
      <c r="D39" s="65" t="s">
        <v>1129</v>
      </c>
      <c r="E39" s="65" t="s">
        <v>1130</v>
      </c>
      <c r="F39" s="65">
        <v>2015</v>
      </c>
      <c r="G39" s="65" t="s">
        <v>43</v>
      </c>
      <c r="H39" s="64" t="str">
        <f>IF(G39="Multiple countries","",IF(G39="","",VLOOKUP(G39,Lookup!$A$3:$F$190,3)))</f>
        <v>ASIA AND PACIFIC</v>
      </c>
      <c r="I39" s="64" t="str">
        <f>IF(G39="Multiple countries","",IF(G39="","",VLOOKUP(G39,Lookup!$A$3:$F$190,4)))</f>
        <v>Western Pacific Region</v>
      </c>
      <c r="J39" s="64" t="str">
        <f>IF(G39="Multiple countries","",IF(G39="","",VLOOKUP(G39,Lookup!$A$3:$F$190,5)))</f>
        <v>East Asia &amp; Pacific</v>
      </c>
      <c r="K39" s="64" t="str">
        <f>IF(G39="Multiple countries","",IF(G39="","",VLOOKUP(G39,Lookup!$A$3:$F$190,6)))</f>
        <v>Upper middle income</v>
      </c>
      <c r="L39" s="65" t="s">
        <v>8</v>
      </c>
      <c r="M39" s="56"/>
      <c r="N39" s="65" t="s">
        <v>1154</v>
      </c>
      <c r="O39" s="56"/>
      <c r="P39" s="56"/>
      <c r="Q39" s="65" t="s">
        <v>531</v>
      </c>
      <c r="R39" s="65" t="s">
        <v>19</v>
      </c>
      <c r="S39" s="65" t="s">
        <v>1144</v>
      </c>
      <c r="T39" s="65"/>
      <c r="U39" s="65" t="s">
        <v>24</v>
      </c>
      <c r="V39" s="65"/>
      <c r="W39" s="65" t="s">
        <v>581</v>
      </c>
      <c r="X39" s="56"/>
      <c r="Y39" s="56"/>
      <c r="Z39" s="56"/>
      <c r="AA39" s="56"/>
      <c r="AB39" s="56"/>
      <c r="AC39" s="65" t="s">
        <v>1165</v>
      </c>
      <c r="AD39" s="65" t="s">
        <v>1166</v>
      </c>
      <c r="AE39" s="65"/>
      <c r="AF39" s="65"/>
      <c r="AG39" s="56"/>
      <c r="AH39" s="56"/>
      <c r="AI39" s="56"/>
      <c r="AJ39" s="56"/>
      <c r="AK39" s="56"/>
      <c r="AL39" s="56"/>
      <c r="AM39" s="56"/>
      <c r="AN39" s="56"/>
      <c r="AO39" s="56" t="str">
        <f t="shared" si="0"/>
        <v/>
      </c>
      <c r="AP39" s="56"/>
      <c r="AQ39" s="56"/>
      <c r="AR39" s="56"/>
      <c r="AS39" s="56"/>
      <c r="AT39" s="56"/>
      <c r="AU39" s="56"/>
      <c r="AV39" s="65" t="s">
        <v>28</v>
      </c>
      <c r="AW39" s="65" t="s">
        <v>1175</v>
      </c>
      <c r="AX39" s="56"/>
      <c r="AY39" s="65" t="s">
        <v>556</v>
      </c>
      <c r="AZ39" s="56"/>
      <c r="BA39" s="56"/>
      <c r="BB39" s="56"/>
      <c r="BC39" s="56"/>
      <c r="BD39" s="56"/>
      <c r="BE39" s="56"/>
      <c r="BF39" s="56"/>
      <c r="BG39" s="56"/>
      <c r="BH39" s="56"/>
      <c r="BI39" s="56" t="s">
        <v>1205</v>
      </c>
      <c r="BJ39" s="71" t="s">
        <v>1206</v>
      </c>
    </row>
    <row r="40" spans="1:62" s="48" customFormat="1" x14ac:dyDescent="0.2">
      <c r="A40" s="56" t="s">
        <v>543</v>
      </c>
      <c r="B40" s="24" t="s">
        <v>1706</v>
      </c>
      <c r="C40" s="56"/>
      <c r="D40" s="65" t="s">
        <v>1129</v>
      </c>
      <c r="E40" s="65" t="s">
        <v>1131</v>
      </c>
      <c r="F40" s="65">
        <v>2010</v>
      </c>
      <c r="G40" s="65" t="s">
        <v>61</v>
      </c>
      <c r="H40" s="64" t="str">
        <f>IF(G40="Multiple countries","",IF(G40="","",VLOOKUP(G40,Lookup!$A$3:$F$190,3)))</f>
        <v>AFRICA - EAST AND SOUTHERN</v>
      </c>
      <c r="I40" s="64" t="str">
        <f>IF(G40="Multiple countries","",IF(G40="","",VLOOKUP(G40,Lookup!$A$3:$F$190,4)))</f>
        <v>African Region</v>
      </c>
      <c r="J40" s="64" t="str">
        <f>IF(G40="Multiple countries","",IF(G40="","",VLOOKUP(G40,Lookup!$A$3:$F$190,5)))</f>
        <v>Sub-Saharan Africa</v>
      </c>
      <c r="K40" s="64" t="str">
        <f>IF(G40="Multiple countries","",IF(G40="","",VLOOKUP(G40,Lookup!$A$3:$F$190,6)))</f>
        <v>Low income</v>
      </c>
      <c r="L40" s="65" t="s">
        <v>8</v>
      </c>
      <c r="M40" s="56"/>
      <c r="N40" s="65" t="s">
        <v>1155</v>
      </c>
      <c r="O40" s="56"/>
      <c r="P40" s="56"/>
      <c r="Q40" s="65" t="s">
        <v>531</v>
      </c>
      <c r="R40" s="65" t="s">
        <v>19</v>
      </c>
      <c r="S40" s="65" t="s">
        <v>1145</v>
      </c>
      <c r="T40" s="65" t="s">
        <v>1146</v>
      </c>
      <c r="U40" s="65" t="s">
        <v>24</v>
      </c>
      <c r="V40" s="65" t="s">
        <v>1149</v>
      </c>
      <c r="W40" s="65"/>
      <c r="X40" s="56"/>
      <c r="Y40" s="56"/>
      <c r="Z40" s="56"/>
      <c r="AA40" s="56"/>
      <c r="AB40" s="56"/>
      <c r="AC40" s="65" t="s">
        <v>1167</v>
      </c>
      <c r="AD40" s="65" t="s">
        <v>1168</v>
      </c>
      <c r="AE40" s="65"/>
      <c r="AF40" s="65"/>
      <c r="AG40" s="56"/>
      <c r="AH40" s="56"/>
      <c r="AI40" s="56"/>
      <c r="AJ40" s="56"/>
      <c r="AK40" s="56"/>
      <c r="AL40" s="56"/>
      <c r="AM40" s="56"/>
      <c r="AN40" s="56"/>
      <c r="AO40" s="56" t="str">
        <f t="shared" si="0"/>
        <v/>
      </c>
      <c r="AP40" s="56"/>
      <c r="AQ40" s="56"/>
      <c r="AR40" s="56"/>
      <c r="AS40" s="56"/>
      <c r="AT40" s="56"/>
      <c r="AU40" s="56"/>
      <c r="AV40" s="65"/>
      <c r="AW40" s="65"/>
      <c r="AX40" s="56"/>
      <c r="AY40" s="65"/>
      <c r="AZ40" s="56"/>
      <c r="BA40" s="56"/>
      <c r="BB40" s="56" t="s">
        <v>1352</v>
      </c>
      <c r="BC40" s="56"/>
      <c r="BD40" s="56"/>
      <c r="BE40" s="56"/>
      <c r="BF40" s="56"/>
      <c r="BG40" s="56"/>
      <c r="BH40" s="56"/>
      <c r="BI40" s="56" t="s">
        <v>1217</v>
      </c>
      <c r="BJ40" s="71" t="s">
        <v>1216</v>
      </c>
    </row>
    <row r="41" spans="1:62" s="48" customFormat="1" x14ac:dyDescent="0.2">
      <c r="A41" s="56" t="s">
        <v>543</v>
      </c>
      <c r="B41" s="24" t="s">
        <v>1706</v>
      </c>
      <c r="C41" s="56"/>
      <c r="D41" s="65" t="s">
        <v>1129</v>
      </c>
      <c r="E41" s="68" t="s">
        <v>1318</v>
      </c>
      <c r="F41" s="56">
        <v>2006</v>
      </c>
      <c r="G41" s="56" t="s">
        <v>42</v>
      </c>
      <c r="H41" s="64" t="str">
        <f>IF(G41="Multiple countries","",IF(G41="","",VLOOKUP(G41,Lookup!$A$3:$F$190,3)))</f>
        <v>LATIN AMERICA AND THE CARIBBEAN</v>
      </c>
      <c r="I41" s="64" t="str">
        <f>IF(G41="Multiple countries","",IF(G41="","",VLOOKUP(G41,Lookup!$A$3:$F$190,4)))</f>
        <v>Region of the Americas</v>
      </c>
      <c r="J41" s="64" t="str">
        <f>IF(G41="Multiple countries","",IF(G41="","",VLOOKUP(G41,Lookup!$A$3:$F$190,5)))</f>
        <v>Latin America &amp; Caribbean</v>
      </c>
      <c r="K41" s="64" t="str">
        <f>IF(G41="Multiple countries","",IF(G41="","",VLOOKUP(G41,Lookup!$A$3:$F$190,6)))</f>
        <v>Upper middle income</v>
      </c>
      <c r="L41" s="56"/>
      <c r="M41" s="56"/>
      <c r="N41" s="68" t="s">
        <v>1351</v>
      </c>
      <c r="O41" s="56"/>
      <c r="P41" s="56"/>
      <c r="Q41" s="56" t="s">
        <v>558</v>
      </c>
      <c r="R41" s="56" t="s">
        <v>49</v>
      </c>
      <c r="S41" s="68" t="s">
        <v>1412</v>
      </c>
      <c r="T41" s="56">
        <v>250</v>
      </c>
      <c r="U41" s="56" t="s">
        <v>34</v>
      </c>
      <c r="V41" s="56"/>
      <c r="W41" s="56"/>
      <c r="X41" s="56"/>
      <c r="Y41" s="56"/>
      <c r="Z41" s="56"/>
      <c r="AA41" s="56"/>
      <c r="AB41" s="56"/>
      <c r="AC41" s="56"/>
      <c r="AD41" s="56"/>
      <c r="AE41" s="56"/>
      <c r="AF41" s="56"/>
      <c r="AG41" s="56"/>
      <c r="AH41" s="56"/>
      <c r="AI41" s="56"/>
      <c r="AJ41" s="56"/>
      <c r="AK41" s="56"/>
      <c r="AL41" s="56"/>
      <c r="AM41" s="56"/>
      <c r="AN41" s="56"/>
      <c r="AO41" s="56" t="str">
        <f t="shared" si="0"/>
        <v/>
      </c>
      <c r="AP41" s="56"/>
      <c r="AQ41" s="56"/>
      <c r="AR41" s="56" t="s">
        <v>556</v>
      </c>
      <c r="AS41" s="56"/>
      <c r="AT41" s="56"/>
      <c r="AU41" s="56"/>
      <c r="AV41" s="56"/>
      <c r="AW41" s="56"/>
      <c r="AX41" s="56"/>
      <c r="AY41" s="56" t="s">
        <v>28</v>
      </c>
      <c r="AZ41" s="56"/>
      <c r="BA41" s="56"/>
      <c r="BB41" s="56" t="s">
        <v>1353</v>
      </c>
      <c r="BC41" s="56">
        <v>2001</v>
      </c>
      <c r="BD41" s="56"/>
      <c r="BE41" s="56"/>
      <c r="BF41" s="56"/>
      <c r="BG41" s="56"/>
      <c r="BH41" s="56"/>
      <c r="BI41" s="56" t="s">
        <v>1413</v>
      </c>
      <c r="BJ41" s="71" t="s">
        <v>1414</v>
      </c>
    </row>
    <row r="42" spans="1:62" s="48" customFormat="1" x14ac:dyDescent="0.2">
      <c r="A42" s="56" t="s">
        <v>543</v>
      </c>
      <c r="B42" s="24" t="s">
        <v>1235</v>
      </c>
      <c r="C42" s="56"/>
      <c r="D42" s="56" t="s">
        <v>1129</v>
      </c>
      <c r="E42" s="56" t="s">
        <v>1635</v>
      </c>
      <c r="F42" s="56">
        <v>2019</v>
      </c>
      <c r="G42" s="56" t="s">
        <v>41</v>
      </c>
      <c r="H42" s="64" t="str">
        <f>IF(G42="Multiple countries","",IF(G42="","",VLOOKUP(G42,Lookup!$A$3:$F$190,3)))</f>
        <v>AFRICA - EAST AND SOUTHERN</v>
      </c>
      <c r="I42" s="64" t="str">
        <f>IF(G42="Multiple countries","",IF(G42="","",VLOOKUP(G42,Lookup!$A$3:$F$190,4)))</f>
        <v>African Region</v>
      </c>
      <c r="J42" s="64" t="str">
        <f>IF(G42="Multiple countries","",IF(G42="","",VLOOKUP(G42,Lookup!$A$3:$F$190,5)))</f>
        <v>Sub-Saharan Africa</v>
      </c>
      <c r="K42" s="64" t="str">
        <f>IF(G42="Multiple countries","",IF(G42="","",VLOOKUP(G42,Lookup!$A$3:$F$190,6)))</f>
        <v>Upper middle income</v>
      </c>
      <c r="L42" s="56" t="s">
        <v>8</v>
      </c>
      <c r="M42" s="56"/>
      <c r="N42" s="56" t="s">
        <v>1636</v>
      </c>
      <c r="O42" s="56" t="s">
        <v>1637</v>
      </c>
      <c r="P42" s="56">
        <v>2014</v>
      </c>
      <c r="Q42" s="56" t="s">
        <v>533</v>
      </c>
      <c r="R42" s="56" t="s">
        <v>20</v>
      </c>
      <c r="S42" s="56" t="s">
        <v>1638</v>
      </c>
      <c r="T42" s="56" t="s">
        <v>1645</v>
      </c>
      <c r="U42" s="56" t="s">
        <v>22</v>
      </c>
      <c r="V42" s="56"/>
      <c r="W42" s="56" t="s">
        <v>582</v>
      </c>
      <c r="X42" s="56" t="s">
        <v>1639</v>
      </c>
      <c r="Y42" s="56"/>
      <c r="Z42" s="56"/>
      <c r="AA42" s="56" t="s">
        <v>556</v>
      </c>
      <c r="AB42" s="56"/>
      <c r="AC42" s="56" t="s">
        <v>1640</v>
      </c>
      <c r="AD42" s="56"/>
      <c r="AE42" s="56"/>
      <c r="AF42" s="56"/>
      <c r="AG42" s="56" t="s">
        <v>29</v>
      </c>
      <c r="AH42" s="56" t="s">
        <v>29</v>
      </c>
      <c r="AI42" s="56" t="s">
        <v>29</v>
      </c>
      <c r="AJ42" s="56" t="s">
        <v>29</v>
      </c>
      <c r="AK42" s="56" t="s">
        <v>29</v>
      </c>
      <c r="AL42" s="56" t="s">
        <v>29</v>
      </c>
      <c r="AM42" s="56" t="s">
        <v>28</v>
      </c>
      <c r="AN42" s="56" t="s">
        <v>29</v>
      </c>
      <c r="AO42" s="56">
        <f t="shared" si="0"/>
        <v>1</v>
      </c>
      <c r="AP42" s="56"/>
      <c r="AQ42" s="56" t="s">
        <v>28</v>
      </c>
      <c r="AR42" s="56" t="s">
        <v>558</v>
      </c>
      <c r="AS42" s="56" t="s">
        <v>1646</v>
      </c>
      <c r="AT42" s="56" t="s">
        <v>1641</v>
      </c>
      <c r="AU42" s="56" t="s">
        <v>29</v>
      </c>
      <c r="AV42" s="56"/>
      <c r="AW42" s="56"/>
      <c r="AX42" s="56"/>
      <c r="AY42" s="56" t="s">
        <v>29</v>
      </c>
      <c r="AZ42" s="56"/>
      <c r="BA42" s="56"/>
      <c r="BB42" s="56"/>
      <c r="BC42" s="56"/>
      <c r="BD42" s="56" t="s">
        <v>558</v>
      </c>
      <c r="BE42" s="56" t="s">
        <v>1642</v>
      </c>
      <c r="BF42" s="56"/>
      <c r="BG42" s="56" t="s">
        <v>28</v>
      </c>
      <c r="BH42" s="56"/>
      <c r="BI42" s="56" t="s">
        <v>1644</v>
      </c>
      <c r="BJ42" s="71" t="s">
        <v>1643</v>
      </c>
    </row>
    <row r="43" spans="1:62" s="48" customFormat="1" x14ac:dyDescent="0.2">
      <c r="A43" s="56" t="s">
        <v>543</v>
      </c>
      <c r="B43" s="24" t="s">
        <v>1706</v>
      </c>
      <c r="C43" s="56"/>
      <c r="D43" s="65" t="s">
        <v>1081</v>
      </c>
      <c r="E43" s="65" t="s">
        <v>1082</v>
      </c>
      <c r="F43" s="65">
        <v>2014</v>
      </c>
      <c r="G43" s="65" t="s">
        <v>41</v>
      </c>
      <c r="H43" s="64" t="str">
        <f>IF(G43="Multiple countries","",IF(G43="","",VLOOKUP(G43,Lookup!$A$3:$F$190,3)))</f>
        <v>AFRICA - EAST AND SOUTHERN</v>
      </c>
      <c r="I43" s="64" t="str">
        <f>IF(G43="Multiple countries","",IF(G43="","",VLOOKUP(G43,Lookup!$A$3:$F$190,4)))</f>
        <v>African Region</v>
      </c>
      <c r="J43" s="64" t="str">
        <f>IF(G43="Multiple countries","",IF(G43="","",VLOOKUP(G43,Lookup!$A$3:$F$190,5)))</f>
        <v>Sub-Saharan Africa</v>
      </c>
      <c r="K43" s="64" t="str">
        <f>IF(G43="Multiple countries","",IF(G43="","",VLOOKUP(G43,Lookup!$A$3:$F$190,6)))</f>
        <v>Upper middle income</v>
      </c>
      <c r="L43" s="65" t="s">
        <v>8</v>
      </c>
      <c r="M43" s="56"/>
      <c r="N43" s="65" t="s">
        <v>1100</v>
      </c>
      <c r="O43" s="56"/>
      <c r="P43" s="56"/>
      <c r="Q43" s="65" t="s">
        <v>533</v>
      </c>
      <c r="R43" s="65" t="s">
        <v>18</v>
      </c>
      <c r="S43" s="65" t="s">
        <v>1092</v>
      </c>
      <c r="T43" s="65">
        <v>1200</v>
      </c>
      <c r="U43" s="65" t="s">
        <v>33</v>
      </c>
      <c r="V43" s="56"/>
      <c r="W43" s="65" t="s">
        <v>583</v>
      </c>
      <c r="X43" s="56"/>
      <c r="Y43" s="56"/>
      <c r="Z43" s="56"/>
      <c r="AA43" s="56"/>
      <c r="AB43" s="56"/>
      <c r="AC43" s="65" t="s">
        <v>1109</v>
      </c>
      <c r="AD43" s="65"/>
      <c r="AE43" s="65"/>
      <c r="AF43" s="56"/>
      <c r="AG43" s="56"/>
      <c r="AH43" s="56"/>
      <c r="AI43" s="56"/>
      <c r="AJ43" s="56"/>
      <c r="AK43" s="56"/>
      <c r="AL43" s="56"/>
      <c r="AM43" s="56"/>
      <c r="AN43" s="56"/>
      <c r="AO43" s="56" t="str">
        <f t="shared" si="0"/>
        <v/>
      </c>
      <c r="AP43" s="56"/>
      <c r="AQ43" s="56"/>
      <c r="AR43" s="56"/>
      <c r="AS43" s="56"/>
      <c r="AT43" s="56"/>
      <c r="AU43" s="56"/>
      <c r="AV43" s="65" t="s">
        <v>28</v>
      </c>
      <c r="AW43" s="65" t="s">
        <v>1119</v>
      </c>
      <c r="AX43" s="56"/>
      <c r="AY43" s="56" t="s">
        <v>556</v>
      </c>
      <c r="AZ43" s="56"/>
      <c r="BA43" s="56"/>
      <c r="BB43" s="56"/>
      <c r="BC43" s="56"/>
      <c r="BD43" s="56"/>
      <c r="BE43" s="56"/>
      <c r="BF43" s="56"/>
      <c r="BG43" s="56"/>
      <c r="BH43" s="56"/>
      <c r="BI43" s="56" t="s">
        <v>1208</v>
      </c>
      <c r="BJ43" s="71" t="s">
        <v>1207</v>
      </c>
    </row>
    <row r="44" spans="1:62" s="48" customFormat="1" x14ac:dyDescent="0.2">
      <c r="A44" s="56" t="s">
        <v>543</v>
      </c>
      <c r="B44" s="24" t="s">
        <v>1706</v>
      </c>
      <c r="C44" s="56"/>
      <c r="D44" s="68" t="s">
        <v>1339</v>
      </c>
      <c r="E44" s="68" t="s">
        <v>1313</v>
      </c>
      <c r="F44" s="56">
        <v>2010</v>
      </c>
      <c r="G44" s="56" t="s">
        <v>245</v>
      </c>
      <c r="H44" s="64" t="str">
        <f>IF(G44="Multiple countries","",IF(G44="","",VLOOKUP(G44,Lookup!$A$3:$F$190,3)))</f>
        <v>WESTERN AND CENTRAL EUROPE AND NORTH AMERICA</v>
      </c>
      <c r="I44" s="64" t="str">
        <f>IF(G44="Multiple countries","",IF(G44="","",VLOOKUP(G44,Lookup!$A$3:$F$190,4)))</f>
        <v>Region of the Americas</v>
      </c>
      <c r="J44" s="64" t="str">
        <f>IF(G44="Multiple countries","",IF(G44="","",VLOOKUP(G44,Lookup!$A$3:$F$190,5)))</f>
        <v>North America</v>
      </c>
      <c r="K44" s="64" t="str">
        <f>IF(G44="Multiple countries","",IF(G44="","",VLOOKUP(G44,Lookup!$A$3:$F$190,6)))</f>
        <v>High income</v>
      </c>
      <c r="L44" s="56"/>
      <c r="M44" s="56"/>
      <c r="N44" s="68" t="s">
        <v>1333</v>
      </c>
      <c r="O44" s="56"/>
      <c r="P44" s="56"/>
      <c r="Q44" s="56" t="s">
        <v>531</v>
      </c>
      <c r="R44" s="56" t="s">
        <v>37</v>
      </c>
      <c r="S44" s="68" t="s">
        <v>1394</v>
      </c>
      <c r="T44" s="56" t="s">
        <v>1395</v>
      </c>
      <c r="U44" s="56" t="s">
        <v>887</v>
      </c>
      <c r="V44" s="56"/>
      <c r="W44" s="56" t="s">
        <v>603</v>
      </c>
      <c r="X44" s="56"/>
      <c r="Y44" s="56" t="s">
        <v>1334</v>
      </c>
      <c r="Z44" s="56"/>
      <c r="AA44" s="56"/>
      <c r="AB44" s="56"/>
      <c r="AC44" s="56"/>
      <c r="AD44" s="56"/>
      <c r="AE44" s="56"/>
      <c r="AF44" s="56"/>
      <c r="AG44" s="56"/>
      <c r="AH44" s="56"/>
      <c r="AI44" s="56"/>
      <c r="AJ44" s="56"/>
      <c r="AK44" s="56"/>
      <c r="AL44" s="56"/>
      <c r="AM44" s="56"/>
      <c r="AN44" s="56"/>
      <c r="AO44" s="56" t="str">
        <f t="shared" si="0"/>
        <v/>
      </c>
      <c r="AP44" s="56"/>
      <c r="AQ44" s="56"/>
      <c r="AR44" s="56" t="s">
        <v>556</v>
      </c>
      <c r="AS44" s="56"/>
      <c r="AT44" s="56"/>
      <c r="AU44" s="56"/>
      <c r="AV44" s="56"/>
      <c r="AW44" s="56"/>
      <c r="AX44" s="56"/>
      <c r="AY44" s="56" t="s">
        <v>28</v>
      </c>
      <c r="AZ44" s="68" t="s">
        <v>1349</v>
      </c>
      <c r="BA44" s="56"/>
      <c r="BB44" s="56" t="s">
        <v>1335</v>
      </c>
      <c r="BC44" s="56">
        <v>2006</v>
      </c>
      <c r="BD44" s="56" t="s">
        <v>1226</v>
      </c>
      <c r="BE44" s="56"/>
      <c r="BF44" s="56"/>
      <c r="BG44" s="56"/>
      <c r="BH44" s="56"/>
      <c r="BI44" s="56" t="s">
        <v>1397</v>
      </c>
      <c r="BJ44" s="71" t="s">
        <v>1396</v>
      </c>
    </row>
    <row r="45" spans="1:62" s="48" customFormat="1" x14ac:dyDescent="0.2">
      <c r="A45" s="24" t="s">
        <v>543</v>
      </c>
      <c r="B45" s="24" t="s">
        <v>1235</v>
      </c>
      <c r="C45" s="77"/>
      <c r="D45" s="77" t="s">
        <v>1738</v>
      </c>
      <c r="E45" s="68" t="s">
        <v>1739</v>
      </c>
      <c r="F45" s="56">
        <v>2009</v>
      </c>
      <c r="G45" s="65" t="s">
        <v>245</v>
      </c>
      <c r="H45" s="64" t="str">
        <f>IF(G45="Multiple countries","",IF(G45="","",VLOOKUP(G45,Lookup!$A$3:$F$190,3)))</f>
        <v>WESTERN AND CENTRAL EUROPE AND NORTH AMERICA</v>
      </c>
      <c r="I45" s="64" t="str">
        <f>IF(G45="Multiple countries","",IF(G45="","",VLOOKUP(G45,Lookup!$A$3:$F$190,4)))</f>
        <v>Region of the Americas</v>
      </c>
      <c r="J45" s="64" t="str">
        <f>IF(G45="Multiple countries","",IF(G45="","",VLOOKUP(G45,Lookup!$A$3:$F$190,5)))</f>
        <v>North America</v>
      </c>
      <c r="K45" s="64" t="str">
        <f>IF(G45="Multiple countries","",IF(G45="","",VLOOKUP(G45,Lookup!$A$3:$F$190,6)))</f>
        <v>High income</v>
      </c>
      <c r="L45" s="65" t="s">
        <v>8</v>
      </c>
      <c r="M45" s="77"/>
      <c r="N45" s="24" t="s">
        <v>556</v>
      </c>
      <c r="O45" s="24" t="s">
        <v>556</v>
      </c>
      <c r="P45" s="77"/>
      <c r="Q45" s="24" t="s">
        <v>558</v>
      </c>
      <c r="R45" s="65" t="s">
        <v>19</v>
      </c>
      <c r="S45" s="77"/>
      <c r="T45" s="77">
        <v>13842</v>
      </c>
      <c r="U45" s="77"/>
      <c r="V45" s="77"/>
      <c r="W45" s="24" t="s">
        <v>584</v>
      </c>
      <c r="X45" s="24" t="s">
        <v>1668</v>
      </c>
      <c r="Y45" s="77"/>
      <c r="Z45" s="77"/>
      <c r="AA45" s="77"/>
      <c r="AB45" s="77"/>
      <c r="AC45" s="65" t="s">
        <v>1741</v>
      </c>
      <c r="AD45" s="77"/>
      <c r="AE45" s="77"/>
      <c r="AF45" s="77"/>
      <c r="AG45" s="77"/>
      <c r="AH45" s="77"/>
      <c r="AI45" s="77"/>
      <c r="AJ45" s="77"/>
      <c r="AK45" s="77"/>
      <c r="AL45" s="77"/>
      <c r="AM45" s="77"/>
      <c r="AN45" s="77"/>
      <c r="AO45" s="77"/>
      <c r="AP45" s="77"/>
      <c r="AQ45" s="24" t="s">
        <v>28</v>
      </c>
      <c r="AR45" s="24" t="s">
        <v>558</v>
      </c>
      <c r="AS45" s="65" t="s">
        <v>1741</v>
      </c>
      <c r="AT45" s="77"/>
      <c r="AU45" s="77"/>
      <c r="AV45" s="77"/>
      <c r="AW45" s="77"/>
      <c r="AX45" s="77"/>
      <c r="AY45" s="56" t="s">
        <v>29</v>
      </c>
      <c r="AZ45" s="77"/>
      <c r="BA45" s="77"/>
      <c r="BB45" s="77"/>
      <c r="BC45" s="77"/>
      <c r="BD45" s="77"/>
      <c r="BE45" s="77"/>
      <c r="BF45" s="77"/>
      <c r="BG45" s="24" t="s">
        <v>28</v>
      </c>
      <c r="BH45" s="77"/>
      <c r="BI45" s="56" t="s">
        <v>1740</v>
      </c>
      <c r="BJ45" s="129" t="s">
        <v>1742</v>
      </c>
    </row>
    <row r="46" spans="1:62" x14ac:dyDescent="0.2">
      <c r="A46" s="24" t="s">
        <v>543</v>
      </c>
      <c r="B46" s="24" t="s">
        <v>1235</v>
      </c>
      <c r="C46" s="24"/>
      <c r="D46" s="24" t="s">
        <v>1715</v>
      </c>
      <c r="E46" s="24" t="s">
        <v>1692</v>
      </c>
      <c r="F46" s="24">
        <v>2015</v>
      </c>
      <c r="G46" s="24" t="s">
        <v>559</v>
      </c>
      <c r="H46" s="55" t="str">
        <f>IF(G46="Multiple countries","",IF(G46="","",VLOOKUP(G46,Lookup!$A$3:$F$190,3)))</f>
        <v/>
      </c>
      <c r="I46" s="55" t="str">
        <f>IF(G46="Multiple countries","",IF(G46="","",VLOOKUP(G46,Lookup!$A$3:$F$190,4)))</f>
        <v/>
      </c>
      <c r="J46" s="55" t="str">
        <f>IF(G46="Multiple countries","",IF(G46="","",VLOOKUP(G46,Lookup!$A$3:$F$190,5)))</f>
        <v/>
      </c>
      <c r="K46" s="55" t="str">
        <f>IF(G46="Multiple countries","",IF(G46="","",VLOOKUP(G46,Lookup!$A$3:$F$190,6)))</f>
        <v/>
      </c>
      <c r="L46" s="24" t="s">
        <v>20</v>
      </c>
      <c r="M46" s="24"/>
      <c r="N46" s="24" t="s">
        <v>556</v>
      </c>
      <c r="O46" s="24" t="s">
        <v>556</v>
      </c>
      <c r="P46" s="24"/>
      <c r="Q46" s="24" t="s">
        <v>558</v>
      </c>
      <c r="R46" s="24" t="s">
        <v>16</v>
      </c>
      <c r="S46" s="24"/>
      <c r="T46" s="24"/>
      <c r="U46" s="24" t="s">
        <v>24</v>
      </c>
      <c r="V46" s="24" t="s">
        <v>1677</v>
      </c>
      <c r="W46" s="24" t="s">
        <v>584</v>
      </c>
      <c r="X46" s="24" t="s">
        <v>1668</v>
      </c>
      <c r="Y46" s="24"/>
      <c r="Z46" s="24"/>
      <c r="AA46" s="24" t="s">
        <v>29</v>
      </c>
      <c r="AB46" s="24"/>
      <c r="AC46" s="24" t="s">
        <v>1678</v>
      </c>
      <c r="AD46" s="24"/>
      <c r="AE46" s="24"/>
      <c r="AF46" s="24"/>
      <c r="AG46" s="24" t="s">
        <v>28</v>
      </c>
      <c r="AH46" s="24" t="s">
        <v>28</v>
      </c>
      <c r="AI46" s="24" t="s">
        <v>29</v>
      </c>
      <c r="AJ46" s="24" t="s">
        <v>29</v>
      </c>
      <c r="AK46" s="24" t="s">
        <v>29</v>
      </c>
      <c r="AL46" s="24" t="s">
        <v>29</v>
      </c>
      <c r="AM46" s="24" t="s">
        <v>28</v>
      </c>
      <c r="AN46" s="24" t="s">
        <v>28</v>
      </c>
      <c r="AO46" s="24">
        <f>IF(COUNTBLANK(AG46:AM46)=7,"",COUNTIF(AG46:AM46,"Yes"))</f>
        <v>3</v>
      </c>
      <c r="AP46" s="24"/>
      <c r="AQ46" s="24" t="s">
        <v>28</v>
      </c>
      <c r="AR46" s="24" t="s">
        <v>558</v>
      </c>
      <c r="AS46" s="24" t="s">
        <v>1678</v>
      </c>
      <c r="AT46" s="24"/>
      <c r="AU46" s="24"/>
      <c r="AV46" s="24"/>
      <c r="AW46" s="24"/>
      <c r="AX46" s="24"/>
      <c r="AY46" s="56" t="s">
        <v>29</v>
      </c>
      <c r="AZ46" s="24"/>
      <c r="BA46" s="24"/>
      <c r="BB46" s="24"/>
      <c r="BC46" s="24"/>
      <c r="BD46" s="24"/>
      <c r="BE46" s="24"/>
      <c r="BF46" s="24"/>
      <c r="BG46" s="24" t="s">
        <v>28</v>
      </c>
      <c r="BH46" s="24"/>
      <c r="BI46" s="24" t="s">
        <v>1699</v>
      </c>
      <c r="BJ46" s="129" t="s">
        <v>1704</v>
      </c>
    </row>
    <row r="47" spans="1:62" x14ac:dyDescent="0.2">
      <c r="A47" s="56" t="s">
        <v>543</v>
      </c>
      <c r="B47" s="24" t="s">
        <v>1706</v>
      </c>
      <c r="C47" s="56"/>
      <c r="D47" s="68" t="s">
        <v>1323</v>
      </c>
      <c r="E47" s="68" t="s">
        <v>1324</v>
      </c>
      <c r="F47" s="56">
        <v>2009</v>
      </c>
      <c r="G47" s="56" t="s">
        <v>111</v>
      </c>
      <c r="H47" s="64" t="str">
        <f>IF(G47="Multiple countries","",IF(G47="","",VLOOKUP(G47,Lookup!$A$3:$F$190,3)))</f>
        <v>ASIA AND PACIFIC</v>
      </c>
      <c r="I47" s="64" t="str">
        <f>IF(G47="Multiple countries","",IF(G47="","",VLOOKUP(G47,Lookup!$A$3:$F$190,4)))</f>
        <v>South-East Asia Region</v>
      </c>
      <c r="J47" s="64" t="str">
        <f>IF(G47="Multiple countries","",IF(G47="","",VLOOKUP(G47,Lookup!$A$3:$F$190,5)))</f>
        <v>South Asia</v>
      </c>
      <c r="K47" s="64" t="str">
        <f>IF(G47="Multiple countries","",IF(G47="","",VLOOKUP(G47,Lookup!$A$3:$F$190,6)))</f>
        <v>Lower middle income</v>
      </c>
      <c r="L47" s="56"/>
      <c r="M47" s="56"/>
      <c r="N47" s="68" t="s">
        <v>1428</v>
      </c>
      <c r="O47" s="56"/>
      <c r="P47" s="56"/>
      <c r="Q47" s="56"/>
      <c r="R47" s="56" t="s">
        <v>16</v>
      </c>
      <c r="S47" s="68" t="s">
        <v>1391</v>
      </c>
      <c r="T47" s="68" t="s">
        <v>1429</v>
      </c>
      <c r="U47" s="56"/>
      <c r="V47" s="56"/>
      <c r="W47" s="56"/>
      <c r="X47" s="56"/>
      <c r="Y47" s="56"/>
      <c r="Z47" s="56"/>
      <c r="AA47" s="56"/>
      <c r="AB47" s="56"/>
      <c r="AC47" s="135" t="s">
        <v>1433</v>
      </c>
      <c r="AD47" s="56" t="s">
        <v>1432</v>
      </c>
      <c r="AE47" s="56"/>
      <c r="AF47" s="56"/>
      <c r="AG47" s="56"/>
      <c r="AH47" s="56"/>
      <c r="AI47" s="56"/>
      <c r="AJ47" s="56"/>
      <c r="AK47" s="56"/>
      <c r="AL47" s="56"/>
      <c r="AM47" s="56"/>
      <c r="AN47" s="56"/>
      <c r="AO47" s="56" t="str">
        <f>IF(COUNTBLANK(AG47:AM47)=7,"",COUNTIF(AG47:AM47,"Yes"))</f>
        <v/>
      </c>
      <c r="AP47" s="56"/>
      <c r="AQ47" s="56"/>
      <c r="AR47" s="56" t="s">
        <v>557</v>
      </c>
      <c r="AS47" s="56"/>
      <c r="AT47" s="56"/>
      <c r="AU47" s="56"/>
      <c r="AV47" s="56"/>
      <c r="AW47" s="56"/>
      <c r="AX47" s="56"/>
      <c r="AY47" s="56" t="s">
        <v>29</v>
      </c>
      <c r="AZ47" s="56"/>
      <c r="BA47" s="56"/>
      <c r="BB47" s="56"/>
      <c r="BC47" s="56"/>
      <c r="BD47" s="56"/>
      <c r="BE47" s="56"/>
      <c r="BF47" s="56"/>
      <c r="BG47" s="56"/>
      <c r="BH47" s="56"/>
      <c r="BI47" s="56" t="s">
        <v>1431</v>
      </c>
      <c r="BJ47" s="129" t="s">
        <v>1430</v>
      </c>
    </row>
    <row r="48" spans="1:62" x14ac:dyDescent="0.2">
      <c r="A48" s="56" t="s">
        <v>543</v>
      </c>
      <c r="B48" s="24" t="s">
        <v>1706</v>
      </c>
      <c r="C48" s="56"/>
      <c r="D48" s="65" t="s">
        <v>1304</v>
      </c>
      <c r="E48" s="56" t="s">
        <v>1305</v>
      </c>
      <c r="F48" s="56">
        <v>2006</v>
      </c>
      <c r="G48" s="56" t="s">
        <v>47</v>
      </c>
      <c r="H48" s="64" t="str">
        <f>IF(G48="Multiple countries","",IF(G48="","",VLOOKUP(G48,Lookup!$A$3:$F$190,3)))</f>
        <v>AFRICA - EAST AND SOUTHERN</v>
      </c>
      <c r="I48" s="64" t="str">
        <f>IF(G48="Multiple countries","",IF(G48="","",VLOOKUP(G48,Lookup!$A$3:$F$190,4)))</f>
        <v>African Region</v>
      </c>
      <c r="J48" s="64" t="str">
        <f>IF(G48="Multiple countries","",IF(G48="","",VLOOKUP(G48,Lookup!$A$3:$F$190,5)))</f>
        <v>Sub-Saharan Africa</v>
      </c>
      <c r="K48" s="64" t="str">
        <f>IF(G48="Multiple countries","",IF(G48="","",VLOOKUP(G48,Lookup!$A$3:$F$190,6)))</f>
        <v>Lower middle income</v>
      </c>
      <c r="L48" s="65" t="s">
        <v>8</v>
      </c>
      <c r="M48" s="56"/>
      <c r="N48" s="68" t="s">
        <v>1306</v>
      </c>
      <c r="O48" s="56" t="s">
        <v>1311</v>
      </c>
      <c r="P48" s="56" t="s">
        <v>1307</v>
      </c>
      <c r="Q48" s="56" t="s">
        <v>531</v>
      </c>
      <c r="R48" s="56" t="s">
        <v>16</v>
      </c>
      <c r="S48" s="68" t="s">
        <v>1391</v>
      </c>
      <c r="T48" s="56" t="s">
        <v>1308</v>
      </c>
      <c r="U48" s="56" t="s">
        <v>33</v>
      </c>
      <c r="V48" s="56"/>
      <c r="W48" s="56" t="s">
        <v>603</v>
      </c>
      <c r="X48" s="56"/>
      <c r="Y48" s="56" t="s">
        <v>1309</v>
      </c>
      <c r="Z48" s="56" t="s">
        <v>1310</v>
      </c>
      <c r="AA48" s="56" t="s">
        <v>29</v>
      </c>
      <c r="AB48" s="56"/>
      <c r="AC48" s="56"/>
      <c r="AD48" s="56"/>
      <c r="AE48" s="56" t="s">
        <v>557</v>
      </c>
      <c r="AF48" s="56"/>
      <c r="AG48" s="56" t="s">
        <v>29</v>
      </c>
      <c r="AH48" s="56" t="s">
        <v>29</v>
      </c>
      <c r="AI48" s="56" t="s">
        <v>29</v>
      </c>
      <c r="AJ48" s="56" t="s">
        <v>29</v>
      </c>
      <c r="AK48" s="56" t="s">
        <v>29</v>
      </c>
      <c r="AL48" s="56" t="s">
        <v>29</v>
      </c>
      <c r="AM48" s="56" t="s">
        <v>29</v>
      </c>
      <c r="AN48" s="56" t="s">
        <v>29</v>
      </c>
      <c r="AO48" s="56">
        <f>IF(COUNTBLANK(AG48:AM48)=7,"",COUNTIF(AG48:AM48,"Yes"))</f>
        <v>0</v>
      </c>
      <c r="AP48" s="56"/>
      <c r="AQ48" s="56"/>
      <c r="AR48" s="56" t="s">
        <v>556</v>
      </c>
      <c r="AS48" s="56"/>
      <c r="AT48" s="56" t="s">
        <v>1312</v>
      </c>
      <c r="AU48" s="56"/>
      <c r="AV48" s="56"/>
      <c r="AW48" s="56"/>
      <c r="AX48" s="56"/>
      <c r="AY48" s="56" t="s">
        <v>28</v>
      </c>
      <c r="AZ48" s="68" t="s">
        <v>1348</v>
      </c>
      <c r="BA48" s="56"/>
      <c r="BB48" s="56" t="s">
        <v>1336</v>
      </c>
      <c r="BC48" s="56">
        <v>2004</v>
      </c>
      <c r="BD48" s="56"/>
      <c r="BE48" s="56"/>
      <c r="BF48" s="56"/>
      <c r="BG48" s="56"/>
      <c r="BH48" s="56"/>
      <c r="BI48" s="56" t="s">
        <v>1393</v>
      </c>
      <c r="BJ48" s="71" t="s">
        <v>1392</v>
      </c>
    </row>
    <row r="49" spans="1:62" x14ac:dyDescent="0.2">
      <c r="A49" s="56" t="s">
        <v>543</v>
      </c>
      <c r="B49" s="24" t="s">
        <v>1706</v>
      </c>
      <c r="C49" s="56"/>
      <c r="D49" s="68" t="s">
        <v>1386</v>
      </c>
      <c r="E49" s="68" t="s">
        <v>1321</v>
      </c>
      <c r="F49" s="56">
        <v>2006</v>
      </c>
      <c r="G49" s="56" t="s">
        <v>41</v>
      </c>
      <c r="H49" s="64" t="str">
        <f>IF(G49="Multiple countries","",IF(G49="","",VLOOKUP(G49,Lookup!$A$3:$F$190,3)))</f>
        <v>AFRICA - EAST AND SOUTHERN</v>
      </c>
      <c r="I49" s="64" t="str">
        <f>IF(G49="Multiple countries","",IF(G49="","",VLOOKUP(G49,Lookup!$A$3:$F$190,4)))</f>
        <v>African Region</v>
      </c>
      <c r="J49" s="64" t="str">
        <f>IF(G49="Multiple countries","",IF(G49="","",VLOOKUP(G49,Lookup!$A$3:$F$190,5)))</f>
        <v>Sub-Saharan Africa</v>
      </c>
      <c r="K49" s="64" t="str">
        <f>IF(G49="Multiple countries","",IF(G49="","",VLOOKUP(G49,Lookup!$A$3:$F$190,6)))</f>
        <v>Upper middle income</v>
      </c>
      <c r="L49" s="56"/>
      <c r="M49" s="56"/>
      <c r="N49" s="68" t="s">
        <v>1372</v>
      </c>
      <c r="O49" s="56"/>
      <c r="P49" s="56"/>
      <c r="Q49" s="56" t="s">
        <v>531</v>
      </c>
      <c r="R49" s="56" t="s">
        <v>16</v>
      </c>
      <c r="S49" s="68" t="s">
        <v>1373</v>
      </c>
      <c r="T49" s="68">
        <v>93</v>
      </c>
      <c r="U49" s="56" t="s">
        <v>34</v>
      </c>
      <c r="V49" s="56"/>
      <c r="W49" s="56"/>
      <c r="X49" s="56"/>
      <c r="Y49" s="56"/>
      <c r="Z49" s="56"/>
      <c r="AA49" s="56"/>
      <c r="AB49" s="56"/>
      <c r="AC49" s="56" t="s">
        <v>1374</v>
      </c>
      <c r="AD49" s="56" t="s">
        <v>1422</v>
      </c>
      <c r="AE49" s="56"/>
      <c r="AF49" s="56"/>
      <c r="AG49" s="56"/>
      <c r="AH49" s="56"/>
      <c r="AI49" s="56"/>
      <c r="AJ49" s="56"/>
      <c r="AK49" s="56"/>
      <c r="AL49" s="56"/>
      <c r="AM49" s="56"/>
      <c r="AN49" s="56"/>
      <c r="AO49" s="56" t="str">
        <f>IF(COUNTBLANK(AG49:AM49)=7,"",COUNTIF(AG49:AM49,"Yes"))</f>
        <v/>
      </c>
      <c r="AP49" s="56"/>
      <c r="AQ49" s="56"/>
      <c r="AR49" s="56" t="s">
        <v>557</v>
      </c>
      <c r="AS49" s="56"/>
      <c r="AT49" s="56"/>
      <c r="AU49" s="56"/>
      <c r="AV49" s="56"/>
      <c r="AW49" s="56"/>
      <c r="AX49" s="56"/>
      <c r="AY49" s="56" t="s">
        <v>29</v>
      </c>
      <c r="AZ49" s="56"/>
      <c r="BA49" s="56"/>
      <c r="BB49" s="56"/>
      <c r="BC49" s="56"/>
      <c r="BD49" s="56"/>
      <c r="BE49" s="56"/>
      <c r="BF49" s="56"/>
      <c r="BG49" s="56"/>
      <c r="BH49" s="56"/>
      <c r="BI49" s="56" t="s">
        <v>1425</v>
      </c>
      <c r="BJ49" s="129" t="s">
        <v>1424</v>
      </c>
    </row>
    <row r="50" spans="1:62" x14ac:dyDescent="0.2">
      <c r="A50" s="56" t="s">
        <v>543</v>
      </c>
      <c r="B50" s="24" t="s">
        <v>1706</v>
      </c>
      <c r="C50" s="56"/>
      <c r="D50" s="65" t="s">
        <v>1089</v>
      </c>
      <c r="E50" s="65" t="s">
        <v>1090</v>
      </c>
      <c r="F50" s="65">
        <v>2011</v>
      </c>
      <c r="G50" s="65" t="s">
        <v>245</v>
      </c>
      <c r="H50" s="64" t="str">
        <f>IF(G50="Multiple countries","",IF(G50="","",VLOOKUP(G50,Lookup!$A$3:$F$190,3)))</f>
        <v>WESTERN AND CENTRAL EUROPE AND NORTH AMERICA</v>
      </c>
      <c r="I50" s="64" t="str">
        <f>IF(G50="Multiple countries","",IF(G50="","",VLOOKUP(G50,Lookup!$A$3:$F$190,4)))</f>
        <v>Region of the Americas</v>
      </c>
      <c r="J50" s="64" t="str">
        <f>IF(G50="Multiple countries","",IF(G50="","",VLOOKUP(G50,Lookup!$A$3:$F$190,5)))</f>
        <v>North America</v>
      </c>
      <c r="K50" s="64" t="str">
        <f>IF(G50="Multiple countries","",IF(G50="","",VLOOKUP(G50,Lookup!$A$3:$F$190,6)))</f>
        <v>High income</v>
      </c>
      <c r="L50" s="65" t="s">
        <v>20</v>
      </c>
      <c r="M50" s="56"/>
      <c r="N50" s="65" t="s">
        <v>1103</v>
      </c>
      <c r="O50" s="56"/>
      <c r="P50" s="56"/>
      <c r="Q50" s="65"/>
      <c r="R50" s="65" t="s">
        <v>31</v>
      </c>
      <c r="S50" s="65" t="s">
        <v>1094</v>
      </c>
      <c r="T50" s="65">
        <v>147</v>
      </c>
      <c r="U50" s="65" t="s">
        <v>33</v>
      </c>
      <c r="V50" s="56"/>
      <c r="W50" s="65"/>
      <c r="X50" s="56"/>
      <c r="Y50" s="56"/>
      <c r="Z50" s="56"/>
      <c r="AA50" s="56"/>
      <c r="AB50" s="56"/>
      <c r="AC50" s="65" t="s">
        <v>1113</v>
      </c>
      <c r="AD50" s="65"/>
      <c r="AE50" s="65"/>
      <c r="AF50" s="56"/>
      <c r="AG50" s="56"/>
      <c r="AH50" s="56"/>
      <c r="AI50" s="56"/>
      <c r="AJ50" s="56"/>
      <c r="AK50" s="56"/>
      <c r="AL50" s="56"/>
      <c r="AM50" s="56"/>
      <c r="AN50" s="56"/>
      <c r="AO50" s="56" t="str">
        <f>IF(COUNTBLANK(AG50:AM50)=7,"",COUNTIF(AG50:AM50,"Yes"))</f>
        <v/>
      </c>
      <c r="AP50" s="56"/>
      <c r="AQ50" s="56"/>
      <c r="AR50" s="56"/>
      <c r="AS50" s="56"/>
      <c r="AT50" s="56"/>
      <c r="AU50" s="56"/>
      <c r="AV50" s="65"/>
      <c r="AW50" s="65"/>
      <c r="AX50" s="56"/>
      <c r="AY50" s="56"/>
      <c r="AZ50" s="56"/>
      <c r="BA50" s="56"/>
      <c r="BB50" s="56"/>
      <c r="BC50" s="56"/>
      <c r="BD50" s="56"/>
      <c r="BE50" s="56"/>
      <c r="BF50" s="56"/>
      <c r="BG50" s="56"/>
      <c r="BH50" s="56"/>
      <c r="BI50" s="56" t="s">
        <v>1210</v>
      </c>
      <c r="BJ50" s="71" t="s">
        <v>1209</v>
      </c>
    </row>
  </sheetData>
  <autoFilter ref="A2:BJ50" xr:uid="{00000000-0009-0000-0000-000003000000}"/>
  <sortState xmlns:xlrd2="http://schemas.microsoft.com/office/spreadsheetml/2017/richdata2" ref="A3:BJ50">
    <sortCondition ref="D3:D50"/>
  </sortState>
  <mergeCells count="8">
    <mergeCell ref="BG1:BH1"/>
    <mergeCell ref="BI1:BJ1"/>
    <mergeCell ref="A1:K1"/>
    <mergeCell ref="L1:AF1"/>
    <mergeCell ref="AG1:AO1"/>
    <mergeCell ref="AP1:AX1"/>
    <mergeCell ref="AY1:BB1"/>
    <mergeCell ref="BD1:BF1"/>
  </mergeCells>
  <conditionalFormatting sqref="D41">
    <cfRule type="expression" dxfId="8" priority="9">
      <formula>$CY41</formula>
    </cfRule>
  </conditionalFormatting>
  <conditionalFormatting sqref="E41">
    <cfRule type="expression" dxfId="7" priority="8">
      <formula>$CY41</formula>
    </cfRule>
  </conditionalFormatting>
  <conditionalFormatting sqref="D42">
    <cfRule type="expression" dxfId="6" priority="7">
      <formula>$CY42</formula>
    </cfRule>
  </conditionalFormatting>
  <conditionalFormatting sqref="E42">
    <cfRule type="expression" dxfId="5" priority="6">
      <formula>$CY42</formula>
    </cfRule>
  </conditionalFormatting>
  <conditionalFormatting sqref="S41">
    <cfRule type="expression" dxfId="4" priority="5">
      <formula>$CY41</formula>
    </cfRule>
  </conditionalFormatting>
  <conditionalFormatting sqref="N42">
    <cfRule type="expression" dxfId="3" priority="4">
      <formula>$CY42</formula>
    </cfRule>
  </conditionalFormatting>
  <conditionalFormatting sqref="S42">
    <cfRule type="expression" dxfId="2" priority="3">
      <formula>$CY42</formula>
    </cfRule>
  </conditionalFormatting>
  <conditionalFormatting sqref="T42">
    <cfRule type="expression" dxfId="1" priority="2">
      <formula>$CY42</formula>
    </cfRule>
  </conditionalFormatting>
  <conditionalFormatting sqref="BB42">
    <cfRule type="expression" dxfId="0" priority="1">
      <formula>$CY42</formula>
    </cfRule>
  </conditionalFormatting>
  <hyperlinks>
    <hyperlink ref="BJ4" r:id="rId1" xr:uid="{00000000-0004-0000-0300-000000000000}"/>
    <hyperlink ref="BJ5" r:id="rId2" xr:uid="{00000000-0004-0000-0300-000001000000}"/>
    <hyperlink ref="BJ7" r:id="rId3" xr:uid="{00000000-0004-0000-0300-000002000000}"/>
    <hyperlink ref="BJ15" r:id="rId4" xr:uid="{00000000-0004-0000-0300-000003000000}"/>
    <hyperlink ref="BJ17" r:id="rId5" xr:uid="{00000000-0004-0000-0300-000004000000}"/>
    <hyperlink ref="BJ18" r:id="rId6" xr:uid="{00000000-0004-0000-0300-000005000000}"/>
    <hyperlink ref="BJ23" r:id="rId7" xr:uid="{00000000-0004-0000-0300-000006000000}"/>
    <hyperlink ref="BJ24" r:id="rId8" xr:uid="{00000000-0004-0000-0300-000007000000}"/>
    <hyperlink ref="BJ28" r:id="rId9" xr:uid="{00000000-0004-0000-0300-000008000000}"/>
    <hyperlink ref="BJ30" r:id="rId10" xr:uid="{00000000-0004-0000-0300-000009000000}"/>
    <hyperlink ref="BJ33" r:id="rId11" xr:uid="{00000000-0004-0000-0300-00000A000000}"/>
    <hyperlink ref="BJ34" r:id="rId12" xr:uid="{00000000-0004-0000-0300-00000B000000}"/>
    <hyperlink ref="BJ36" r:id="rId13" xr:uid="{00000000-0004-0000-0300-00000C000000}"/>
    <hyperlink ref="BJ38" r:id="rId14" xr:uid="{00000000-0004-0000-0300-00000D000000}"/>
    <hyperlink ref="BJ39" r:id="rId15" xr:uid="{00000000-0004-0000-0300-00000E000000}"/>
    <hyperlink ref="BJ43" r:id="rId16" xr:uid="{00000000-0004-0000-0300-00000F000000}"/>
    <hyperlink ref="BJ50" r:id="rId17" xr:uid="{00000000-0004-0000-0300-000010000000}"/>
    <hyperlink ref="BJ19" r:id="rId18" xr:uid="{00000000-0004-0000-0300-000011000000}"/>
    <hyperlink ref="BJ12" r:id="rId19" xr:uid="{00000000-0004-0000-0300-000012000000}"/>
    <hyperlink ref="BJ40" r:id="rId20" xr:uid="{00000000-0004-0000-0300-000013000000}"/>
    <hyperlink ref="BJ22" r:id="rId21" xr:uid="{00000000-0004-0000-0300-000014000000}"/>
    <hyperlink ref="BJ13" r:id="rId22" xr:uid="{00000000-0004-0000-0300-000015000000}"/>
    <hyperlink ref="BJ14" r:id="rId23" xr:uid="{00000000-0004-0000-0300-000016000000}"/>
    <hyperlink ref="BJ48" r:id="rId24" xr:uid="{00000000-0004-0000-0300-000017000000}"/>
    <hyperlink ref="BJ44" r:id="rId25" xr:uid="{00000000-0004-0000-0300-000018000000}"/>
    <hyperlink ref="BJ11" r:id="rId26" xr:uid="{00000000-0004-0000-0300-000019000000}"/>
    <hyperlink ref="BJ9" r:id="rId27" xr:uid="{00000000-0004-0000-0300-00001A000000}"/>
    <hyperlink ref="BJ26" r:id="rId28" xr:uid="{00000000-0004-0000-0300-00001B000000}"/>
    <hyperlink ref="BJ16" r:id="rId29" xr:uid="{00000000-0004-0000-0300-00001C000000}"/>
    <hyperlink ref="BJ41" r:id="rId30" xr:uid="{00000000-0004-0000-0300-00001D000000}"/>
    <hyperlink ref="BJ3" r:id="rId31" xr:uid="{00000000-0004-0000-0300-00001E000000}"/>
    <hyperlink ref="BJ27" r:id="rId32" xr:uid="{00000000-0004-0000-0300-00001F000000}"/>
    <hyperlink ref="BJ49" r:id="rId33" xr:uid="{00000000-0004-0000-0300-000020000000}"/>
    <hyperlink ref="BJ8" r:id="rId34" xr:uid="{00000000-0004-0000-0300-000021000000}"/>
    <hyperlink ref="BJ47" r:id="rId35" xr:uid="{00000000-0004-0000-0300-000022000000}"/>
    <hyperlink ref="BJ10" r:id="rId36" xr:uid="{00000000-0004-0000-0300-000023000000}"/>
    <hyperlink ref="BJ32" r:id="rId37" xr:uid="{00000000-0004-0000-0300-000024000000}"/>
    <hyperlink ref="BJ25" r:id="rId38" xr:uid="{00000000-0004-0000-0300-000025000000}"/>
    <hyperlink ref="BJ31" r:id="rId39" xr:uid="{00000000-0004-0000-0300-000026000000}"/>
    <hyperlink ref="BJ21" r:id="rId40" xr:uid="{00000000-0004-0000-0300-000027000000}"/>
    <hyperlink ref="BJ37" r:id="rId41" xr:uid="{00000000-0004-0000-0300-000028000000}"/>
    <hyperlink ref="BJ42" r:id="rId42" xr:uid="{00000000-0004-0000-0300-000029000000}"/>
    <hyperlink ref="BJ46" r:id="rId43" xr:uid="{00000000-0004-0000-0300-00002A000000}"/>
    <hyperlink ref="BJ6" r:id="rId44" xr:uid="{00000000-0004-0000-0300-00002B000000}"/>
    <hyperlink ref="BJ20" r:id="rId45" xr:uid="{00000000-0004-0000-0300-00002C000000}"/>
    <hyperlink ref="BJ29" r:id="rId46" xr:uid="{00000000-0004-0000-0300-00002D000000}"/>
    <hyperlink ref="BJ45" r:id="rId47" xr:uid="{00000000-0004-0000-0300-00002E000000}"/>
  </hyperlinks>
  <pageMargins left="0.7" right="0.7" top="0.75" bottom="0.75" header="0.3" footer="0.3"/>
  <pageSetup paperSize="9" orientation="portrait" horizontalDpi="1200" verticalDpi="1200" r:id="rId48"/>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300-000000000000}">
          <x14:formula1>
            <xm:f>Lists!$B$2:$B$6</xm:f>
          </x14:formula1>
          <xm:sqref>Q24:Q46 Q50</xm:sqref>
        </x14:dataValidation>
        <x14:dataValidation type="list" allowBlank="1" showInputMessage="1" showErrorMessage="1" xr:uid="{00000000-0002-0000-0300-000001000000}">
          <x14:formula1>
            <xm:f>Lists!$C$2:$C$7</xm:f>
          </x14:formula1>
          <xm:sqref>L23 L27:L50</xm:sqref>
        </x14:dataValidation>
        <x14:dataValidation type="list" allowBlank="1" showInputMessage="1" showErrorMessage="1" xr:uid="{00000000-0002-0000-0300-000002000000}">
          <x14:formula1>
            <xm:f>Lists!$G$2:$G$6</xm:f>
          </x14:formula1>
          <xm:sqref>AY3:AY12 AV43 AU3:AU45 AQ3:AQ45 AG3:AN45 AA3:AA45 AY23:AY50 BG3:BG45 AN47:AN49 AQ50 BG50</xm:sqref>
        </x14:dataValidation>
        <x14:dataValidation type="list" allowBlank="1" showInputMessage="1" showErrorMessage="1" xr:uid="{00000000-0002-0000-0300-000003000000}">
          <x14:formula1>
            <xm:f>Lists!$G$2:$G$7</xm:f>
          </x14:formula1>
          <xm:sqref>AV3:AV4 AV23:AV42 AR3:AR45 AV44:AV45 AA46:AA49 AG46:AN46 BG46:BG49 AU46:AV46 AG47:AM49 AQ46:AR49 AR50</xm:sqref>
        </x14:dataValidation>
        <x14:dataValidation type="list" allowBlank="1" showInputMessage="1" showErrorMessage="1" xr:uid="{00000000-0002-0000-0300-000004000000}">
          <x14:formula1>
            <xm:f>Lists!$E$2:$E$14</xm:f>
          </x14:formula1>
          <xm:sqref>U23:U47</xm:sqref>
        </x14:dataValidation>
        <x14:dataValidation type="list" allowBlank="1" showInputMessage="1" showErrorMessage="1" xr:uid="{00000000-0002-0000-0300-000005000000}">
          <x14:formula1>
            <xm:f>Lookup!$A$3:$A$191</xm:f>
          </x14:formula1>
          <xm:sqref>G24 G26:G42 G44:G50</xm:sqref>
        </x14:dataValidation>
        <x14:dataValidation type="list" allowBlank="1" showInputMessage="1" showErrorMessage="1" xr:uid="{00000000-0002-0000-0300-000006000000}">
          <x14:formula1>
            <xm:f>'/Users/annestangl/Library/Containers/com.microsoft.Excel/Data/Documents/C:\Users\PPEHTPLI\Downloads\[Data abstraction sheet UNWomen v1_10.09.19.xlsx]Lists'!#REF!</xm:f>
          </x14:formula1>
          <xm:sqref>AY13:AY22 AV5:AV22 U3:U22 Q3:R22 L3:L22 F3:F23 Q23 L24:L26 U48:U49</xm:sqref>
        </x14:dataValidation>
        <x14:dataValidation type="list" allowBlank="1" showInputMessage="1" showErrorMessage="1" xr:uid="{00000000-0002-0000-0300-000007000000}">
          <x14:formula1>
            <xm:f>'/Users/annestangl/Library/Containers/com.microsoft.Excel/Data/Documents/C:\Users\PPEHTPLI\Downloads\[Data abstraction sheet UNWomen v1_10.09.19.xlsx]Lookup'!#REF!</xm:f>
          </x14:formula1>
          <xm:sqref>G3:G23 G25</xm:sqref>
        </x14:dataValidation>
        <x14:dataValidation type="list" allowBlank="1" showInputMessage="1" showErrorMessage="1" xr:uid="{00000000-0002-0000-0300-000008000000}">
          <x14:formula1>
            <xm:f>Lookup!$A$3:$A$190</xm:f>
          </x14:formula1>
          <xm:sqref>G43</xm:sqref>
        </x14:dataValidation>
        <x14:dataValidation type="list" allowBlank="1" showInputMessage="1" showErrorMessage="1" xr:uid="{00000000-0002-0000-0300-000009000000}">
          <x14:formula1>
            <xm:f>Lists!$A$2:$A$41</xm:f>
          </x14:formula1>
          <xm:sqref>F24:F50</xm:sqref>
        </x14:dataValidation>
        <x14:dataValidation type="list" allowBlank="1" showInputMessage="1" showErrorMessage="1" xr:uid="{00000000-0002-0000-0300-00000A000000}">
          <x14:formula1>
            <xm:f>Lists!$H$2:$H$3</xm:f>
          </x14:formula1>
          <xm:sqref>A3:A50</xm:sqref>
        </x14:dataValidation>
        <x14:dataValidation type="list" allowBlank="1" showInputMessage="1" showErrorMessage="1" xr:uid="{00000000-0002-0000-0300-00000B000000}">
          <x14:formula1>
            <xm:f>Lists!$J$2:$J$5</xm:f>
          </x14:formula1>
          <xm:sqref>BD3:BD45</xm:sqref>
        </x14:dataValidation>
        <x14:dataValidation type="list" allowBlank="1" showInputMessage="1" showErrorMessage="1" xr:uid="{00000000-0002-0000-0300-00000C000000}">
          <x14:formula1>
            <xm:f>Lists!$F$2:$F$10</xm:f>
          </x14:formula1>
          <xm:sqref>W3:W50</xm:sqref>
        </x14:dataValidation>
        <x14:dataValidation type="list" allowBlank="1" showInputMessage="1" showErrorMessage="1" xr:uid="{00000000-0002-0000-0300-00000D000000}">
          <x14:formula1>
            <xm:f>Lists!$K$2:$K$6</xm:f>
          </x14:formula1>
          <xm:sqref>B3:B45 B47:B50</xm:sqref>
        </x14:dataValidation>
        <x14:dataValidation type="list" allowBlank="1" showInputMessage="1" showErrorMessage="1" xr:uid="{00000000-0002-0000-0300-00000E000000}">
          <x14:formula1>
            <xm:f>Lists!$D$2:$D$17</xm:f>
          </x14:formula1>
          <xm:sqref>R23:R50</xm:sqref>
        </x14:dataValidation>
        <x14:dataValidation type="list" allowBlank="1" showInputMessage="1" showErrorMessage="1" xr:uid="{00000000-0002-0000-0300-00000F000000}">
          <x14:formula1>
            <xm:f>Lists!$K$2:$K$5</xm:f>
          </x14:formula1>
          <xm:sqref>B46</xm:sqref>
        </x14:dataValidation>
        <x14:dataValidation type="list" allowBlank="1" showInputMessage="1" showErrorMessage="1" xr:uid="{00000000-0002-0000-0300-000010000000}">
          <x14:formula1>
            <xm:f>Lists!$I$2:$I$5</xm:f>
          </x14:formula1>
          <xm:sqref>BD46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42"/>
  <sheetViews>
    <sheetView showGridLines="0" topLeftCell="A2" zoomScale="70" zoomScaleNormal="70" workbookViewId="0">
      <selection activeCell="D26" sqref="D26"/>
    </sheetView>
  </sheetViews>
  <sheetFormatPr baseColWidth="10" defaultColWidth="8.83203125" defaultRowHeight="15" x14ac:dyDescent="0.2"/>
  <cols>
    <col min="1" max="3" width="13.5" customWidth="1"/>
    <col min="4" max="4" width="17.83203125" customWidth="1"/>
    <col min="7" max="7" width="13.5" customWidth="1"/>
    <col min="8" max="8" width="20.5" bestFit="1" customWidth="1"/>
    <col min="9" max="9" width="31.33203125" bestFit="1" customWidth="1"/>
    <col min="10" max="10" width="13.6640625" bestFit="1" customWidth="1"/>
    <col min="11" max="11" width="22.33203125" bestFit="1" customWidth="1"/>
    <col min="12" max="12" width="23.6640625" customWidth="1"/>
    <col min="13" max="13" width="18.5" customWidth="1"/>
    <col min="14" max="16" width="29.1640625" customWidth="1"/>
    <col min="17" max="17" width="18.5" customWidth="1"/>
    <col min="18" max="18" width="17.1640625" customWidth="1"/>
    <col min="19" max="19" width="16.6640625" customWidth="1"/>
    <col min="20" max="20" width="12.5" customWidth="1"/>
    <col min="21" max="21" width="13.5" customWidth="1"/>
    <col min="22" max="22" width="36.5" customWidth="1"/>
    <col min="23" max="23" width="29.6640625" customWidth="1"/>
    <col min="24" max="26" width="26.5" customWidth="1"/>
    <col min="27" max="27" width="20" customWidth="1"/>
    <col min="28" max="28" width="17.33203125" customWidth="1"/>
    <col min="29" max="29" width="22.6640625" customWidth="1"/>
    <col min="31" max="31" width="15.33203125" customWidth="1"/>
    <col min="32" max="32" width="17.5" customWidth="1"/>
    <col min="33" max="33" width="13.1640625" customWidth="1"/>
    <col min="34" max="34" width="21.83203125" customWidth="1"/>
    <col min="35" max="35" width="25.1640625" customWidth="1"/>
    <col min="36" max="36" width="14.33203125" customWidth="1"/>
    <col min="37" max="37" width="17" customWidth="1"/>
    <col min="38" max="38" width="16.5" customWidth="1"/>
    <col min="39" max="39" width="16.33203125" customWidth="1"/>
    <col min="40" max="40" width="25.5" customWidth="1"/>
    <col min="41" max="41" width="14.5" customWidth="1"/>
    <col min="42" max="46" width="19" customWidth="1"/>
    <col min="48" max="50" width="15.33203125" customWidth="1"/>
    <col min="51" max="51" width="15.6640625" bestFit="1" customWidth="1"/>
    <col min="54" max="54" width="16.33203125" bestFit="1" customWidth="1"/>
    <col min="55" max="55" width="48.33203125" customWidth="1"/>
  </cols>
  <sheetData>
    <row r="1" spans="1:57" ht="19" x14ac:dyDescent="0.25">
      <c r="A1" s="149" t="s">
        <v>552</v>
      </c>
      <c r="B1" s="149"/>
      <c r="C1" s="149"/>
      <c r="D1" s="149"/>
      <c r="E1" s="149"/>
      <c r="F1" s="149"/>
      <c r="G1" s="149"/>
      <c r="H1" s="149"/>
      <c r="I1" s="149"/>
      <c r="J1" s="149"/>
      <c r="K1" s="149"/>
      <c r="L1" s="150" t="s">
        <v>555</v>
      </c>
      <c r="M1" s="150"/>
      <c r="N1" s="150"/>
      <c r="O1" s="150"/>
      <c r="P1" s="150"/>
      <c r="Q1" s="150"/>
      <c r="R1" s="150"/>
      <c r="S1" s="150"/>
      <c r="T1" s="150"/>
      <c r="U1" s="150"/>
      <c r="V1" s="150"/>
      <c r="W1" s="150"/>
      <c r="X1" s="150"/>
      <c r="Y1" s="150"/>
      <c r="Z1" s="150"/>
      <c r="AA1" s="150"/>
      <c r="AB1" s="150"/>
      <c r="AC1" s="150"/>
      <c r="AD1" s="150"/>
      <c r="AE1" s="154" t="s">
        <v>576</v>
      </c>
      <c r="AF1" s="154"/>
      <c r="AG1" s="154"/>
      <c r="AH1" s="154"/>
      <c r="AI1" s="154"/>
      <c r="AJ1" s="154"/>
      <c r="AK1" s="154"/>
      <c r="AL1" s="154"/>
      <c r="AM1" s="154"/>
      <c r="AN1" s="151" t="s">
        <v>598</v>
      </c>
      <c r="AO1" s="152"/>
      <c r="AP1" s="152"/>
      <c r="AQ1" s="152"/>
      <c r="AR1" s="152"/>
      <c r="AS1" s="152"/>
      <c r="AT1" s="153"/>
      <c r="AU1" s="155" t="s">
        <v>599</v>
      </c>
      <c r="AV1" s="155"/>
      <c r="AW1" s="155"/>
      <c r="AX1" s="155"/>
      <c r="AY1" s="146" t="s">
        <v>565</v>
      </c>
      <c r="AZ1" s="147"/>
      <c r="BA1" s="147"/>
      <c r="BB1" s="148" t="s">
        <v>561</v>
      </c>
      <c r="BC1" s="148"/>
      <c r="BD1" s="145" t="s">
        <v>639</v>
      </c>
      <c r="BE1" s="145"/>
    </row>
    <row r="2" spans="1:57" ht="76" x14ac:dyDescent="0.2">
      <c r="A2" s="14" t="s">
        <v>3</v>
      </c>
      <c r="B2" s="14"/>
      <c r="C2" s="14" t="s">
        <v>542</v>
      </c>
      <c r="D2" s="14" t="s">
        <v>0</v>
      </c>
      <c r="E2" s="14" t="s">
        <v>1</v>
      </c>
      <c r="F2" s="14" t="s">
        <v>2</v>
      </c>
      <c r="G2" s="14" t="s">
        <v>51</v>
      </c>
      <c r="H2" s="14" t="s">
        <v>545</v>
      </c>
      <c r="I2" s="14" t="s">
        <v>546</v>
      </c>
      <c r="J2" s="14" t="s">
        <v>547</v>
      </c>
      <c r="K2" s="14" t="s">
        <v>548</v>
      </c>
      <c r="L2" s="15" t="s">
        <v>7</v>
      </c>
      <c r="M2" s="15" t="s">
        <v>590</v>
      </c>
      <c r="N2" s="15" t="s">
        <v>38</v>
      </c>
      <c r="O2" s="15" t="s">
        <v>591</v>
      </c>
      <c r="P2" s="15" t="s">
        <v>592</v>
      </c>
      <c r="Q2" s="15" t="s">
        <v>50</v>
      </c>
      <c r="R2" s="15" t="s">
        <v>30</v>
      </c>
      <c r="S2" s="15" t="s">
        <v>21</v>
      </c>
      <c r="T2" s="15" t="s">
        <v>5</v>
      </c>
      <c r="U2" s="15" t="s">
        <v>6</v>
      </c>
      <c r="V2" s="15" t="s">
        <v>27</v>
      </c>
      <c r="W2" s="15" t="s">
        <v>593</v>
      </c>
      <c r="X2" s="40" t="s">
        <v>594</v>
      </c>
      <c r="Y2" s="15" t="s">
        <v>589</v>
      </c>
      <c r="Z2" s="15" t="s">
        <v>567</v>
      </c>
      <c r="AA2" s="15" t="s">
        <v>551</v>
      </c>
      <c r="AB2" s="15" t="s">
        <v>550</v>
      </c>
      <c r="AC2" s="15" t="s">
        <v>549</v>
      </c>
      <c r="AD2" s="15" t="s">
        <v>4</v>
      </c>
      <c r="AE2" s="37" t="s">
        <v>569</v>
      </c>
      <c r="AF2" s="37" t="s">
        <v>570</v>
      </c>
      <c r="AG2" s="37" t="s">
        <v>571</v>
      </c>
      <c r="AH2" s="37" t="s">
        <v>572</v>
      </c>
      <c r="AI2" s="37" t="s">
        <v>573</v>
      </c>
      <c r="AJ2" s="37" t="s">
        <v>577</v>
      </c>
      <c r="AK2" s="37" t="s">
        <v>578</v>
      </c>
      <c r="AL2" s="37" t="s">
        <v>574</v>
      </c>
      <c r="AM2" s="37" t="s">
        <v>575</v>
      </c>
      <c r="AN2" s="39" t="s">
        <v>588</v>
      </c>
      <c r="AO2" s="18" t="s">
        <v>596</v>
      </c>
      <c r="AP2" s="18" t="s">
        <v>595</v>
      </c>
      <c r="AQ2" s="18" t="s">
        <v>601</v>
      </c>
      <c r="AR2" s="18" t="s">
        <v>597</v>
      </c>
      <c r="AS2" s="18" t="s">
        <v>595</v>
      </c>
      <c r="AT2" s="18" t="s">
        <v>601</v>
      </c>
      <c r="AU2" s="41" t="s">
        <v>566</v>
      </c>
      <c r="AV2" s="41" t="s">
        <v>600</v>
      </c>
      <c r="AW2" s="41" t="s">
        <v>586</v>
      </c>
      <c r="AX2" s="41" t="s">
        <v>587</v>
      </c>
      <c r="AY2" s="21" t="s">
        <v>564</v>
      </c>
      <c r="AZ2" s="21" t="s">
        <v>564</v>
      </c>
      <c r="BA2" s="22" t="s">
        <v>564</v>
      </c>
      <c r="BB2" s="20" t="s">
        <v>562</v>
      </c>
      <c r="BC2" s="20" t="s">
        <v>563</v>
      </c>
      <c r="BD2" s="43" t="s">
        <v>637</v>
      </c>
      <c r="BE2" s="43" t="s">
        <v>638</v>
      </c>
    </row>
    <row r="3" spans="1:57" s="76" customFormat="1" x14ac:dyDescent="0.2">
      <c r="A3" s="105" t="s">
        <v>543</v>
      </c>
      <c r="B3" s="24" t="s">
        <v>1235</v>
      </c>
      <c r="C3" s="77"/>
      <c r="D3" s="77" t="s">
        <v>1656</v>
      </c>
      <c r="E3" s="77" t="s">
        <v>1657</v>
      </c>
      <c r="F3" s="77">
        <v>2016</v>
      </c>
      <c r="G3" s="77" t="s">
        <v>559</v>
      </c>
      <c r="H3" s="78" t="str">
        <f>IF(G3="Multiple countries","",IF(G3="","",VLOOKUP(G3,Lookup!$A$3:$F$190,3)))</f>
        <v/>
      </c>
      <c r="I3" s="78" t="str">
        <f>IF(G3="Multiple countries","",IF(G3="","",VLOOKUP(G3,Lookup!$A$3:$F$190,4)))</f>
        <v/>
      </c>
      <c r="J3" s="78" t="str">
        <f>IF(G3="Multiple countries","",IF(G3="","",VLOOKUP(G3,Lookup!$A$3:$F$190,5)))</f>
        <v/>
      </c>
      <c r="K3" s="78" t="str">
        <f>IF(G3="Multiple countries","",IF(G3="","",VLOOKUP(G3,Lookup!$A$3:$F$190,6)))</f>
        <v/>
      </c>
      <c r="L3" s="77"/>
      <c r="M3" s="77"/>
      <c r="N3" s="77"/>
      <c r="O3" s="77"/>
      <c r="P3" s="77"/>
      <c r="Q3" s="77"/>
      <c r="R3" s="77"/>
      <c r="S3" s="77"/>
      <c r="T3" s="77"/>
      <c r="U3" s="77"/>
      <c r="V3" s="77"/>
      <c r="W3" s="77"/>
      <c r="X3" s="77"/>
      <c r="Y3" s="77"/>
      <c r="Z3" s="77"/>
      <c r="AA3" s="65" t="s">
        <v>1504</v>
      </c>
      <c r="AB3" s="118"/>
      <c r="AC3" s="77"/>
      <c r="AD3" s="77"/>
      <c r="AE3" s="77"/>
      <c r="AF3" s="77"/>
      <c r="AG3" s="77"/>
      <c r="AH3" s="77"/>
      <c r="AI3" s="77"/>
      <c r="AJ3" s="77"/>
      <c r="AK3" s="77"/>
      <c r="AL3" s="77"/>
      <c r="AM3" s="77" t="str">
        <f>IF(COUNTBLANK(AE3:AK3)=7,"",COUNTIF(AE3:AK3,"Yes"))</f>
        <v/>
      </c>
      <c r="AN3" s="77"/>
      <c r="AO3" s="77"/>
      <c r="AP3" s="77"/>
      <c r="AQ3" s="77"/>
      <c r="AR3" s="77"/>
      <c r="AS3" s="77"/>
      <c r="AT3" s="77"/>
      <c r="AU3" s="77"/>
      <c r="AV3" s="77"/>
      <c r="AW3" s="77"/>
      <c r="AX3" s="77"/>
      <c r="AY3" s="77"/>
      <c r="AZ3" s="77"/>
      <c r="BA3" s="79"/>
      <c r="BB3" s="77"/>
      <c r="BC3" s="77"/>
      <c r="BD3" s="118"/>
      <c r="BE3" s="80"/>
    </row>
    <row r="4" spans="1:57" x14ac:dyDescent="0.2">
      <c r="A4" s="105" t="s">
        <v>543</v>
      </c>
      <c r="B4" s="24"/>
      <c r="C4" s="105"/>
      <c r="D4" s="105" t="s">
        <v>1828</v>
      </c>
      <c r="E4" s="105" t="s">
        <v>1515</v>
      </c>
      <c r="F4" s="105">
        <v>2019</v>
      </c>
      <c r="G4" s="105" t="s">
        <v>41</v>
      </c>
      <c r="H4" s="106" t="str">
        <f>IF(G4="Multiple countries","",IF(G4="","",VLOOKUP(G4,Lookup!$A$3:$F$190,3)))</f>
        <v>AFRICA - EAST AND SOUTHERN</v>
      </c>
      <c r="I4" s="106" t="str">
        <f>IF(G4="Multiple countries","",IF(G4="","",VLOOKUP(G4,Lookup!$A$3:$F$190,4)))</f>
        <v>African Region</v>
      </c>
      <c r="J4" s="106" t="str">
        <f>IF(G4="Multiple countries","",IF(G4="","",VLOOKUP(G4,Lookup!$A$3:$F$190,5)))</f>
        <v>Sub-Saharan Africa</v>
      </c>
      <c r="K4" s="106" t="str">
        <f>IF(G4="Multiple countries","",IF(G4="","",VLOOKUP(G4,Lookup!$A$3:$F$190,6)))</f>
        <v>Upper middle income</v>
      </c>
      <c r="L4" s="105"/>
      <c r="M4" s="105"/>
      <c r="N4" s="109" t="s">
        <v>1517</v>
      </c>
      <c r="O4" s="105" t="s">
        <v>1516</v>
      </c>
      <c r="P4" s="105"/>
      <c r="Q4" s="105"/>
      <c r="R4" s="105"/>
      <c r="S4" s="105"/>
      <c r="T4" s="105"/>
      <c r="U4" s="105"/>
      <c r="V4" s="105"/>
      <c r="W4" s="105"/>
      <c r="X4" s="105"/>
      <c r="Y4" s="105" t="s">
        <v>557</v>
      </c>
      <c r="Z4" s="105"/>
      <c r="AA4" s="105"/>
      <c r="AB4" s="105"/>
      <c r="AC4" s="105"/>
      <c r="AD4" s="105"/>
      <c r="AE4" s="105"/>
      <c r="AF4" s="105"/>
      <c r="AG4" s="105"/>
      <c r="AH4" s="105"/>
      <c r="AI4" s="105"/>
      <c r="AJ4" s="105"/>
      <c r="AK4" s="105"/>
      <c r="AL4" s="105"/>
      <c r="AM4" s="105" t="str">
        <f>IF(COUNTBLANK(AE4:AK4)=7,"",COUNTIF(AE4:AK4,"Yes"))</f>
        <v/>
      </c>
      <c r="AN4" s="105"/>
      <c r="AO4" s="105"/>
      <c r="AP4" s="105"/>
      <c r="AQ4" s="105"/>
      <c r="AR4" s="105"/>
      <c r="AS4" s="105"/>
      <c r="AT4" s="105"/>
      <c r="AU4" s="105" t="s">
        <v>28</v>
      </c>
      <c r="AV4" s="105"/>
      <c r="AW4" s="105"/>
      <c r="AX4" s="105" t="s">
        <v>1518</v>
      </c>
      <c r="AY4" s="105"/>
      <c r="AZ4" s="105"/>
      <c r="BA4" s="107"/>
      <c r="BB4" s="105"/>
      <c r="BC4" s="105"/>
      <c r="BD4" s="108"/>
      <c r="BE4" s="108"/>
    </row>
    <row r="5" spans="1:57" s="80" customFormat="1" x14ac:dyDescent="0.2">
      <c r="A5" s="3"/>
      <c r="B5" s="24"/>
      <c r="C5" s="3"/>
      <c r="D5" s="77" t="s">
        <v>1829</v>
      </c>
      <c r="E5" s="77" t="s">
        <v>1487</v>
      </c>
      <c r="F5" s="3"/>
      <c r="G5" s="86" t="s">
        <v>559</v>
      </c>
      <c r="H5" s="3"/>
      <c r="I5" s="3"/>
      <c r="J5" s="3"/>
      <c r="K5" s="3"/>
      <c r="L5" s="3"/>
      <c r="M5" s="3"/>
      <c r="N5" s="77" t="s">
        <v>1608</v>
      </c>
      <c r="O5" s="3"/>
      <c r="P5" s="3"/>
      <c r="Q5" s="3"/>
      <c r="R5" s="3"/>
      <c r="S5" s="3"/>
      <c r="T5" s="3"/>
      <c r="U5" s="3"/>
      <c r="V5" s="3"/>
      <c r="W5" s="3"/>
      <c r="X5" s="3"/>
      <c r="Y5" s="3"/>
      <c r="Z5" s="3"/>
      <c r="AA5" s="3" t="s">
        <v>1609</v>
      </c>
      <c r="AB5" s="3"/>
      <c r="AC5" s="3"/>
      <c r="AD5" s="3"/>
      <c r="AE5" s="3"/>
      <c r="AF5" s="3"/>
      <c r="AG5" s="3"/>
      <c r="AH5" s="3"/>
      <c r="AI5" s="3"/>
      <c r="AJ5" s="3"/>
      <c r="AK5" s="3"/>
      <c r="AL5" s="3"/>
      <c r="AM5" s="3"/>
      <c r="AN5" s="3"/>
      <c r="AO5" s="3"/>
      <c r="AP5" s="3"/>
      <c r="AQ5" s="3"/>
      <c r="AR5" s="3"/>
      <c r="AS5" s="3"/>
      <c r="AT5" s="3"/>
      <c r="AU5" s="3"/>
      <c r="AV5" s="3"/>
      <c r="AW5" s="3"/>
      <c r="AX5" s="3"/>
      <c r="AY5" s="3"/>
      <c r="AZ5" s="3"/>
      <c r="BA5" s="19"/>
      <c r="BB5" s="3"/>
      <c r="BC5" s="3"/>
      <c r="BD5"/>
      <c r="BE5"/>
    </row>
    <row r="6" spans="1:57" s="84" customFormat="1" x14ac:dyDescent="0.2">
      <c r="A6" s="67" t="s">
        <v>543</v>
      </c>
      <c r="B6" s="24"/>
      <c r="C6" s="82"/>
      <c r="D6" s="82" t="s">
        <v>1830</v>
      </c>
      <c r="E6" s="82" t="s">
        <v>1482</v>
      </c>
      <c r="F6" s="82">
        <v>2019</v>
      </c>
      <c r="G6" s="82" t="s">
        <v>41</v>
      </c>
      <c r="H6" s="83" t="str">
        <f>IF(G6="Multiple countries","",IF(G6="","",VLOOKUP(G6,Lookup!$A$3:$F$190,3)))</f>
        <v>AFRICA - EAST AND SOUTHERN</v>
      </c>
      <c r="I6" s="83" t="str">
        <f>IF(G6="Multiple countries","",IF(G6="","",VLOOKUP(G6,Lookup!$A$3:$F$190,4)))</f>
        <v>African Region</v>
      </c>
      <c r="J6" s="83" t="str">
        <f>IF(G6="Multiple countries","",IF(G6="","",VLOOKUP(G6,Lookup!$A$3:$F$190,5)))</f>
        <v>Sub-Saharan Africa</v>
      </c>
      <c r="K6" s="83" t="str">
        <f>IF(G6="Multiple countries","",IF(G6="","",VLOOKUP(G6,Lookup!$A$3:$F$190,6)))</f>
        <v>Upper middle income</v>
      </c>
      <c r="L6" s="82"/>
      <c r="M6" s="82"/>
      <c r="N6" s="67" t="s">
        <v>1484</v>
      </c>
      <c r="O6" s="82" t="s">
        <v>1483</v>
      </c>
      <c r="P6" s="82"/>
      <c r="Q6" s="82"/>
      <c r="R6" s="82"/>
      <c r="S6" s="82"/>
      <c r="T6" s="82"/>
      <c r="U6" s="82"/>
      <c r="V6" s="82"/>
      <c r="W6" s="82"/>
      <c r="X6" s="144"/>
      <c r="Y6" s="82" t="s">
        <v>557</v>
      </c>
      <c r="Z6" s="82"/>
      <c r="AA6" s="82" t="s">
        <v>1486</v>
      </c>
      <c r="AB6" s="82"/>
      <c r="AC6" s="82"/>
      <c r="AD6" s="82"/>
      <c r="AE6" s="82"/>
      <c r="AF6" s="82"/>
      <c r="AG6" s="82"/>
      <c r="AH6" s="82"/>
      <c r="AI6" s="82"/>
      <c r="AJ6" s="82"/>
      <c r="AK6" s="82"/>
      <c r="AL6" s="82"/>
      <c r="AM6" s="82" t="str">
        <f t="shared" ref="AM6:AM14" si="0">IF(COUNTBLANK(AE6:AK6)=7,"",COUNTIF(AE6:AK6,"Yes"))</f>
        <v/>
      </c>
      <c r="AN6" s="82"/>
      <c r="AO6" s="82"/>
      <c r="AP6" s="82"/>
      <c r="AQ6" s="82"/>
      <c r="AR6" s="82"/>
      <c r="AS6" s="82"/>
      <c r="AT6" s="82"/>
      <c r="AU6" s="82" t="s">
        <v>28</v>
      </c>
      <c r="AV6" s="82"/>
      <c r="AW6" s="82"/>
      <c r="AX6" s="82" t="s">
        <v>1485</v>
      </c>
      <c r="AY6" s="82"/>
      <c r="AZ6" s="82"/>
      <c r="BA6" s="85"/>
      <c r="BB6" s="82"/>
      <c r="BC6" s="82"/>
    </row>
    <row r="7" spans="1:57" s="84" customFormat="1" x14ac:dyDescent="0.2">
      <c r="A7" s="67" t="s">
        <v>543</v>
      </c>
      <c r="B7" s="24"/>
      <c r="C7" s="82"/>
      <c r="D7" s="82" t="s">
        <v>1831</v>
      </c>
      <c r="E7" s="82" t="s">
        <v>1487</v>
      </c>
      <c r="F7" s="82" t="s">
        <v>1491</v>
      </c>
      <c r="G7" s="82" t="s">
        <v>1488</v>
      </c>
      <c r="H7" s="83" t="str">
        <f>IF(G7="Multiple countries","",IF(G7="","",VLOOKUP(G7,Lookup!$A$3:$F$190,3)))</f>
        <v>ASIA AND PACIFIC</v>
      </c>
      <c r="I7" s="83" t="str">
        <f>IF(G7="Multiple countries","",IF(G7="","",VLOOKUP(G7,Lookup!$A$3:$F$190,4)))</f>
        <v>South-East Asia Region</v>
      </c>
      <c r="J7" s="83" t="str">
        <f>IF(G7="Multiple countries","",IF(G7="","",VLOOKUP(G7,Lookup!$A$3:$F$190,5)))</f>
        <v>South Asia</v>
      </c>
      <c r="K7" s="83" t="str">
        <f>IF(G7="Multiple countries","",IF(G7="","",VLOOKUP(G7,Lookup!$A$3:$F$190,6)))</f>
        <v>Upper middle income</v>
      </c>
      <c r="L7" s="82"/>
      <c r="M7" s="82"/>
      <c r="N7" s="143" t="s">
        <v>1489</v>
      </c>
      <c r="O7" s="82"/>
      <c r="P7" s="82"/>
      <c r="Q7" s="82"/>
      <c r="R7" s="82"/>
      <c r="S7" s="82"/>
      <c r="T7" s="82"/>
      <c r="U7" s="82"/>
      <c r="V7" s="82"/>
      <c r="W7" s="82"/>
      <c r="X7" s="82"/>
      <c r="Y7" s="82" t="s">
        <v>557</v>
      </c>
      <c r="Z7" s="82"/>
      <c r="AA7" s="82" t="s">
        <v>1490</v>
      </c>
      <c r="AB7" s="82"/>
      <c r="AC7" s="82"/>
      <c r="AD7" s="82"/>
      <c r="AE7" s="82"/>
      <c r="AF7" s="82"/>
      <c r="AG7" s="82"/>
      <c r="AH7" s="82"/>
      <c r="AI7" s="82"/>
      <c r="AJ7" s="82"/>
      <c r="AK7" s="82"/>
      <c r="AL7" s="82"/>
      <c r="AM7" s="82" t="str">
        <f t="shared" si="0"/>
        <v/>
      </c>
      <c r="AN7" s="82"/>
      <c r="AO7" s="82"/>
      <c r="AP7" s="82"/>
      <c r="AQ7" s="82"/>
      <c r="AR7" s="82"/>
      <c r="AS7" s="82"/>
      <c r="AT7" s="82"/>
      <c r="AU7" s="82"/>
      <c r="AV7" s="82"/>
      <c r="AW7" s="82"/>
      <c r="AX7" s="82"/>
      <c r="AY7" s="82"/>
      <c r="AZ7" s="82"/>
      <c r="BA7" s="85"/>
      <c r="BB7" s="82"/>
      <c r="BC7" s="82"/>
    </row>
    <row r="8" spans="1:57" s="84" customFormat="1" x14ac:dyDescent="0.2">
      <c r="A8" s="110" t="s">
        <v>543</v>
      </c>
      <c r="B8" s="24"/>
      <c r="C8" s="111"/>
      <c r="D8" s="111" t="s">
        <v>1832</v>
      </c>
      <c r="E8" s="111" t="s">
        <v>1519</v>
      </c>
      <c r="F8" s="140">
        <v>2019</v>
      </c>
      <c r="G8" s="140" t="s">
        <v>41</v>
      </c>
      <c r="H8" s="112" t="str">
        <f>IF(G8="Multiple countries","",IF(G8="","",VLOOKUP(G8,Lookup!$A$3:$F$190,3)))</f>
        <v>AFRICA - EAST AND SOUTHERN</v>
      </c>
      <c r="I8" s="112" t="str">
        <f>IF(G8="Multiple countries","",IF(G8="","",VLOOKUP(G8,Lookup!$A$3:$F$190,4)))</f>
        <v>African Region</v>
      </c>
      <c r="J8" s="112" t="str">
        <f>IF(G8="Multiple countries","",IF(G8="","",VLOOKUP(G8,Lookup!$A$3:$F$190,5)))</f>
        <v>Sub-Saharan Africa</v>
      </c>
      <c r="K8" s="112" t="str">
        <f>IF(G8="Multiple countries","",IF(G8="","",VLOOKUP(G8,Lookup!$A$3:$F$190,6)))</f>
        <v>Upper middle income</v>
      </c>
      <c r="L8" s="111"/>
      <c r="M8" s="111"/>
      <c r="N8" s="110" t="s">
        <v>1521</v>
      </c>
      <c r="O8" s="111"/>
      <c r="P8" s="111"/>
      <c r="Q8" s="111"/>
      <c r="R8" s="111"/>
      <c r="S8" s="111"/>
      <c r="T8" s="111"/>
      <c r="U8" s="111"/>
      <c r="V8" s="111"/>
      <c r="W8" s="111"/>
      <c r="X8" s="111"/>
      <c r="Y8" s="111" t="s">
        <v>557</v>
      </c>
      <c r="Z8" s="111"/>
      <c r="AA8" s="110" t="s">
        <v>1520</v>
      </c>
      <c r="AB8" s="111"/>
      <c r="AC8" s="111"/>
      <c r="AD8" s="111"/>
      <c r="AE8" s="111"/>
      <c r="AF8" s="111"/>
      <c r="AG8" s="111"/>
      <c r="AH8" s="111"/>
      <c r="AI8" s="111"/>
      <c r="AJ8" s="111"/>
      <c r="AK8" s="111"/>
      <c r="AL8" s="111"/>
      <c r="AM8" s="111" t="str">
        <f t="shared" si="0"/>
        <v/>
      </c>
      <c r="AN8" s="111"/>
      <c r="AO8" s="111"/>
      <c r="AP8" s="111"/>
      <c r="AQ8" s="111"/>
      <c r="AR8" s="111"/>
      <c r="AS8" s="111"/>
      <c r="AT8" s="111"/>
      <c r="AU8" s="111"/>
      <c r="AV8" s="111"/>
      <c r="AW8" s="111"/>
      <c r="AX8" s="111"/>
      <c r="AY8" s="111"/>
      <c r="AZ8" s="111"/>
      <c r="BA8" s="113"/>
      <c r="BB8" s="111"/>
      <c r="BC8" s="111"/>
      <c r="BD8" s="114"/>
      <c r="BE8" s="114"/>
    </row>
    <row r="9" spans="1:57" s="84" customFormat="1" x14ac:dyDescent="0.2">
      <c r="A9" s="67" t="s">
        <v>543</v>
      </c>
      <c r="B9" s="24"/>
      <c r="C9" s="82"/>
      <c r="D9" s="82" t="s">
        <v>1833</v>
      </c>
      <c r="E9" s="82" t="s">
        <v>1478</v>
      </c>
      <c r="F9" s="82">
        <v>2016</v>
      </c>
      <c r="G9" s="82" t="s">
        <v>153</v>
      </c>
      <c r="H9" s="83" t="str">
        <f>IF(G9="Multiple countries","",IF(G9="","",VLOOKUP(G9,Lookup!$A$3:$F$190,3)))</f>
        <v>EASTERN EUROPE AND CENTRAL ASIA</v>
      </c>
      <c r="I9" s="83" t="str">
        <f>IF(G9="Multiple countries","",IF(G9="","",VLOOKUP(G9,Lookup!$A$3:$F$190,4)))</f>
        <v>European Region</v>
      </c>
      <c r="J9" s="83" t="str">
        <f>IF(G9="Multiple countries","",IF(G9="","",VLOOKUP(G9,Lookup!$A$3:$F$190,5)))</f>
        <v>Europe &amp; Central Asia</v>
      </c>
      <c r="K9" s="83" t="str">
        <f>IF(G9="Multiple countries","",IF(G9="","",VLOOKUP(G9,Lookup!$A$3:$F$190,6)))</f>
        <v>Lower middle income</v>
      </c>
      <c r="L9" s="82"/>
      <c r="M9" s="82"/>
      <c r="N9" s="82" t="s">
        <v>1479</v>
      </c>
      <c r="O9" s="82" t="s">
        <v>1480</v>
      </c>
      <c r="P9" s="82"/>
      <c r="Q9" s="82"/>
      <c r="R9" s="82"/>
      <c r="S9" s="82"/>
      <c r="T9" s="82"/>
      <c r="U9" s="82"/>
      <c r="V9" s="82"/>
      <c r="W9" s="82"/>
      <c r="X9" s="82"/>
      <c r="Y9" s="82" t="s">
        <v>558</v>
      </c>
      <c r="Z9" s="82"/>
      <c r="AA9" s="67" t="s">
        <v>1481</v>
      </c>
      <c r="AB9" s="82"/>
      <c r="AC9" s="82"/>
      <c r="AD9" s="82"/>
      <c r="AE9" s="82"/>
      <c r="AF9" s="82"/>
      <c r="AG9" s="82"/>
      <c r="AH9" s="82"/>
      <c r="AI9" s="82"/>
      <c r="AJ9" s="82"/>
      <c r="AK9" s="82"/>
      <c r="AL9" s="82"/>
      <c r="AM9" s="82" t="str">
        <f t="shared" si="0"/>
        <v/>
      </c>
      <c r="AN9" s="82"/>
      <c r="AO9" s="82"/>
      <c r="AP9" s="82"/>
      <c r="AQ9" s="82"/>
      <c r="AR9" s="82"/>
      <c r="AS9" s="82"/>
      <c r="AT9" s="82"/>
      <c r="AU9" s="82"/>
      <c r="AV9" s="82"/>
      <c r="AW9" s="82"/>
      <c r="AX9" s="82"/>
      <c r="AY9" s="82"/>
      <c r="AZ9" s="82"/>
      <c r="BA9" s="85"/>
      <c r="BB9" s="82"/>
      <c r="BC9" s="82"/>
    </row>
    <row r="10" spans="1:57" s="84" customFormat="1" x14ac:dyDescent="0.2">
      <c r="A10" s="65" t="s">
        <v>543</v>
      </c>
      <c r="B10" s="24"/>
      <c r="C10" s="77"/>
      <c r="D10" s="77" t="s">
        <v>1834</v>
      </c>
      <c r="E10" s="77" t="s">
        <v>1588</v>
      </c>
      <c r="F10" s="77">
        <v>2019</v>
      </c>
      <c r="G10" s="77" t="s">
        <v>74</v>
      </c>
      <c r="H10" s="78" t="str">
        <f>IF(G10="Multiple countries","",IF(G10="","",VLOOKUP(G10,Lookup!$A$3:$F$190,3)))</f>
        <v>AFRICA - EAST AND SOUTHERN</v>
      </c>
      <c r="I10" s="78" t="str">
        <f>IF(G10="Multiple countries","",IF(G10="","",VLOOKUP(G10,Lookup!$A$3:$F$190,4)))</f>
        <v>African Region</v>
      </c>
      <c r="J10" s="78" t="str">
        <f>IF(G10="Multiple countries","",IF(G10="","",VLOOKUP(G10,Lookup!$A$3:$F$190,5)))</f>
        <v>Sub-Saharan Africa</v>
      </c>
      <c r="K10" s="78" t="str">
        <f>IF(G10="Multiple countries","",IF(G10="","",VLOOKUP(G10,Lookup!$A$3:$F$190,6)))</f>
        <v>Lower middle income</v>
      </c>
      <c r="L10" s="77"/>
      <c r="M10" s="77"/>
      <c r="N10" s="77" t="s">
        <v>1589</v>
      </c>
      <c r="O10" s="77"/>
      <c r="P10" s="77"/>
      <c r="Q10" s="77"/>
      <c r="R10" s="77"/>
      <c r="S10" s="77"/>
      <c r="T10" s="77"/>
      <c r="U10" s="77" t="s">
        <v>887</v>
      </c>
      <c r="V10" s="77"/>
      <c r="W10" s="77" t="s">
        <v>581</v>
      </c>
      <c r="X10" s="77"/>
      <c r="Y10" s="77"/>
      <c r="Z10" s="77"/>
      <c r="AA10" s="77"/>
      <c r="AB10" s="77"/>
      <c r="AC10" s="77"/>
      <c r="AD10" s="77"/>
      <c r="AE10" s="77"/>
      <c r="AF10" s="77"/>
      <c r="AG10" s="77"/>
      <c r="AH10" s="77"/>
      <c r="AI10" s="77"/>
      <c r="AJ10" s="77"/>
      <c r="AK10" s="77"/>
      <c r="AL10" s="77"/>
      <c r="AM10" s="77" t="str">
        <f t="shared" si="0"/>
        <v/>
      </c>
      <c r="AN10" s="77"/>
      <c r="AO10" s="77" t="s">
        <v>28</v>
      </c>
      <c r="AP10" s="65" t="s">
        <v>1590</v>
      </c>
      <c r="AQ10" s="77"/>
      <c r="AR10" s="77"/>
      <c r="AS10" s="77"/>
      <c r="AT10" s="77"/>
      <c r="AU10" s="77"/>
      <c r="AV10" s="77"/>
      <c r="AW10" s="77"/>
      <c r="AX10" s="77"/>
      <c r="AY10" s="77"/>
      <c r="AZ10" s="77"/>
      <c r="BA10" s="79"/>
      <c r="BB10" s="77"/>
      <c r="BC10" s="77"/>
      <c r="BD10" s="80" t="s">
        <v>1595</v>
      </c>
      <c r="BE10" s="117" t="s">
        <v>1596</v>
      </c>
    </row>
    <row r="11" spans="1:57" s="89" customFormat="1" x14ac:dyDescent="0.2">
      <c r="A11" s="65" t="s">
        <v>543</v>
      </c>
      <c r="B11" s="24"/>
      <c r="C11" s="77"/>
      <c r="D11" s="77" t="s">
        <v>1834</v>
      </c>
      <c r="E11" s="77" t="s">
        <v>1588</v>
      </c>
      <c r="F11" s="77">
        <v>2019</v>
      </c>
      <c r="G11" s="77" t="s">
        <v>64</v>
      </c>
      <c r="H11" s="78" t="str">
        <f>IF(G11="Multiple countries","",IF(G11="","",VLOOKUP(G11,Lookup!$A$3:$F$190,3)))</f>
        <v>AFRICA - EAST AND SOUTHERN</v>
      </c>
      <c r="I11" s="78" t="str">
        <f>IF(G11="Multiple countries","",IF(G11="","",VLOOKUP(G11,Lookup!$A$3:$F$190,4)))</f>
        <v>African Region</v>
      </c>
      <c r="J11" s="78" t="str">
        <f>IF(G11="Multiple countries","",IF(G11="","",VLOOKUP(G11,Lookup!$A$3:$F$190,5)))</f>
        <v>Sub-Saharan Africa</v>
      </c>
      <c r="K11" s="78" t="str">
        <f>IF(G11="Multiple countries","",IF(G11="","",VLOOKUP(G11,Lookup!$A$3:$F$190,6)))</f>
        <v>Low income</v>
      </c>
      <c r="L11" s="77"/>
      <c r="M11" s="77"/>
      <c r="N11" s="77" t="s">
        <v>1589</v>
      </c>
      <c r="O11" s="77"/>
      <c r="P11" s="77"/>
      <c r="Q11" s="77"/>
      <c r="R11" s="77"/>
      <c r="S11" s="77"/>
      <c r="T11" s="77"/>
      <c r="U11" s="77" t="s">
        <v>888</v>
      </c>
      <c r="V11" s="77"/>
      <c r="W11" s="77" t="s">
        <v>584</v>
      </c>
      <c r="X11" s="77"/>
      <c r="Y11" s="77"/>
      <c r="Z11" s="77"/>
      <c r="AA11" s="77"/>
      <c r="AB11" s="77"/>
      <c r="AC11" s="77"/>
      <c r="AD11" s="77"/>
      <c r="AE11" s="77"/>
      <c r="AF11" s="77"/>
      <c r="AG11" s="77"/>
      <c r="AH11" s="77"/>
      <c r="AI11" s="77"/>
      <c r="AJ11" s="77"/>
      <c r="AK11" s="77"/>
      <c r="AL11" s="77"/>
      <c r="AM11" s="77" t="str">
        <f t="shared" si="0"/>
        <v/>
      </c>
      <c r="AN11" s="77"/>
      <c r="AO11" s="77" t="s">
        <v>28</v>
      </c>
      <c r="AP11" s="65" t="s">
        <v>1591</v>
      </c>
      <c r="AQ11" s="77"/>
      <c r="AR11" s="77"/>
      <c r="AS11" s="77"/>
      <c r="AT11" s="77"/>
      <c r="AU11" s="77"/>
      <c r="AV11" s="77"/>
      <c r="AW11" s="77"/>
      <c r="AX11" s="77"/>
      <c r="AY11" s="77"/>
      <c r="AZ11" s="77"/>
      <c r="BA11" s="79"/>
      <c r="BB11" s="77"/>
      <c r="BC11" s="77"/>
      <c r="BD11" s="80" t="s">
        <v>1595</v>
      </c>
      <c r="BE11" s="117" t="s">
        <v>1596</v>
      </c>
    </row>
    <row r="12" spans="1:57" s="94" customFormat="1" x14ac:dyDescent="0.2">
      <c r="A12" s="65" t="s">
        <v>543</v>
      </c>
      <c r="B12" s="24"/>
      <c r="C12" s="77"/>
      <c r="D12" s="77" t="s">
        <v>1834</v>
      </c>
      <c r="E12" s="77" t="s">
        <v>1588</v>
      </c>
      <c r="F12" s="77">
        <v>2019</v>
      </c>
      <c r="G12" s="77" t="s">
        <v>85</v>
      </c>
      <c r="H12" s="78" t="str">
        <f>IF(G12="Multiple countries","",IF(G12="","",VLOOKUP(G12,Lookup!$A$3:$F$190,3)))</f>
        <v>AFRICA - WEST AND CENTRAL</v>
      </c>
      <c r="I12" s="78" t="str">
        <f>IF(G12="Multiple countries","",IF(G12="","",VLOOKUP(G12,Lookup!$A$3:$F$190,4)))</f>
        <v>African Region</v>
      </c>
      <c r="J12" s="78" t="str">
        <f>IF(G12="Multiple countries","",IF(G12="","",VLOOKUP(G12,Lookup!$A$3:$F$190,5)))</f>
        <v>Sub-Saharan Africa</v>
      </c>
      <c r="K12" s="78" t="str">
        <f>IF(G12="Multiple countries","",IF(G12="","",VLOOKUP(G12,Lookup!$A$3:$F$190,6)))</f>
        <v>Low income</v>
      </c>
      <c r="L12" s="77"/>
      <c r="M12" s="77"/>
      <c r="N12" s="77" t="s">
        <v>1589</v>
      </c>
      <c r="O12" s="77"/>
      <c r="P12" s="77"/>
      <c r="Q12" s="77"/>
      <c r="R12" s="77"/>
      <c r="S12" s="77"/>
      <c r="T12" s="77"/>
      <c r="U12" s="77" t="s">
        <v>887</v>
      </c>
      <c r="V12" s="77"/>
      <c r="W12" s="77" t="s">
        <v>581</v>
      </c>
      <c r="X12" s="77"/>
      <c r="Y12" s="77"/>
      <c r="Z12" s="77"/>
      <c r="AA12" s="77"/>
      <c r="AB12" s="77"/>
      <c r="AC12" s="77"/>
      <c r="AD12" s="77"/>
      <c r="AE12" s="77"/>
      <c r="AF12" s="77"/>
      <c r="AG12" s="77"/>
      <c r="AH12" s="77"/>
      <c r="AI12" s="77"/>
      <c r="AJ12" s="77"/>
      <c r="AK12" s="77"/>
      <c r="AL12" s="77"/>
      <c r="AM12" s="77" t="str">
        <f t="shared" si="0"/>
        <v/>
      </c>
      <c r="AN12" s="77"/>
      <c r="AO12" s="77" t="s">
        <v>28</v>
      </c>
      <c r="AP12" s="65" t="s">
        <v>1592</v>
      </c>
      <c r="AQ12" s="77"/>
      <c r="AR12" s="77"/>
      <c r="AS12" s="77"/>
      <c r="AT12" s="77"/>
      <c r="AU12" s="77"/>
      <c r="AV12" s="77"/>
      <c r="AW12" s="77"/>
      <c r="AX12" s="77"/>
      <c r="AY12" s="77"/>
      <c r="AZ12" s="77"/>
      <c r="BA12" s="79"/>
      <c r="BB12" s="77"/>
      <c r="BC12" s="77"/>
      <c r="BD12" s="80" t="s">
        <v>1595</v>
      </c>
      <c r="BE12" s="117" t="s">
        <v>1596</v>
      </c>
    </row>
    <row r="13" spans="1:57" s="99" customFormat="1" x14ac:dyDescent="0.2">
      <c r="A13" s="65" t="s">
        <v>543</v>
      </c>
      <c r="B13" s="24"/>
      <c r="C13" s="77"/>
      <c r="D13" s="77" t="s">
        <v>1834</v>
      </c>
      <c r="E13" s="77" t="s">
        <v>1588</v>
      </c>
      <c r="F13" s="77">
        <v>2019</v>
      </c>
      <c r="G13" s="77" t="s">
        <v>72</v>
      </c>
      <c r="H13" s="78" t="str">
        <f>IF(G13="Multiple countries","",IF(G13="","",VLOOKUP(G13,Lookup!$A$3:$F$190,3)))</f>
        <v>AFRICA - EAST AND SOUTHERN</v>
      </c>
      <c r="I13" s="78" t="str">
        <f>IF(G13="Multiple countries","",IF(G13="","",VLOOKUP(G13,Lookup!$A$3:$F$190,4)))</f>
        <v>African Region</v>
      </c>
      <c r="J13" s="78" t="str">
        <f>IF(G13="Multiple countries","",IF(G13="","",VLOOKUP(G13,Lookup!$A$3:$F$190,5)))</f>
        <v>Sub-Saharan Africa</v>
      </c>
      <c r="K13" s="78" t="str">
        <f>IF(G13="Multiple countries","",IF(G13="","",VLOOKUP(G13,Lookup!$A$3:$F$190,6)))</f>
        <v>Low income</v>
      </c>
      <c r="L13" s="77"/>
      <c r="M13" s="77"/>
      <c r="N13" s="77" t="s">
        <v>1589</v>
      </c>
      <c r="O13" s="77"/>
      <c r="P13" s="77"/>
      <c r="Q13" s="77"/>
      <c r="R13" s="77"/>
      <c r="S13" s="77"/>
      <c r="T13" s="77"/>
      <c r="U13" s="77" t="s">
        <v>887</v>
      </c>
      <c r="V13" s="77"/>
      <c r="W13" s="77" t="s">
        <v>583</v>
      </c>
      <c r="X13" s="77"/>
      <c r="Y13" s="77"/>
      <c r="Z13" s="77"/>
      <c r="AA13" s="77"/>
      <c r="AB13" s="77"/>
      <c r="AC13" s="77"/>
      <c r="AD13" s="77"/>
      <c r="AE13" s="77"/>
      <c r="AF13" s="77"/>
      <c r="AG13" s="77"/>
      <c r="AH13" s="77"/>
      <c r="AI13" s="77"/>
      <c r="AJ13" s="77"/>
      <c r="AK13" s="77"/>
      <c r="AL13" s="77"/>
      <c r="AM13" s="77" t="str">
        <f t="shared" si="0"/>
        <v/>
      </c>
      <c r="AN13" s="77"/>
      <c r="AO13" s="77" t="s">
        <v>28</v>
      </c>
      <c r="AP13" s="65" t="s">
        <v>1593</v>
      </c>
      <c r="AQ13" s="77"/>
      <c r="AR13" s="77"/>
      <c r="AS13" s="77"/>
      <c r="AT13" s="77"/>
      <c r="AU13" s="77"/>
      <c r="AV13" s="77"/>
      <c r="AW13" s="77"/>
      <c r="AX13" s="77"/>
      <c r="AY13" s="77"/>
      <c r="AZ13" s="77"/>
      <c r="BA13" s="79"/>
      <c r="BB13" s="77"/>
      <c r="BC13" s="77"/>
      <c r="BD13" s="80" t="s">
        <v>1595</v>
      </c>
      <c r="BE13" s="117" t="s">
        <v>1596</v>
      </c>
    </row>
    <row r="14" spans="1:57" s="104" customFormat="1" x14ac:dyDescent="0.2">
      <c r="A14" s="65" t="s">
        <v>543</v>
      </c>
      <c r="B14" s="24"/>
      <c r="C14" s="77"/>
      <c r="D14" s="77" t="s">
        <v>1834</v>
      </c>
      <c r="E14" s="77" t="s">
        <v>1588</v>
      </c>
      <c r="F14" s="77">
        <v>2019</v>
      </c>
      <c r="G14" s="77" t="s">
        <v>47</v>
      </c>
      <c r="H14" s="78" t="str">
        <f>IF(G14="Multiple countries","",IF(G14="","",VLOOKUP(G14,Lookup!$A$3:$F$190,3)))</f>
        <v>AFRICA - EAST AND SOUTHERN</v>
      </c>
      <c r="I14" s="78" t="str">
        <f>IF(G14="Multiple countries","",IF(G14="","",VLOOKUP(G14,Lookup!$A$3:$F$190,4)))</f>
        <v>African Region</v>
      </c>
      <c r="J14" s="78" t="str">
        <f>IF(G14="Multiple countries","",IF(G14="","",VLOOKUP(G14,Lookup!$A$3:$F$190,5)))</f>
        <v>Sub-Saharan Africa</v>
      </c>
      <c r="K14" s="78" t="str">
        <f>IF(G14="Multiple countries","",IF(G14="","",VLOOKUP(G14,Lookup!$A$3:$F$190,6)))</f>
        <v>Lower middle income</v>
      </c>
      <c r="L14" s="77"/>
      <c r="M14" s="77"/>
      <c r="N14" s="77" t="s">
        <v>1589</v>
      </c>
      <c r="O14" s="77"/>
      <c r="P14" s="77"/>
      <c r="Q14" s="77"/>
      <c r="R14" s="77"/>
      <c r="S14" s="77"/>
      <c r="T14" s="77"/>
      <c r="U14" s="77" t="s">
        <v>887</v>
      </c>
      <c r="V14" s="77"/>
      <c r="W14" s="77" t="s">
        <v>581</v>
      </c>
      <c r="X14" s="77"/>
      <c r="Y14" s="77"/>
      <c r="Z14" s="77"/>
      <c r="AA14" s="77"/>
      <c r="AB14" s="77"/>
      <c r="AC14" s="77"/>
      <c r="AD14" s="77"/>
      <c r="AE14" s="77"/>
      <c r="AF14" s="77"/>
      <c r="AG14" s="77"/>
      <c r="AH14" s="77"/>
      <c r="AI14" s="77"/>
      <c r="AJ14" s="77"/>
      <c r="AK14" s="77"/>
      <c r="AL14" s="77"/>
      <c r="AM14" s="77" t="str">
        <f t="shared" si="0"/>
        <v/>
      </c>
      <c r="AN14" s="77"/>
      <c r="AO14" s="77" t="s">
        <v>28</v>
      </c>
      <c r="AP14" s="65" t="s">
        <v>1594</v>
      </c>
      <c r="AQ14" s="77"/>
      <c r="AR14" s="77"/>
      <c r="AS14" s="77"/>
      <c r="AT14" s="77"/>
      <c r="AU14" s="77"/>
      <c r="AV14" s="77"/>
      <c r="AW14" s="77"/>
      <c r="AX14" s="77"/>
      <c r="AY14" s="77"/>
      <c r="AZ14" s="77"/>
      <c r="BA14" s="79"/>
      <c r="BB14" s="77"/>
      <c r="BC14" s="77"/>
      <c r="BD14" s="80" t="s">
        <v>1595</v>
      </c>
      <c r="BE14" s="117" t="s">
        <v>1596</v>
      </c>
    </row>
    <row r="15" spans="1:57" s="99" customFormat="1" x14ac:dyDescent="0.2">
      <c r="A15" s="62" t="s">
        <v>543</v>
      </c>
      <c r="B15" s="24"/>
      <c r="C15" s="62"/>
      <c r="D15" s="62" t="s">
        <v>1835</v>
      </c>
      <c r="E15" s="62" t="s">
        <v>1464</v>
      </c>
      <c r="F15" s="62">
        <v>2019</v>
      </c>
      <c r="G15" s="62"/>
      <c r="H15" s="74"/>
      <c r="I15" s="74"/>
      <c r="J15" s="74"/>
      <c r="K15" s="74"/>
      <c r="L15" s="62"/>
      <c r="M15" s="62"/>
      <c r="N15" s="62"/>
      <c r="O15" s="62"/>
      <c r="P15" s="62"/>
      <c r="Q15" s="62"/>
      <c r="R15" s="77"/>
      <c r="S15" s="62"/>
      <c r="T15" s="65"/>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75"/>
      <c r="BB15" s="62"/>
      <c r="BC15" s="62"/>
      <c r="BD15" s="76"/>
      <c r="BE15" s="76"/>
    </row>
    <row r="16" spans="1:57" s="108" customFormat="1" x14ac:dyDescent="0.2">
      <c r="A16" s="77"/>
      <c r="B16" s="24"/>
      <c r="C16" s="77"/>
      <c r="D16" s="77" t="s">
        <v>1836</v>
      </c>
      <c r="E16" s="77" t="s">
        <v>1460</v>
      </c>
      <c r="F16" s="77"/>
      <c r="G16" s="77"/>
      <c r="H16" s="78" t="str">
        <f>IF(G16="Multiple countries","",IF(G16="","",VLOOKUP(G16,Lookup!$A$3:$F$190,3)))</f>
        <v/>
      </c>
      <c r="I16" s="78" t="str">
        <f>IF(G16="Multiple countries","",IF(G16="","",VLOOKUP(G16,Lookup!$A$3:$F$190,4)))</f>
        <v/>
      </c>
      <c r="J16" s="78" t="str">
        <f>IF(G16="Multiple countries","",IF(G16="","",VLOOKUP(G16,Lookup!$A$3:$F$190,5)))</f>
        <v/>
      </c>
      <c r="K16" s="78" t="str">
        <f>IF(G16="Multiple countries","",IF(G16="","",VLOOKUP(G16,Lookup!$A$3:$F$190,6)))</f>
        <v/>
      </c>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t="str">
        <f t="shared" ref="AM16:AM25" si="1">IF(COUNTBLANK(AE16:AK16)=7,"",COUNTIF(AE16:AK16,"Yes"))</f>
        <v/>
      </c>
      <c r="AN16" s="77"/>
      <c r="AO16" s="77"/>
      <c r="AP16" s="77"/>
      <c r="AQ16" s="77"/>
      <c r="AR16" s="77"/>
      <c r="AS16" s="77"/>
      <c r="AT16" s="77"/>
      <c r="AU16" s="77"/>
      <c r="AV16" s="77"/>
      <c r="AW16" s="77"/>
      <c r="AX16" s="77"/>
      <c r="AY16" s="77"/>
      <c r="AZ16" s="77"/>
      <c r="BA16" s="79"/>
      <c r="BB16" s="77"/>
      <c r="BC16" s="77"/>
      <c r="BD16" s="80"/>
      <c r="BE16" s="80"/>
    </row>
    <row r="17" spans="1:57" s="114" customFormat="1" x14ac:dyDescent="0.2">
      <c r="A17" s="116" t="s">
        <v>543</v>
      </c>
      <c r="B17" s="24"/>
      <c r="C17" s="82"/>
      <c r="D17" s="82" t="s">
        <v>1837</v>
      </c>
      <c r="E17" s="82" t="s">
        <v>1494</v>
      </c>
      <c r="F17" s="82">
        <v>2017</v>
      </c>
      <c r="G17" s="82" t="s">
        <v>71</v>
      </c>
      <c r="H17" s="83" t="str">
        <f>IF(G17="Multiple countries","",IF(G17="","",VLOOKUP(G17,Lookup!$A$3:$F$190,3)))</f>
        <v>AFRICA - EAST AND SOUTHERN</v>
      </c>
      <c r="I17" s="83" t="str">
        <f>IF(G17="Multiple countries","",IF(G17="","",VLOOKUP(G17,Lookup!$A$3:$F$190,4)))</f>
        <v>African Region</v>
      </c>
      <c r="J17" s="83" t="str">
        <f>IF(G17="Multiple countries","",IF(G17="","",VLOOKUP(G17,Lookup!$A$3:$F$190,5)))</f>
        <v>Sub-Saharan Africa</v>
      </c>
      <c r="K17" s="83" t="str">
        <f>IF(G17="Multiple countries","",IF(G17="","",VLOOKUP(G17,Lookup!$A$3:$F$190,6)))</f>
        <v>Low income</v>
      </c>
      <c r="L17" s="82"/>
      <c r="M17" s="82"/>
      <c r="N17" s="82" t="s">
        <v>1495</v>
      </c>
      <c r="O17" s="82"/>
      <c r="P17" s="82">
        <v>2016</v>
      </c>
      <c r="Q17" s="82"/>
      <c r="R17" s="82" t="s">
        <v>16</v>
      </c>
      <c r="S17" s="82"/>
      <c r="T17" s="82">
        <v>906</v>
      </c>
      <c r="U17" s="82" t="s">
        <v>888</v>
      </c>
      <c r="V17" s="82"/>
      <c r="W17" s="82"/>
      <c r="X17" s="82"/>
      <c r="Y17" s="82" t="s">
        <v>28</v>
      </c>
      <c r="Z17" s="82" t="s">
        <v>1496</v>
      </c>
      <c r="AA17" s="67" t="s">
        <v>1497</v>
      </c>
      <c r="AB17" s="82"/>
      <c r="AC17" s="82"/>
      <c r="AD17" s="82"/>
      <c r="AE17" s="82"/>
      <c r="AF17" s="82"/>
      <c r="AG17" s="82"/>
      <c r="AH17" s="82"/>
      <c r="AI17" s="82"/>
      <c r="AJ17" s="82"/>
      <c r="AK17" s="82"/>
      <c r="AL17" s="82"/>
      <c r="AM17" s="82" t="str">
        <f t="shared" si="1"/>
        <v/>
      </c>
      <c r="AN17" s="82"/>
      <c r="AO17" s="82" t="s">
        <v>28</v>
      </c>
      <c r="AP17" s="67" t="s">
        <v>1555</v>
      </c>
      <c r="AQ17" s="82"/>
      <c r="AR17" s="82"/>
      <c r="AS17" s="82"/>
      <c r="AT17" s="82"/>
      <c r="AU17" s="82"/>
      <c r="AV17" s="82"/>
      <c r="AW17" s="82"/>
      <c r="AX17" s="82"/>
      <c r="AY17" s="82"/>
      <c r="AZ17" s="82"/>
      <c r="BA17" s="85"/>
      <c r="BB17" s="82" t="s">
        <v>28</v>
      </c>
      <c r="BC17" s="82"/>
      <c r="BD17" s="84" t="s">
        <v>1560</v>
      </c>
      <c r="BE17" s="69" t="s">
        <v>1559</v>
      </c>
    </row>
    <row r="18" spans="1:57" s="108" customFormat="1" x14ac:dyDescent="0.2">
      <c r="A18" s="90" t="s">
        <v>543</v>
      </c>
      <c r="B18" s="24"/>
      <c r="C18" s="91"/>
      <c r="D18" s="91" t="s">
        <v>1838</v>
      </c>
      <c r="E18" s="91" t="s">
        <v>1499</v>
      </c>
      <c r="F18" s="141">
        <v>2018</v>
      </c>
      <c r="G18" s="91" t="s">
        <v>41</v>
      </c>
      <c r="H18" s="92" t="str">
        <f>IF(G18="Multiple countries","",IF(G18="","",VLOOKUP(G18,Lookup!$A$3:$F$190,3)))</f>
        <v>AFRICA - EAST AND SOUTHERN</v>
      </c>
      <c r="I18" s="92" t="str">
        <f>IF(G18="Multiple countries","",IF(G18="","",VLOOKUP(G18,Lookup!$A$3:$F$190,4)))</f>
        <v>African Region</v>
      </c>
      <c r="J18" s="92" t="str">
        <f>IF(G18="Multiple countries","",IF(G18="","",VLOOKUP(G18,Lookup!$A$3:$F$190,5)))</f>
        <v>Sub-Saharan Africa</v>
      </c>
      <c r="K18" s="92" t="str">
        <f>IF(G18="Multiple countries","",IF(G18="","",VLOOKUP(G18,Lookup!$A$3:$F$190,6)))</f>
        <v>Upper middle income</v>
      </c>
      <c r="L18" s="91"/>
      <c r="M18" s="91"/>
      <c r="N18" s="91" t="s">
        <v>1501</v>
      </c>
      <c r="O18" s="91" t="s">
        <v>1500</v>
      </c>
      <c r="P18" s="91"/>
      <c r="Q18" s="91"/>
      <c r="R18" s="91"/>
      <c r="S18" s="91"/>
      <c r="T18" s="91"/>
      <c r="U18" s="91"/>
      <c r="V18" s="91"/>
      <c r="W18" s="91"/>
      <c r="X18" s="91"/>
      <c r="Y18" s="91"/>
      <c r="Z18" s="91"/>
      <c r="AA18" s="90" t="s">
        <v>1504</v>
      </c>
      <c r="AB18" s="91"/>
      <c r="AC18" s="91"/>
      <c r="AD18" s="91"/>
      <c r="AE18" s="91"/>
      <c r="AF18" s="91"/>
      <c r="AG18" s="91"/>
      <c r="AH18" s="91"/>
      <c r="AI18" s="91"/>
      <c r="AJ18" s="91"/>
      <c r="AK18" s="91"/>
      <c r="AL18" s="91"/>
      <c r="AM18" s="91" t="str">
        <f t="shared" si="1"/>
        <v/>
      </c>
      <c r="AN18" s="91"/>
      <c r="AO18" s="91"/>
      <c r="AP18" s="91"/>
      <c r="AQ18" s="91"/>
      <c r="AR18" s="91"/>
      <c r="AS18" s="91"/>
      <c r="AT18" s="91"/>
      <c r="AU18" s="91"/>
      <c r="AV18" s="91"/>
      <c r="AW18" s="91"/>
      <c r="AX18" s="91"/>
      <c r="AY18" s="91"/>
      <c r="AZ18" s="91"/>
      <c r="BA18" s="93"/>
      <c r="BB18" s="91"/>
      <c r="BC18" s="91"/>
      <c r="BD18" s="94"/>
      <c r="BE18" s="94"/>
    </row>
    <row r="19" spans="1:57" s="80" customFormat="1" x14ac:dyDescent="0.2">
      <c r="A19" s="95" t="s">
        <v>543</v>
      </c>
      <c r="B19" s="24"/>
      <c r="C19" s="96"/>
      <c r="D19" s="96" t="s">
        <v>1838</v>
      </c>
      <c r="E19" s="96" t="s">
        <v>1502</v>
      </c>
      <c r="F19" s="96">
        <v>2018</v>
      </c>
      <c r="G19" s="96" t="s">
        <v>41</v>
      </c>
      <c r="H19" s="97" t="str">
        <f>IF(G19="Multiple countries","",IF(G19="","",VLOOKUP(G19,Lookup!$A$3:$F$190,3)))</f>
        <v>AFRICA - EAST AND SOUTHERN</v>
      </c>
      <c r="I19" s="97" t="str">
        <f>IF(G19="Multiple countries","",IF(G19="","",VLOOKUP(G19,Lookup!$A$3:$F$190,4)))</f>
        <v>African Region</v>
      </c>
      <c r="J19" s="97" t="str">
        <f>IF(G19="Multiple countries","",IF(G19="","",VLOOKUP(G19,Lookup!$A$3:$F$190,5)))</f>
        <v>Sub-Saharan Africa</v>
      </c>
      <c r="K19" s="97" t="str">
        <f>IF(G19="Multiple countries","",IF(G19="","",VLOOKUP(G19,Lookup!$A$3:$F$190,6)))</f>
        <v>Upper middle income</v>
      </c>
      <c r="L19" s="96"/>
      <c r="M19" s="96"/>
      <c r="N19" s="95" t="s">
        <v>1503</v>
      </c>
      <c r="O19" s="96"/>
      <c r="P19" s="96"/>
      <c r="Q19" s="96"/>
      <c r="R19" s="96"/>
      <c r="S19" s="96"/>
      <c r="T19" s="96"/>
      <c r="U19" s="96"/>
      <c r="V19" s="96"/>
      <c r="W19" s="96"/>
      <c r="X19" s="96"/>
      <c r="Y19" s="96"/>
      <c r="Z19" s="96"/>
      <c r="AA19" s="95" t="s">
        <v>1505</v>
      </c>
      <c r="AB19" s="96"/>
      <c r="AC19" s="96"/>
      <c r="AD19" s="96"/>
      <c r="AE19" s="96"/>
      <c r="AF19" s="96"/>
      <c r="AG19" s="96"/>
      <c r="AH19" s="96"/>
      <c r="AI19" s="96"/>
      <c r="AJ19" s="96"/>
      <c r="AK19" s="96"/>
      <c r="AL19" s="96"/>
      <c r="AM19" s="96" t="str">
        <f t="shared" si="1"/>
        <v/>
      </c>
      <c r="AN19" s="96"/>
      <c r="AO19" s="96"/>
      <c r="AP19" s="96"/>
      <c r="AQ19" s="96"/>
      <c r="AR19" s="96"/>
      <c r="AS19" s="96"/>
      <c r="AT19" s="96"/>
      <c r="AU19" s="96"/>
      <c r="AV19" s="96"/>
      <c r="AW19" s="96"/>
      <c r="AX19" s="96"/>
      <c r="AY19" s="96"/>
      <c r="AZ19" s="96"/>
      <c r="BA19" s="98"/>
      <c r="BB19" s="96"/>
      <c r="BC19" s="96"/>
      <c r="BD19" s="99"/>
      <c r="BE19" s="99"/>
    </row>
    <row r="20" spans="1:57" s="80" customFormat="1" x14ac:dyDescent="0.2">
      <c r="A20" s="100" t="s">
        <v>543</v>
      </c>
      <c r="B20" s="24"/>
      <c r="C20" s="101"/>
      <c r="D20" s="101" t="s">
        <v>1838</v>
      </c>
      <c r="E20" s="101" t="s">
        <v>1506</v>
      </c>
      <c r="F20" s="101">
        <v>2018</v>
      </c>
      <c r="G20" s="101" t="s">
        <v>41</v>
      </c>
      <c r="H20" s="102" t="str">
        <f>IF(G20="Multiple countries","",IF(G20="","",VLOOKUP(G20,Lookup!$A$3:$F$190,3)))</f>
        <v>AFRICA - EAST AND SOUTHERN</v>
      </c>
      <c r="I20" s="102" t="str">
        <f>IF(G20="Multiple countries","",IF(G20="","",VLOOKUP(G20,Lookup!$A$3:$F$190,4)))</f>
        <v>African Region</v>
      </c>
      <c r="J20" s="102" t="str">
        <f>IF(G20="Multiple countries","",IF(G20="","",VLOOKUP(G20,Lookup!$A$3:$F$190,5)))</f>
        <v>Sub-Saharan Africa</v>
      </c>
      <c r="K20" s="102" t="str">
        <f>IF(G20="Multiple countries","",IF(G20="","",VLOOKUP(G20,Lookup!$A$3:$F$190,6)))</f>
        <v>Upper middle income</v>
      </c>
      <c r="L20" s="101"/>
      <c r="M20" s="101"/>
      <c r="N20" s="100" t="s">
        <v>1507</v>
      </c>
      <c r="O20" s="101"/>
      <c r="P20" s="101"/>
      <c r="Q20" s="101"/>
      <c r="R20" s="101"/>
      <c r="S20" s="101"/>
      <c r="T20" s="101"/>
      <c r="U20" s="101"/>
      <c r="V20" s="101"/>
      <c r="W20" s="101"/>
      <c r="X20" s="101"/>
      <c r="Y20" s="101" t="s">
        <v>28</v>
      </c>
      <c r="Z20" s="101" t="s">
        <v>1508</v>
      </c>
      <c r="AA20" s="101" t="s">
        <v>1509</v>
      </c>
      <c r="AB20" s="101"/>
      <c r="AC20" s="101"/>
      <c r="AD20" s="101"/>
      <c r="AE20" s="101"/>
      <c r="AF20" s="101"/>
      <c r="AG20" s="101"/>
      <c r="AH20" s="101"/>
      <c r="AI20" s="101"/>
      <c r="AJ20" s="101"/>
      <c r="AK20" s="101"/>
      <c r="AL20" s="101"/>
      <c r="AM20" s="101" t="str">
        <f t="shared" si="1"/>
        <v/>
      </c>
      <c r="AN20" s="101"/>
      <c r="AO20" s="101"/>
      <c r="AP20" s="101"/>
      <c r="AQ20" s="101"/>
      <c r="AR20" s="101"/>
      <c r="AS20" s="101"/>
      <c r="AT20" s="101"/>
      <c r="AU20" s="101"/>
      <c r="AV20" s="101"/>
      <c r="AW20" s="101"/>
      <c r="AX20" s="101"/>
      <c r="AY20" s="101"/>
      <c r="AZ20" s="101"/>
      <c r="BA20" s="103"/>
      <c r="BB20" s="101"/>
      <c r="BC20" s="101"/>
      <c r="BD20" s="104"/>
      <c r="BE20" s="104"/>
    </row>
    <row r="21" spans="1:57" s="80" customFormat="1" x14ac:dyDescent="0.2">
      <c r="A21" s="105" t="s">
        <v>543</v>
      </c>
      <c r="B21" s="24"/>
      <c r="C21" s="105"/>
      <c r="D21" s="105" t="s">
        <v>1838</v>
      </c>
      <c r="E21" s="105" t="s">
        <v>1522</v>
      </c>
      <c r="F21" s="105" t="s">
        <v>1523</v>
      </c>
      <c r="G21" s="105" t="s">
        <v>41</v>
      </c>
      <c r="H21" s="106" t="str">
        <f>IF(G21="Multiple countries","",IF(G21="","",VLOOKUP(G21,Lookup!$A$3:$F$190,3)))</f>
        <v>AFRICA - EAST AND SOUTHERN</v>
      </c>
      <c r="I21" s="106" t="str">
        <f>IF(G21="Multiple countries","",IF(G21="","",VLOOKUP(G21,Lookup!$A$3:$F$190,4)))</f>
        <v>African Region</v>
      </c>
      <c r="J21" s="106" t="str">
        <f>IF(G21="Multiple countries","",IF(G21="","",VLOOKUP(G21,Lookup!$A$3:$F$190,5)))</f>
        <v>Sub-Saharan Africa</v>
      </c>
      <c r="K21" s="106" t="str">
        <f>IF(G21="Multiple countries","",IF(G21="","",VLOOKUP(G21,Lookup!$A$3:$F$190,6)))</f>
        <v>Upper middle income</v>
      </c>
      <c r="L21" s="105"/>
      <c r="M21" s="105"/>
      <c r="N21" s="109" t="s">
        <v>1524</v>
      </c>
      <c r="O21" s="105"/>
      <c r="P21" s="105"/>
      <c r="Q21" s="105"/>
      <c r="R21" s="105"/>
      <c r="S21" s="105"/>
      <c r="T21" s="105"/>
      <c r="U21" s="105"/>
      <c r="V21" s="105"/>
      <c r="W21" s="105"/>
      <c r="X21" s="105"/>
      <c r="Y21" s="105" t="s">
        <v>557</v>
      </c>
      <c r="Z21" s="105"/>
      <c r="AA21" s="105" t="s">
        <v>1525</v>
      </c>
      <c r="AB21" s="105"/>
      <c r="AC21" s="105"/>
      <c r="AD21" s="105"/>
      <c r="AE21" s="105"/>
      <c r="AF21" s="105"/>
      <c r="AG21" s="105"/>
      <c r="AH21" s="105"/>
      <c r="AI21" s="105"/>
      <c r="AJ21" s="105"/>
      <c r="AK21" s="105"/>
      <c r="AL21" s="105"/>
      <c r="AM21" s="105" t="str">
        <f t="shared" si="1"/>
        <v/>
      </c>
      <c r="AN21" s="105"/>
      <c r="AO21" s="105"/>
      <c r="AP21" s="105"/>
      <c r="AQ21" s="105"/>
      <c r="AR21" s="105"/>
      <c r="AS21" s="105"/>
      <c r="AT21" s="105"/>
      <c r="AU21" s="105"/>
      <c r="AV21" s="105"/>
      <c r="AW21" s="105"/>
      <c r="AX21" s="105"/>
      <c r="AY21" s="105"/>
      <c r="AZ21" s="105"/>
      <c r="BA21" s="107"/>
      <c r="BB21" s="105"/>
      <c r="BC21" s="105"/>
      <c r="BD21" s="108"/>
      <c r="BE21" s="108"/>
    </row>
    <row r="22" spans="1:57" s="80" customFormat="1" x14ac:dyDescent="0.2">
      <c r="A22" s="95" t="s">
        <v>543</v>
      </c>
      <c r="B22" s="24"/>
      <c r="C22" s="96"/>
      <c r="D22" s="96" t="s">
        <v>1838</v>
      </c>
      <c r="E22" s="96" t="s">
        <v>1510</v>
      </c>
      <c r="F22" s="96">
        <v>2019</v>
      </c>
      <c r="G22" s="96" t="s">
        <v>41</v>
      </c>
      <c r="H22" s="97" t="str">
        <f>IF(G22="Multiple countries","",IF(G22="","",VLOOKUP(G22,Lookup!$A$3:$F$190,3)))</f>
        <v>AFRICA - EAST AND SOUTHERN</v>
      </c>
      <c r="I22" s="97" t="str">
        <f>IF(G22="Multiple countries","",IF(G22="","",VLOOKUP(G22,Lookup!$A$3:$F$190,4)))</f>
        <v>African Region</v>
      </c>
      <c r="J22" s="97" t="str">
        <f>IF(G22="Multiple countries","",IF(G22="","",VLOOKUP(G22,Lookup!$A$3:$F$190,5)))</f>
        <v>Sub-Saharan Africa</v>
      </c>
      <c r="K22" s="97" t="str">
        <f>IF(G22="Multiple countries","",IF(G22="","",VLOOKUP(G22,Lookup!$A$3:$F$190,6)))</f>
        <v>Upper middle income</v>
      </c>
      <c r="L22" s="96"/>
      <c r="M22" s="96"/>
      <c r="N22" s="96" t="s">
        <v>1512</v>
      </c>
      <c r="O22" s="96" t="s">
        <v>1511</v>
      </c>
      <c r="P22" s="96"/>
      <c r="Q22" s="96"/>
      <c r="R22" s="96"/>
      <c r="S22" s="96"/>
      <c r="T22" s="96"/>
      <c r="U22" s="96"/>
      <c r="V22" s="96"/>
      <c r="W22" s="96"/>
      <c r="X22" s="96"/>
      <c r="Y22" s="96" t="s">
        <v>28</v>
      </c>
      <c r="Z22" s="96" t="s">
        <v>1513</v>
      </c>
      <c r="AA22" s="95" t="s">
        <v>1514</v>
      </c>
      <c r="AB22" s="96"/>
      <c r="AC22" s="96"/>
      <c r="AD22" s="96"/>
      <c r="AE22" s="96"/>
      <c r="AF22" s="96"/>
      <c r="AG22" s="96"/>
      <c r="AH22" s="96"/>
      <c r="AI22" s="96"/>
      <c r="AJ22" s="96"/>
      <c r="AK22" s="96"/>
      <c r="AL22" s="96"/>
      <c r="AM22" s="96" t="str">
        <f t="shared" si="1"/>
        <v/>
      </c>
      <c r="AN22" s="96"/>
      <c r="AO22" s="96"/>
      <c r="AP22" s="96"/>
      <c r="AQ22" s="96"/>
      <c r="AR22" s="96"/>
      <c r="AS22" s="96"/>
      <c r="AT22" s="96"/>
      <c r="AU22" s="96"/>
      <c r="AV22" s="96"/>
      <c r="AW22" s="96"/>
      <c r="AX22" s="96"/>
      <c r="AY22" s="96"/>
      <c r="AZ22" s="96"/>
      <c r="BA22" s="98"/>
      <c r="BB22" s="96"/>
      <c r="BC22" s="96"/>
      <c r="BD22" s="99"/>
      <c r="BE22" s="99"/>
    </row>
    <row r="23" spans="1:57" s="80" customFormat="1" x14ac:dyDescent="0.2">
      <c r="A23" s="116" t="s">
        <v>543</v>
      </c>
      <c r="B23" s="24"/>
      <c r="C23" s="86"/>
      <c r="D23" s="86" t="s">
        <v>1839</v>
      </c>
      <c r="E23" s="86" t="s">
        <v>1498</v>
      </c>
      <c r="F23" s="86">
        <v>2019</v>
      </c>
      <c r="G23" s="86" t="s">
        <v>559</v>
      </c>
      <c r="H23" s="87" t="str">
        <f>IF(G23="Multiple countries","",IF(G23="","",VLOOKUP(G23,Lookup!$A$3:$F$190,3)))</f>
        <v/>
      </c>
      <c r="I23" s="87" t="str">
        <f>IF(G23="Multiple countries","",IF(G23="","",VLOOKUP(G23,Lookup!$A$3:$F$190,4)))</f>
        <v/>
      </c>
      <c r="J23" s="87" t="str">
        <f>IF(G23="Multiple countries","",IF(G23="","",VLOOKUP(G23,Lookup!$A$3:$F$190,5)))</f>
        <v/>
      </c>
      <c r="K23" s="87" t="str">
        <f>IF(G23="Multiple countries","",IF(G23="","",VLOOKUP(G23,Lookup!$A$3:$F$190,6)))</f>
        <v/>
      </c>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t="str">
        <f t="shared" si="1"/>
        <v/>
      </c>
      <c r="AN23" s="86"/>
      <c r="AO23" s="86"/>
      <c r="AP23" s="86"/>
      <c r="AQ23" s="86"/>
      <c r="AR23" s="86"/>
      <c r="AS23" s="86"/>
      <c r="AT23" s="86"/>
      <c r="AU23" s="86"/>
      <c r="AV23" s="86"/>
      <c r="AW23" s="86"/>
      <c r="AX23" s="86"/>
      <c r="AY23" s="86"/>
      <c r="AZ23" s="86"/>
      <c r="BA23" s="88"/>
      <c r="BB23" s="86"/>
      <c r="BC23" s="86"/>
      <c r="BD23" s="89"/>
      <c r="BE23" s="89"/>
    </row>
    <row r="24" spans="1:57" x14ac:dyDescent="0.2">
      <c r="A24" s="72" t="s">
        <v>543</v>
      </c>
      <c r="B24" s="24"/>
      <c r="C24" s="138"/>
      <c r="D24" s="139" t="s">
        <v>1840</v>
      </c>
      <c r="E24" s="139" t="s">
        <v>1459</v>
      </c>
      <c r="F24" s="138">
        <v>2018</v>
      </c>
      <c r="G24" s="3"/>
      <c r="H24" s="142" t="str">
        <f>IF(G24="Multiple countries","",IF(G24="","",VLOOKUP(G24,Lookup!$A$3:$F$190,3)))</f>
        <v/>
      </c>
      <c r="I24" s="142" t="str">
        <f>IF(G24="Multiple countries","",IF(G24="","",VLOOKUP(G24,Lookup!$A$3:$F$190,4)))</f>
        <v/>
      </c>
      <c r="J24" s="142" t="str">
        <f>IF(G24="Multiple countries","",IF(G24="","",VLOOKUP(G24,Lookup!$A$3:$F$190,5)))</f>
        <v/>
      </c>
      <c r="K24" s="142" t="str">
        <f>IF(G24="Multiple countries","",IF(G24="","",VLOOKUP(G24,Lookup!$A$3:$F$190,6)))</f>
        <v/>
      </c>
      <c r="L24" s="138" t="s">
        <v>20</v>
      </c>
      <c r="M24" s="138"/>
      <c r="N24" s="139" t="s">
        <v>1461</v>
      </c>
      <c r="O24" s="138" t="s">
        <v>1462</v>
      </c>
      <c r="P24" s="72" t="s">
        <v>557</v>
      </c>
      <c r="Q24" s="138" t="s">
        <v>534</v>
      </c>
      <c r="R24" s="138"/>
      <c r="S24" s="138"/>
      <c r="T24" s="138"/>
      <c r="U24" s="138"/>
      <c r="V24" s="138"/>
      <c r="W24" s="138"/>
      <c r="X24" s="138"/>
      <c r="Y24" s="138"/>
      <c r="Z24" s="138"/>
      <c r="AA24" s="72" t="s">
        <v>556</v>
      </c>
      <c r="AB24" s="138"/>
      <c r="AC24" s="138"/>
      <c r="AD24" s="138"/>
      <c r="AE24" s="138"/>
      <c r="AF24" s="138"/>
      <c r="AG24" s="138"/>
      <c r="AH24" s="138"/>
      <c r="AI24" s="138"/>
      <c r="AJ24" s="138"/>
      <c r="AK24" s="138"/>
      <c r="AL24" s="138"/>
      <c r="AM24" s="138" t="str">
        <f t="shared" si="1"/>
        <v/>
      </c>
      <c r="AN24" s="138"/>
      <c r="AO24" s="138"/>
      <c r="AP24" s="138"/>
      <c r="AQ24" s="138"/>
      <c r="AR24" s="138"/>
      <c r="AS24" s="138"/>
      <c r="AT24" s="138"/>
      <c r="AU24" s="138"/>
      <c r="AV24" s="138"/>
      <c r="AW24" s="138"/>
      <c r="AX24" s="138"/>
      <c r="AY24" s="138"/>
      <c r="AZ24" s="138"/>
      <c r="BA24" s="138"/>
      <c r="BB24" s="138"/>
      <c r="BC24" s="138"/>
    </row>
    <row r="25" spans="1:57" s="80" customFormat="1" x14ac:dyDescent="0.2">
      <c r="A25" s="116" t="s">
        <v>543</v>
      </c>
      <c r="B25" s="24"/>
      <c r="C25" s="82"/>
      <c r="D25" s="82" t="s">
        <v>1841</v>
      </c>
      <c r="E25" s="82" t="s">
        <v>1492</v>
      </c>
      <c r="F25" s="82">
        <v>2019</v>
      </c>
      <c r="G25" s="82" t="s">
        <v>73</v>
      </c>
      <c r="H25" s="83" t="str">
        <f>IF(G25="Multiple countries","",IF(G25="","",VLOOKUP(G25,Lookup!$A$3:$F$190,3)))</f>
        <v>AFRICA - EAST AND SOUTHERN</v>
      </c>
      <c r="I25" s="83" t="str">
        <f>IF(G25="Multiple countries","",IF(G25="","",VLOOKUP(G25,Lookup!$A$3:$F$190,4)))</f>
        <v>African Region</v>
      </c>
      <c r="J25" s="83" t="str">
        <f>IF(G25="Multiple countries","",IF(G25="","",VLOOKUP(G25,Lookup!$A$3:$F$190,5)))</f>
        <v>Sub-Saharan Africa</v>
      </c>
      <c r="K25" s="83" t="str">
        <f>IF(G25="Multiple countries","",IF(G25="","",VLOOKUP(G25,Lookup!$A$3:$F$190,6)))</f>
        <v>Lower middle income</v>
      </c>
      <c r="L25" s="82"/>
      <c r="M25" s="82"/>
      <c r="N25" s="67" t="s">
        <v>1563</v>
      </c>
      <c r="O25" s="82"/>
      <c r="P25" s="82">
        <v>2018</v>
      </c>
      <c r="Q25" s="82" t="s">
        <v>531</v>
      </c>
      <c r="R25" s="82" t="s">
        <v>49</v>
      </c>
      <c r="S25" s="82"/>
      <c r="T25" s="82">
        <v>380</v>
      </c>
      <c r="U25" s="82"/>
      <c r="V25" s="82"/>
      <c r="W25" s="82"/>
      <c r="X25" s="82"/>
      <c r="Y25" s="82" t="s">
        <v>557</v>
      </c>
      <c r="Z25" s="82"/>
      <c r="AA25" s="67" t="s">
        <v>1493</v>
      </c>
      <c r="AB25" s="82"/>
      <c r="AC25" s="82"/>
      <c r="AD25" s="82"/>
      <c r="AE25" s="82"/>
      <c r="AF25" s="82"/>
      <c r="AG25" s="82"/>
      <c r="AH25" s="82"/>
      <c r="AI25" s="82"/>
      <c r="AJ25" s="82"/>
      <c r="AK25" s="82"/>
      <c r="AL25" s="82"/>
      <c r="AM25" s="82" t="str">
        <f t="shared" si="1"/>
        <v/>
      </c>
      <c r="AN25" s="82"/>
      <c r="AO25" s="82"/>
      <c r="AP25" s="67" t="s">
        <v>1566</v>
      </c>
      <c r="AQ25" s="82"/>
      <c r="AR25" s="82"/>
      <c r="AS25" s="82"/>
      <c r="AT25" s="82"/>
      <c r="AU25" s="82"/>
      <c r="AV25" s="82"/>
      <c r="AW25" s="82"/>
      <c r="AX25" s="82"/>
      <c r="AY25" s="82"/>
      <c r="AZ25" s="82"/>
      <c r="BA25" s="85"/>
      <c r="BB25" s="82" t="s">
        <v>28</v>
      </c>
      <c r="BC25" s="82"/>
      <c r="BD25" s="82"/>
      <c r="BE25" s="84" t="s">
        <v>1564</v>
      </c>
    </row>
    <row r="26" spans="1:57" x14ac:dyDescent="0.2">
      <c r="A26" s="3"/>
      <c r="B26" s="24"/>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row>
    <row r="27" spans="1:57" x14ac:dyDescent="0.2">
      <c r="A27" s="3"/>
      <c r="B27" s="24"/>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row>
    <row r="28" spans="1:57" x14ac:dyDescent="0.2">
      <c r="A28" s="3"/>
      <c r="B28" s="24"/>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row>
    <row r="29" spans="1:57" x14ac:dyDescent="0.2">
      <c r="A29" s="3"/>
      <c r="B29" s="24"/>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row>
    <row r="30" spans="1:57" x14ac:dyDescent="0.2">
      <c r="A30" s="3"/>
      <c r="B30" s="2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row r="31" spans="1:57" x14ac:dyDescent="0.2">
      <c r="A31" s="3"/>
      <c r="B31" s="2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row>
    <row r="32" spans="1:57" x14ac:dyDescent="0.2">
      <c r="A32" s="3"/>
      <c r="B32" s="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row>
    <row r="33" spans="1:56" x14ac:dyDescent="0.2">
      <c r="A33" s="3"/>
      <c r="B33" s="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6" x14ac:dyDescent="0.2">
      <c r="A34" s="3"/>
      <c r="B34" s="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row>
    <row r="35" spans="1:56" x14ac:dyDescent="0.2">
      <c r="A35" s="3"/>
      <c r="B35" s="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row>
    <row r="36" spans="1:56" x14ac:dyDescent="0.2">
      <c r="A36" s="3"/>
      <c r="B36" s="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row>
    <row r="37" spans="1:56" x14ac:dyDescent="0.2">
      <c r="A37" s="3"/>
      <c r="B37" s="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row>
    <row r="38" spans="1:56" x14ac:dyDescent="0.2">
      <c r="A38" s="3"/>
      <c r="B38" s="24"/>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row>
    <row r="39" spans="1:56" x14ac:dyDescent="0.2">
      <c r="A39" s="3"/>
      <c r="B39" s="24"/>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row>
    <row r="40" spans="1:56" x14ac:dyDescent="0.2">
      <c r="A40" s="3"/>
      <c r="B40" s="24"/>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row>
    <row r="41" spans="1:56" x14ac:dyDescent="0.2">
      <c r="A41" s="3"/>
      <c r="B41" s="24"/>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row>
    <row r="42" spans="1:56" x14ac:dyDescent="0.2">
      <c r="A42" s="3"/>
      <c r="B42" s="24"/>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row>
  </sheetData>
  <autoFilter ref="A2:BE18" xr:uid="{00000000-0009-0000-0000-000004000000}"/>
  <sortState xmlns:xlrd2="http://schemas.microsoft.com/office/spreadsheetml/2017/richdata2" ref="A3:BE25">
    <sortCondition ref="D3:D25"/>
  </sortState>
  <mergeCells count="8">
    <mergeCell ref="BD1:BE1"/>
    <mergeCell ref="AY1:BA1"/>
    <mergeCell ref="BB1:BC1"/>
    <mergeCell ref="A1:K1"/>
    <mergeCell ref="L1:AD1"/>
    <mergeCell ref="AE1:AM1"/>
    <mergeCell ref="AN1:AT1"/>
    <mergeCell ref="AU1:AX1"/>
  </mergeCells>
  <hyperlinks>
    <hyperlink ref="BE17" r:id="rId1" xr:uid="{00000000-0004-0000-0400-000000000000}"/>
    <hyperlink ref="BE10" r:id="rId2" xr:uid="{00000000-0004-0000-0400-000001000000}"/>
    <hyperlink ref="BE11" r:id="rId3" xr:uid="{00000000-0004-0000-0400-000002000000}"/>
    <hyperlink ref="BE12" r:id="rId4" xr:uid="{00000000-0004-0000-0400-000003000000}"/>
    <hyperlink ref="BE13" r:id="rId5" xr:uid="{00000000-0004-0000-0400-000004000000}"/>
    <hyperlink ref="BE14" r:id="rId6" xr:uid="{00000000-0004-0000-0400-000005000000}"/>
  </hyperlinks>
  <pageMargins left="0.7" right="0.7" top="0.75" bottom="0.75" header="0.3" footer="0.3"/>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400-000000000000}">
          <x14:formula1>
            <xm:f>Lists!$A$2:$A$41</xm:f>
          </x14:formula1>
          <xm:sqref>F3:F7 F19:F23 F25 F9:F17</xm:sqref>
        </x14:dataValidation>
        <x14:dataValidation type="list" allowBlank="1" showInputMessage="1" showErrorMessage="1" xr:uid="{00000000-0002-0000-0400-000001000000}">
          <x14:formula1>
            <xm:f>Lookup!$A$3:$A$190</xm:f>
          </x14:formula1>
          <xm:sqref>G3:G7 G24:G25 G9:G18</xm:sqref>
        </x14:dataValidation>
        <x14:dataValidation type="list" allowBlank="1" showInputMessage="1" showErrorMessage="1" xr:uid="{00000000-0002-0000-0400-000002000000}">
          <x14:formula1>
            <xm:f>Lists!$B$2:$B$6</xm:f>
          </x14:formula1>
          <xm:sqref>Q25 Q3:Q23</xm:sqref>
        </x14:dataValidation>
        <x14:dataValidation type="list" allowBlank="1" showInputMessage="1" showErrorMessage="1" xr:uid="{00000000-0002-0000-0400-000003000000}">
          <x14:formula1>
            <xm:f>Lists!$D$2:$D$14</xm:f>
          </x14:formula1>
          <xm:sqref>R3:R9 R25 R11:R23</xm:sqref>
        </x14:dataValidation>
        <x14:dataValidation type="list" allowBlank="1" showInputMessage="1" showErrorMessage="1" xr:uid="{00000000-0002-0000-0400-000004000000}">
          <x14:formula1>
            <xm:f>Lists!$C$2:$C$7</xm:f>
          </x14:formula1>
          <xm:sqref>L25 L3:L23</xm:sqref>
        </x14:dataValidation>
        <x14:dataValidation type="list" allowBlank="1" showInputMessage="1" showErrorMessage="1" xr:uid="{00000000-0002-0000-0400-000005000000}">
          <x14:formula1>
            <xm:f>Lists!$E$2:$E$11</xm:f>
          </x14:formula1>
          <xm:sqref>U25 U3:U18</xm:sqref>
        </x14:dataValidation>
        <x14:dataValidation type="list" allowBlank="1" showInputMessage="1" showErrorMessage="1" xr:uid="{00000000-0002-0000-0400-000006000000}">
          <x14:formula1>
            <xm:f>Lists!$G$2:$G$6</xm:f>
          </x14:formula1>
          <xm:sqref>AR25 AU25 AE25:AL25 Y25 BB25 AO25 AR3:AR23 AU3:AU23 AE3:AL23 Y3:Y23 BB3:BB23 AO3:AO23</xm:sqref>
        </x14:dataValidation>
        <x14:dataValidation type="list" allowBlank="1" showInputMessage="1" showErrorMessage="1" xr:uid="{00000000-0002-0000-0400-000007000000}">
          <x14:formula1>
            <xm:f>Lists!$F$2:$F$7</xm:f>
          </x14:formula1>
          <xm:sqref>W25 W3:W18</xm:sqref>
        </x14:dataValidation>
        <x14:dataValidation type="list" allowBlank="1" showInputMessage="1" showErrorMessage="1" xr:uid="{00000000-0002-0000-0400-000008000000}">
          <x14:formula1>
            <xm:f>Lists!$D$2:$D$17</xm:f>
          </x14:formula1>
          <xm:sqref>R10</xm:sqref>
        </x14:dataValidation>
        <x14:dataValidation type="list" allowBlank="1" showInputMessage="1" showErrorMessage="1" xr:uid="{00000000-0002-0000-0400-000009000000}">
          <x14:formula1>
            <xm:f>Lookup!$A$3:$A$191</xm:f>
          </x14:formula1>
          <xm:sqref>G19:G23</xm:sqref>
        </x14:dataValidation>
        <x14:dataValidation type="list" allowBlank="1" showInputMessage="1" showErrorMessage="1" xr:uid="{00000000-0002-0000-0400-00000A000000}">
          <x14:formula1>
            <xm:f>Lists!$E$2:$E$14</xm:f>
          </x14:formula1>
          <xm:sqref>U19:U23</xm:sqref>
        </x14:dataValidation>
        <x14:dataValidation type="list" allowBlank="1" showInputMessage="1" showErrorMessage="1" xr:uid="{00000000-0002-0000-0400-00000B000000}">
          <x14:formula1>
            <xm:f>Lists!$F$2:$F$10</xm:f>
          </x14:formula1>
          <xm:sqref>W19:W23</xm:sqref>
        </x14:dataValidation>
        <x14:dataValidation type="list" allowBlank="1" showInputMessage="1" showErrorMessage="1" xr:uid="{00000000-0002-0000-0400-00000C000000}">
          <x14:formula1>
            <xm:f>Lists!$H$2:$H$3</xm:f>
          </x14:formula1>
          <xm:sqref>A3:A23</xm:sqref>
        </x14:dataValidation>
        <x14:dataValidation type="list" allowBlank="1" showInputMessage="1" showErrorMessage="1" xr:uid="{00000000-0002-0000-0400-00000D000000}">
          <x14:formula1>
            <xm:f>Lists!$K$2:$K$6</xm:f>
          </x14:formula1>
          <xm:sqref>B3:B42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workbookViewId="0">
      <selection activeCell="B31" sqref="B31"/>
    </sheetView>
  </sheetViews>
  <sheetFormatPr baseColWidth="10" defaultColWidth="8.83203125" defaultRowHeight="15" x14ac:dyDescent="0.2"/>
  <cols>
    <col min="1" max="1" width="29.6640625" bestFit="1" customWidth="1"/>
    <col min="2" max="2" width="78" customWidth="1"/>
    <col min="3" max="3" width="9.6640625" customWidth="1"/>
    <col min="4" max="4" width="26.33203125" customWidth="1"/>
    <col min="5" max="5" width="9.6640625" bestFit="1" customWidth="1"/>
    <col min="6" max="6" width="20" bestFit="1" customWidth="1"/>
    <col min="7" max="7" width="36.6640625" customWidth="1"/>
  </cols>
  <sheetData>
    <row r="1" spans="1:7" x14ac:dyDescent="0.2">
      <c r="A1" s="9" t="s">
        <v>1526</v>
      </c>
      <c r="B1" s="9" t="s">
        <v>1527</v>
      </c>
      <c r="C1" s="9" t="s">
        <v>1528</v>
      </c>
      <c r="D1" s="9" t="s">
        <v>1529</v>
      </c>
      <c r="E1" s="9" t="s">
        <v>1531</v>
      </c>
      <c r="G1" s="9" t="s">
        <v>1567</v>
      </c>
    </row>
    <row r="2" spans="1:7" x14ac:dyDescent="0.2">
      <c r="A2" t="s">
        <v>1530</v>
      </c>
      <c r="B2" t="s">
        <v>1532</v>
      </c>
      <c r="C2" t="s">
        <v>28</v>
      </c>
      <c r="D2" t="s">
        <v>1541</v>
      </c>
      <c r="E2" s="115">
        <v>43791</v>
      </c>
      <c r="F2" t="s">
        <v>1558</v>
      </c>
    </row>
    <row r="3" spans="1:7" x14ac:dyDescent="0.2">
      <c r="A3" t="s">
        <v>1530</v>
      </c>
      <c r="B3" t="s">
        <v>1545</v>
      </c>
      <c r="C3" t="s">
        <v>28</v>
      </c>
      <c r="D3" t="s">
        <v>1546</v>
      </c>
      <c r="E3" s="115">
        <v>43791</v>
      </c>
      <c r="F3" t="s">
        <v>1557</v>
      </c>
    </row>
    <row r="4" spans="1:7" x14ac:dyDescent="0.2">
      <c r="A4" t="s">
        <v>1530</v>
      </c>
      <c r="B4" t="s">
        <v>1553</v>
      </c>
      <c r="C4" t="s">
        <v>28</v>
      </c>
      <c r="D4" t="s">
        <v>1554</v>
      </c>
      <c r="E4" s="115">
        <v>43791</v>
      </c>
      <c r="F4" t="s">
        <v>1556</v>
      </c>
    </row>
    <row r="5" spans="1:7" x14ac:dyDescent="0.2">
      <c r="A5" t="s">
        <v>1562</v>
      </c>
      <c r="B5" t="s">
        <v>1561</v>
      </c>
      <c r="C5" t="s">
        <v>28</v>
      </c>
      <c r="D5" t="s">
        <v>1565</v>
      </c>
      <c r="E5" s="115">
        <v>43803</v>
      </c>
      <c r="F5" t="s">
        <v>1556</v>
      </c>
      <c r="G5" t="s">
        <v>1568</v>
      </c>
    </row>
    <row r="6" spans="1:7" x14ac:dyDescent="0.2">
      <c r="A6" t="s">
        <v>1562</v>
      </c>
      <c r="B6" t="s">
        <v>1498</v>
      </c>
      <c r="C6" t="s">
        <v>29</v>
      </c>
      <c r="D6" t="s">
        <v>1569</v>
      </c>
      <c r="E6" s="115">
        <v>43803</v>
      </c>
    </row>
    <row r="7" spans="1:7" x14ac:dyDescent="0.2">
      <c r="A7" t="s">
        <v>1562</v>
      </c>
      <c r="C7" t="s">
        <v>1579</v>
      </c>
      <c r="D7" t="s">
        <v>1580</v>
      </c>
      <c r="E7" s="115">
        <v>43829</v>
      </c>
      <c r="G7" s="76" t="s">
        <v>1578</v>
      </c>
    </row>
    <row r="8" spans="1:7" x14ac:dyDescent="0.2">
      <c r="A8" t="s">
        <v>1581</v>
      </c>
      <c r="B8" t="s">
        <v>1582</v>
      </c>
      <c r="C8" t="s">
        <v>29</v>
      </c>
      <c r="D8" t="s">
        <v>1583</v>
      </c>
      <c r="E8" s="115">
        <v>43865</v>
      </c>
    </row>
    <row r="9" spans="1:7" x14ac:dyDescent="0.2">
      <c r="A9" t="s">
        <v>1584</v>
      </c>
      <c r="B9" t="s">
        <v>1585</v>
      </c>
      <c r="C9" t="s">
        <v>29</v>
      </c>
      <c r="D9" t="s">
        <v>1583</v>
      </c>
      <c r="E9" s="115">
        <v>43864</v>
      </c>
    </row>
    <row r="10" spans="1:7" x14ac:dyDescent="0.2">
      <c r="A10" t="s">
        <v>1584</v>
      </c>
      <c r="B10" t="s">
        <v>1586</v>
      </c>
      <c r="C10" t="s">
        <v>29</v>
      </c>
      <c r="D10" t="s">
        <v>1587</v>
      </c>
      <c r="E10" s="115">
        <v>43864</v>
      </c>
    </row>
    <row r="11" spans="1:7" x14ac:dyDescent="0.2">
      <c r="A11" t="s">
        <v>1584</v>
      </c>
      <c r="B11" s="80" t="s">
        <v>1595</v>
      </c>
      <c r="C11" t="s">
        <v>28</v>
      </c>
      <c r="E11" s="115">
        <v>43864</v>
      </c>
      <c r="F11" t="s">
        <v>1556</v>
      </c>
    </row>
    <row r="12" spans="1:7" x14ac:dyDescent="0.2">
      <c r="A12" t="s">
        <v>1614</v>
      </c>
      <c r="B12" s="80" t="s">
        <v>1597</v>
      </c>
      <c r="C12" t="s">
        <v>28</v>
      </c>
      <c r="E12" s="115">
        <v>43881</v>
      </c>
      <c r="F12" t="s">
        <v>1557</v>
      </c>
    </row>
    <row r="13" spans="1:7" x14ac:dyDescent="0.2">
      <c r="A13" t="s">
        <v>1614</v>
      </c>
      <c r="B13" s="80" t="s">
        <v>1600</v>
      </c>
      <c r="C13" t="s">
        <v>28</v>
      </c>
      <c r="E13" s="115">
        <v>43881</v>
      </c>
      <c r="F13" t="s">
        <v>1557</v>
      </c>
    </row>
    <row r="14" spans="1:7" x14ac:dyDescent="0.2">
      <c r="A14" t="s">
        <v>1614</v>
      </c>
      <c r="B14" s="80" t="s">
        <v>1606</v>
      </c>
      <c r="C14" t="s">
        <v>28</v>
      </c>
      <c r="E14" s="115">
        <v>43881</v>
      </c>
      <c r="F14" t="s">
        <v>1607</v>
      </c>
    </row>
    <row r="15" spans="1:7" x14ac:dyDescent="0.2">
      <c r="A15" t="s">
        <v>1614</v>
      </c>
      <c r="B15" s="80" t="s">
        <v>1615</v>
      </c>
      <c r="C15" t="s">
        <v>28</v>
      </c>
      <c r="E15" s="115">
        <v>43881</v>
      </c>
      <c r="F15" t="s">
        <v>1557</v>
      </c>
    </row>
    <row r="16" spans="1:7" x14ac:dyDescent="0.2">
      <c r="A16" t="s">
        <v>1625</v>
      </c>
      <c r="B16" s="118" t="s">
        <v>1626</v>
      </c>
      <c r="C16" t="s">
        <v>29</v>
      </c>
      <c r="D16" s="115" t="s">
        <v>1622</v>
      </c>
      <c r="E16" s="115">
        <v>43887</v>
      </c>
    </row>
    <row r="17" spans="1:7" x14ac:dyDescent="0.2">
      <c r="A17" t="s">
        <v>1625</v>
      </c>
      <c r="B17" s="118" t="s">
        <v>1627</v>
      </c>
      <c r="C17" t="s">
        <v>28</v>
      </c>
      <c r="E17" s="115">
        <v>43887</v>
      </c>
      <c r="F17" t="s">
        <v>978</v>
      </c>
      <c r="G17" t="s">
        <v>1628</v>
      </c>
    </row>
    <row r="18" spans="1:7" x14ac:dyDescent="0.2">
      <c r="A18" t="s">
        <v>1625</v>
      </c>
      <c r="B18" s="118" t="s">
        <v>1629</v>
      </c>
      <c r="C18" t="s">
        <v>28</v>
      </c>
      <c r="E18" s="115">
        <v>43887</v>
      </c>
      <c r="F18" t="s">
        <v>978</v>
      </c>
      <c r="G18" t="s">
        <v>1628</v>
      </c>
    </row>
    <row r="19" spans="1:7" x14ac:dyDescent="0.2">
      <c r="A19" t="s">
        <v>1625</v>
      </c>
      <c r="B19" s="118" t="s">
        <v>1630</v>
      </c>
      <c r="C19" t="s">
        <v>28</v>
      </c>
      <c r="E19" s="115">
        <v>43887</v>
      </c>
      <c r="F19" t="s">
        <v>1558</v>
      </c>
      <c r="G19" t="s">
        <v>1628</v>
      </c>
    </row>
    <row r="20" spans="1:7" x14ac:dyDescent="0.2">
      <c r="A20" t="s">
        <v>1625</v>
      </c>
      <c r="B20" s="118" t="s">
        <v>1631</v>
      </c>
      <c r="C20" t="s">
        <v>29</v>
      </c>
      <c r="D20" t="s">
        <v>1632</v>
      </c>
      <c r="E20" s="115">
        <v>43887</v>
      </c>
    </row>
    <row r="21" spans="1:7" x14ac:dyDescent="0.2">
      <c r="A21" t="s">
        <v>1625</v>
      </c>
      <c r="B21" s="118" t="s">
        <v>1633</v>
      </c>
      <c r="C21" t="s">
        <v>29</v>
      </c>
      <c r="D21" t="s">
        <v>1634</v>
      </c>
      <c r="E21" s="115">
        <v>43887</v>
      </c>
    </row>
    <row r="22" spans="1:7" x14ac:dyDescent="0.2">
      <c r="A22" t="s">
        <v>1617</v>
      </c>
      <c r="B22" s="118" t="s">
        <v>1616</v>
      </c>
      <c r="C22" t="s">
        <v>28</v>
      </c>
      <c r="D22" s="115"/>
      <c r="E22" s="115">
        <v>43891</v>
      </c>
      <c r="F22" t="s">
        <v>1558</v>
      </c>
    </row>
    <row r="23" spans="1:7" x14ac:dyDescent="0.2">
      <c r="A23" t="s">
        <v>1617</v>
      </c>
      <c r="B23" s="118" t="s">
        <v>1618</v>
      </c>
      <c r="C23" t="s">
        <v>28</v>
      </c>
      <c r="D23" s="115"/>
      <c r="E23" s="115">
        <v>43891</v>
      </c>
      <c r="F23" t="s">
        <v>1558</v>
      </c>
    </row>
    <row r="24" spans="1:7" x14ac:dyDescent="0.2">
      <c r="A24" t="s">
        <v>1617</v>
      </c>
      <c r="B24" s="118" t="s">
        <v>1619</v>
      </c>
      <c r="C24" t="s">
        <v>28</v>
      </c>
      <c r="D24" s="115"/>
      <c r="E24" s="115">
        <v>43891</v>
      </c>
      <c r="F24" t="s">
        <v>1556</v>
      </c>
    </row>
    <row r="25" spans="1:7" x14ac:dyDescent="0.2">
      <c r="A25" t="s">
        <v>1617</v>
      </c>
      <c r="B25" s="118" t="s">
        <v>1620</v>
      </c>
      <c r="C25" t="s">
        <v>28</v>
      </c>
      <c r="D25" s="115"/>
      <c r="E25" s="115">
        <v>43891</v>
      </c>
      <c r="F25" t="s">
        <v>1556</v>
      </c>
    </row>
    <row r="26" spans="1:7" x14ac:dyDescent="0.2">
      <c r="A26" t="s">
        <v>1617</v>
      </c>
      <c r="B26" s="118" t="s">
        <v>1621</v>
      </c>
      <c r="C26" t="s">
        <v>29</v>
      </c>
      <c r="D26" s="115" t="s">
        <v>1622</v>
      </c>
      <c r="E26" s="115">
        <v>43891</v>
      </c>
    </row>
    <row r="27" spans="1:7" x14ac:dyDescent="0.2">
      <c r="A27" t="s">
        <v>1617</v>
      </c>
      <c r="B27" s="118" t="s">
        <v>1623</v>
      </c>
      <c r="C27" t="s">
        <v>28</v>
      </c>
      <c r="D27" s="115"/>
      <c r="E27" s="115">
        <v>43891</v>
      </c>
      <c r="F27" t="s">
        <v>1556</v>
      </c>
    </row>
    <row r="28" spans="1:7" x14ac:dyDescent="0.2">
      <c r="A28" t="s">
        <v>1617</v>
      </c>
      <c r="B28" s="118" t="s">
        <v>1624</v>
      </c>
      <c r="C28" t="s">
        <v>28</v>
      </c>
      <c r="D28" s="115"/>
      <c r="E28" s="115">
        <v>43891</v>
      </c>
      <c r="F28" t="s">
        <v>1558</v>
      </c>
    </row>
    <row r="30" spans="1:7" x14ac:dyDescent="0.2">
      <c r="B30" s="119"/>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2"/>
  <sheetViews>
    <sheetView topLeftCell="A2" zoomScale="80" zoomScaleNormal="80" workbookViewId="0">
      <selection activeCell="A43" sqref="A43"/>
    </sheetView>
  </sheetViews>
  <sheetFormatPr baseColWidth="10" defaultColWidth="8.83203125" defaultRowHeight="15" x14ac:dyDescent="0.2"/>
  <cols>
    <col min="1" max="1" width="5" style="16" bestFit="1" customWidth="1"/>
    <col min="2" max="2" width="19.5" style="16" bestFit="1" customWidth="1"/>
    <col min="3" max="3" width="36.33203125" style="16" bestFit="1" customWidth="1"/>
    <col min="4" max="4" width="24.83203125" style="16" customWidth="1"/>
    <col min="5" max="5" width="34.6640625" style="16" customWidth="1"/>
    <col min="6" max="6" width="42.5" style="16" bestFit="1" customWidth="1"/>
    <col min="7" max="7" width="19.5" style="16" bestFit="1" customWidth="1"/>
    <col min="8" max="8" width="8.6640625" style="16" bestFit="1" customWidth="1"/>
    <col min="9" max="16384" width="8.83203125" style="16"/>
  </cols>
  <sheetData>
    <row r="1" spans="1:11" x14ac:dyDescent="0.2">
      <c r="A1" s="9" t="s">
        <v>2</v>
      </c>
      <c r="B1" s="9" t="s">
        <v>50</v>
      </c>
      <c r="C1" s="9" t="s">
        <v>7</v>
      </c>
      <c r="D1" s="9" t="s">
        <v>52</v>
      </c>
      <c r="E1" s="9" t="s">
        <v>53</v>
      </c>
      <c r="F1" s="9" t="s">
        <v>579</v>
      </c>
      <c r="G1" s="9" t="s">
        <v>54</v>
      </c>
      <c r="H1" s="9" t="s">
        <v>3</v>
      </c>
      <c r="I1" s="9" t="s">
        <v>978</v>
      </c>
      <c r="J1" s="9" t="s">
        <v>1225</v>
      </c>
      <c r="K1" s="9" t="s">
        <v>1234</v>
      </c>
    </row>
    <row r="2" spans="1:11" ht="16" x14ac:dyDescent="0.2">
      <c r="A2" s="16">
        <v>1980</v>
      </c>
      <c r="B2" s="16" t="s">
        <v>531</v>
      </c>
      <c r="C2" s="1" t="s">
        <v>8</v>
      </c>
      <c r="D2" s="1" t="s">
        <v>49</v>
      </c>
      <c r="E2" s="2" t="s">
        <v>48</v>
      </c>
      <c r="F2" s="38" t="s">
        <v>580</v>
      </c>
      <c r="G2" s="16" t="s">
        <v>28</v>
      </c>
      <c r="H2" s="16" t="s">
        <v>543</v>
      </c>
      <c r="I2" s="16" t="s">
        <v>979</v>
      </c>
      <c r="J2" s="16" t="s">
        <v>1226</v>
      </c>
      <c r="K2" s="16" t="s">
        <v>1233</v>
      </c>
    </row>
    <row r="3" spans="1:11" ht="16" x14ac:dyDescent="0.2">
      <c r="A3" s="16">
        <v>1981</v>
      </c>
      <c r="B3" s="16" t="s">
        <v>532</v>
      </c>
      <c r="C3" s="1" t="s">
        <v>9</v>
      </c>
      <c r="D3" s="1" t="s">
        <v>1005</v>
      </c>
      <c r="E3" s="1" t="s">
        <v>22</v>
      </c>
      <c r="F3" s="38" t="s">
        <v>581</v>
      </c>
      <c r="G3" s="1" t="s">
        <v>29</v>
      </c>
      <c r="H3" s="16" t="s">
        <v>544</v>
      </c>
      <c r="I3" s="45" t="s">
        <v>981</v>
      </c>
      <c r="J3" s="16" t="s">
        <v>1227</v>
      </c>
      <c r="K3" s="16" t="s">
        <v>1235</v>
      </c>
    </row>
    <row r="4" spans="1:11" ht="16" x14ac:dyDescent="0.2">
      <c r="A4" s="16">
        <v>1982</v>
      </c>
      <c r="B4" s="16" t="s">
        <v>533</v>
      </c>
      <c r="C4" s="1" t="s">
        <v>10</v>
      </c>
      <c r="D4" s="1" t="s">
        <v>19</v>
      </c>
      <c r="E4" s="1" t="s">
        <v>888</v>
      </c>
      <c r="F4" s="38" t="s">
        <v>582</v>
      </c>
      <c r="G4" s="1" t="s">
        <v>558</v>
      </c>
      <c r="I4" s="45" t="s">
        <v>980</v>
      </c>
      <c r="J4" s="16" t="s">
        <v>1228</v>
      </c>
      <c r="K4" s="16" t="s">
        <v>1706</v>
      </c>
    </row>
    <row r="5" spans="1:11" ht="16" x14ac:dyDescent="0.2">
      <c r="A5" s="16">
        <v>1983</v>
      </c>
      <c r="B5" s="16" t="s">
        <v>558</v>
      </c>
      <c r="C5" s="1" t="s">
        <v>11</v>
      </c>
      <c r="D5" s="1" t="s">
        <v>15</v>
      </c>
      <c r="E5" s="1" t="s">
        <v>24</v>
      </c>
      <c r="F5" s="38" t="s">
        <v>583</v>
      </c>
      <c r="G5" s="1" t="s">
        <v>556</v>
      </c>
      <c r="I5" s="1" t="s">
        <v>558</v>
      </c>
      <c r="J5" s="1" t="s">
        <v>558</v>
      </c>
      <c r="K5" s="16" t="s">
        <v>1236</v>
      </c>
    </row>
    <row r="6" spans="1:11" ht="16" x14ac:dyDescent="0.2">
      <c r="A6" s="16">
        <v>1984</v>
      </c>
      <c r="B6" s="16" t="s">
        <v>534</v>
      </c>
      <c r="C6" s="1" t="s">
        <v>12</v>
      </c>
      <c r="D6" s="1" t="s">
        <v>13</v>
      </c>
      <c r="E6" s="1" t="s">
        <v>26</v>
      </c>
      <c r="F6" s="38" t="s">
        <v>584</v>
      </c>
      <c r="G6" s="1" t="s">
        <v>557</v>
      </c>
      <c r="K6" s="1" t="s">
        <v>1237</v>
      </c>
    </row>
    <row r="7" spans="1:11" ht="16" x14ac:dyDescent="0.2">
      <c r="A7" s="16">
        <v>1985</v>
      </c>
      <c r="C7" s="1" t="s">
        <v>20</v>
      </c>
      <c r="D7" s="1" t="s">
        <v>39</v>
      </c>
      <c r="E7" s="1" t="s">
        <v>33</v>
      </c>
      <c r="F7" s="38" t="s">
        <v>585</v>
      </c>
      <c r="G7" s="1" t="s">
        <v>534</v>
      </c>
    </row>
    <row r="8" spans="1:11" ht="16" x14ac:dyDescent="0.2">
      <c r="A8" s="16">
        <v>1986</v>
      </c>
      <c r="D8" s="1" t="s">
        <v>890</v>
      </c>
      <c r="E8" s="1" t="s">
        <v>34</v>
      </c>
      <c r="F8" s="38" t="s">
        <v>1548</v>
      </c>
    </row>
    <row r="9" spans="1:11" ht="16" x14ac:dyDescent="0.2">
      <c r="A9" s="16">
        <v>1987</v>
      </c>
      <c r="D9" s="1" t="s">
        <v>20</v>
      </c>
      <c r="E9" s="1" t="s">
        <v>25</v>
      </c>
      <c r="F9" s="42" t="s">
        <v>603</v>
      </c>
    </row>
    <row r="10" spans="1:11" ht="16" x14ac:dyDescent="0.2">
      <c r="A10" s="16">
        <v>1988</v>
      </c>
      <c r="D10" s="1" t="s">
        <v>1006</v>
      </c>
      <c r="E10" s="1" t="s">
        <v>35</v>
      </c>
      <c r="F10" s="42" t="s">
        <v>557</v>
      </c>
    </row>
    <row r="11" spans="1:11" ht="16" x14ac:dyDescent="0.2">
      <c r="A11" s="16">
        <v>1989</v>
      </c>
      <c r="D11" s="1" t="s">
        <v>31</v>
      </c>
      <c r="E11" s="1" t="s">
        <v>36</v>
      </c>
      <c r="F11" s="1"/>
    </row>
    <row r="12" spans="1:11" ht="16" x14ac:dyDescent="0.2">
      <c r="A12" s="16">
        <v>1990</v>
      </c>
      <c r="D12" s="1" t="s">
        <v>14</v>
      </c>
      <c r="E12" s="1" t="s">
        <v>889</v>
      </c>
    </row>
    <row r="13" spans="1:11" ht="16" x14ac:dyDescent="0.2">
      <c r="A13" s="16">
        <v>1991</v>
      </c>
      <c r="D13" s="1" t="s">
        <v>18</v>
      </c>
      <c r="E13" s="1" t="s">
        <v>887</v>
      </c>
    </row>
    <row r="14" spans="1:11" ht="16" x14ac:dyDescent="0.2">
      <c r="A14" s="16">
        <v>1992</v>
      </c>
      <c r="D14" s="1" t="s">
        <v>17</v>
      </c>
      <c r="E14" s="1" t="s">
        <v>23</v>
      </c>
    </row>
    <row r="15" spans="1:11" ht="16" x14ac:dyDescent="0.2">
      <c r="A15" s="16">
        <v>1993</v>
      </c>
      <c r="D15" s="1" t="s">
        <v>16</v>
      </c>
    </row>
    <row r="16" spans="1:11" ht="16" x14ac:dyDescent="0.2">
      <c r="A16" s="16">
        <v>1994</v>
      </c>
      <c r="D16" s="1" t="s">
        <v>32</v>
      </c>
    </row>
    <row r="17" spans="1:4" ht="16" x14ac:dyDescent="0.2">
      <c r="A17" s="16">
        <v>1995</v>
      </c>
      <c r="D17" s="1" t="s">
        <v>37</v>
      </c>
    </row>
    <row r="18" spans="1:4" x14ac:dyDescent="0.2">
      <c r="A18" s="16">
        <v>1996</v>
      </c>
    </row>
    <row r="19" spans="1:4" x14ac:dyDescent="0.2">
      <c r="A19" s="16">
        <v>1997</v>
      </c>
    </row>
    <row r="20" spans="1:4" x14ac:dyDescent="0.2">
      <c r="A20" s="16">
        <v>1998</v>
      </c>
    </row>
    <row r="21" spans="1:4" x14ac:dyDescent="0.2">
      <c r="A21" s="16">
        <v>1999</v>
      </c>
    </row>
    <row r="22" spans="1:4" x14ac:dyDescent="0.2">
      <c r="A22" s="16">
        <v>2000</v>
      </c>
    </row>
    <row r="23" spans="1:4" x14ac:dyDescent="0.2">
      <c r="A23" s="16">
        <v>2001</v>
      </c>
    </row>
    <row r="24" spans="1:4" x14ac:dyDescent="0.2">
      <c r="A24" s="16">
        <v>2002</v>
      </c>
    </row>
    <row r="25" spans="1:4" x14ac:dyDescent="0.2">
      <c r="A25" s="16">
        <v>2003</v>
      </c>
    </row>
    <row r="26" spans="1:4" x14ac:dyDescent="0.2">
      <c r="A26" s="16">
        <v>2004</v>
      </c>
    </row>
    <row r="27" spans="1:4" x14ac:dyDescent="0.2">
      <c r="A27" s="16">
        <v>2005</v>
      </c>
    </row>
    <row r="28" spans="1:4" x14ac:dyDescent="0.2">
      <c r="A28" s="16">
        <v>2006</v>
      </c>
    </row>
    <row r="29" spans="1:4" x14ac:dyDescent="0.2">
      <c r="A29" s="16">
        <v>2007</v>
      </c>
    </row>
    <row r="30" spans="1:4" x14ac:dyDescent="0.2">
      <c r="A30" s="16">
        <v>2008</v>
      </c>
    </row>
    <row r="31" spans="1:4" x14ac:dyDescent="0.2">
      <c r="A31" s="16">
        <v>2009</v>
      </c>
    </row>
    <row r="32" spans="1:4" x14ac:dyDescent="0.2">
      <c r="A32" s="16">
        <v>2010</v>
      </c>
    </row>
    <row r="33" spans="1:1" x14ac:dyDescent="0.2">
      <c r="A33" s="16">
        <v>2011</v>
      </c>
    </row>
    <row r="34" spans="1:1" x14ac:dyDescent="0.2">
      <c r="A34" s="16">
        <v>2012</v>
      </c>
    </row>
    <row r="35" spans="1:1" x14ac:dyDescent="0.2">
      <c r="A35" s="16">
        <v>2013</v>
      </c>
    </row>
    <row r="36" spans="1:1" x14ac:dyDescent="0.2">
      <c r="A36" s="16">
        <v>2014</v>
      </c>
    </row>
    <row r="37" spans="1:1" x14ac:dyDescent="0.2">
      <c r="A37" s="16">
        <v>2015</v>
      </c>
    </row>
    <row r="38" spans="1:1" x14ac:dyDescent="0.2">
      <c r="A38" s="16">
        <v>2016</v>
      </c>
    </row>
    <row r="39" spans="1:1" x14ac:dyDescent="0.2">
      <c r="A39" s="16">
        <v>2017</v>
      </c>
    </row>
    <row r="40" spans="1:1" x14ac:dyDescent="0.2">
      <c r="A40" s="16">
        <v>2018</v>
      </c>
    </row>
    <row r="41" spans="1:1" x14ac:dyDescent="0.2">
      <c r="A41" s="16">
        <v>2019</v>
      </c>
    </row>
    <row r="42" spans="1:1" x14ac:dyDescent="0.2">
      <c r="A42" s="16">
        <v>2020</v>
      </c>
    </row>
  </sheetData>
  <sortState xmlns:xlrd2="http://schemas.microsoft.com/office/spreadsheetml/2017/richdata2" ref="K2:K6">
    <sortCondition ref="K2"/>
  </sortState>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3"/>
  <sheetViews>
    <sheetView showGridLines="0" topLeftCell="A180" workbookViewId="0">
      <selection activeCell="C4" sqref="C4"/>
    </sheetView>
  </sheetViews>
  <sheetFormatPr baseColWidth="10" defaultColWidth="8.83203125" defaultRowHeight="15" x14ac:dyDescent="0.2"/>
  <cols>
    <col min="1" max="1" width="45.33203125" style="16" bestFit="1" customWidth="1"/>
    <col min="2" max="2" width="5.33203125" style="16" bestFit="1" customWidth="1"/>
    <col min="3" max="3" width="48.1640625" style="16" bestFit="1" customWidth="1"/>
    <col min="4" max="4" width="22.6640625" style="16" bestFit="1" customWidth="1"/>
    <col min="5" max="5" width="19.6640625" style="16" bestFit="1" customWidth="1"/>
    <col min="6" max="6" width="63.5" style="16" bestFit="1" customWidth="1"/>
    <col min="7" max="16384" width="8.83203125" style="16"/>
  </cols>
  <sheetData>
    <row r="1" spans="1:6" ht="92.5" customHeight="1" x14ac:dyDescent="0.2">
      <c r="A1" s="156" t="s">
        <v>568</v>
      </c>
      <c r="B1" s="157"/>
      <c r="C1" s="158"/>
      <c r="D1" s="158"/>
      <c r="E1" s="158"/>
    </row>
    <row r="2" spans="1:6" s="9" customFormat="1" x14ac:dyDescent="0.2">
      <c r="A2" s="10" t="s">
        <v>51</v>
      </c>
      <c r="B2" s="10" t="s">
        <v>247</v>
      </c>
      <c r="C2" s="10" t="s">
        <v>137</v>
      </c>
      <c r="D2" s="10" t="s">
        <v>138</v>
      </c>
      <c r="E2" s="10" t="s">
        <v>246</v>
      </c>
      <c r="F2" s="11" t="s">
        <v>535</v>
      </c>
    </row>
    <row r="3" spans="1:6" x14ac:dyDescent="0.2">
      <c r="A3" s="23" t="s">
        <v>102</v>
      </c>
      <c r="B3" s="28" t="s">
        <v>248</v>
      </c>
      <c r="C3" s="24" t="s">
        <v>101</v>
      </c>
      <c r="D3" s="29" t="s">
        <v>536</v>
      </c>
      <c r="E3" s="28" t="s">
        <v>249</v>
      </c>
      <c r="F3" s="30" t="s">
        <v>250</v>
      </c>
    </row>
    <row r="4" spans="1:6" x14ac:dyDescent="0.2">
      <c r="A4" s="23" t="s">
        <v>140</v>
      </c>
      <c r="B4" s="28" t="s">
        <v>251</v>
      </c>
      <c r="C4" s="24" t="s">
        <v>139</v>
      </c>
      <c r="D4" s="29" t="s">
        <v>537</v>
      </c>
      <c r="E4" s="28" t="s">
        <v>252</v>
      </c>
      <c r="F4" s="30" t="s">
        <v>253</v>
      </c>
    </row>
    <row r="5" spans="1:6" x14ac:dyDescent="0.2">
      <c r="A5" s="23" t="s">
        <v>189</v>
      </c>
      <c r="B5" s="28" t="s">
        <v>254</v>
      </c>
      <c r="C5" s="24" t="s">
        <v>188</v>
      </c>
      <c r="D5" s="29" t="s">
        <v>538</v>
      </c>
      <c r="E5" s="28" t="s">
        <v>255</v>
      </c>
      <c r="F5" s="30" t="s">
        <v>253</v>
      </c>
    </row>
    <row r="6" spans="1:6" x14ac:dyDescent="0.2">
      <c r="A6" s="23" t="s">
        <v>210</v>
      </c>
      <c r="B6" s="28" t="s">
        <v>259</v>
      </c>
      <c r="C6" s="24" t="s">
        <v>209</v>
      </c>
      <c r="D6" s="29" t="s">
        <v>537</v>
      </c>
      <c r="E6" s="28" t="s">
        <v>252</v>
      </c>
      <c r="F6" s="30" t="s">
        <v>260</v>
      </c>
    </row>
    <row r="7" spans="1:6" x14ac:dyDescent="0.2">
      <c r="A7" s="23" t="s">
        <v>56</v>
      </c>
      <c r="B7" s="28" t="s">
        <v>261</v>
      </c>
      <c r="C7" s="25" t="s">
        <v>55</v>
      </c>
      <c r="D7" s="29" t="s">
        <v>538</v>
      </c>
      <c r="E7" s="28" t="s">
        <v>262</v>
      </c>
      <c r="F7" s="30" t="s">
        <v>263</v>
      </c>
    </row>
    <row r="8" spans="1:6" x14ac:dyDescent="0.2">
      <c r="A8" s="23" t="s">
        <v>156</v>
      </c>
      <c r="B8" s="28" t="s">
        <v>264</v>
      </c>
      <c r="C8" s="24" t="s">
        <v>155</v>
      </c>
      <c r="D8" s="29" t="s">
        <v>539</v>
      </c>
      <c r="E8" s="28" t="s">
        <v>265</v>
      </c>
      <c r="F8" s="30" t="s">
        <v>260</v>
      </c>
    </row>
    <row r="9" spans="1:6" x14ac:dyDescent="0.2">
      <c r="A9" s="23" t="s">
        <v>157</v>
      </c>
      <c r="B9" s="28" t="s">
        <v>266</v>
      </c>
      <c r="C9" s="24" t="s">
        <v>155</v>
      </c>
      <c r="D9" s="29" t="s">
        <v>539</v>
      </c>
      <c r="E9" s="28" t="s">
        <v>265</v>
      </c>
      <c r="F9" s="31" t="s">
        <v>253</v>
      </c>
    </row>
    <row r="10" spans="1:6" x14ac:dyDescent="0.2">
      <c r="A10" s="23" t="s">
        <v>141</v>
      </c>
      <c r="B10" s="28" t="s">
        <v>267</v>
      </c>
      <c r="C10" s="24" t="s">
        <v>139</v>
      </c>
      <c r="D10" s="29" t="s">
        <v>537</v>
      </c>
      <c r="E10" s="28" t="s">
        <v>252</v>
      </c>
      <c r="F10" s="30" t="s">
        <v>253</v>
      </c>
    </row>
    <row r="11" spans="1:6" x14ac:dyDescent="0.2">
      <c r="A11" s="23" t="s">
        <v>103</v>
      </c>
      <c r="B11" s="28" t="s">
        <v>270</v>
      </c>
      <c r="C11" s="24" t="s">
        <v>101</v>
      </c>
      <c r="D11" s="29" t="s">
        <v>540</v>
      </c>
      <c r="E11" s="28" t="s">
        <v>258</v>
      </c>
      <c r="F11" s="30" t="s">
        <v>260</v>
      </c>
    </row>
    <row r="12" spans="1:6" x14ac:dyDescent="0.2">
      <c r="A12" s="23" t="s">
        <v>211</v>
      </c>
      <c r="B12" s="28" t="s">
        <v>271</v>
      </c>
      <c r="C12" s="24" t="s">
        <v>209</v>
      </c>
      <c r="D12" s="29" t="s">
        <v>537</v>
      </c>
      <c r="E12" s="28" t="s">
        <v>252</v>
      </c>
      <c r="F12" s="30" t="s">
        <v>260</v>
      </c>
    </row>
    <row r="13" spans="1:6" x14ac:dyDescent="0.2">
      <c r="A13" s="23" t="s">
        <v>142</v>
      </c>
      <c r="B13" s="28" t="s">
        <v>272</v>
      </c>
      <c r="C13" s="24" t="s">
        <v>139</v>
      </c>
      <c r="D13" s="29" t="s">
        <v>537</v>
      </c>
      <c r="E13" s="28" t="s">
        <v>252</v>
      </c>
      <c r="F13" s="30" t="s">
        <v>253</v>
      </c>
    </row>
    <row r="14" spans="1:6" x14ac:dyDescent="0.2">
      <c r="A14" s="23" t="s">
        <v>158</v>
      </c>
      <c r="B14" s="28" t="s">
        <v>273</v>
      </c>
      <c r="C14" s="24" t="s">
        <v>155</v>
      </c>
      <c r="D14" s="29" t="s">
        <v>539</v>
      </c>
      <c r="E14" s="28" t="s">
        <v>265</v>
      </c>
      <c r="F14" s="30" t="s">
        <v>260</v>
      </c>
    </row>
    <row r="15" spans="1:6" x14ac:dyDescent="0.2">
      <c r="A15" s="23" t="s">
        <v>190</v>
      </c>
      <c r="B15" s="28" t="s">
        <v>274</v>
      </c>
      <c r="C15" s="24" t="s">
        <v>188</v>
      </c>
      <c r="D15" s="29" t="s">
        <v>536</v>
      </c>
      <c r="E15" s="28" t="s">
        <v>255</v>
      </c>
      <c r="F15" s="30" t="s">
        <v>260</v>
      </c>
    </row>
    <row r="16" spans="1:6" x14ac:dyDescent="0.2">
      <c r="A16" s="23" t="s">
        <v>104</v>
      </c>
      <c r="B16" s="28" t="s">
        <v>275</v>
      </c>
      <c r="C16" s="24" t="s">
        <v>101</v>
      </c>
      <c r="D16" s="29" t="s">
        <v>541</v>
      </c>
      <c r="E16" s="28" t="s">
        <v>249</v>
      </c>
      <c r="F16" s="30" t="s">
        <v>263</v>
      </c>
    </row>
    <row r="17" spans="1:6" x14ac:dyDescent="0.2">
      <c r="A17" s="23" t="s">
        <v>159</v>
      </c>
      <c r="B17" s="28" t="s">
        <v>276</v>
      </c>
      <c r="C17" s="24" t="s">
        <v>155</v>
      </c>
      <c r="D17" s="29" t="s">
        <v>539</v>
      </c>
      <c r="E17" s="28" t="s">
        <v>265</v>
      </c>
      <c r="F17" s="30" t="s">
        <v>260</v>
      </c>
    </row>
    <row r="18" spans="1:6" x14ac:dyDescent="0.2">
      <c r="A18" s="23" t="s">
        <v>143</v>
      </c>
      <c r="B18" s="28" t="s">
        <v>277</v>
      </c>
      <c r="C18" s="24" t="s">
        <v>139</v>
      </c>
      <c r="D18" s="29" t="s">
        <v>537</v>
      </c>
      <c r="E18" s="28" t="s">
        <v>252</v>
      </c>
      <c r="F18" s="30" t="s">
        <v>253</v>
      </c>
    </row>
    <row r="19" spans="1:6" x14ac:dyDescent="0.2">
      <c r="A19" s="23" t="s">
        <v>212</v>
      </c>
      <c r="B19" s="28" t="s">
        <v>278</v>
      </c>
      <c r="C19" s="24" t="s">
        <v>209</v>
      </c>
      <c r="D19" s="29" t="s">
        <v>537</v>
      </c>
      <c r="E19" s="28" t="s">
        <v>252</v>
      </c>
      <c r="F19" s="30" t="s">
        <v>260</v>
      </c>
    </row>
    <row r="20" spans="1:6" x14ac:dyDescent="0.2">
      <c r="A20" s="23" t="s">
        <v>160</v>
      </c>
      <c r="B20" s="28" t="s">
        <v>279</v>
      </c>
      <c r="C20" s="24" t="s">
        <v>155</v>
      </c>
      <c r="D20" s="29" t="s">
        <v>539</v>
      </c>
      <c r="E20" s="28" t="s">
        <v>265</v>
      </c>
      <c r="F20" s="30" t="s">
        <v>253</v>
      </c>
    </row>
    <row r="21" spans="1:6" x14ac:dyDescent="0.2">
      <c r="A21" s="23" t="s">
        <v>76</v>
      </c>
      <c r="B21" s="28" t="s">
        <v>280</v>
      </c>
      <c r="C21" s="24" t="s">
        <v>75</v>
      </c>
      <c r="D21" s="29" t="s">
        <v>538</v>
      </c>
      <c r="E21" s="28" t="s">
        <v>262</v>
      </c>
      <c r="F21" s="30" t="s">
        <v>250</v>
      </c>
    </row>
    <row r="22" spans="1:6" x14ac:dyDescent="0.2">
      <c r="A22" s="23" t="s">
        <v>105</v>
      </c>
      <c r="B22" s="28" t="s">
        <v>284</v>
      </c>
      <c r="C22" s="24" t="s">
        <v>101</v>
      </c>
      <c r="D22" s="29" t="s">
        <v>541</v>
      </c>
      <c r="E22" s="28" t="s">
        <v>249</v>
      </c>
      <c r="F22" s="30" t="s">
        <v>263</v>
      </c>
    </row>
    <row r="23" spans="1:6" x14ac:dyDescent="0.2">
      <c r="A23" s="23" t="s">
        <v>161</v>
      </c>
      <c r="B23" s="28" t="s">
        <v>285</v>
      </c>
      <c r="C23" s="24" t="s">
        <v>155</v>
      </c>
      <c r="D23" s="29" t="s">
        <v>539</v>
      </c>
      <c r="E23" s="28" t="s">
        <v>265</v>
      </c>
      <c r="F23" s="30" t="s">
        <v>263</v>
      </c>
    </row>
    <row r="24" spans="1:6" x14ac:dyDescent="0.2">
      <c r="A24" s="23" t="s">
        <v>144</v>
      </c>
      <c r="B24" s="28" t="s">
        <v>286</v>
      </c>
      <c r="C24" s="24" t="s">
        <v>139</v>
      </c>
      <c r="D24" s="29" t="s">
        <v>537</v>
      </c>
      <c r="E24" s="28" t="s">
        <v>252</v>
      </c>
      <c r="F24" s="30" t="s">
        <v>253</v>
      </c>
    </row>
    <row r="25" spans="1:6" x14ac:dyDescent="0.2">
      <c r="A25" s="23" t="s">
        <v>57</v>
      </c>
      <c r="B25" s="28" t="s">
        <v>287</v>
      </c>
      <c r="C25" s="25" t="s">
        <v>55</v>
      </c>
      <c r="D25" s="29" t="s">
        <v>538</v>
      </c>
      <c r="E25" s="28" t="s">
        <v>262</v>
      </c>
      <c r="F25" s="30" t="s">
        <v>253</v>
      </c>
    </row>
    <row r="26" spans="1:6" x14ac:dyDescent="0.2">
      <c r="A26" s="23" t="s">
        <v>42</v>
      </c>
      <c r="B26" s="28" t="s">
        <v>288</v>
      </c>
      <c r="C26" s="24" t="s">
        <v>155</v>
      </c>
      <c r="D26" s="29" t="s">
        <v>539</v>
      </c>
      <c r="E26" s="28" t="s">
        <v>265</v>
      </c>
      <c r="F26" s="30" t="s">
        <v>253</v>
      </c>
    </row>
    <row r="27" spans="1:6" x14ac:dyDescent="0.2">
      <c r="A27" s="23" t="s">
        <v>106</v>
      </c>
      <c r="B27" s="28" t="s">
        <v>291</v>
      </c>
      <c r="C27" s="24" t="s">
        <v>101</v>
      </c>
      <c r="D27" s="29" t="s">
        <v>540</v>
      </c>
      <c r="E27" s="28" t="s">
        <v>258</v>
      </c>
      <c r="F27" s="30" t="s">
        <v>260</v>
      </c>
    </row>
    <row r="28" spans="1:6" x14ac:dyDescent="0.2">
      <c r="A28" s="23" t="s">
        <v>213</v>
      </c>
      <c r="B28" s="28" t="s">
        <v>292</v>
      </c>
      <c r="C28" s="24" t="s">
        <v>209</v>
      </c>
      <c r="D28" s="29" t="s">
        <v>537</v>
      </c>
      <c r="E28" s="28" t="s">
        <v>252</v>
      </c>
      <c r="F28" s="30" t="s">
        <v>253</v>
      </c>
    </row>
    <row r="29" spans="1:6" x14ac:dyDescent="0.2">
      <c r="A29" s="23" t="s">
        <v>77</v>
      </c>
      <c r="B29" s="28" t="s">
        <v>293</v>
      </c>
      <c r="C29" s="24" t="s">
        <v>75</v>
      </c>
      <c r="D29" s="29" t="s">
        <v>538</v>
      </c>
      <c r="E29" s="28" t="s">
        <v>262</v>
      </c>
      <c r="F29" s="30" t="s">
        <v>250</v>
      </c>
    </row>
    <row r="30" spans="1:6" x14ac:dyDescent="0.2">
      <c r="A30" s="23" t="s">
        <v>78</v>
      </c>
      <c r="B30" s="28" t="s">
        <v>294</v>
      </c>
      <c r="C30" s="24" t="s">
        <v>75</v>
      </c>
      <c r="D30" s="29" t="s">
        <v>538</v>
      </c>
      <c r="E30" s="28" t="s">
        <v>262</v>
      </c>
      <c r="F30" s="30" t="s">
        <v>250</v>
      </c>
    </row>
    <row r="31" spans="1:6" x14ac:dyDescent="0.2">
      <c r="A31" s="23" t="s">
        <v>107</v>
      </c>
      <c r="B31" s="28" t="s">
        <v>297</v>
      </c>
      <c r="C31" s="24" t="s">
        <v>101</v>
      </c>
      <c r="D31" s="29" t="s">
        <v>540</v>
      </c>
      <c r="E31" s="28" t="s">
        <v>258</v>
      </c>
      <c r="F31" s="30" t="s">
        <v>263</v>
      </c>
    </row>
    <row r="32" spans="1:6" x14ac:dyDescent="0.2">
      <c r="A32" s="23" t="s">
        <v>79</v>
      </c>
      <c r="B32" s="28" t="s">
        <v>298</v>
      </c>
      <c r="C32" s="24" t="s">
        <v>75</v>
      </c>
      <c r="D32" s="29" t="s">
        <v>538</v>
      </c>
      <c r="E32" s="28" t="s">
        <v>262</v>
      </c>
      <c r="F32" s="30" t="s">
        <v>263</v>
      </c>
    </row>
    <row r="33" spans="1:6" x14ac:dyDescent="0.2">
      <c r="A33" s="23" t="s">
        <v>214</v>
      </c>
      <c r="B33" s="28" t="s">
        <v>299</v>
      </c>
      <c r="C33" s="24" t="s">
        <v>209</v>
      </c>
      <c r="D33" s="29" t="s">
        <v>539</v>
      </c>
      <c r="E33" s="28" t="s">
        <v>283</v>
      </c>
      <c r="F33" s="30" t="s">
        <v>260</v>
      </c>
    </row>
    <row r="34" spans="1:6" x14ac:dyDescent="0.2">
      <c r="A34" s="23" t="s">
        <v>80</v>
      </c>
      <c r="B34" s="28" t="s">
        <v>296</v>
      </c>
      <c r="C34" s="24" t="s">
        <v>75</v>
      </c>
      <c r="D34" s="29" t="s">
        <v>538</v>
      </c>
      <c r="E34" s="28" t="s">
        <v>262</v>
      </c>
      <c r="F34" s="30" t="s">
        <v>263</v>
      </c>
    </row>
    <row r="35" spans="1:6" x14ac:dyDescent="0.2">
      <c r="A35" s="23" t="s">
        <v>81</v>
      </c>
      <c r="B35" s="28" t="s">
        <v>302</v>
      </c>
      <c r="C35" s="24" t="s">
        <v>75</v>
      </c>
      <c r="D35" s="29" t="s">
        <v>538</v>
      </c>
      <c r="E35" s="28" t="s">
        <v>262</v>
      </c>
      <c r="F35" s="30" t="s">
        <v>250</v>
      </c>
    </row>
    <row r="36" spans="1:6" x14ac:dyDescent="0.2">
      <c r="A36" s="23" t="s">
        <v>82</v>
      </c>
      <c r="B36" s="28" t="s">
        <v>303</v>
      </c>
      <c r="C36" s="24" t="s">
        <v>75</v>
      </c>
      <c r="D36" s="29" t="s">
        <v>538</v>
      </c>
      <c r="E36" s="28" t="s">
        <v>262</v>
      </c>
      <c r="F36" s="30" t="s">
        <v>250</v>
      </c>
    </row>
    <row r="37" spans="1:6" x14ac:dyDescent="0.2">
      <c r="A37" s="23" t="s">
        <v>162</v>
      </c>
      <c r="B37" s="28" t="s">
        <v>306</v>
      </c>
      <c r="C37" s="24" t="s">
        <v>155</v>
      </c>
      <c r="D37" s="29" t="s">
        <v>539</v>
      </c>
      <c r="E37" s="28" t="s">
        <v>265</v>
      </c>
      <c r="F37" s="30" t="s">
        <v>260</v>
      </c>
    </row>
    <row r="38" spans="1:6" x14ac:dyDescent="0.2">
      <c r="A38" s="23" t="s">
        <v>43</v>
      </c>
      <c r="B38" s="28" t="s">
        <v>307</v>
      </c>
      <c r="C38" s="24" t="s">
        <v>101</v>
      </c>
      <c r="D38" s="29" t="s">
        <v>540</v>
      </c>
      <c r="E38" s="28" t="s">
        <v>258</v>
      </c>
      <c r="F38" s="30" t="s">
        <v>253</v>
      </c>
    </row>
    <row r="39" spans="1:6" x14ac:dyDescent="0.2">
      <c r="A39" s="23" t="s">
        <v>163</v>
      </c>
      <c r="B39" s="28" t="s">
        <v>308</v>
      </c>
      <c r="C39" s="24" t="s">
        <v>155</v>
      </c>
      <c r="D39" s="29" t="s">
        <v>539</v>
      </c>
      <c r="E39" s="28" t="s">
        <v>265</v>
      </c>
      <c r="F39" s="30" t="s">
        <v>253</v>
      </c>
    </row>
    <row r="40" spans="1:6" x14ac:dyDescent="0.2">
      <c r="A40" s="23" t="s">
        <v>58</v>
      </c>
      <c r="B40" s="28" t="s">
        <v>309</v>
      </c>
      <c r="C40" s="25" t="s">
        <v>55</v>
      </c>
      <c r="D40" s="29" t="s">
        <v>538</v>
      </c>
      <c r="E40" s="28" t="s">
        <v>262</v>
      </c>
      <c r="F40" s="31" t="s">
        <v>263</v>
      </c>
    </row>
    <row r="41" spans="1:6" x14ac:dyDescent="0.2">
      <c r="A41" s="23" t="s">
        <v>83</v>
      </c>
      <c r="B41" s="28" t="s">
        <v>313</v>
      </c>
      <c r="C41" s="24" t="s">
        <v>75</v>
      </c>
      <c r="D41" s="29" t="s">
        <v>538</v>
      </c>
      <c r="E41" s="28" t="s">
        <v>262</v>
      </c>
      <c r="F41" s="30" t="s">
        <v>263</v>
      </c>
    </row>
    <row r="42" spans="1:6" x14ac:dyDescent="0.2">
      <c r="A42" s="23" t="s">
        <v>164</v>
      </c>
      <c r="B42" s="28" t="s">
        <v>314</v>
      </c>
      <c r="C42" s="24" t="s">
        <v>155</v>
      </c>
      <c r="D42" s="29" t="s">
        <v>539</v>
      </c>
      <c r="E42" s="28" t="s">
        <v>265</v>
      </c>
      <c r="F42" s="30" t="s">
        <v>253</v>
      </c>
    </row>
    <row r="43" spans="1:6" x14ac:dyDescent="0.2">
      <c r="A43" s="23" t="s">
        <v>84</v>
      </c>
      <c r="B43" s="28" t="s">
        <v>315</v>
      </c>
      <c r="C43" s="24" t="s">
        <v>75</v>
      </c>
      <c r="D43" s="29" t="s">
        <v>538</v>
      </c>
      <c r="E43" s="28" t="s">
        <v>262</v>
      </c>
      <c r="F43" s="30" t="s">
        <v>263</v>
      </c>
    </row>
    <row r="44" spans="1:6" x14ac:dyDescent="0.2">
      <c r="A44" s="23" t="s">
        <v>215</v>
      </c>
      <c r="B44" s="28" t="s">
        <v>316</v>
      </c>
      <c r="C44" s="24" t="s">
        <v>209</v>
      </c>
      <c r="D44" s="29" t="s">
        <v>537</v>
      </c>
      <c r="E44" s="28" t="s">
        <v>252</v>
      </c>
      <c r="F44" s="30" t="s">
        <v>260</v>
      </c>
    </row>
    <row r="45" spans="1:6" x14ac:dyDescent="0.2">
      <c r="A45" s="23" t="s">
        <v>165</v>
      </c>
      <c r="B45" s="28" t="s">
        <v>317</v>
      </c>
      <c r="C45" s="24" t="s">
        <v>155</v>
      </c>
      <c r="D45" s="29" t="s">
        <v>539</v>
      </c>
      <c r="E45" s="28" t="s">
        <v>265</v>
      </c>
      <c r="F45" s="30" t="s">
        <v>253</v>
      </c>
    </row>
    <row r="46" spans="1:6" x14ac:dyDescent="0.2">
      <c r="A46" s="23" t="s">
        <v>216</v>
      </c>
      <c r="B46" s="28" t="s">
        <v>320</v>
      </c>
      <c r="C46" s="24" t="s">
        <v>209</v>
      </c>
      <c r="D46" s="29" t="s">
        <v>537</v>
      </c>
      <c r="E46" s="28" t="s">
        <v>252</v>
      </c>
      <c r="F46" s="30" t="s">
        <v>260</v>
      </c>
    </row>
    <row r="47" spans="1:6" x14ac:dyDescent="0.2">
      <c r="A47" s="23" t="s">
        <v>217</v>
      </c>
      <c r="B47" s="28" t="s">
        <v>322</v>
      </c>
      <c r="C47" s="24" t="s">
        <v>209</v>
      </c>
      <c r="D47" s="29" t="s">
        <v>537</v>
      </c>
      <c r="E47" s="28" t="s">
        <v>252</v>
      </c>
      <c r="F47" s="30" t="s">
        <v>260</v>
      </c>
    </row>
    <row r="48" spans="1:6" x14ac:dyDescent="0.2">
      <c r="A48" s="23" t="s">
        <v>108</v>
      </c>
      <c r="B48" s="28" t="s">
        <v>384</v>
      </c>
      <c r="C48" s="24" t="s">
        <v>101</v>
      </c>
      <c r="D48" s="29" t="s">
        <v>541</v>
      </c>
      <c r="E48" s="28" t="s">
        <v>258</v>
      </c>
      <c r="F48" s="30" t="s">
        <v>250</v>
      </c>
    </row>
    <row r="49" spans="1:6" x14ac:dyDescent="0.2">
      <c r="A49" s="23" t="s">
        <v>85</v>
      </c>
      <c r="B49" s="28" t="s">
        <v>311</v>
      </c>
      <c r="C49" s="24" t="s">
        <v>75</v>
      </c>
      <c r="D49" s="29" t="s">
        <v>538</v>
      </c>
      <c r="E49" s="28" t="s">
        <v>262</v>
      </c>
      <c r="F49" s="30" t="s">
        <v>250</v>
      </c>
    </row>
    <row r="50" spans="1:6" x14ac:dyDescent="0.2">
      <c r="A50" s="23" t="s">
        <v>218</v>
      </c>
      <c r="B50" s="28" t="s">
        <v>323</v>
      </c>
      <c r="C50" s="24" t="s">
        <v>209</v>
      </c>
      <c r="D50" s="29" t="s">
        <v>537</v>
      </c>
      <c r="E50" s="28" t="s">
        <v>252</v>
      </c>
      <c r="F50" s="30" t="s">
        <v>260</v>
      </c>
    </row>
    <row r="51" spans="1:6" x14ac:dyDescent="0.2">
      <c r="A51" s="23" t="s">
        <v>191</v>
      </c>
      <c r="B51" s="28" t="s">
        <v>324</v>
      </c>
      <c r="C51" s="24" t="s">
        <v>188</v>
      </c>
      <c r="D51" s="29" t="s">
        <v>536</v>
      </c>
      <c r="E51" s="28" t="s">
        <v>255</v>
      </c>
      <c r="F51" s="30" t="s">
        <v>263</v>
      </c>
    </row>
    <row r="52" spans="1:6" x14ac:dyDescent="0.2">
      <c r="A52" s="23" t="s">
        <v>166</v>
      </c>
      <c r="B52" s="28" t="s">
        <v>325</v>
      </c>
      <c r="C52" s="24" t="s">
        <v>155</v>
      </c>
      <c r="D52" s="29" t="s">
        <v>539</v>
      </c>
      <c r="E52" s="28" t="s">
        <v>265</v>
      </c>
      <c r="F52" s="30" t="s">
        <v>253</v>
      </c>
    </row>
    <row r="53" spans="1:6" x14ac:dyDescent="0.2">
      <c r="A53" s="23" t="s">
        <v>167</v>
      </c>
      <c r="B53" s="28" t="s">
        <v>326</v>
      </c>
      <c r="C53" s="24" t="s">
        <v>155</v>
      </c>
      <c r="D53" s="29" t="s">
        <v>539</v>
      </c>
      <c r="E53" s="28" t="s">
        <v>265</v>
      </c>
      <c r="F53" s="30" t="s">
        <v>253</v>
      </c>
    </row>
    <row r="54" spans="1:6" x14ac:dyDescent="0.2">
      <c r="A54" s="23" t="s">
        <v>168</v>
      </c>
      <c r="B54" s="28" t="s">
        <v>327</v>
      </c>
      <c r="C54" s="24" t="s">
        <v>155</v>
      </c>
      <c r="D54" s="29" t="s">
        <v>539</v>
      </c>
      <c r="E54" s="28" t="s">
        <v>265</v>
      </c>
      <c r="F54" s="30" t="s">
        <v>253</v>
      </c>
    </row>
    <row r="55" spans="1:6" x14ac:dyDescent="0.2">
      <c r="A55" s="23" t="s">
        <v>192</v>
      </c>
      <c r="B55" s="28" t="s">
        <v>329</v>
      </c>
      <c r="C55" s="24" t="s">
        <v>188</v>
      </c>
      <c r="D55" s="29" t="s">
        <v>536</v>
      </c>
      <c r="E55" s="28" t="s">
        <v>255</v>
      </c>
      <c r="F55" s="30" t="s">
        <v>263</v>
      </c>
    </row>
    <row r="56" spans="1:6" x14ac:dyDescent="0.2">
      <c r="A56" s="23" t="s">
        <v>169</v>
      </c>
      <c r="B56" s="28" t="s">
        <v>330</v>
      </c>
      <c r="C56" s="24" t="s">
        <v>155</v>
      </c>
      <c r="D56" s="29" t="s">
        <v>539</v>
      </c>
      <c r="E56" s="28" t="s">
        <v>265</v>
      </c>
      <c r="F56" s="30" t="s">
        <v>263</v>
      </c>
    </row>
    <row r="57" spans="1:6" x14ac:dyDescent="0.2">
      <c r="A57" s="23" t="s">
        <v>86</v>
      </c>
      <c r="B57" s="28" t="s">
        <v>331</v>
      </c>
      <c r="C57" s="24" t="s">
        <v>75</v>
      </c>
      <c r="D57" s="29" t="s">
        <v>538</v>
      </c>
      <c r="E57" s="28" t="s">
        <v>262</v>
      </c>
      <c r="F57" s="30" t="s">
        <v>253</v>
      </c>
    </row>
    <row r="58" spans="1:6" x14ac:dyDescent="0.2">
      <c r="A58" s="23" t="s">
        <v>59</v>
      </c>
      <c r="B58" s="28" t="s">
        <v>332</v>
      </c>
      <c r="C58" s="25" t="s">
        <v>55</v>
      </c>
      <c r="D58" s="29" t="s">
        <v>538</v>
      </c>
      <c r="E58" s="28" t="s">
        <v>262</v>
      </c>
      <c r="F58" s="30" t="s">
        <v>250</v>
      </c>
    </row>
    <row r="59" spans="1:6" x14ac:dyDescent="0.2">
      <c r="A59" s="23" t="s">
        <v>219</v>
      </c>
      <c r="B59" s="28" t="s">
        <v>333</v>
      </c>
      <c r="C59" s="24" t="s">
        <v>209</v>
      </c>
      <c r="D59" s="29" t="s">
        <v>537</v>
      </c>
      <c r="E59" s="28" t="s">
        <v>252</v>
      </c>
      <c r="F59" s="30" t="s">
        <v>260</v>
      </c>
    </row>
    <row r="60" spans="1:6" x14ac:dyDescent="0.2">
      <c r="A60" s="23" t="s">
        <v>60</v>
      </c>
      <c r="B60" s="28" t="s">
        <v>334</v>
      </c>
      <c r="C60" s="25" t="s">
        <v>55</v>
      </c>
      <c r="D60" s="29" t="s">
        <v>538</v>
      </c>
      <c r="E60" s="28" t="s">
        <v>262</v>
      </c>
      <c r="F60" s="30" t="s">
        <v>263</v>
      </c>
    </row>
    <row r="61" spans="1:6" x14ac:dyDescent="0.2">
      <c r="A61" s="23" t="s">
        <v>61</v>
      </c>
      <c r="B61" s="28" t="s">
        <v>335</v>
      </c>
      <c r="C61" s="25" t="s">
        <v>55</v>
      </c>
      <c r="D61" s="29" t="s">
        <v>538</v>
      </c>
      <c r="E61" s="28" t="s">
        <v>262</v>
      </c>
      <c r="F61" s="30" t="s">
        <v>250</v>
      </c>
    </row>
    <row r="62" spans="1:6" x14ac:dyDescent="0.2">
      <c r="A62" s="23" t="s">
        <v>109</v>
      </c>
      <c r="B62" s="28" t="s">
        <v>417</v>
      </c>
      <c r="C62" s="24" t="s">
        <v>101</v>
      </c>
      <c r="D62" s="29" t="s">
        <v>540</v>
      </c>
      <c r="E62" s="28" t="s">
        <v>258</v>
      </c>
      <c r="F62" s="30" t="s">
        <v>263</v>
      </c>
    </row>
    <row r="63" spans="1:6" x14ac:dyDescent="0.2">
      <c r="A63" s="23" t="s">
        <v>110</v>
      </c>
      <c r="B63" s="28" t="s">
        <v>338</v>
      </c>
      <c r="C63" s="24" t="s">
        <v>101</v>
      </c>
      <c r="D63" s="29" t="s">
        <v>540</v>
      </c>
      <c r="E63" s="28" t="s">
        <v>258</v>
      </c>
      <c r="F63" s="30" t="s">
        <v>253</v>
      </c>
    </row>
    <row r="64" spans="1:6" x14ac:dyDescent="0.2">
      <c r="A64" s="23" t="s">
        <v>220</v>
      </c>
      <c r="B64" s="28" t="s">
        <v>339</v>
      </c>
      <c r="C64" s="24" t="s">
        <v>209</v>
      </c>
      <c r="D64" s="29" t="s">
        <v>537</v>
      </c>
      <c r="E64" s="28" t="s">
        <v>252</v>
      </c>
      <c r="F64" s="30" t="s">
        <v>260</v>
      </c>
    </row>
    <row r="65" spans="1:6" x14ac:dyDescent="0.2">
      <c r="A65" s="23" t="s">
        <v>221</v>
      </c>
      <c r="B65" s="28" t="s">
        <v>340</v>
      </c>
      <c r="C65" s="24" t="s">
        <v>209</v>
      </c>
      <c r="D65" s="29" t="s">
        <v>537</v>
      </c>
      <c r="E65" s="28" t="s">
        <v>252</v>
      </c>
      <c r="F65" s="30" t="s">
        <v>260</v>
      </c>
    </row>
    <row r="66" spans="1:6" x14ac:dyDescent="0.2">
      <c r="A66" s="23" t="s">
        <v>87</v>
      </c>
      <c r="B66" s="28" t="s">
        <v>343</v>
      </c>
      <c r="C66" s="24" t="s">
        <v>75</v>
      </c>
      <c r="D66" s="29" t="s">
        <v>538</v>
      </c>
      <c r="E66" s="28" t="s">
        <v>262</v>
      </c>
      <c r="F66" s="30" t="s">
        <v>253</v>
      </c>
    </row>
    <row r="67" spans="1:6" x14ac:dyDescent="0.2">
      <c r="A67" s="23" t="s">
        <v>88</v>
      </c>
      <c r="B67" s="28" t="s">
        <v>345</v>
      </c>
      <c r="C67" s="24" t="s">
        <v>75</v>
      </c>
      <c r="D67" s="29" t="s">
        <v>538</v>
      </c>
      <c r="E67" s="28" t="s">
        <v>262</v>
      </c>
      <c r="F67" s="30" t="s">
        <v>250</v>
      </c>
    </row>
    <row r="68" spans="1:6" x14ac:dyDescent="0.2">
      <c r="A68" s="23" t="s">
        <v>145</v>
      </c>
      <c r="B68" s="28" t="s">
        <v>346</v>
      </c>
      <c r="C68" s="24" t="s">
        <v>139</v>
      </c>
      <c r="D68" s="29" t="s">
        <v>537</v>
      </c>
      <c r="E68" s="28" t="s">
        <v>252</v>
      </c>
      <c r="F68" s="31" t="s">
        <v>253</v>
      </c>
    </row>
    <row r="69" spans="1:6" x14ac:dyDescent="0.2">
      <c r="A69" s="23" t="s">
        <v>222</v>
      </c>
      <c r="B69" s="28" t="s">
        <v>347</v>
      </c>
      <c r="C69" s="24" t="s">
        <v>209</v>
      </c>
      <c r="D69" s="29" t="s">
        <v>537</v>
      </c>
      <c r="E69" s="28" t="s">
        <v>252</v>
      </c>
      <c r="F69" s="30" t="s">
        <v>260</v>
      </c>
    </row>
    <row r="70" spans="1:6" x14ac:dyDescent="0.2">
      <c r="A70" s="23" t="s">
        <v>89</v>
      </c>
      <c r="B70" s="28" t="s">
        <v>348</v>
      </c>
      <c r="C70" s="24" t="s">
        <v>75</v>
      </c>
      <c r="D70" s="29" t="s">
        <v>538</v>
      </c>
      <c r="E70" s="28" t="s">
        <v>262</v>
      </c>
      <c r="F70" s="30" t="s">
        <v>263</v>
      </c>
    </row>
    <row r="71" spans="1:6" x14ac:dyDescent="0.2">
      <c r="A71" s="23" t="s">
        <v>223</v>
      </c>
      <c r="B71" s="28" t="s">
        <v>351</v>
      </c>
      <c r="C71" s="24" t="s">
        <v>209</v>
      </c>
      <c r="D71" s="29" t="s">
        <v>537</v>
      </c>
      <c r="E71" s="28" t="s">
        <v>252</v>
      </c>
      <c r="F71" s="30" t="s">
        <v>260</v>
      </c>
    </row>
    <row r="72" spans="1:6" x14ac:dyDescent="0.2">
      <c r="A72" s="23" t="s">
        <v>170</v>
      </c>
      <c r="B72" s="28" t="s">
        <v>354</v>
      </c>
      <c r="C72" s="24" t="s">
        <v>155</v>
      </c>
      <c r="D72" s="29" t="s">
        <v>539</v>
      </c>
      <c r="E72" s="28" t="s">
        <v>265</v>
      </c>
      <c r="F72" s="30" t="s">
        <v>253</v>
      </c>
    </row>
    <row r="73" spans="1:6" x14ac:dyDescent="0.2">
      <c r="A73" s="23" t="s">
        <v>171</v>
      </c>
      <c r="B73" s="28" t="s">
        <v>357</v>
      </c>
      <c r="C73" s="24" t="s">
        <v>155</v>
      </c>
      <c r="D73" s="29" t="s">
        <v>539</v>
      </c>
      <c r="E73" s="28" t="s">
        <v>265</v>
      </c>
      <c r="F73" s="30" t="s">
        <v>253</v>
      </c>
    </row>
    <row r="74" spans="1:6" x14ac:dyDescent="0.2">
      <c r="A74" s="23" t="s">
        <v>90</v>
      </c>
      <c r="B74" s="28" t="s">
        <v>358</v>
      </c>
      <c r="C74" s="24" t="s">
        <v>75</v>
      </c>
      <c r="D74" s="29" t="s">
        <v>538</v>
      </c>
      <c r="E74" s="28" t="s">
        <v>262</v>
      </c>
      <c r="F74" s="30" t="s">
        <v>250</v>
      </c>
    </row>
    <row r="75" spans="1:6" x14ac:dyDescent="0.2">
      <c r="A75" s="23" t="s">
        <v>91</v>
      </c>
      <c r="B75" s="28" t="s">
        <v>359</v>
      </c>
      <c r="C75" s="24" t="s">
        <v>75</v>
      </c>
      <c r="D75" s="29" t="s">
        <v>538</v>
      </c>
      <c r="E75" s="28" t="s">
        <v>262</v>
      </c>
      <c r="F75" s="30" t="s">
        <v>250</v>
      </c>
    </row>
    <row r="76" spans="1:6" x14ac:dyDescent="0.2">
      <c r="A76" s="23" t="s">
        <v>172</v>
      </c>
      <c r="B76" s="28" t="s">
        <v>360</v>
      </c>
      <c r="C76" s="24" t="s">
        <v>155</v>
      </c>
      <c r="D76" s="29" t="s">
        <v>539</v>
      </c>
      <c r="E76" s="28" t="s">
        <v>265</v>
      </c>
      <c r="F76" s="30" t="s">
        <v>253</v>
      </c>
    </row>
    <row r="77" spans="1:6" x14ac:dyDescent="0.2">
      <c r="A77" s="23" t="s">
        <v>173</v>
      </c>
      <c r="B77" s="28" t="s">
        <v>361</v>
      </c>
      <c r="C77" s="24" t="s">
        <v>155</v>
      </c>
      <c r="D77" s="29" t="s">
        <v>539</v>
      </c>
      <c r="E77" s="28" t="s">
        <v>265</v>
      </c>
      <c r="F77" s="30" t="s">
        <v>250</v>
      </c>
    </row>
    <row r="78" spans="1:6" x14ac:dyDescent="0.2">
      <c r="A78" s="23" t="s">
        <v>174</v>
      </c>
      <c r="B78" s="28" t="s">
        <v>362</v>
      </c>
      <c r="C78" s="24" t="s">
        <v>155</v>
      </c>
      <c r="D78" s="29" t="s">
        <v>539</v>
      </c>
      <c r="E78" s="28" t="s">
        <v>265</v>
      </c>
      <c r="F78" s="30" t="s">
        <v>263</v>
      </c>
    </row>
    <row r="79" spans="1:6" x14ac:dyDescent="0.2">
      <c r="A79" s="23" t="s">
        <v>224</v>
      </c>
      <c r="B79" s="28" t="s">
        <v>365</v>
      </c>
      <c r="C79" s="24" t="s">
        <v>209</v>
      </c>
      <c r="D79" s="29" t="s">
        <v>537</v>
      </c>
      <c r="E79" s="28" t="s">
        <v>252</v>
      </c>
      <c r="F79" s="30" t="s">
        <v>260</v>
      </c>
    </row>
    <row r="80" spans="1:6" x14ac:dyDescent="0.2">
      <c r="A80" s="23" t="s">
        <v>225</v>
      </c>
      <c r="B80" s="28" t="s">
        <v>366</v>
      </c>
      <c r="C80" s="24" t="s">
        <v>209</v>
      </c>
      <c r="D80" s="29" t="s">
        <v>537</v>
      </c>
      <c r="E80" s="28" t="s">
        <v>252</v>
      </c>
      <c r="F80" s="30" t="s">
        <v>260</v>
      </c>
    </row>
    <row r="81" spans="1:6" x14ac:dyDescent="0.2">
      <c r="A81" s="23" t="s">
        <v>111</v>
      </c>
      <c r="B81" s="28" t="s">
        <v>367</v>
      </c>
      <c r="C81" s="24" t="s">
        <v>101</v>
      </c>
      <c r="D81" s="29" t="s">
        <v>541</v>
      </c>
      <c r="E81" s="28" t="s">
        <v>249</v>
      </c>
      <c r="F81" s="30" t="s">
        <v>263</v>
      </c>
    </row>
    <row r="82" spans="1:6" x14ac:dyDescent="0.2">
      <c r="A82" s="23" t="s">
        <v>112</v>
      </c>
      <c r="B82" s="28" t="s">
        <v>368</v>
      </c>
      <c r="C82" s="24" t="s">
        <v>101</v>
      </c>
      <c r="D82" s="29" t="s">
        <v>541</v>
      </c>
      <c r="E82" s="28" t="s">
        <v>258</v>
      </c>
      <c r="F82" s="30" t="s">
        <v>263</v>
      </c>
    </row>
    <row r="83" spans="1:6" x14ac:dyDescent="0.2">
      <c r="A83" s="23" t="s">
        <v>193</v>
      </c>
      <c r="B83" s="28" t="s">
        <v>371</v>
      </c>
      <c r="C83" s="24" t="s">
        <v>188</v>
      </c>
      <c r="D83" s="29" t="s">
        <v>536</v>
      </c>
      <c r="E83" s="28" t="s">
        <v>255</v>
      </c>
      <c r="F83" s="30" t="s">
        <v>253</v>
      </c>
    </row>
    <row r="84" spans="1:6" x14ac:dyDescent="0.2">
      <c r="A84" s="23" t="s">
        <v>226</v>
      </c>
      <c r="B84" s="28" t="s">
        <v>372</v>
      </c>
      <c r="C84" s="24" t="s">
        <v>209</v>
      </c>
      <c r="D84" s="29" t="s">
        <v>537</v>
      </c>
      <c r="E84" s="28" t="s">
        <v>252</v>
      </c>
      <c r="F84" s="30" t="s">
        <v>260</v>
      </c>
    </row>
    <row r="85" spans="1:6" x14ac:dyDescent="0.2">
      <c r="A85" s="23" t="s">
        <v>194</v>
      </c>
      <c r="B85" s="28" t="s">
        <v>370</v>
      </c>
      <c r="C85" s="24" t="s">
        <v>188</v>
      </c>
      <c r="D85" s="29" t="s">
        <v>536</v>
      </c>
      <c r="E85" s="28" t="s">
        <v>255</v>
      </c>
      <c r="F85" s="30" t="s">
        <v>253</v>
      </c>
    </row>
    <row r="86" spans="1:6" x14ac:dyDescent="0.2">
      <c r="A86" s="23" t="s">
        <v>227</v>
      </c>
      <c r="B86" s="28" t="s">
        <v>375</v>
      </c>
      <c r="C86" s="24" t="s">
        <v>209</v>
      </c>
      <c r="D86" s="29" t="s">
        <v>537</v>
      </c>
      <c r="E86" s="28" t="s">
        <v>255</v>
      </c>
      <c r="F86" s="30" t="s">
        <v>260</v>
      </c>
    </row>
    <row r="87" spans="1:6" x14ac:dyDescent="0.2">
      <c r="A87" s="23" t="s">
        <v>228</v>
      </c>
      <c r="B87" s="28" t="s">
        <v>376</v>
      </c>
      <c r="C87" s="24" t="s">
        <v>209</v>
      </c>
      <c r="D87" s="29" t="s">
        <v>537</v>
      </c>
      <c r="E87" s="28" t="s">
        <v>252</v>
      </c>
      <c r="F87" s="30" t="s">
        <v>260</v>
      </c>
    </row>
    <row r="88" spans="1:6" x14ac:dyDescent="0.2">
      <c r="A88" s="23" t="s">
        <v>175</v>
      </c>
      <c r="B88" s="28" t="s">
        <v>377</v>
      </c>
      <c r="C88" s="24" t="s">
        <v>155</v>
      </c>
      <c r="D88" s="29" t="s">
        <v>539</v>
      </c>
      <c r="E88" s="28" t="s">
        <v>265</v>
      </c>
      <c r="F88" s="30" t="s">
        <v>253</v>
      </c>
    </row>
    <row r="89" spans="1:6" x14ac:dyDescent="0.2">
      <c r="A89" s="23" t="s">
        <v>113</v>
      </c>
      <c r="B89" s="28" t="s">
        <v>378</v>
      </c>
      <c r="C89" s="24" t="s">
        <v>101</v>
      </c>
      <c r="D89" s="29" t="s">
        <v>540</v>
      </c>
      <c r="E89" s="28" t="s">
        <v>258</v>
      </c>
      <c r="F89" s="30" t="s">
        <v>260</v>
      </c>
    </row>
    <row r="90" spans="1:6" x14ac:dyDescent="0.2">
      <c r="A90" s="23" t="s">
        <v>195</v>
      </c>
      <c r="B90" s="28" t="s">
        <v>379</v>
      </c>
      <c r="C90" s="24" t="s">
        <v>188</v>
      </c>
      <c r="D90" s="29" t="s">
        <v>536</v>
      </c>
      <c r="E90" s="28" t="s">
        <v>255</v>
      </c>
      <c r="F90" s="30" t="s">
        <v>253</v>
      </c>
    </row>
    <row r="91" spans="1:6" x14ac:dyDescent="0.2">
      <c r="A91" s="23" t="s">
        <v>146</v>
      </c>
      <c r="B91" s="28" t="s">
        <v>380</v>
      </c>
      <c r="C91" s="24" t="s">
        <v>139</v>
      </c>
      <c r="D91" s="29" t="s">
        <v>537</v>
      </c>
      <c r="E91" s="28" t="s">
        <v>252</v>
      </c>
      <c r="F91" s="30" t="s">
        <v>253</v>
      </c>
    </row>
    <row r="92" spans="1:6" x14ac:dyDescent="0.2">
      <c r="A92" s="23" t="s">
        <v>47</v>
      </c>
      <c r="B92" s="28" t="s">
        <v>381</v>
      </c>
      <c r="C92" s="25" t="s">
        <v>55</v>
      </c>
      <c r="D92" s="29" t="s">
        <v>538</v>
      </c>
      <c r="E92" s="28" t="s">
        <v>262</v>
      </c>
      <c r="F92" s="30" t="s">
        <v>263</v>
      </c>
    </row>
    <row r="93" spans="1:6" x14ac:dyDescent="0.2">
      <c r="A93" s="23" t="s">
        <v>114</v>
      </c>
      <c r="B93" s="28" t="s">
        <v>382</v>
      </c>
      <c r="C93" s="24" t="s">
        <v>101</v>
      </c>
      <c r="D93" s="29" t="s">
        <v>540</v>
      </c>
      <c r="E93" s="28" t="s">
        <v>258</v>
      </c>
      <c r="F93" s="30" t="s">
        <v>263</v>
      </c>
    </row>
    <row r="94" spans="1:6" x14ac:dyDescent="0.2">
      <c r="A94" s="23" t="s">
        <v>196</v>
      </c>
      <c r="B94" s="28" t="s">
        <v>389</v>
      </c>
      <c r="C94" s="24" t="s">
        <v>188</v>
      </c>
      <c r="D94" s="29" t="s">
        <v>536</v>
      </c>
      <c r="E94" s="28" t="s">
        <v>255</v>
      </c>
      <c r="F94" s="30" t="s">
        <v>260</v>
      </c>
    </row>
    <row r="95" spans="1:6" x14ac:dyDescent="0.2">
      <c r="A95" s="23" t="s">
        <v>45</v>
      </c>
      <c r="B95" s="28" t="s">
        <v>391</v>
      </c>
      <c r="C95" s="24" t="s">
        <v>139</v>
      </c>
      <c r="D95" s="29" t="s">
        <v>537</v>
      </c>
      <c r="E95" s="28" t="s">
        <v>252</v>
      </c>
      <c r="F95" s="30" t="s">
        <v>263</v>
      </c>
    </row>
    <row r="96" spans="1:6" x14ac:dyDescent="0.2">
      <c r="A96" s="23" t="s">
        <v>115</v>
      </c>
      <c r="B96" s="28" t="s">
        <v>393</v>
      </c>
      <c r="C96" s="24" t="s">
        <v>101</v>
      </c>
      <c r="D96" s="29" t="s">
        <v>540</v>
      </c>
      <c r="E96" s="28" t="s">
        <v>258</v>
      </c>
      <c r="F96" s="30" t="s">
        <v>263</v>
      </c>
    </row>
    <row r="97" spans="1:6" x14ac:dyDescent="0.2">
      <c r="A97" s="23" t="s">
        <v>229</v>
      </c>
      <c r="B97" s="28" t="s">
        <v>394</v>
      </c>
      <c r="C97" s="24" t="s">
        <v>209</v>
      </c>
      <c r="D97" s="29" t="s">
        <v>537</v>
      </c>
      <c r="E97" s="28" t="s">
        <v>252</v>
      </c>
      <c r="F97" s="30" t="s">
        <v>260</v>
      </c>
    </row>
    <row r="98" spans="1:6" x14ac:dyDescent="0.2">
      <c r="A98" s="23" t="s">
        <v>197</v>
      </c>
      <c r="B98" s="28" t="s">
        <v>395</v>
      </c>
      <c r="C98" s="24" t="s">
        <v>188</v>
      </c>
      <c r="D98" s="29" t="s">
        <v>536</v>
      </c>
      <c r="E98" s="28" t="s">
        <v>255</v>
      </c>
      <c r="F98" s="30" t="s">
        <v>253</v>
      </c>
    </row>
    <row r="99" spans="1:6" x14ac:dyDescent="0.2">
      <c r="A99" s="23" t="s">
        <v>62</v>
      </c>
      <c r="B99" s="28" t="s">
        <v>396</v>
      </c>
      <c r="C99" s="25" t="s">
        <v>55</v>
      </c>
      <c r="D99" s="29" t="s">
        <v>538</v>
      </c>
      <c r="E99" s="28" t="s">
        <v>262</v>
      </c>
      <c r="F99" s="30" t="s">
        <v>263</v>
      </c>
    </row>
    <row r="100" spans="1:6" x14ac:dyDescent="0.2">
      <c r="A100" s="23" t="s">
        <v>92</v>
      </c>
      <c r="B100" s="28" t="s">
        <v>397</v>
      </c>
      <c r="C100" s="24" t="s">
        <v>75</v>
      </c>
      <c r="D100" s="29" t="s">
        <v>538</v>
      </c>
      <c r="E100" s="28" t="s">
        <v>262</v>
      </c>
      <c r="F100" s="30" t="s">
        <v>250</v>
      </c>
    </row>
    <row r="101" spans="1:6" x14ac:dyDescent="0.2">
      <c r="A101" s="23" t="s">
        <v>198</v>
      </c>
      <c r="B101" s="28" t="s">
        <v>398</v>
      </c>
      <c r="C101" s="24" t="s">
        <v>188</v>
      </c>
      <c r="D101" s="29" t="s">
        <v>536</v>
      </c>
      <c r="E101" s="28" t="s">
        <v>255</v>
      </c>
      <c r="F101" s="30" t="s">
        <v>253</v>
      </c>
    </row>
    <row r="102" spans="1:6" x14ac:dyDescent="0.2">
      <c r="A102" s="23" t="s">
        <v>230</v>
      </c>
      <c r="B102" s="28" t="s">
        <v>401</v>
      </c>
      <c r="C102" s="24" t="s">
        <v>209</v>
      </c>
      <c r="D102" s="29" t="s">
        <v>537</v>
      </c>
      <c r="E102" s="28" t="s">
        <v>252</v>
      </c>
      <c r="F102" s="30" t="s">
        <v>260</v>
      </c>
    </row>
    <row r="103" spans="1:6" x14ac:dyDescent="0.2">
      <c r="A103" s="23" t="s">
        <v>231</v>
      </c>
      <c r="B103" s="28" t="s">
        <v>402</v>
      </c>
      <c r="C103" s="24" t="s">
        <v>209</v>
      </c>
      <c r="D103" s="29" t="s">
        <v>537</v>
      </c>
      <c r="E103" s="28" t="s">
        <v>252</v>
      </c>
      <c r="F103" s="30" t="s">
        <v>260</v>
      </c>
    </row>
    <row r="104" spans="1:6" x14ac:dyDescent="0.2">
      <c r="A104" s="23" t="s">
        <v>63</v>
      </c>
      <c r="B104" s="28" t="s">
        <v>405</v>
      </c>
      <c r="C104" s="25" t="s">
        <v>55</v>
      </c>
      <c r="D104" s="29" t="s">
        <v>538</v>
      </c>
      <c r="E104" s="28" t="s">
        <v>262</v>
      </c>
      <c r="F104" s="30" t="s">
        <v>250</v>
      </c>
    </row>
    <row r="105" spans="1:6" x14ac:dyDescent="0.2">
      <c r="A105" s="23" t="s">
        <v>64</v>
      </c>
      <c r="B105" s="28" t="s">
        <v>406</v>
      </c>
      <c r="C105" s="25" t="s">
        <v>55</v>
      </c>
      <c r="D105" s="29" t="s">
        <v>538</v>
      </c>
      <c r="E105" s="28" t="s">
        <v>262</v>
      </c>
      <c r="F105" s="30" t="s">
        <v>250</v>
      </c>
    </row>
    <row r="106" spans="1:6" x14ac:dyDescent="0.2">
      <c r="A106" s="23" t="s">
        <v>116</v>
      </c>
      <c r="B106" s="28" t="s">
        <v>407</v>
      </c>
      <c r="C106" s="24" t="s">
        <v>101</v>
      </c>
      <c r="D106" s="29" t="s">
        <v>540</v>
      </c>
      <c r="E106" s="28" t="s">
        <v>258</v>
      </c>
      <c r="F106" s="30" t="s">
        <v>253</v>
      </c>
    </row>
    <row r="107" spans="1:6" x14ac:dyDescent="0.2">
      <c r="A107" s="23" t="s">
        <v>117</v>
      </c>
      <c r="B107" s="28" t="s">
        <v>408</v>
      </c>
      <c r="C107" s="24" t="s">
        <v>101</v>
      </c>
      <c r="D107" s="29" t="s">
        <v>541</v>
      </c>
      <c r="E107" s="28" t="s">
        <v>249</v>
      </c>
      <c r="F107" s="30" t="s">
        <v>253</v>
      </c>
    </row>
    <row r="108" spans="1:6" x14ac:dyDescent="0.2">
      <c r="A108" s="23" t="s">
        <v>93</v>
      </c>
      <c r="B108" s="28" t="s">
        <v>409</v>
      </c>
      <c r="C108" s="24" t="s">
        <v>75</v>
      </c>
      <c r="D108" s="29" t="s">
        <v>538</v>
      </c>
      <c r="E108" s="28" t="s">
        <v>262</v>
      </c>
      <c r="F108" s="30" t="s">
        <v>250</v>
      </c>
    </row>
    <row r="109" spans="1:6" x14ac:dyDescent="0.2">
      <c r="A109" s="23" t="s">
        <v>118</v>
      </c>
      <c r="B109" s="28" t="s">
        <v>412</v>
      </c>
      <c r="C109" s="24" t="s">
        <v>101</v>
      </c>
      <c r="D109" s="29" t="s">
        <v>540</v>
      </c>
      <c r="E109" s="28" t="s">
        <v>258</v>
      </c>
      <c r="F109" s="30" t="s">
        <v>253</v>
      </c>
    </row>
    <row r="110" spans="1:6" x14ac:dyDescent="0.2">
      <c r="A110" s="23" t="s">
        <v>94</v>
      </c>
      <c r="B110" s="28" t="s">
        <v>413</v>
      </c>
      <c r="C110" s="24" t="s">
        <v>75</v>
      </c>
      <c r="D110" s="29" t="s">
        <v>538</v>
      </c>
      <c r="E110" s="28" t="s">
        <v>262</v>
      </c>
      <c r="F110" s="30" t="s">
        <v>263</v>
      </c>
    </row>
    <row r="111" spans="1:6" x14ac:dyDescent="0.2">
      <c r="A111" s="23" t="s">
        <v>65</v>
      </c>
      <c r="B111" s="28" t="s">
        <v>414</v>
      </c>
      <c r="C111" s="25" t="s">
        <v>55</v>
      </c>
      <c r="D111" s="29" t="s">
        <v>538</v>
      </c>
      <c r="E111" s="28" t="s">
        <v>262</v>
      </c>
      <c r="F111" s="30" t="s">
        <v>253</v>
      </c>
    </row>
    <row r="112" spans="1:6" x14ac:dyDescent="0.2">
      <c r="A112" s="23" t="s">
        <v>176</v>
      </c>
      <c r="B112" s="28" t="s">
        <v>415</v>
      </c>
      <c r="C112" s="24" t="s">
        <v>155</v>
      </c>
      <c r="D112" s="29" t="s">
        <v>539</v>
      </c>
      <c r="E112" s="28" t="s">
        <v>265</v>
      </c>
      <c r="F112" s="30" t="s">
        <v>253</v>
      </c>
    </row>
    <row r="113" spans="1:6" x14ac:dyDescent="0.2">
      <c r="A113" s="23" t="s">
        <v>119</v>
      </c>
      <c r="B113" s="28" t="s">
        <v>422</v>
      </c>
      <c r="C113" s="24" t="s">
        <v>101</v>
      </c>
      <c r="D113" s="29" t="s">
        <v>540</v>
      </c>
      <c r="E113" s="28" t="s">
        <v>258</v>
      </c>
      <c r="F113" s="30" t="s">
        <v>263</v>
      </c>
    </row>
    <row r="114" spans="1:6" x14ac:dyDescent="0.2">
      <c r="A114" s="23" t="s">
        <v>147</v>
      </c>
      <c r="B114" s="28" t="s">
        <v>423</v>
      </c>
      <c r="C114" s="24" t="s">
        <v>139</v>
      </c>
      <c r="D114" s="29" t="s">
        <v>537</v>
      </c>
      <c r="E114" s="28" t="s">
        <v>252</v>
      </c>
      <c r="F114" s="30" t="s">
        <v>253</v>
      </c>
    </row>
    <row r="115" spans="1:6" x14ac:dyDescent="0.2">
      <c r="A115" s="23" t="s">
        <v>199</v>
      </c>
      <c r="B115" s="28" t="s">
        <v>424</v>
      </c>
      <c r="C115" s="24" t="s">
        <v>188</v>
      </c>
      <c r="D115" s="29" t="s">
        <v>536</v>
      </c>
      <c r="E115" s="28" t="s">
        <v>255</v>
      </c>
      <c r="F115" s="30" t="s">
        <v>263</v>
      </c>
    </row>
    <row r="116" spans="1:6" x14ac:dyDescent="0.2">
      <c r="A116" s="23" t="s">
        <v>66</v>
      </c>
      <c r="B116" s="28" t="s">
        <v>425</v>
      </c>
      <c r="C116" s="25" t="s">
        <v>55</v>
      </c>
      <c r="D116" s="29" t="s">
        <v>538</v>
      </c>
      <c r="E116" s="28" t="s">
        <v>262</v>
      </c>
      <c r="F116" s="30" t="s">
        <v>250</v>
      </c>
    </row>
    <row r="117" spans="1:6" x14ac:dyDescent="0.2">
      <c r="A117" s="25" t="s">
        <v>559</v>
      </c>
      <c r="B117" s="25"/>
      <c r="C117" s="25"/>
      <c r="D117" s="25"/>
      <c r="E117" s="25"/>
      <c r="F117" s="25"/>
    </row>
    <row r="118" spans="1:6" x14ac:dyDescent="0.2">
      <c r="A118" s="23" t="s">
        <v>120</v>
      </c>
      <c r="B118" s="28" t="s">
        <v>426</v>
      </c>
      <c r="C118" s="24" t="s">
        <v>101</v>
      </c>
      <c r="D118" s="29" t="s">
        <v>541</v>
      </c>
      <c r="E118" s="28" t="s">
        <v>258</v>
      </c>
      <c r="F118" s="30" t="s">
        <v>263</v>
      </c>
    </row>
    <row r="119" spans="1:6" x14ac:dyDescent="0.2">
      <c r="A119" s="23" t="s">
        <v>67</v>
      </c>
      <c r="B119" s="28" t="s">
        <v>427</v>
      </c>
      <c r="C119" s="25" t="s">
        <v>55</v>
      </c>
      <c r="D119" s="29" t="s">
        <v>538</v>
      </c>
      <c r="E119" s="28" t="s">
        <v>262</v>
      </c>
      <c r="F119" s="30" t="s">
        <v>253</v>
      </c>
    </row>
    <row r="120" spans="1:6" x14ac:dyDescent="0.2">
      <c r="A120" s="23" t="s">
        <v>121</v>
      </c>
      <c r="B120" s="28" t="s">
        <v>428</v>
      </c>
      <c r="C120" s="24" t="s">
        <v>101</v>
      </c>
      <c r="D120" s="29" t="s">
        <v>540</v>
      </c>
      <c r="E120" s="28" t="s">
        <v>258</v>
      </c>
      <c r="F120" s="30" t="s">
        <v>253</v>
      </c>
    </row>
    <row r="121" spans="1:6" x14ac:dyDescent="0.2">
      <c r="A121" s="23" t="s">
        <v>122</v>
      </c>
      <c r="B121" s="28" t="s">
        <v>429</v>
      </c>
      <c r="C121" s="24" t="s">
        <v>101</v>
      </c>
      <c r="D121" s="29" t="s">
        <v>541</v>
      </c>
      <c r="E121" s="28" t="s">
        <v>249</v>
      </c>
      <c r="F121" s="30" t="s">
        <v>250</v>
      </c>
    </row>
    <row r="122" spans="1:6" x14ac:dyDescent="0.2">
      <c r="A122" s="23" t="s">
        <v>232</v>
      </c>
      <c r="B122" s="28" t="s">
        <v>430</v>
      </c>
      <c r="C122" s="24" t="s">
        <v>209</v>
      </c>
      <c r="D122" s="29" t="s">
        <v>537</v>
      </c>
      <c r="E122" s="28" t="s">
        <v>252</v>
      </c>
      <c r="F122" s="30" t="s">
        <v>260</v>
      </c>
    </row>
    <row r="123" spans="1:6" x14ac:dyDescent="0.2">
      <c r="A123" s="23" t="s">
        <v>123</v>
      </c>
      <c r="B123" s="28" t="s">
        <v>433</v>
      </c>
      <c r="C123" s="24" t="s">
        <v>101</v>
      </c>
      <c r="D123" s="29" t="s">
        <v>540</v>
      </c>
      <c r="E123" s="28" t="s">
        <v>258</v>
      </c>
      <c r="F123" s="30" t="s">
        <v>260</v>
      </c>
    </row>
    <row r="124" spans="1:6" x14ac:dyDescent="0.2">
      <c r="A124" s="23" t="s">
        <v>177</v>
      </c>
      <c r="B124" s="28" t="s">
        <v>434</v>
      </c>
      <c r="C124" s="24" t="s">
        <v>155</v>
      </c>
      <c r="D124" s="29" t="s">
        <v>539</v>
      </c>
      <c r="E124" s="28" t="s">
        <v>265</v>
      </c>
      <c r="F124" s="30" t="s">
        <v>263</v>
      </c>
    </row>
    <row r="125" spans="1:6" x14ac:dyDescent="0.2">
      <c r="A125" s="23" t="s">
        <v>95</v>
      </c>
      <c r="B125" s="28" t="s">
        <v>435</v>
      </c>
      <c r="C125" s="24" t="s">
        <v>75</v>
      </c>
      <c r="D125" s="29" t="s">
        <v>538</v>
      </c>
      <c r="E125" s="28" t="s">
        <v>262</v>
      </c>
      <c r="F125" s="30" t="s">
        <v>250</v>
      </c>
    </row>
    <row r="126" spans="1:6" x14ac:dyDescent="0.2">
      <c r="A126" s="23" t="s">
        <v>96</v>
      </c>
      <c r="B126" s="28" t="s">
        <v>436</v>
      </c>
      <c r="C126" s="24" t="s">
        <v>75</v>
      </c>
      <c r="D126" s="29" t="s">
        <v>538</v>
      </c>
      <c r="E126" s="28" t="s">
        <v>262</v>
      </c>
      <c r="F126" s="30" t="s">
        <v>263</v>
      </c>
    </row>
    <row r="127" spans="1:6" x14ac:dyDescent="0.2">
      <c r="A127" s="23" t="s">
        <v>233</v>
      </c>
      <c r="B127" s="28" t="s">
        <v>441</v>
      </c>
      <c r="C127" s="24" t="s">
        <v>209</v>
      </c>
      <c r="D127" s="29" t="s">
        <v>537</v>
      </c>
      <c r="E127" s="28" t="s">
        <v>252</v>
      </c>
      <c r="F127" s="30" t="s">
        <v>260</v>
      </c>
    </row>
    <row r="128" spans="1:6" x14ac:dyDescent="0.2">
      <c r="A128" s="23" t="s">
        <v>200</v>
      </c>
      <c r="B128" s="28" t="s">
        <v>442</v>
      </c>
      <c r="C128" s="24" t="s">
        <v>188</v>
      </c>
      <c r="D128" s="29" t="s">
        <v>536</v>
      </c>
      <c r="E128" s="28" t="s">
        <v>255</v>
      </c>
      <c r="F128" s="30" t="s">
        <v>260</v>
      </c>
    </row>
    <row r="129" spans="1:6" x14ac:dyDescent="0.2">
      <c r="A129" s="23" t="s">
        <v>124</v>
      </c>
      <c r="B129" s="28" t="s">
        <v>443</v>
      </c>
      <c r="C129" s="24" t="s">
        <v>101</v>
      </c>
      <c r="D129" s="29" t="s">
        <v>536</v>
      </c>
      <c r="E129" s="28" t="s">
        <v>249</v>
      </c>
      <c r="F129" s="30" t="s">
        <v>263</v>
      </c>
    </row>
    <row r="130" spans="1:6" x14ac:dyDescent="0.2">
      <c r="A130" s="23" t="s">
        <v>125</v>
      </c>
      <c r="B130" s="28" t="s">
        <v>444</v>
      </c>
      <c r="C130" s="24" t="s">
        <v>101</v>
      </c>
      <c r="D130" s="29" t="s">
        <v>540</v>
      </c>
      <c r="E130" s="28" t="s">
        <v>258</v>
      </c>
      <c r="F130" s="30" t="s">
        <v>260</v>
      </c>
    </row>
    <row r="131" spans="1:6" x14ac:dyDescent="0.2">
      <c r="A131" s="23" t="s">
        <v>178</v>
      </c>
      <c r="B131" s="28" t="s">
        <v>445</v>
      </c>
      <c r="C131" s="24" t="s">
        <v>155</v>
      </c>
      <c r="D131" s="29" t="s">
        <v>539</v>
      </c>
      <c r="E131" s="28" t="s">
        <v>265</v>
      </c>
      <c r="F131" s="30" t="s">
        <v>260</v>
      </c>
    </row>
    <row r="132" spans="1:6" x14ac:dyDescent="0.2">
      <c r="A132" s="23" t="s">
        <v>126</v>
      </c>
      <c r="B132" s="28" t="s">
        <v>446</v>
      </c>
      <c r="C132" s="24" t="s">
        <v>101</v>
      </c>
      <c r="D132" s="29" t="s">
        <v>540</v>
      </c>
      <c r="E132" s="28" t="s">
        <v>258</v>
      </c>
      <c r="F132" s="30" t="s">
        <v>263</v>
      </c>
    </row>
    <row r="133" spans="1:6" x14ac:dyDescent="0.2">
      <c r="A133" s="23" t="s">
        <v>179</v>
      </c>
      <c r="B133" s="28" t="s">
        <v>447</v>
      </c>
      <c r="C133" s="24" t="s">
        <v>155</v>
      </c>
      <c r="D133" s="29" t="s">
        <v>539</v>
      </c>
      <c r="E133" s="28" t="s">
        <v>265</v>
      </c>
      <c r="F133" s="30" t="s">
        <v>253</v>
      </c>
    </row>
    <row r="134" spans="1:6" x14ac:dyDescent="0.2">
      <c r="A134" s="23" t="s">
        <v>180</v>
      </c>
      <c r="B134" s="28" t="s">
        <v>448</v>
      </c>
      <c r="C134" s="24" t="s">
        <v>155</v>
      </c>
      <c r="D134" s="29" t="s">
        <v>539</v>
      </c>
      <c r="E134" s="28" t="s">
        <v>265</v>
      </c>
      <c r="F134" s="30" t="s">
        <v>253</v>
      </c>
    </row>
    <row r="135" spans="1:6" x14ac:dyDescent="0.2">
      <c r="A135" s="23" t="s">
        <v>127</v>
      </c>
      <c r="B135" s="28" t="s">
        <v>449</v>
      </c>
      <c r="C135" s="24" t="s">
        <v>101</v>
      </c>
      <c r="D135" s="29" t="s">
        <v>540</v>
      </c>
      <c r="E135" s="28" t="s">
        <v>258</v>
      </c>
      <c r="F135" s="30" t="s">
        <v>263</v>
      </c>
    </row>
    <row r="136" spans="1:6" x14ac:dyDescent="0.2">
      <c r="A136" s="23" t="s">
        <v>234</v>
      </c>
      <c r="B136" s="28" t="s">
        <v>450</v>
      </c>
      <c r="C136" s="24" t="s">
        <v>209</v>
      </c>
      <c r="D136" s="29" t="s">
        <v>537</v>
      </c>
      <c r="E136" s="28" t="s">
        <v>252</v>
      </c>
      <c r="F136" s="30" t="s">
        <v>260</v>
      </c>
    </row>
    <row r="137" spans="1:6" x14ac:dyDescent="0.2">
      <c r="A137" s="23" t="s">
        <v>235</v>
      </c>
      <c r="B137" s="28" t="s">
        <v>451</v>
      </c>
      <c r="C137" s="24" t="s">
        <v>209</v>
      </c>
      <c r="D137" s="29" t="s">
        <v>537</v>
      </c>
      <c r="E137" s="28" t="s">
        <v>252</v>
      </c>
      <c r="F137" s="30" t="s">
        <v>260</v>
      </c>
    </row>
    <row r="138" spans="1:6" x14ac:dyDescent="0.2">
      <c r="A138" s="23" t="s">
        <v>201</v>
      </c>
      <c r="B138" s="28" t="s">
        <v>454</v>
      </c>
      <c r="C138" s="24" t="s">
        <v>188</v>
      </c>
      <c r="D138" s="29" t="s">
        <v>536</v>
      </c>
      <c r="E138" s="28" t="s">
        <v>255</v>
      </c>
      <c r="F138" s="30" t="s">
        <v>260</v>
      </c>
    </row>
    <row r="139" spans="1:6" x14ac:dyDescent="0.2">
      <c r="A139" s="23" t="s">
        <v>128</v>
      </c>
      <c r="B139" s="28" t="s">
        <v>386</v>
      </c>
      <c r="C139" s="24" t="s">
        <v>101</v>
      </c>
      <c r="D139" s="29" t="s">
        <v>540</v>
      </c>
      <c r="E139" s="28" t="s">
        <v>258</v>
      </c>
      <c r="F139" s="30" t="s">
        <v>260</v>
      </c>
    </row>
    <row r="140" spans="1:6" x14ac:dyDescent="0.2">
      <c r="A140" s="23" t="s">
        <v>148</v>
      </c>
      <c r="B140" s="28" t="s">
        <v>419</v>
      </c>
      <c r="C140" s="24" t="s">
        <v>139</v>
      </c>
      <c r="D140" s="29" t="s">
        <v>537</v>
      </c>
      <c r="E140" s="28" t="s">
        <v>252</v>
      </c>
      <c r="F140" s="30" t="s">
        <v>263</v>
      </c>
    </row>
    <row r="141" spans="1:6" x14ac:dyDescent="0.2">
      <c r="A141" s="23" t="s">
        <v>236</v>
      </c>
      <c r="B141" s="28" t="s">
        <v>455</v>
      </c>
      <c r="C141" s="24" t="s">
        <v>209</v>
      </c>
      <c r="D141" s="29" t="s">
        <v>537</v>
      </c>
      <c r="E141" s="28" t="s">
        <v>252</v>
      </c>
      <c r="F141" s="30" t="s">
        <v>253</v>
      </c>
    </row>
    <row r="142" spans="1:6" x14ac:dyDescent="0.2">
      <c r="A142" s="23" t="s">
        <v>149</v>
      </c>
      <c r="B142" s="28" t="s">
        <v>456</v>
      </c>
      <c r="C142" s="24" t="s">
        <v>139</v>
      </c>
      <c r="D142" s="29" t="s">
        <v>537</v>
      </c>
      <c r="E142" s="28" t="s">
        <v>252</v>
      </c>
      <c r="F142" s="30" t="s">
        <v>253</v>
      </c>
    </row>
    <row r="143" spans="1:6" x14ac:dyDescent="0.2">
      <c r="A143" s="23" t="s">
        <v>68</v>
      </c>
      <c r="B143" s="28" t="s">
        <v>457</v>
      </c>
      <c r="C143" s="25" t="s">
        <v>55</v>
      </c>
      <c r="D143" s="29" t="s">
        <v>538</v>
      </c>
      <c r="E143" s="28" t="s">
        <v>262</v>
      </c>
      <c r="F143" s="30" t="s">
        <v>250</v>
      </c>
    </row>
    <row r="144" spans="1:6" x14ac:dyDescent="0.2">
      <c r="A144" s="23" t="s">
        <v>181</v>
      </c>
      <c r="B144" s="28" t="s">
        <v>482</v>
      </c>
      <c r="C144" s="24" t="s">
        <v>155</v>
      </c>
      <c r="D144" s="29" t="s">
        <v>539</v>
      </c>
      <c r="E144" s="28" t="s">
        <v>265</v>
      </c>
      <c r="F144" s="30" t="s">
        <v>260</v>
      </c>
    </row>
    <row r="145" spans="1:6" x14ac:dyDescent="0.2">
      <c r="A145" s="23" t="s">
        <v>182</v>
      </c>
      <c r="B145" s="28" t="s">
        <v>484</v>
      </c>
      <c r="C145" s="24" t="s">
        <v>155</v>
      </c>
      <c r="D145" s="29" t="s">
        <v>539</v>
      </c>
      <c r="E145" s="28" t="s">
        <v>265</v>
      </c>
      <c r="F145" s="30" t="s">
        <v>253</v>
      </c>
    </row>
    <row r="146" spans="1:6" x14ac:dyDescent="0.2">
      <c r="A146" s="23" t="s">
        <v>183</v>
      </c>
      <c r="B146" s="28" t="s">
        <v>488</v>
      </c>
      <c r="C146" s="24" t="s">
        <v>155</v>
      </c>
      <c r="D146" s="29" t="s">
        <v>539</v>
      </c>
      <c r="E146" s="28" t="s">
        <v>265</v>
      </c>
      <c r="F146" s="30" t="s">
        <v>253</v>
      </c>
    </row>
    <row r="147" spans="1:6" x14ac:dyDescent="0.2">
      <c r="A147" s="23" t="s">
        <v>97</v>
      </c>
      <c r="B147" s="28" t="s">
        <v>463</v>
      </c>
      <c r="C147" s="24" t="s">
        <v>75</v>
      </c>
      <c r="D147" s="29" t="s">
        <v>538</v>
      </c>
      <c r="E147" s="28" t="s">
        <v>262</v>
      </c>
      <c r="F147" s="30" t="s">
        <v>263</v>
      </c>
    </row>
    <row r="148" spans="1:6" x14ac:dyDescent="0.2">
      <c r="A148" s="23" t="s">
        <v>202</v>
      </c>
      <c r="B148" s="28" t="s">
        <v>464</v>
      </c>
      <c r="C148" s="24" t="s">
        <v>188</v>
      </c>
      <c r="D148" s="29" t="s">
        <v>536</v>
      </c>
      <c r="E148" s="28" t="s">
        <v>255</v>
      </c>
      <c r="F148" s="30" t="s">
        <v>260</v>
      </c>
    </row>
    <row r="149" spans="1:6" x14ac:dyDescent="0.2">
      <c r="A149" s="23" t="s">
        <v>98</v>
      </c>
      <c r="B149" s="28" t="s">
        <v>465</v>
      </c>
      <c r="C149" s="24" t="s">
        <v>75</v>
      </c>
      <c r="D149" s="29" t="s">
        <v>538</v>
      </c>
      <c r="E149" s="28" t="s">
        <v>262</v>
      </c>
      <c r="F149" s="31" t="s">
        <v>263</v>
      </c>
    </row>
    <row r="150" spans="1:6" x14ac:dyDescent="0.2">
      <c r="A150" s="23" t="s">
        <v>237</v>
      </c>
      <c r="B150" s="28" t="s">
        <v>466</v>
      </c>
      <c r="C150" s="24" t="s">
        <v>209</v>
      </c>
      <c r="D150" s="29" t="s">
        <v>537</v>
      </c>
      <c r="E150" s="28" t="s">
        <v>252</v>
      </c>
      <c r="F150" s="30" t="s">
        <v>253</v>
      </c>
    </row>
    <row r="151" spans="1:6" x14ac:dyDescent="0.2">
      <c r="A151" s="23" t="s">
        <v>69</v>
      </c>
      <c r="B151" s="28" t="s">
        <v>467</v>
      </c>
      <c r="C151" s="25" t="s">
        <v>55</v>
      </c>
      <c r="D151" s="29" t="s">
        <v>538</v>
      </c>
      <c r="E151" s="28" t="s">
        <v>262</v>
      </c>
      <c r="F151" s="30" t="s">
        <v>260</v>
      </c>
    </row>
    <row r="152" spans="1:6" x14ac:dyDescent="0.2">
      <c r="A152" s="23" t="s">
        <v>99</v>
      </c>
      <c r="B152" s="28" t="s">
        <v>468</v>
      </c>
      <c r="C152" s="24" t="s">
        <v>75</v>
      </c>
      <c r="D152" s="29" t="s">
        <v>538</v>
      </c>
      <c r="E152" s="28" t="s">
        <v>262</v>
      </c>
      <c r="F152" s="30" t="s">
        <v>250</v>
      </c>
    </row>
    <row r="153" spans="1:6" x14ac:dyDescent="0.2">
      <c r="A153" s="23" t="s">
        <v>129</v>
      </c>
      <c r="B153" s="28" t="s">
        <v>469</v>
      </c>
      <c r="C153" s="24" t="s">
        <v>101</v>
      </c>
      <c r="D153" s="29" t="s">
        <v>540</v>
      </c>
      <c r="E153" s="28" t="s">
        <v>258</v>
      </c>
      <c r="F153" s="30" t="s">
        <v>260</v>
      </c>
    </row>
    <row r="154" spans="1:6" x14ac:dyDescent="0.2">
      <c r="A154" s="23" t="s">
        <v>238</v>
      </c>
      <c r="B154" s="28" t="s">
        <v>473</v>
      </c>
      <c r="C154" s="24" t="s">
        <v>209</v>
      </c>
      <c r="D154" s="29" t="s">
        <v>537</v>
      </c>
      <c r="E154" s="28" t="s">
        <v>252</v>
      </c>
      <c r="F154" s="30" t="s">
        <v>260</v>
      </c>
    </row>
    <row r="155" spans="1:6" x14ac:dyDescent="0.2">
      <c r="A155" s="23" t="s">
        <v>239</v>
      </c>
      <c r="B155" s="28" t="s">
        <v>474</v>
      </c>
      <c r="C155" s="24" t="s">
        <v>209</v>
      </c>
      <c r="D155" s="29" t="s">
        <v>537</v>
      </c>
      <c r="E155" s="28" t="s">
        <v>252</v>
      </c>
      <c r="F155" s="30" t="s">
        <v>260</v>
      </c>
    </row>
    <row r="156" spans="1:6" x14ac:dyDescent="0.2">
      <c r="A156" s="23" t="s">
        <v>130</v>
      </c>
      <c r="B156" s="28" t="s">
        <v>475</v>
      </c>
      <c r="C156" s="24" t="s">
        <v>101</v>
      </c>
      <c r="D156" s="29" t="s">
        <v>540</v>
      </c>
      <c r="E156" s="28" t="s">
        <v>258</v>
      </c>
      <c r="F156" s="30" t="s">
        <v>263</v>
      </c>
    </row>
    <row r="157" spans="1:6" x14ac:dyDescent="0.2">
      <c r="A157" s="23" t="s">
        <v>203</v>
      </c>
      <c r="B157" s="28" t="s">
        <v>476</v>
      </c>
      <c r="C157" s="24" t="s">
        <v>188</v>
      </c>
      <c r="D157" s="29" t="s">
        <v>536</v>
      </c>
      <c r="E157" s="28" t="s">
        <v>262</v>
      </c>
      <c r="F157" s="30" t="s">
        <v>250</v>
      </c>
    </row>
    <row r="158" spans="1:6" x14ac:dyDescent="0.2">
      <c r="A158" s="23" t="s">
        <v>41</v>
      </c>
      <c r="B158" s="28" t="s">
        <v>477</v>
      </c>
      <c r="C158" s="25" t="s">
        <v>55</v>
      </c>
      <c r="D158" s="29" t="s">
        <v>538</v>
      </c>
      <c r="E158" s="28" t="s">
        <v>262</v>
      </c>
      <c r="F158" s="30" t="s">
        <v>253</v>
      </c>
    </row>
    <row r="159" spans="1:6" x14ac:dyDescent="0.2">
      <c r="A159" s="23" t="s">
        <v>70</v>
      </c>
      <c r="B159" s="28" t="s">
        <v>478</v>
      </c>
      <c r="C159" s="25" t="s">
        <v>55</v>
      </c>
      <c r="D159" s="29" t="s">
        <v>536</v>
      </c>
      <c r="E159" s="28" t="s">
        <v>262</v>
      </c>
      <c r="F159" s="30" t="s">
        <v>250</v>
      </c>
    </row>
    <row r="160" spans="1:6" x14ac:dyDescent="0.2">
      <c r="A160" s="23" t="s">
        <v>240</v>
      </c>
      <c r="B160" s="28" t="s">
        <v>479</v>
      </c>
      <c r="C160" s="24" t="s">
        <v>209</v>
      </c>
      <c r="D160" s="29" t="s">
        <v>537</v>
      </c>
      <c r="E160" s="28" t="s">
        <v>252</v>
      </c>
      <c r="F160" s="30" t="s">
        <v>260</v>
      </c>
    </row>
    <row r="161" spans="1:6" x14ac:dyDescent="0.2">
      <c r="A161" s="23" t="s">
        <v>131</v>
      </c>
      <c r="B161" s="28" t="s">
        <v>480</v>
      </c>
      <c r="C161" s="24" t="s">
        <v>101</v>
      </c>
      <c r="D161" s="29" t="s">
        <v>541</v>
      </c>
      <c r="E161" s="28" t="s">
        <v>249</v>
      </c>
      <c r="F161" s="31" t="s">
        <v>253</v>
      </c>
    </row>
    <row r="162" spans="1:6" x14ac:dyDescent="0.2">
      <c r="A162" s="23" t="s">
        <v>204</v>
      </c>
      <c r="B162" s="28" t="s">
        <v>489</v>
      </c>
      <c r="C162" s="24" t="s">
        <v>188</v>
      </c>
      <c r="D162" s="29" t="s">
        <v>536</v>
      </c>
      <c r="E162" s="28" t="s">
        <v>262</v>
      </c>
      <c r="F162" s="30" t="s">
        <v>263</v>
      </c>
    </row>
    <row r="163" spans="1:6" x14ac:dyDescent="0.2">
      <c r="A163" s="23" t="s">
        <v>184</v>
      </c>
      <c r="B163" s="28" t="s">
        <v>490</v>
      </c>
      <c r="C163" s="24" t="s">
        <v>155</v>
      </c>
      <c r="D163" s="29" t="s">
        <v>539</v>
      </c>
      <c r="E163" s="28" t="s">
        <v>265</v>
      </c>
      <c r="F163" s="30" t="s">
        <v>253</v>
      </c>
    </row>
    <row r="164" spans="1:6" x14ac:dyDescent="0.2">
      <c r="A164" s="23" t="s">
        <v>241</v>
      </c>
      <c r="B164" s="28" t="s">
        <v>491</v>
      </c>
      <c r="C164" s="24" t="s">
        <v>209</v>
      </c>
      <c r="D164" s="29" t="s">
        <v>537</v>
      </c>
      <c r="E164" s="28" t="s">
        <v>252</v>
      </c>
      <c r="F164" s="30" t="s">
        <v>260</v>
      </c>
    </row>
    <row r="165" spans="1:6" x14ac:dyDescent="0.2">
      <c r="A165" s="23" t="s">
        <v>242</v>
      </c>
      <c r="B165" s="28" t="s">
        <v>492</v>
      </c>
      <c r="C165" s="24" t="s">
        <v>209</v>
      </c>
      <c r="D165" s="29" t="s">
        <v>537</v>
      </c>
      <c r="E165" s="28" t="s">
        <v>252</v>
      </c>
      <c r="F165" s="30" t="s">
        <v>260</v>
      </c>
    </row>
    <row r="166" spans="1:6" x14ac:dyDescent="0.2">
      <c r="A166" s="23" t="s">
        <v>205</v>
      </c>
      <c r="B166" s="28" t="s">
        <v>493</v>
      </c>
      <c r="C166" s="24" t="s">
        <v>188</v>
      </c>
      <c r="D166" s="29" t="s">
        <v>536</v>
      </c>
      <c r="E166" s="28" t="s">
        <v>255</v>
      </c>
      <c r="F166" s="30" t="s">
        <v>250</v>
      </c>
    </row>
    <row r="167" spans="1:6" x14ac:dyDescent="0.2">
      <c r="A167" s="23" t="s">
        <v>150</v>
      </c>
      <c r="B167" s="28" t="s">
        <v>496</v>
      </c>
      <c r="C167" s="24" t="s">
        <v>139</v>
      </c>
      <c r="D167" s="29" t="s">
        <v>537</v>
      </c>
      <c r="E167" s="28" t="s">
        <v>252</v>
      </c>
      <c r="F167" s="30" t="s">
        <v>250</v>
      </c>
    </row>
    <row r="168" spans="1:6" x14ac:dyDescent="0.2">
      <c r="A168" s="23" t="s">
        <v>44</v>
      </c>
      <c r="B168" s="28" t="s">
        <v>499</v>
      </c>
      <c r="C168" s="24" t="s">
        <v>101</v>
      </c>
      <c r="D168" s="29" t="s">
        <v>541</v>
      </c>
      <c r="E168" s="28" t="s">
        <v>258</v>
      </c>
      <c r="F168" s="30" t="s">
        <v>253</v>
      </c>
    </row>
    <row r="169" spans="1:6" x14ac:dyDescent="0.2">
      <c r="A169" s="23" t="s">
        <v>151</v>
      </c>
      <c r="B169" s="28" t="s">
        <v>438</v>
      </c>
      <c r="C169" s="24" t="s">
        <v>139</v>
      </c>
      <c r="D169" s="29" t="s">
        <v>537</v>
      </c>
      <c r="E169" s="28" t="s">
        <v>252</v>
      </c>
      <c r="F169" s="30" t="s">
        <v>253</v>
      </c>
    </row>
    <row r="170" spans="1:6" x14ac:dyDescent="0.2">
      <c r="A170" s="23" t="s">
        <v>132</v>
      </c>
      <c r="B170" s="28" t="s">
        <v>500</v>
      </c>
      <c r="C170" s="24" t="s">
        <v>101</v>
      </c>
      <c r="D170" s="29" t="s">
        <v>541</v>
      </c>
      <c r="E170" s="28" t="s">
        <v>258</v>
      </c>
      <c r="F170" s="30" t="s">
        <v>263</v>
      </c>
    </row>
    <row r="171" spans="1:6" x14ac:dyDescent="0.2">
      <c r="A171" s="23" t="s">
        <v>100</v>
      </c>
      <c r="B171" s="28" t="s">
        <v>501</v>
      </c>
      <c r="C171" s="24" t="s">
        <v>75</v>
      </c>
      <c r="D171" s="29" t="s">
        <v>538</v>
      </c>
      <c r="E171" s="28" t="s">
        <v>262</v>
      </c>
      <c r="F171" s="30" t="s">
        <v>250</v>
      </c>
    </row>
    <row r="172" spans="1:6" x14ac:dyDescent="0.2">
      <c r="A172" s="23" t="s">
        <v>133</v>
      </c>
      <c r="B172" s="28" t="s">
        <v>502</v>
      </c>
      <c r="C172" s="24" t="s">
        <v>101</v>
      </c>
      <c r="D172" s="29" t="s">
        <v>540</v>
      </c>
      <c r="E172" s="28" t="s">
        <v>258</v>
      </c>
      <c r="F172" s="30" t="s">
        <v>253</v>
      </c>
    </row>
    <row r="173" spans="1:6" x14ac:dyDescent="0.2">
      <c r="A173" s="23" t="s">
        <v>185</v>
      </c>
      <c r="B173" s="28" t="s">
        <v>503</v>
      </c>
      <c r="C173" s="24" t="s">
        <v>155</v>
      </c>
      <c r="D173" s="29" t="s">
        <v>539</v>
      </c>
      <c r="E173" s="28" t="s">
        <v>265</v>
      </c>
      <c r="F173" s="30" t="s">
        <v>260</v>
      </c>
    </row>
    <row r="174" spans="1:6" x14ac:dyDescent="0.2">
      <c r="A174" s="23" t="s">
        <v>206</v>
      </c>
      <c r="B174" s="28" t="s">
        <v>504</v>
      </c>
      <c r="C174" s="24" t="s">
        <v>188</v>
      </c>
      <c r="D174" s="29" t="s">
        <v>536</v>
      </c>
      <c r="E174" s="28" t="s">
        <v>255</v>
      </c>
      <c r="F174" s="30" t="s">
        <v>263</v>
      </c>
    </row>
    <row r="175" spans="1:6" x14ac:dyDescent="0.2">
      <c r="A175" s="23" t="s">
        <v>243</v>
      </c>
      <c r="B175" s="28" t="s">
        <v>505</v>
      </c>
      <c r="C175" s="24" t="s">
        <v>209</v>
      </c>
      <c r="D175" s="29" t="s">
        <v>537</v>
      </c>
      <c r="E175" s="28" t="s">
        <v>252</v>
      </c>
      <c r="F175" s="30" t="s">
        <v>253</v>
      </c>
    </row>
    <row r="176" spans="1:6" x14ac:dyDescent="0.2">
      <c r="A176" s="23" t="s">
        <v>152</v>
      </c>
      <c r="B176" s="28" t="s">
        <v>506</v>
      </c>
      <c r="C176" s="24" t="s">
        <v>139</v>
      </c>
      <c r="D176" s="29" t="s">
        <v>537</v>
      </c>
      <c r="E176" s="28" t="s">
        <v>252</v>
      </c>
      <c r="F176" s="30" t="s">
        <v>253</v>
      </c>
    </row>
    <row r="177" spans="1:6" x14ac:dyDescent="0.2">
      <c r="A177" s="23" t="s">
        <v>134</v>
      </c>
      <c r="B177" s="28" t="s">
        <v>509</v>
      </c>
      <c r="C177" s="24" t="s">
        <v>101</v>
      </c>
      <c r="D177" s="29" t="s">
        <v>540</v>
      </c>
      <c r="E177" s="28" t="s">
        <v>258</v>
      </c>
      <c r="F177" s="30" t="s">
        <v>253</v>
      </c>
    </row>
    <row r="178" spans="1:6" x14ac:dyDescent="0.2">
      <c r="A178" s="23" t="s">
        <v>71</v>
      </c>
      <c r="B178" s="28" t="s">
        <v>510</v>
      </c>
      <c r="C178" s="25" t="s">
        <v>55</v>
      </c>
      <c r="D178" s="29" t="s">
        <v>538</v>
      </c>
      <c r="E178" s="28" t="s">
        <v>262</v>
      </c>
      <c r="F178" s="30" t="s">
        <v>250</v>
      </c>
    </row>
    <row r="179" spans="1:6" x14ac:dyDescent="0.2">
      <c r="A179" s="23" t="s">
        <v>153</v>
      </c>
      <c r="B179" s="28" t="s">
        <v>511</v>
      </c>
      <c r="C179" s="24" t="s">
        <v>139</v>
      </c>
      <c r="D179" s="29" t="s">
        <v>537</v>
      </c>
      <c r="E179" s="28" t="s">
        <v>252</v>
      </c>
      <c r="F179" s="30" t="s">
        <v>263</v>
      </c>
    </row>
    <row r="180" spans="1:6" x14ac:dyDescent="0.2">
      <c r="A180" s="23" t="s">
        <v>207</v>
      </c>
      <c r="B180" s="28" t="s">
        <v>512</v>
      </c>
      <c r="C180" s="24" t="s">
        <v>188</v>
      </c>
      <c r="D180" s="29" t="s">
        <v>536</v>
      </c>
      <c r="E180" s="28" t="s">
        <v>255</v>
      </c>
      <c r="F180" s="30" t="s">
        <v>260</v>
      </c>
    </row>
    <row r="181" spans="1:6" x14ac:dyDescent="0.2">
      <c r="A181" s="23" t="s">
        <v>244</v>
      </c>
      <c r="B181" s="28" t="s">
        <v>514</v>
      </c>
      <c r="C181" s="24" t="s">
        <v>209</v>
      </c>
      <c r="D181" s="29" t="s">
        <v>537</v>
      </c>
      <c r="E181" s="28" t="s">
        <v>252</v>
      </c>
      <c r="F181" s="30" t="s">
        <v>260</v>
      </c>
    </row>
    <row r="182" spans="1:6" x14ac:dyDescent="0.2">
      <c r="A182" s="23" t="s">
        <v>72</v>
      </c>
      <c r="B182" s="28" t="s">
        <v>498</v>
      </c>
      <c r="C182" s="25" t="s">
        <v>55</v>
      </c>
      <c r="D182" s="29" t="s">
        <v>538</v>
      </c>
      <c r="E182" s="28" t="s">
        <v>262</v>
      </c>
      <c r="F182" s="30" t="s">
        <v>250</v>
      </c>
    </row>
    <row r="183" spans="1:6" x14ac:dyDescent="0.2">
      <c r="A183" s="23" t="s">
        <v>245</v>
      </c>
      <c r="B183" s="28" t="s">
        <v>515</v>
      </c>
      <c r="C183" s="24" t="s">
        <v>209</v>
      </c>
      <c r="D183" s="29" t="s">
        <v>539</v>
      </c>
      <c r="E183" s="28" t="s">
        <v>283</v>
      </c>
      <c r="F183" s="30" t="s">
        <v>260</v>
      </c>
    </row>
    <row r="184" spans="1:6" x14ac:dyDescent="0.2">
      <c r="A184" s="23" t="s">
        <v>186</v>
      </c>
      <c r="B184" s="28" t="s">
        <v>516</v>
      </c>
      <c r="C184" s="24" t="s">
        <v>155</v>
      </c>
      <c r="D184" s="29" t="s">
        <v>539</v>
      </c>
      <c r="E184" s="28" t="s">
        <v>265</v>
      </c>
      <c r="F184" s="30" t="s">
        <v>260</v>
      </c>
    </row>
    <row r="185" spans="1:6" x14ac:dyDescent="0.2">
      <c r="A185" s="23" t="s">
        <v>154</v>
      </c>
      <c r="B185" s="28" t="s">
        <v>517</v>
      </c>
      <c r="C185" s="24" t="s">
        <v>139</v>
      </c>
      <c r="D185" s="29" t="s">
        <v>537</v>
      </c>
      <c r="E185" s="28" t="s">
        <v>252</v>
      </c>
      <c r="F185" s="30" t="s">
        <v>263</v>
      </c>
    </row>
    <row r="186" spans="1:6" x14ac:dyDescent="0.2">
      <c r="A186" s="23" t="s">
        <v>135</v>
      </c>
      <c r="B186" s="28" t="s">
        <v>518</v>
      </c>
      <c r="C186" s="24" t="s">
        <v>101</v>
      </c>
      <c r="D186" s="29" t="s">
        <v>540</v>
      </c>
      <c r="E186" s="28" t="s">
        <v>258</v>
      </c>
      <c r="F186" s="30" t="s">
        <v>263</v>
      </c>
    </row>
    <row r="187" spans="1:6" x14ac:dyDescent="0.2">
      <c r="A187" s="23" t="s">
        <v>187</v>
      </c>
      <c r="B187" s="28" t="s">
        <v>520</v>
      </c>
      <c r="C187" s="24" t="s">
        <v>155</v>
      </c>
      <c r="D187" s="29" t="s">
        <v>539</v>
      </c>
      <c r="E187" s="28" t="s">
        <v>265</v>
      </c>
      <c r="F187" s="30" t="s">
        <v>253</v>
      </c>
    </row>
    <row r="188" spans="1:6" x14ac:dyDescent="0.2">
      <c r="A188" s="23" t="s">
        <v>136</v>
      </c>
      <c r="B188" s="28" t="s">
        <v>521</v>
      </c>
      <c r="C188" s="24" t="s">
        <v>101</v>
      </c>
      <c r="D188" s="29" t="s">
        <v>540</v>
      </c>
      <c r="E188" s="28" t="s">
        <v>258</v>
      </c>
      <c r="F188" s="30" t="s">
        <v>263</v>
      </c>
    </row>
    <row r="189" spans="1:6" x14ac:dyDescent="0.2">
      <c r="A189" s="23" t="s">
        <v>208</v>
      </c>
      <c r="B189" s="28" t="s">
        <v>527</v>
      </c>
      <c r="C189" s="24" t="s">
        <v>188</v>
      </c>
      <c r="D189" s="29" t="s">
        <v>536</v>
      </c>
      <c r="E189" s="28" t="s">
        <v>255</v>
      </c>
      <c r="F189" s="30" t="s">
        <v>250</v>
      </c>
    </row>
    <row r="190" spans="1:6" x14ac:dyDescent="0.2">
      <c r="A190" s="26" t="s">
        <v>73</v>
      </c>
      <c r="B190" s="28" t="s">
        <v>528</v>
      </c>
      <c r="C190" s="27" t="s">
        <v>55</v>
      </c>
      <c r="D190" s="32" t="s">
        <v>538</v>
      </c>
      <c r="E190" s="33" t="s">
        <v>262</v>
      </c>
      <c r="F190" s="34" t="s">
        <v>263</v>
      </c>
    </row>
    <row r="191" spans="1:6" x14ac:dyDescent="0.2">
      <c r="A191" s="23" t="s">
        <v>74</v>
      </c>
      <c r="B191" s="28" t="s">
        <v>529</v>
      </c>
      <c r="C191" s="25" t="s">
        <v>55</v>
      </c>
      <c r="D191" s="29" t="s">
        <v>538</v>
      </c>
      <c r="E191" s="28" t="s">
        <v>262</v>
      </c>
      <c r="F191" s="31" t="s">
        <v>263</v>
      </c>
    </row>
    <row r="193" spans="1:5" x14ac:dyDescent="0.2">
      <c r="A193" s="156"/>
      <c r="B193" s="157"/>
      <c r="C193" s="158"/>
      <c r="D193" s="158"/>
      <c r="E193" s="158"/>
    </row>
  </sheetData>
  <sortState xmlns:xlrd2="http://schemas.microsoft.com/office/spreadsheetml/2017/richdata2" ref="A3:F191">
    <sortCondition ref="A191"/>
  </sortState>
  <mergeCells count="2">
    <mergeCell ref="A1:E1"/>
    <mergeCell ref="A193:E193"/>
  </mergeCells>
  <hyperlinks>
    <hyperlink ref="A7" r:id="rId1" display="https://www.unaids.org/en/regionscountries/countries/angola/" xr:uid="{00000000-0004-0000-0700-000000000000}"/>
    <hyperlink ref="A25" r:id="rId2" display="https://www.unaids.org/en/regionscountries/countries/botswana/" xr:uid="{00000000-0004-0000-0700-000001000000}"/>
    <hyperlink ref="A40" r:id="rId3" display="https://www.unaids.org/en/regionscountries/countries/comoros/" xr:uid="{00000000-0004-0000-0700-000002000000}"/>
    <hyperlink ref="A58" r:id="rId4" display="https://www.unaids.org/en/regionscountries/countries/eritrea/" xr:uid="{00000000-0004-0000-0700-000003000000}"/>
    <hyperlink ref="A60" r:id="rId5" display="https://www.unaids.org/en/regionscountries/countries/swaziland/" xr:uid="{00000000-0004-0000-0700-000004000000}"/>
    <hyperlink ref="A61" r:id="rId6" display="https://www.unaids.org/en/regionscountries/countries/ethiopia/" xr:uid="{00000000-0004-0000-0700-000005000000}"/>
    <hyperlink ref="A92" r:id="rId7" display="https://www.unaids.org/en/regionscountries/countries/kenya/" xr:uid="{00000000-0004-0000-0700-000006000000}"/>
    <hyperlink ref="A99" r:id="rId8" display="https://www.unaids.org/en/regionscountries/countries/lesotho/" xr:uid="{00000000-0004-0000-0700-000007000000}"/>
    <hyperlink ref="A104" r:id="rId9" display="https://www.unaids.org/en/regionscountries/countries/madagascar/" xr:uid="{00000000-0004-0000-0700-000008000000}"/>
    <hyperlink ref="A105" r:id="rId10" display="https://www.unaids.org/en/regionscountries/countries/malawi/" xr:uid="{00000000-0004-0000-0700-000009000000}"/>
    <hyperlink ref="A111" r:id="rId11" display="https://www.unaids.org/en/regionscountries/countries/mauritius/" xr:uid="{00000000-0004-0000-0700-00000A000000}"/>
    <hyperlink ref="A116" r:id="rId12" display="https://www.unaids.org/en/regionscountries/countries/mozambique/" xr:uid="{00000000-0004-0000-0700-00000B000000}"/>
    <hyperlink ref="A119" r:id="rId13" display="https://www.unaids.org/en/regionscountries/countries/namibia/" xr:uid="{00000000-0004-0000-0700-00000C000000}"/>
    <hyperlink ref="A143" r:id="rId14" display="https://www.unaids.org/en/regionscountries/countries/rwanda/" xr:uid="{00000000-0004-0000-0700-00000D000000}"/>
    <hyperlink ref="A151" r:id="rId15" display="https://www.unaids.org/en/regionscountries/countries/seychelles/" xr:uid="{00000000-0004-0000-0700-00000E000000}"/>
    <hyperlink ref="A158" r:id="rId16" display="https://www.unaids.org/en/regionscountries/countries/southafrica/" xr:uid="{00000000-0004-0000-0700-00000F000000}"/>
    <hyperlink ref="A159" r:id="rId17" display="https://www.unaids.org/en/regionscountries/countries/southsudan/" xr:uid="{00000000-0004-0000-0700-000010000000}"/>
    <hyperlink ref="A178" r:id="rId18" display="https://www.unaids.org/en/regionscountries/countries/uganda/" xr:uid="{00000000-0004-0000-0700-000011000000}"/>
    <hyperlink ref="A182" r:id="rId19" display="https://www.unaids.org/en/regionscountries/countries/unitedrepublicoftanzania/" xr:uid="{00000000-0004-0000-0700-000012000000}"/>
    <hyperlink ref="A190" r:id="rId20" display="https://www.unaids.org/en/regionscountries/countries/zambia/" xr:uid="{00000000-0004-0000-0700-000013000000}"/>
    <hyperlink ref="A191" r:id="rId21" display="https://www.unaids.org/en/regionscountries/countries/zimbabwe/" xr:uid="{00000000-0004-0000-0700-000014000000}"/>
    <hyperlink ref="A21" r:id="rId22" display="https://www.unaids.org/en/regionscountries/countries/benin/" xr:uid="{00000000-0004-0000-0700-000015000000}"/>
    <hyperlink ref="A29" r:id="rId23" display="https://www.unaids.org/en/regionscountries/countries/burkinafaso/" xr:uid="{00000000-0004-0000-0700-000016000000}"/>
    <hyperlink ref="A30" r:id="rId24" display="https://www.unaids.org/en/regionscountries/countries/burundi/" xr:uid="{00000000-0004-0000-0700-000017000000}"/>
    <hyperlink ref="A32" r:id="rId25" display="https://www.unaids.org/en/regionscountries/countries/cameroon/" xr:uid="{00000000-0004-0000-0700-000018000000}"/>
    <hyperlink ref="A34" r:id="rId26" display="https://www.unaids.org/en/regionscountries/countries/capeverde/" xr:uid="{00000000-0004-0000-0700-000019000000}"/>
    <hyperlink ref="A35" r:id="rId27" display="https://www.unaids.org/en/regionscountries/countries/centralafricanrepublic/" xr:uid="{00000000-0004-0000-0700-00001A000000}"/>
    <hyperlink ref="A36" r:id="rId28" display="https://www.unaids.org/en/regionscountries/countries/chad/" xr:uid="{00000000-0004-0000-0700-00001B000000}"/>
    <hyperlink ref="A41" r:id="rId29" display="https://www.unaids.org/en/regionscountries/countries/congo/" xr:uid="{00000000-0004-0000-0700-00001C000000}"/>
    <hyperlink ref="A43" r:id="rId30" display="https://www.unaids.org/en/regionscountries/countries/ctedivoire/" xr:uid="{00000000-0004-0000-0700-00001D000000}"/>
    <hyperlink ref="A49" r:id="rId31" display="https://www.unaids.org/en/regionscountries/countries/democraticrepublicofthecongo/" xr:uid="{00000000-0004-0000-0700-00001E000000}"/>
    <hyperlink ref="A57" r:id="rId32" display="https://www.unaids.org/en/regionscountries/countries/equatorialguinea/" xr:uid="{00000000-0004-0000-0700-00001F000000}"/>
    <hyperlink ref="A66" r:id="rId33" display="https://www.unaids.org/en/regionscountries/countries/gabon/" xr:uid="{00000000-0004-0000-0700-000020000000}"/>
    <hyperlink ref="A67" r:id="rId34" display="https://www.unaids.org/en/regionscountries/countries/gambia/" xr:uid="{00000000-0004-0000-0700-000021000000}"/>
    <hyperlink ref="A70" r:id="rId35" display="https://www.unaids.org/en/regionscountries/countries/ghana/" xr:uid="{00000000-0004-0000-0700-000022000000}"/>
    <hyperlink ref="A74" r:id="rId36" display="https://www.unaids.org/en/regionscountries/countries/guinea/" xr:uid="{00000000-0004-0000-0700-000023000000}"/>
    <hyperlink ref="A75" r:id="rId37" display="https://www.unaids.org/en/regionscountries/countries/guinea-bissau/" xr:uid="{00000000-0004-0000-0700-000024000000}"/>
    <hyperlink ref="A100" r:id="rId38" display="https://www.unaids.org/en/regionscountries/countries/liberia/" xr:uid="{00000000-0004-0000-0700-000025000000}"/>
    <hyperlink ref="A108" r:id="rId39" display="https://www.unaids.org/en/regionscountries/countries/mali/" xr:uid="{00000000-0004-0000-0700-000026000000}"/>
    <hyperlink ref="A110" r:id="rId40" display="https://www.unaids.org/en/regionscountries/countries/mauritania/" xr:uid="{00000000-0004-0000-0700-000027000000}"/>
    <hyperlink ref="A125" r:id="rId41" display="https://www.unaids.org/en/regionscountries/countries/niger/" xr:uid="{00000000-0004-0000-0700-000028000000}"/>
    <hyperlink ref="A126" r:id="rId42" display="https://www.unaids.org/en/regionscountries/countries/nigeria/" xr:uid="{00000000-0004-0000-0700-000029000000}"/>
    <hyperlink ref="A147" r:id="rId43" display="https://www.unaids.org/en/regionscountries/countries/saotomeandprincipe/" xr:uid="{00000000-0004-0000-0700-00002A000000}"/>
    <hyperlink ref="A149" r:id="rId44" display="https://www.unaids.org/en/regionscountries/countries/senegal/" xr:uid="{00000000-0004-0000-0700-00002B000000}"/>
    <hyperlink ref="A152" r:id="rId45" display="https://www.unaids.org/en/regionscountries/countries/sierraleone/" xr:uid="{00000000-0004-0000-0700-00002C000000}"/>
    <hyperlink ref="A171" r:id="rId46" display="https://www.unaids.org/en/regionscountries/countries/togo/" xr:uid="{00000000-0004-0000-0700-00002D000000}"/>
    <hyperlink ref="A3" r:id="rId47" display="https://www.unaids.org/en/regionscountries/countries/afghanistan/" xr:uid="{00000000-0004-0000-0700-00002E000000}"/>
    <hyperlink ref="A11" r:id="rId48" display="https://www.unaids.org/en/regionscountries/countries/australia/" xr:uid="{00000000-0004-0000-0700-00002F000000}"/>
    <hyperlink ref="A16" r:id="rId49" display="https://www.unaids.org/en/regionscountries/countries/bangladesh/" xr:uid="{00000000-0004-0000-0700-000030000000}"/>
    <hyperlink ref="A22" r:id="rId50" display="https://www.unaids.org/en/regionscountries/countries/bhutan/" xr:uid="{00000000-0004-0000-0700-000031000000}"/>
    <hyperlink ref="A27" r:id="rId51" display="https://www.unaids.org/en/regionscountries/countries/bruneidarussalam/" xr:uid="{00000000-0004-0000-0700-000032000000}"/>
    <hyperlink ref="A31" r:id="rId52" display="https://www.unaids.org/en/regionscountries/countries/cambodia/" xr:uid="{00000000-0004-0000-0700-000033000000}"/>
    <hyperlink ref="A38" r:id="rId53" display="https://www.unaids.org/en/regionscountries/countries/china/" xr:uid="{00000000-0004-0000-0700-000034000000}"/>
    <hyperlink ref="A48" r:id="rId54" display="https://www.unaids.org/en/regionscountries/countries/democraticpeoplesrepublicofkorea/" xr:uid="{00000000-0004-0000-0700-000035000000}"/>
    <hyperlink ref="A62" r:id="rId55" display="https://www.unaids.org/en/regionscountries/countries/federatedstatesofmicronesia/" xr:uid="{00000000-0004-0000-0700-000036000000}"/>
    <hyperlink ref="A63" r:id="rId56" display="https://www.unaids.org/en/regionscountries/countries/fiji/" xr:uid="{00000000-0004-0000-0700-000037000000}"/>
    <hyperlink ref="A81" r:id="rId57" display="https://www.unaids.org/en/regionscountries/countries/india/" xr:uid="{00000000-0004-0000-0700-000038000000}"/>
    <hyperlink ref="A82" r:id="rId58" display="https://www.unaids.org/en/regionscountries/countries/indonesia/" xr:uid="{00000000-0004-0000-0700-000039000000}"/>
    <hyperlink ref="A89" r:id="rId59" display="https://www.unaids.org/en/regionscountries/countries/japan/" xr:uid="{00000000-0004-0000-0700-00003A000000}"/>
    <hyperlink ref="A93" r:id="rId60" display="https://www.unaids.org/en/regionscountries/countries/kiribati/" xr:uid="{00000000-0004-0000-0700-00003B000000}"/>
    <hyperlink ref="A96" r:id="rId61" display="https://www.unaids.org/en/regionscountries/countries/laopeoplesdemocraticrepublic/" xr:uid="{00000000-0004-0000-0700-00003C000000}"/>
    <hyperlink ref="A106" r:id="rId62" display="https://www.unaids.org/en/regionscountries/countries/malaysia/" xr:uid="{00000000-0004-0000-0700-00003D000000}"/>
    <hyperlink ref="A107" r:id="rId63" display="https://www.unaids.org/en/regionscountries/countries/maldives/" xr:uid="{00000000-0004-0000-0700-00003E000000}"/>
    <hyperlink ref="A109" r:id="rId64" display="https://www.unaids.org/en/regionscountries/countries/marshallislands/" xr:uid="{00000000-0004-0000-0700-00003F000000}"/>
    <hyperlink ref="A113" r:id="rId65" display="https://www.unaids.org/en/regionscountries/countries/mongolia/" xr:uid="{00000000-0004-0000-0700-000040000000}"/>
    <hyperlink ref="A118" r:id="rId66" display="https://www.unaids.org/en/regionscountries/countries/myanmar/" xr:uid="{00000000-0004-0000-0700-000041000000}"/>
    <hyperlink ref="A120" r:id="rId67" display="https://www.unaids.org/en/regionscountries/countries/nauru/" xr:uid="{00000000-0004-0000-0700-000042000000}"/>
    <hyperlink ref="A121" r:id="rId68" display="https://www.unaids.org/en/regionscountries/countries/nepal/" xr:uid="{00000000-0004-0000-0700-000043000000}"/>
    <hyperlink ref="A123" r:id="rId69" display="https://www.unaids.org/en/regionscountries/countries/newzealand/" xr:uid="{00000000-0004-0000-0700-000044000000}"/>
    <hyperlink ref="A129" r:id="rId70" display="https://www.unaids.org/en/regionscountries/countries/pakistan/" xr:uid="{00000000-0004-0000-0700-000045000000}"/>
    <hyperlink ref="A130" r:id="rId71" display="https://www.unaids.org/en/regionscountries/countries/palau/" xr:uid="{00000000-0004-0000-0700-000046000000}"/>
    <hyperlink ref="A132" r:id="rId72" display="https://www.unaids.org/en/regionscountries/countries/papuanewguinea/" xr:uid="{00000000-0004-0000-0700-000047000000}"/>
    <hyperlink ref="A135" r:id="rId73" display="https://www.unaids.org/en/regionscountries/countries/philippines/" xr:uid="{00000000-0004-0000-0700-000048000000}"/>
    <hyperlink ref="A139" r:id="rId74" display="https://www.unaids.org/en/regionscountries/countries/republicofkorea/" xr:uid="{00000000-0004-0000-0700-000049000000}"/>
    <hyperlink ref="A153" r:id="rId75" display="https://www.unaids.org/en/regionscountries/countries/singapore/" xr:uid="{00000000-0004-0000-0700-00004A000000}"/>
    <hyperlink ref="A156" r:id="rId76" display="https://www.unaids.org/en/regionscountries/countries/solomonislands/" xr:uid="{00000000-0004-0000-0700-00004B000000}"/>
    <hyperlink ref="A161" r:id="rId77" display="https://www.unaids.org/en/regionscountries/countries/srilanka/" xr:uid="{00000000-0004-0000-0700-00004C000000}"/>
    <hyperlink ref="A168" r:id="rId78" display="https://www.unaids.org/en/regionscountries/countries/thailand/" xr:uid="{00000000-0004-0000-0700-00004D000000}"/>
    <hyperlink ref="A170" r:id="rId79" display="https://www.unaids.org/en/regionscountries/countries/timor-leste/" xr:uid="{00000000-0004-0000-0700-00004E000000}"/>
    <hyperlink ref="A172" r:id="rId80" display="https://www.unaids.org/en/regionscountries/countries/tonga/" xr:uid="{00000000-0004-0000-0700-00004F000000}"/>
    <hyperlink ref="A177" r:id="rId81" display="https://www.unaids.org/en/regionscountries/countries/tuvalu/" xr:uid="{00000000-0004-0000-0700-000050000000}"/>
    <hyperlink ref="A186" r:id="rId82" display="https://www.unaids.org/en/regionscountries/countries/vanuatu/" xr:uid="{00000000-0004-0000-0700-000051000000}"/>
    <hyperlink ref="A188" r:id="rId83" display="https://www.unaids.org/en/regionscountries/countries/vietnam/" xr:uid="{00000000-0004-0000-0700-000052000000}"/>
    <hyperlink ref="A4" r:id="rId84" display="https://www.unaids.org/en/regionscountries/countries/albania/" xr:uid="{00000000-0004-0000-0700-000053000000}"/>
    <hyperlink ref="A10" r:id="rId85" display="https://www.unaids.org/en/regionscountries/countries/armenia/" xr:uid="{00000000-0004-0000-0700-000054000000}"/>
    <hyperlink ref="A13" r:id="rId86" display="https://www.unaids.org/en/regionscountries/countries/azerbaijan/" xr:uid="{00000000-0004-0000-0700-000055000000}"/>
    <hyperlink ref="A18" r:id="rId87" display="https://www.unaids.org/en/regionscountries/countries/belarus/" xr:uid="{00000000-0004-0000-0700-000056000000}"/>
    <hyperlink ref="A24" r:id="rId88" display="https://www.unaids.org/en/regionscountries/countries/bosniaandherzegovina/" xr:uid="{00000000-0004-0000-0700-000057000000}"/>
    <hyperlink ref="A68" r:id="rId89" display="https://www.unaids.org/en/regionscountries/countries/georgia/" xr:uid="{00000000-0004-0000-0700-000058000000}"/>
    <hyperlink ref="A91" r:id="rId90" display="https://www.unaids.org/en/regionscountries/countries/kazakhstan/" xr:uid="{00000000-0004-0000-0700-000059000000}"/>
    <hyperlink ref="A95" r:id="rId91" display="https://www.unaids.org/en/regionscountries/countries/kyrgyzstan/" xr:uid="{00000000-0004-0000-0700-00005A000000}"/>
    <hyperlink ref="A114" r:id="rId92" display="https://www.unaids.org/en/regionscountries/countries/montenegro/" xr:uid="{00000000-0004-0000-0700-00005B000000}"/>
    <hyperlink ref="A140" r:id="rId93" display="https://www.unaids.org/en/regionscountries/countries/republicofmoldova/" xr:uid="{00000000-0004-0000-0700-00005C000000}"/>
    <hyperlink ref="A142" r:id="rId94" display="https://www.unaids.org/en/regionscountries/countries/russianfederation/" xr:uid="{00000000-0004-0000-0700-00005D000000}"/>
    <hyperlink ref="A167" r:id="rId95" display="https://www.unaids.org/en/regionscountries/countries/tajikistan/" xr:uid="{00000000-0004-0000-0700-00005E000000}"/>
    <hyperlink ref="A169" r:id="rId96" display="https://www.unaids.org/en/regionscountries/countries/theformeryugoslavrepublicofmacedonia/" xr:uid="{00000000-0004-0000-0700-00005F000000}"/>
    <hyperlink ref="A176" r:id="rId97" display="https://www.unaids.org/en/regionscountries/countries/turkmenistan/" xr:uid="{00000000-0004-0000-0700-000060000000}"/>
    <hyperlink ref="A179" r:id="rId98" display="https://www.unaids.org/en/regionscountries/countries/ukraine/" xr:uid="{00000000-0004-0000-0700-000061000000}"/>
    <hyperlink ref="A185" r:id="rId99" display="https://www.unaids.org/en/regionscountries/countries/uzbekistan/" xr:uid="{00000000-0004-0000-0700-000062000000}"/>
    <hyperlink ref="A8" r:id="rId100" display="https://www.unaids.org/en/regionscountries/countries/antiguaandbarbuda/" xr:uid="{00000000-0004-0000-0700-000063000000}"/>
    <hyperlink ref="A9" r:id="rId101" display="https://www.unaids.org/en/regionscountries/countries/argentina/" xr:uid="{00000000-0004-0000-0700-000064000000}"/>
    <hyperlink ref="A14" r:id="rId102" display="https://www.unaids.org/en/regionscountries/countries/bahamas/" xr:uid="{00000000-0004-0000-0700-000065000000}"/>
    <hyperlink ref="A17" r:id="rId103" display="https://www.unaids.org/en/regionscountries/countries/barbados/" xr:uid="{00000000-0004-0000-0700-000066000000}"/>
    <hyperlink ref="A20" r:id="rId104" display="https://www.unaids.org/en/regionscountries/countries/belize/" xr:uid="{00000000-0004-0000-0700-000067000000}"/>
    <hyperlink ref="A23" r:id="rId105" display="https://www.unaids.org/en/regionscountries/countries/bolivia/" xr:uid="{00000000-0004-0000-0700-000068000000}"/>
    <hyperlink ref="A26" r:id="rId106" display="https://www.unaids.org/en/regionscountries/countries/brazil/" xr:uid="{00000000-0004-0000-0700-000069000000}"/>
    <hyperlink ref="A37" r:id="rId107" display="https://www.unaids.org/en/regionscountries/countries/chile/" xr:uid="{00000000-0004-0000-0700-00006A000000}"/>
    <hyperlink ref="A39" r:id="rId108" display="https://www.unaids.org/en/regionscountries/countries/colombia/" xr:uid="{00000000-0004-0000-0700-00006B000000}"/>
    <hyperlink ref="A42" r:id="rId109" display="https://www.unaids.org/en/regionscountries/countries/costarica/" xr:uid="{00000000-0004-0000-0700-00006C000000}"/>
    <hyperlink ref="A45" r:id="rId110" display="https://www.unaids.org/en/regionscountries/countries/cuba/" xr:uid="{00000000-0004-0000-0700-00006D000000}"/>
    <hyperlink ref="A52" r:id="rId111" display="https://www.unaids.org/en/regionscountries/countries/dominica/" xr:uid="{00000000-0004-0000-0700-00006E000000}"/>
    <hyperlink ref="A53" r:id="rId112" display="https://www.unaids.org/en/regionscountries/countries/dominicanrepublic/" xr:uid="{00000000-0004-0000-0700-00006F000000}"/>
    <hyperlink ref="A54" r:id="rId113" display="https://www.unaids.org/en/regionscountries/countries/ecuador/" xr:uid="{00000000-0004-0000-0700-000070000000}"/>
    <hyperlink ref="A56" r:id="rId114" display="https://www.unaids.org/en/regionscountries/countries/elsalvador/" xr:uid="{00000000-0004-0000-0700-000071000000}"/>
    <hyperlink ref="A72" r:id="rId115" display="https://www.unaids.org/en/regionscountries/countries/grenada/" xr:uid="{00000000-0004-0000-0700-000072000000}"/>
    <hyperlink ref="A73" r:id="rId116" display="https://www.unaids.org/en/regionscountries/countries/guatemala/" xr:uid="{00000000-0004-0000-0700-000073000000}"/>
    <hyperlink ref="A76" r:id="rId117" display="https://www.unaids.org/en/regionscountries/countries/guyana/" xr:uid="{00000000-0004-0000-0700-000074000000}"/>
    <hyperlink ref="A77" r:id="rId118" display="https://www.unaids.org/en/regionscountries/countries/haiti/" xr:uid="{00000000-0004-0000-0700-000075000000}"/>
    <hyperlink ref="A78" r:id="rId119" display="https://www.unaids.org/en/regionscountries/countries/honduras/" xr:uid="{00000000-0004-0000-0700-000076000000}"/>
    <hyperlink ref="A88" r:id="rId120" display="https://www.unaids.org/en/regionscountries/countries/jamaica/" xr:uid="{00000000-0004-0000-0700-000077000000}"/>
    <hyperlink ref="A112" r:id="rId121" display="https://www.unaids.org/en/regionscountries/countries/mexico/" xr:uid="{00000000-0004-0000-0700-000078000000}"/>
    <hyperlink ref="A124" r:id="rId122" display="https://www.unaids.org/en/regionscountries/countries/nicaragua/" xr:uid="{00000000-0004-0000-0700-000079000000}"/>
    <hyperlink ref="A131" r:id="rId123" display="https://www.unaids.org/en/regionscountries/countries/panama/" xr:uid="{00000000-0004-0000-0700-00007A000000}"/>
    <hyperlink ref="A133" r:id="rId124" display="https://www.unaids.org/en/regionscountries/countries/paraguay/" xr:uid="{00000000-0004-0000-0700-00007B000000}"/>
    <hyperlink ref="A134" r:id="rId125" display="https://www.unaids.org/en/regionscountries/countries/peru/" xr:uid="{00000000-0004-0000-0700-00007C000000}"/>
    <hyperlink ref="A144" r:id="rId126" display="https://www.unaids.org/en/regionscountries/countries/saintkittsandnevis/" xr:uid="{00000000-0004-0000-0700-00007D000000}"/>
    <hyperlink ref="A145" r:id="rId127" display="https://www.unaids.org/en/regionscountries/countries/saintlucia/" xr:uid="{00000000-0004-0000-0700-00007E000000}"/>
    <hyperlink ref="A146" r:id="rId128" display="https://www.unaids.org/en/regionscountries/countries/saintvincentandthegrenadines/" xr:uid="{00000000-0004-0000-0700-00007F000000}"/>
    <hyperlink ref="A163" r:id="rId129" display="https://www.unaids.org/en/regionscountries/countries/suriname/" xr:uid="{00000000-0004-0000-0700-000080000000}"/>
    <hyperlink ref="A173" r:id="rId130" display="https://www.unaids.org/en/regionscountries/countries/trinidadandtobago/" xr:uid="{00000000-0004-0000-0700-000081000000}"/>
    <hyperlink ref="A184" r:id="rId131" display="https://www.unaids.org/en/regionscountries/countries/uruguay/" xr:uid="{00000000-0004-0000-0700-000082000000}"/>
    <hyperlink ref="A187" r:id="rId132" display="https://www.unaids.org/en/regionscountries/countries/venezuela/" xr:uid="{00000000-0004-0000-0700-000083000000}"/>
    <hyperlink ref="A5" r:id="rId133" display="https://www.unaids.org/en/regionscountries/countries/algeria/" xr:uid="{00000000-0004-0000-0700-000084000000}"/>
    <hyperlink ref="A15" r:id="rId134" display="https://www.unaids.org/en/regionscountries/countries/bahrain/" xr:uid="{00000000-0004-0000-0700-000085000000}"/>
    <hyperlink ref="A51" r:id="rId135" display="https://www.unaids.org/en/regionscountries/countries/djibouti/" xr:uid="{00000000-0004-0000-0700-000086000000}"/>
    <hyperlink ref="A55" r:id="rId136" display="https://www.unaids.org/en/regionscountries/countries/egypt/" xr:uid="{00000000-0004-0000-0700-000087000000}"/>
    <hyperlink ref="A83" r:id="rId137" display="https://www.unaids.org/en/regionscountries/countries/iraq/" xr:uid="{00000000-0004-0000-0700-000088000000}"/>
    <hyperlink ref="A85" r:id="rId138" display="https://www.unaids.org/en/regionscountries/countries/islamicrepublicofiran/" xr:uid="{00000000-0004-0000-0700-000089000000}"/>
    <hyperlink ref="A90" r:id="rId139" display="https://www.unaids.org/en/regionscountries/countries/jordan/" xr:uid="{00000000-0004-0000-0700-00008A000000}"/>
    <hyperlink ref="A94" r:id="rId140" display="https://www.unaids.org/en/regionscountries/countries/kuwait/" xr:uid="{00000000-0004-0000-0700-00008B000000}"/>
    <hyperlink ref="A98" r:id="rId141" display="https://www.unaids.org/en/regionscountries/countries/lebanon/" xr:uid="{00000000-0004-0000-0700-00008C000000}"/>
    <hyperlink ref="A101" r:id="rId142" display="https://www.unaids.org/en/regionscountries/countries/libya/" xr:uid="{00000000-0004-0000-0700-00008D000000}"/>
    <hyperlink ref="A115" r:id="rId143" display="https://www.unaids.org/en/regionscountries/countries/morocco/" xr:uid="{00000000-0004-0000-0700-00008E000000}"/>
    <hyperlink ref="A128" r:id="rId144" display="https://www.unaids.org/en/regionscountries/countries/oman/" xr:uid="{00000000-0004-0000-0700-00008F000000}"/>
    <hyperlink ref="A138" r:id="rId145" display="https://www.unaids.org/en/regionscountries/countries/qatar/" xr:uid="{00000000-0004-0000-0700-000090000000}"/>
    <hyperlink ref="A148" r:id="rId146" display="https://www.unaids.org/en/regionscountries/countries/saudiarabia/" xr:uid="{00000000-0004-0000-0700-000091000000}"/>
    <hyperlink ref="A157" r:id="rId147" display="https://www.unaids.org/en/regionscountries/countries/somalia/" xr:uid="{00000000-0004-0000-0700-000092000000}"/>
    <hyperlink ref="A162" r:id="rId148" display="https://www.unaids.org/en/regionscountries/countries/sudan/" xr:uid="{00000000-0004-0000-0700-000093000000}"/>
    <hyperlink ref="A166" r:id="rId149" display="https://www.unaids.org/en/regionscountries/countries/syria/" xr:uid="{00000000-0004-0000-0700-000094000000}"/>
    <hyperlink ref="A174" r:id="rId150" display="https://www.unaids.org/en/regionscountries/countries/tunisia/" xr:uid="{00000000-0004-0000-0700-000095000000}"/>
    <hyperlink ref="A180" r:id="rId151" display="https://www.unaids.org/en/regionscountries/countries/unitedarabemirates/" xr:uid="{00000000-0004-0000-0700-000096000000}"/>
    <hyperlink ref="A189" r:id="rId152" display="https://www.unaids.org/en/regionscountries/countries/yemen/" xr:uid="{00000000-0004-0000-0700-000097000000}"/>
    <hyperlink ref="A6" r:id="rId153" display="https://www.unaids.org/en/regionscountries/countries/andorra/" xr:uid="{00000000-0004-0000-0700-000098000000}"/>
    <hyperlink ref="A12" r:id="rId154" display="https://www.unaids.org/en/regionscountries/countries/austria/" xr:uid="{00000000-0004-0000-0700-000099000000}"/>
    <hyperlink ref="A19" r:id="rId155" display="https://www.unaids.org/en/regionscountries/countries/belgium/" xr:uid="{00000000-0004-0000-0700-00009A000000}"/>
    <hyperlink ref="A28" r:id="rId156" display="https://www.unaids.org/en/regionscountries/countries/bulgaria/" xr:uid="{00000000-0004-0000-0700-00009B000000}"/>
    <hyperlink ref="A33" r:id="rId157" display="https://www.unaids.org/en/regionscountries/countries/canada/" xr:uid="{00000000-0004-0000-0700-00009C000000}"/>
    <hyperlink ref="A44" r:id="rId158" display="https://www.unaids.org/en/regionscountries/countries/croatia/" xr:uid="{00000000-0004-0000-0700-00009D000000}"/>
    <hyperlink ref="A46" r:id="rId159" display="https://www.unaids.org/en/regionscountries/countries/cyprus/" xr:uid="{00000000-0004-0000-0700-00009E000000}"/>
    <hyperlink ref="A47" r:id="rId160" display="https://www.unaids.org/en/regionscountries/countries/czechrepublic/" xr:uid="{00000000-0004-0000-0700-00009F000000}"/>
    <hyperlink ref="A50" r:id="rId161" display="https://www.unaids.org/en/regionscountries/countries/denmark/" xr:uid="{00000000-0004-0000-0700-0000A0000000}"/>
    <hyperlink ref="A59" r:id="rId162" display="https://www.unaids.org/en/regionscountries/countries/estonia/" xr:uid="{00000000-0004-0000-0700-0000A1000000}"/>
    <hyperlink ref="A64" r:id="rId163" display="https://www.unaids.org/en/regionscountries/countries/finland/" xr:uid="{00000000-0004-0000-0700-0000A2000000}"/>
    <hyperlink ref="A65" r:id="rId164" display="https://www.unaids.org/en/regionscountries/countries/france/" xr:uid="{00000000-0004-0000-0700-0000A3000000}"/>
    <hyperlink ref="A69" r:id="rId165" display="https://www.unaids.org/en/regionscountries/countries/germany/" xr:uid="{00000000-0004-0000-0700-0000A4000000}"/>
    <hyperlink ref="A71" r:id="rId166" display="https://www.unaids.org/en/regionscountries/countries/greece/" xr:uid="{00000000-0004-0000-0700-0000A5000000}"/>
    <hyperlink ref="A79" r:id="rId167" display="https://www.unaids.org/en/regionscountries/countries/hungary/" xr:uid="{00000000-0004-0000-0700-0000A6000000}"/>
    <hyperlink ref="A80" r:id="rId168" display="https://www.unaids.org/en/regionscountries/countries/iceland/" xr:uid="{00000000-0004-0000-0700-0000A7000000}"/>
    <hyperlink ref="A84" r:id="rId169" display="https://www.unaids.org/en/regionscountries/countries/ireland/" xr:uid="{00000000-0004-0000-0700-0000A8000000}"/>
    <hyperlink ref="A86" r:id="rId170" display="https://www.unaids.org/en/regionscountries/countries/israel/" xr:uid="{00000000-0004-0000-0700-0000A9000000}"/>
    <hyperlink ref="A87" r:id="rId171" display="https://www.unaids.org/en/regionscountries/countries/italy/" xr:uid="{00000000-0004-0000-0700-0000AA000000}"/>
    <hyperlink ref="A97" r:id="rId172" display="https://www.unaids.org/en/regionscountries/countries/latvia/" xr:uid="{00000000-0004-0000-0700-0000AB000000}"/>
    <hyperlink ref="A102" r:id="rId173" display="https://www.unaids.org/en/regionscountries/countries/lithuania/" xr:uid="{00000000-0004-0000-0700-0000AC000000}"/>
    <hyperlink ref="A103" r:id="rId174" display="https://www.unaids.org/en/regionscountries/countries/luxembourg/" xr:uid="{00000000-0004-0000-0700-0000AD000000}"/>
    <hyperlink ref="A122" r:id="rId175" display="https://www.unaids.org/en/regionscountries/countries/netherlands/" xr:uid="{00000000-0004-0000-0700-0000AE000000}"/>
    <hyperlink ref="A127" r:id="rId176" display="https://www.unaids.org/en/regionscountries/countries/norway/" xr:uid="{00000000-0004-0000-0700-0000AF000000}"/>
    <hyperlink ref="A136" r:id="rId177" display="https://www.unaids.org/en/regionscountries/countries/poland/" xr:uid="{00000000-0004-0000-0700-0000B0000000}"/>
    <hyperlink ref="A137" r:id="rId178" display="https://www.unaids.org/en/regionscountries/countries/portugal/" xr:uid="{00000000-0004-0000-0700-0000B1000000}"/>
    <hyperlink ref="A141" r:id="rId179" display="https://www.unaids.org/en/regionscountries/countries/romania/" xr:uid="{00000000-0004-0000-0700-0000B2000000}"/>
    <hyperlink ref="A150" r:id="rId180" display="https://www.unaids.org/en/regionscountries/countries/serbia/" xr:uid="{00000000-0004-0000-0700-0000B3000000}"/>
    <hyperlink ref="A154" r:id="rId181" display="https://www.unaids.org/en/regionscountries/countries/slovakia/" xr:uid="{00000000-0004-0000-0700-0000B4000000}"/>
    <hyperlink ref="A155" r:id="rId182" display="https://www.unaids.org/en/regionscountries/countries/slovenia/" xr:uid="{00000000-0004-0000-0700-0000B5000000}"/>
    <hyperlink ref="A160" r:id="rId183" display="https://www.unaids.org/en/regionscountries/countries/spain/" xr:uid="{00000000-0004-0000-0700-0000B6000000}"/>
    <hyperlink ref="A164" r:id="rId184" display="https://www.unaids.org/en/regionscountries/countries/sweden/" xr:uid="{00000000-0004-0000-0700-0000B7000000}"/>
    <hyperlink ref="A165" r:id="rId185" display="https://www.unaids.org/en/regionscountries/countries/switzerland/" xr:uid="{00000000-0004-0000-0700-0000B8000000}"/>
    <hyperlink ref="A175" r:id="rId186" display="https://www.unaids.org/en/regionscountries/countries/turkey/" xr:uid="{00000000-0004-0000-0700-0000B9000000}"/>
    <hyperlink ref="A181" r:id="rId187" display="https://www.unaids.org/en/regionscountries/countries/unitedkingdomofgreatbritainandnorthernireland/" xr:uid="{00000000-0004-0000-0700-0000BA000000}"/>
    <hyperlink ref="A183" r:id="rId188" display="https://www.unaids.org/en/regionscountries/countries/unitedstatesofamerica/" xr:uid="{00000000-0004-0000-0700-0000BB000000}"/>
  </hyperlinks>
  <pageMargins left="0.7" right="0.7" top="0.75" bottom="0.75" header="0.3" footer="0.3"/>
  <pageSetup paperSize="9" orientation="portrait" horizontalDpi="300" verticalDpi="300" r:id="rId18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19"/>
  <sheetViews>
    <sheetView tabSelected="1" workbookViewId="0">
      <selection activeCell="F31" sqref="F31"/>
    </sheetView>
  </sheetViews>
  <sheetFormatPr baseColWidth="10" defaultColWidth="8.83203125" defaultRowHeight="15" x14ac:dyDescent="0.2"/>
  <cols>
    <col min="1" max="1" width="23.1640625" bestFit="1" customWidth="1"/>
    <col min="2" max="2" width="4.5" bestFit="1" customWidth="1"/>
    <col min="3" max="3" width="19.6640625" bestFit="1" customWidth="1"/>
    <col min="4" max="4" width="17.5" bestFit="1" customWidth="1"/>
  </cols>
  <sheetData>
    <row r="1" spans="1:4" ht="16" x14ac:dyDescent="0.2">
      <c r="A1" s="8" t="s">
        <v>530</v>
      </c>
    </row>
    <row r="2" spans="1:4" x14ac:dyDescent="0.2">
      <c r="A2" s="4" t="s">
        <v>102</v>
      </c>
      <c r="B2" s="4" t="s">
        <v>248</v>
      </c>
      <c r="C2" s="4" t="s">
        <v>249</v>
      </c>
      <c r="D2" s="5" t="s">
        <v>250</v>
      </c>
    </row>
    <row r="3" spans="1:4" x14ac:dyDescent="0.2">
      <c r="A3" s="4" t="s">
        <v>140</v>
      </c>
      <c r="B3" s="4" t="s">
        <v>251</v>
      </c>
      <c r="C3" s="4" t="s">
        <v>252</v>
      </c>
      <c r="D3" s="5" t="s">
        <v>253</v>
      </c>
    </row>
    <row r="4" spans="1:4" x14ac:dyDescent="0.2">
      <c r="A4" s="4" t="s">
        <v>189</v>
      </c>
      <c r="B4" s="4" t="s">
        <v>254</v>
      </c>
      <c r="C4" s="4" t="s">
        <v>255</v>
      </c>
      <c r="D4" s="5" t="s">
        <v>253</v>
      </c>
    </row>
    <row r="5" spans="1:4" x14ac:dyDescent="0.2">
      <c r="A5" s="4" t="s">
        <v>256</v>
      </c>
      <c r="B5" s="4" t="s">
        <v>257</v>
      </c>
      <c r="C5" s="4" t="s">
        <v>258</v>
      </c>
      <c r="D5" s="5" t="s">
        <v>253</v>
      </c>
    </row>
    <row r="6" spans="1:4" x14ac:dyDescent="0.2">
      <c r="A6" s="4" t="s">
        <v>210</v>
      </c>
      <c r="B6" s="4" t="s">
        <v>259</v>
      </c>
      <c r="C6" s="4" t="s">
        <v>252</v>
      </c>
      <c r="D6" s="5" t="s">
        <v>260</v>
      </c>
    </row>
    <row r="7" spans="1:4" x14ac:dyDescent="0.2">
      <c r="A7" s="4" t="s">
        <v>56</v>
      </c>
      <c r="B7" s="4" t="s">
        <v>261</v>
      </c>
      <c r="C7" s="4" t="s">
        <v>262</v>
      </c>
      <c r="D7" s="5" t="s">
        <v>263</v>
      </c>
    </row>
    <row r="8" spans="1:4" x14ac:dyDescent="0.2">
      <c r="A8" s="4" t="s">
        <v>156</v>
      </c>
      <c r="B8" s="4" t="s">
        <v>264</v>
      </c>
      <c r="C8" s="4" t="s">
        <v>265</v>
      </c>
      <c r="D8" s="5" t="s">
        <v>260</v>
      </c>
    </row>
    <row r="9" spans="1:4" x14ac:dyDescent="0.2">
      <c r="A9" s="4" t="s">
        <v>157</v>
      </c>
      <c r="B9" s="6" t="s">
        <v>266</v>
      </c>
      <c r="C9" s="4" t="s">
        <v>265</v>
      </c>
      <c r="D9" s="7" t="s">
        <v>253</v>
      </c>
    </row>
    <row r="10" spans="1:4" x14ac:dyDescent="0.2">
      <c r="A10" s="4" t="s">
        <v>141</v>
      </c>
      <c r="B10" s="4" t="s">
        <v>267</v>
      </c>
      <c r="C10" s="4" t="s">
        <v>252</v>
      </c>
      <c r="D10" s="5" t="s">
        <v>253</v>
      </c>
    </row>
    <row r="11" spans="1:4" x14ac:dyDescent="0.2">
      <c r="A11" s="4" t="s">
        <v>268</v>
      </c>
      <c r="B11" s="4" t="s">
        <v>269</v>
      </c>
      <c r="C11" s="4" t="s">
        <v>265</v>
      </c>
      <c r="D11" s="5" t="s">
        <v>260</v>
      </c>
    </row>
    <row r="12" spans="1:4" x14ac:dyDescent="0.2">
      <c r="A12" s="4" t="s">
        <v>103</v>
      </c>
      <c r="B12" s="4" t="s">
        <v>270</v>
      </c>
      <c r="C12" s="4" t="s">
        <v>258</v>
      </c>
      <c r="D12" s="5" t="s">
        <v>260</v>
      </c>
    </row>
    <row r="13" spans="1:4" x14ac:dyDescent="0.2">
      <c r="A13" s="4" t="s">
        <v>211</v>
      </c>
      <c r="B13" s="4" t="s">
        <v>271</v>
      </c>
      <c r="C13" s="4" t="s">
        <v>252</v>
      </c>
      <c r="D13" s="5" t="s">
        <v>260</v>
      </c>
    </row>
    <row r="14" spans="1:4" x14ac:dyDescent="0.2">
      <c r="A14" s="4" t="s">
        <v>142</v>
      </c>
      <c r="B14" s="4" t="s">
        <v>272</v>
      </c>
      <c r="C14" s="4" t="s">
        <v>252</v>
      </c>
      <c r="D14" s="5" t="s">
        <v>253</v>
      </c>
    </row>
    <row r="15" spans="1:4" x14ac:dyDescent="0.2">
      <c r="A15" s="4" t="s">
        <v>158</v>
      </c>
      <c r="B15" s="4" t="s">
        <v>273</v>
      </c>
      <c r="C15" s="4" t="s">
        <v>265</v>
      </c>
      <c r="D15" s="5" t="s">
        <v>260</v>
      </c>
    </row>
    <row r="16" spans="1:4" x14ac:dyDescent="0.2">
      <c r="A16" s="4" t="s">
        <v>190</v>
      </c>
      <c r="B16" s="4" t="s">
        <v>274</v>
      </c>
      <c r="C16" s="4" t="s">
        <v>255</v>
      </c>
      <c r="D16" s="5" t="s">
        <v>260</v>
      </c>
    </row>
    <row r="17" spans="1:4" x14ac:dyDescent="0.2">
      <c r="A17" s="4" t="s">
        <v>104</v>
      </c>
      <c r="B17" s="4" t="s">
        <v>275</v>
      </c>
      <c r="C17" s="4" t="s">
        <v>249</v>
      </c>
      <c r="D17" s="5" t="s">
        <v>263</v>
      </c>
    </row>
    <row r="18" spans="1:4" x14ac:dyDescent="0.2">
      <c r="A18" s="4" t="s">
        <v>159</v>
      </c>
      <c r="B18" s="4" t="s">
        <v>276</v>
      </c>
      <c r="C18" s="4" t="s">
        <v>265</v>
      </c>
      <c r="D18" s="5" t="s">
        <v>260</v>
      </c>
    </row>
    <row r="19" spans="1:4" x14ac:dyDescent="0.2">
      <c r="A19" s="4" t="s">
        <v>143</v>
      </c>
      <c r="B19" s="4" t="s">
        <v>277</v>
      </c>
      <c r="C19" s="4" t="s">
        <v>252</v>
      </c>
      <c r="D19" s="5" t="s">
        <v>253</v>
      </c>
    </row>
    <row r="20" spans="1:4" x14ac:dyDescent="0.2">
      <c r="A20" s="4" t="s">
        <v>212</v>
      </c>
      <c r="B20" s="4" t="s">
        <v>278</v>
      </c>
      <c r="C20" s="4" t="s">
        <v>252</v>
      </c>
      <c r="D20" s="5" t="s">
        <v>260</v>
      </c>
    </row>
    <row r="21" spans="1:4" x14ac:dyDescent="0.2">
      <c r="A21" s="4" t="s">
        <v>160</v>
      </c>
      <c r="B21" s="4" t="s">
        <v>279</v>
      </c>
      <c r="C21" s="4" t="s">
        <v>265</v>
      </c>
      <c r="D21" s="5" t="s">
        <v>253</v>
      </c>
    </row>
    <row r="22" spans="1:4" x14ac:dyDescent="0.2">
      <c r="A22" s="4" t="s">
        <v>76</v>
      </c>
      <c r="B22" s="4" t="s">
        <v>280</v>
      </c>
      <c r="C22" s="4" t="s">
        <v>262</v>
      </c>
      <c r="D22" s="5" t="s">
        <v>250</v>
      </c>
    </row>
    <row r="23" spans="1:4" x14ac:dyDescent="0.2">
      <c r="A23" s="4" t="s">
        <v>281</v>
      </c>
      <c r="B23" s="4" t="s">
        <v>282</v>
      </c>
      <c r="C23" s="4" t="s">
        <v>283</v>
      </c>
      <c r="D23" s="5" t="s">
        <v>260</v>
      </c>
    </row>
    <row r="24" spans="1:4" x14ac:dyDescent="0.2">
      <c r="A24" s="4" t="s">
        <v>105</v>
      </c>
      <c r="B24" s="4" t="s">
        <v>284</v>
      </c>
      <c r="C24" s="4" t="s">
        <v>249</v>
      </c>
      <c r="D24" s="5" t="s">
        <v>263</v>
      </c>
    </row>
    <row r="25" spans="1:4" x14ac:dyDescent="0.2">
      <c r="A25" s="4" t="s">
        <v>161</v>
      </c>
      <c r="B25" s="4" t="s">
        <v>285</v>
      </c>
      <c r="C25" s="4" t="s">
        <v>265</v>
      </c>
      <c r="D25" s="5" t="s">
        <v>263</v>
      </c>
    </row>
    <row r="26" spans="1:4" x14ac:dyDescent="0.2">
      <c r="A26" s="4" t="s">
        <v>144</v>
      </c>
      <c r="B26" s="4" t="s">
        <v>286</v>
      </c>
      <c r="C26" s="4" t="s">
        <v>252</v>
      </c>
      <c r="D26" s="5" t="s">
        <v>253</v>
      </c>
    </row>
    <row r="27" spans="1:4" x14ac:dyDescent="0.2">
      <c r="A27" s="4" t="s">
        <v>57</v>
      </c>
      <c r="B27" s="4" t="s">
        <v>287</v>
      </c>
      <c r="C27" s="4" t="s">
        <v>262</v>
      </c>
      <c r="D27" s="5" t="s">
        <v>253</v>
      </c>
    </row>
    <row r="28" spans="1:4" x14ac:dyDescent="0.2">
      <c r="A28" s="4" t="s">
        <v>42</v>
      </c>
      <c r="B28" s="4" t="s">
        <v>288</v>
      </c>
      <c r="C28" s="4" t="s">
        <v>265</v>
      </c>
      <c r="D28" s="5" t="s">
        <v>253</v>
      </c>
    </row>
    <row r="29" spans="1:4" x14ac:dyDescent="0.2">
      <c r="A29" s="4" t="s">
        <v>289</v>
      </c>
      <c r="B29" s="4" t="s">
        <v>290</v>
      </c>
      <c r="C29" s="4" t="s">
        <v>265</v>
      </c>
      <c r="D29" s="5" t="s">
        <v>260</v>
      </c>
    </row>
    <row r="30" spans="1:4" x14ac:dyDescent="0.2">
      <c r="A30" s="4" t="s">
        <v>106</v>
      </c>
      <c r="B30" s="4" t="s">
        <v>291</v>
      </c>
      <c r="C30" s="4" t="s">
        <v>258</v>
      </c>
      <c r="D30" s="5" t="s">
        <v>260</v>
      </c>
    </row>
    <row r="31" spans="1:4" x14ac:dyDescent="0.2">
      <c r="A31" s="4" t="s">
        <v>213</v>
      </c>
      <c r="B31" s="4" t="s">
        <v>292</v>
      </c>
      <c r="C31" s="4" t="s">
        <v>252</v>
      </c>
      <c r="D31" s="5" t="s">
        <v>253</v>
      </c>
    </row>
    <row r="32" spans="1:4" x14ac:dyDescent="0.2">
      <c r="A32" s="4" t="s">
        <v>77</v>
      </c>
      <c r="B32" s="4" t="s">
        <v>293</v>
      </c>
      <c r="C32" s="4" t="s">
        <v>262</v>
      </c>
      <c r="D32" s="5" t="s">
        <v>250</v>
      </c>
    </row>
    <row r="33" spans="1:4" x14ac:dyDescent="0.2">
      <c r="A33" s="4" t="s">
        <v>78</v>
      </c>
      <c r="B33" s="4" t="s">
        <v>294</v>
      </c>
      <c r="C33" s="4" t="s">
        <v>262</v>
      </c>
      <c r="D33" s="5" t="s">
        <v>250</v>
      </c>
    </row>
    <row r="34" spans="1:4" x14ac:dyDescent="0.2">
      <c r="A34" s="4" t="s">
        <v>295</v>
      </c>
      <c r="B34" s="4" t="s">
        <v>296</v>
      </c>
      <c r="C34" s="4" t="s">
        <v>262</v>
      </c>
      <c r="D34" s="5" t="s">
        <v>263</v>
      </c>
    </row>
    <row r="35" spans="1:4" x14ac:dyDescent="0.2">
      <c r="A35" s="4" t="s">
        <v>107</v>
      </c>
      <c r="B35" s="4" t="s">
        <v>297</v>
      </c>
      <c r="C35" s="4" t="s">
        <v>258</v>
      </c>
      <c r="D35" s="5" t="s">
        <v>263</v>
      </c>
    </row>
    <row r="36" spans="1:4" x14ac:dyDescent="0.2">
      <c r="A36" s="4" t="s">
        <v>79</v>
      </c>
      <c r="B36" s="4" t="s">
        <v>298</v>
      </c>
      <c r="C36" s="4" t="s">
        <v>262</v>
      </c>
      <c r="D36" s="5" t="s">
        <v>263</v>
      </c>
    </row>
    <row r="37" spans="1:4" x14ac:dyDescent="0.2">
      <c r="A37" s="4" t="s">
        <v>214</v>
      </c>
      <c r="B37" s="4" t="s">
        <v>299</v>
      </c>
      <c r="C37" s="4" t="s">
        <v>283</v>
      </c>
      <c r="D37" s="5" t="s">
        <v>260</v>
      </c>
    </row>
    <row r="38" spans="1:4" x14ac:dyDescent="0.2">
      <c r="A38" s="4" t="s">
        <v>300</v>
      </c>
      <c r="B38" s="4" t="s">
        <v>301</v>
      </c>
      <c r="C38" s="4" t="s">
        <v>265</v>
      </c>
      <c r="D38" s="5" t="s">
        <v>260</v>
      </c>
    </row>
    <row r="39" spans="1:4" x14ac:dyDescent="0.2">
      <c r="A39" s="4" t="s">
        <v>81</v>
      </c>
      <c r="B39" s="4" t="s">
        <v>302</v>
      </c>
      <c r="C39" s="4" t="s">
        <v>262</v>
      </c>
      <c r="D39" s="5" t="s">
        <v>250</v>
      </c>
    </row>
    <row r="40" spans="1:4" x14ac:dyDescent="0.2">
      <c r="A40" s="4" t="s">
        <v>82</v>
      </c>
      <c r="B40" s="4" t="s">
        <v>303</v>
      </c>
      <c r="C40" s="4" t="s">
        <v>262</v>
      </c>
      <c r="D40" s="5" t="s">
        <v>250</v>
      </c>
    </row>
    <row r="41" spans="1:4" x14ac:dyDescent="0.2">
      <c r="A41" s="4" t="s">
        <v>304</v>
      </c>
      <c r="B41" s="4" t="s">
        <v>305</v>
      </c>
      <c r="C41" s="4" t="s">
        <v>252</v>
      </c>
      <c r="D41" s="5" t="s">
        <v>260</v>
      </c>
    </row>
    <row r="42" spans="1:4" x14ac:dyDescent="0.2">
      <c r="A42" s="4" t="s">
        <v>162</v>
      </c>
      <c r="B42" s="4" t="s">
        <v>306</v>
      </c>
      <c r="C42" s="4" t="s">
        <v>265</v>
      </c>
      <c r="D42" s="5" t="s">
        <v>260</v>
      </c>
    </row>
    <row r="43" spans="1:4" x14ac:dyDescent="0.2">
      <c r="A43" s="4" t="s">
        <v>43</v>
      </c>
      <c r="B43" s="4" t="s">
        <v>307</v>
      </c>
      <c r="C43" s="4" t="s">
        <v>258</v>
      </c>
      <c r="D43" s="5" t="s">
        <v>253</v>
      </c>
    </row>
    <row r="44" spans="1:4" x14ac:dyDescent="0.2">
      <c r="A44" s="4" t="s">
        <v>163</v>
      </c>
      <c r="B44" s="4" t="s">
        <v>308</v>
      </c>
      <c r="C44" s="4" t="s">
        <v>265</v>
      </c>
      <c r="D44" s="5" t="s">
        <v>253</v>
      </c>
    </row>
    <row r="45" spans="1:4" x14ac:dyDescent="0.2">
      <c r="A45" s="4" t="s">
        <v>58</v>
      </c>
      <c r="B45" s="6" t="s">
        <v>309</v>
      </c>
      <c r="C45" s="4" t="s">
        <v>262</v>
      </c>
      <c r="D45" s="7" t="s">
        <v>263</v>
      </c>
    </row>
    <row r="46" spans="1:4" x14ac:dyDescent="0.2">
      <c r="A46" s="4" t="s">
        <v>310</v>
      </c>
      <c r="B46" s="4" t="s">
        <v>311</v>
      </c>
      <c r="C46" s="4" t="s">
        <v>262</v>
      </c>
      <c r="D46" s="5" t="s">
        <v>250</v>
      </c>
    </row>
    <row r="47" spans="1:4" x14ac:dyDescent="0.2">
      <c r="A47" s="4" t="s">
        <v>312</v>
      </c>
      <c r="B47" s="4" t="s">
        <v>313</v>
      </c>
      <c r="C47" s="4" t="s">
        <v>262</v>
      </c>
      <c r="D47" s="5" t="s">
        <v>263</v>
      </c>
    </row>
    <row r="48" spans="1:4" x14ac:dyDescent="0.2">
      <c r="A48" s="4" t="s">
        <v>164</v>
      </c>
      <c r="B48" s="4" t="s">
        <v>314</v>
      </c>
      <c r="C48" s="4" t="s">
        <v>265</v>
      </c>
      <c r="D48" s="5" t="s">
        <v>253</v>
      </c>
    </row>
    <row r="49" spans="1:4" x14ac:dyDescent="0.2">
      <c r="A49" s="4" t="s">
        <v>84</v>
      </c>
      <c r="B49" s="4" t="s">
        <v>315</v>
      </c>
      <c r="C49" s="4" t="s">
        <v>262</v>
      </c>
      <c r="D49" s="5" t="s">
        <v>263</v>
      </c>
    </row>
    <row r="50" spans="1:4" x14ac:dyDescent="0.2">
      <c r="A50" s="4" t="s">
        <v>215</v>
      </c>
      <c r="B50" s="4" t="s">
        <v>316</v>
      </c>
      <c r="C50" s="4" t="s">
        <v>252</v>
      </c>
      <c r="D50" s="5" t="s">
        <v>260</v>
      </c>
    </row>
    <row r="51" spans="1:4" x14ac:dyDescent="0.2">
      <c r="A51" s="4" t="s">
        <v>165</v>
      </c>
      <c r="B51" s="4" t="s">
        <v>317</v>
      </c>
      <c r="C51" s="4" t="s">
        <v>265</v>
      </c>
      <c r="D51" s="5" t="s">
        <v>253</v>
      </c>
    </row>
    <row r="52" spans="1:4" x14ac:dyDescent="0.2">
      <c r="A52" s="4" t="s">
        <v>318</v>
      </c>
      <c r="B52" s="4" t="s">
        <v>319</v>
      </c>
      <c r="C52" s="4" t="s">
        <v>265</v>
      </c>
      <c r="D52" s="5" t="s">
        <v>260</v>
      </c>
    </row>
    <row r="53" spans="1:4" x14ac:dyDescent="0.2">
      <c r="A53" s="4" t="s">
        <v>216</v>
      </c>
      <c r="B53" s="4" t="s">
        <v>320</v>
      </c>
      <c r="C53" s="4" t="s">
        <v>252</v>
      </c>
      <c r="D53" s="5" t="s">
        <v>260</v>
      </c>
    </row>
    <row r="54" spans="1:4" x14ac:dyDescent="0.2">
      <c r="A54" s="4" t="s">
        <v>321</v>
      </c>
      <c r="B54" s="4" t="s">
        <v>322</v>
      </c>
      <c r="C54" s="4" t="s">
        <v>252</v>
      </c>
      <c r="D54" s="5" t="s">
        <v>260</v>
      </c>
    </row>
    <row r="55" spans="1:4" x14ac:dyDescent="0.2">
      <c r="A55" s="4" t="s">
        <v>218</v>
      </c>
      <c r="B55" s="4" t="s">
        <v>323</v>
      </c>
      <c r="C55" s="4" t="s">
        <v>252</v>
      </c>
      <c r="D55" s="5" t="s">
        <v>260</v>
      </c>
    </row>
    <row r="56" spans="1:4" x14ac:dyDescent="0.2">
      <c r="A56" s="4" t="s">
        <v>191</v>
      </c>
      <c r="B56" s="4" t="s">
        <v>324</v>
      </c>
      <c r="C56" s="4" t="s">
        <v>255</v>
      </c>
      <c r="D56" s="5" t="s">
        <v>263</v>
      </c>
    </row>
    <row r="57" spans="1:4" x14ac:dyDescent="0.2">
      <c r="A57" s="4" t="s">
        <v>166</v>
      </c>
      <c r="B57" s="4" t="s">
        <v>325</v>
      </c>
      <c r="C57" s="4" t="s">
        <v>265</v>
      </c>
      <c r="D57" s="5" t="s">
        <v>253</v>
      </c>
    </row>
    <row r="58" spans="1:4" x14ac:dyDescent="0.2">
      <c r="A58" s="4" t="s">
        <v>167</v>
      </c>
      <c r="B58" s="4" t="s">
        <v>326</v>
      </c>
      <c r="C58" s="4" t="s">
        <v>265</v>
      </c>
      <c r="D58" s="5" t="s">
        <v>253</v>
      </c>
    </row>
    <row r="59" spans="1:4" x14ac:dyDescent="0.2">
      <c r="A59" s="4" t="s">
        <v>168</v>
      </c>
      <c r="B59" s="4" t="s">
        <v>327</v>
      </c>
      <c r="C59" s="4" t="s">
        <v>265</v>
      </c>
      <c r="D59" s="5" t="s">
        <v>253</v>
      </c>
    </row>
    <row r="60" spans="1:4" x14ac:dyDescent="0.2">
      <c r="A60" s="4" t="s">
        <v>328</v>
      </c>
      <c r="B60" s="4" t="s">
        <v>329</v>
      </c>
      <c r="C60" s="4" t="s">
        <v>255</v>
      </c>
      <c r="D60" s="5" t="s">
        <v>263</v>
      </c>
    </row>
    <row r="61" spans="1:4" x14ac:dyDescent="0.2">
      <c r="A61" s="4" t="s">
        <v>169</v>
      </c>
      <c r="B61" s="4" t="s">
        <v>330</v>
      </c>
      <c r="C61" s="4" t="s">
        <v>265</v>
      </c>
      <c r="D61" s="5" t="s">
        <v>263</v>
      </c>
    </row>
    <row r="62" spans="1:4" x14ac:dyDescent="0.2">
      <c r="A62" s="4" t="s">
        <v>86</v>
      </c>
      <c r="B62" s="4" t="s">
        <v>331</v>
      </c>
      <c r="C62" s="4" t="s">
        <v>262</v>
      </c>
      <c r="D62" s="5" t="s">
        <v>253</v>
      </c>
    </row>
    <row r="63" spans="1:4" x14ac:dyDescent="0.2">
      <c r="A63" s="4" t="s">
        <v>59</v>
      </c>
      <c r="B63" s="4" t="s">
        <v>332</v>
      </c>
      <c r="C63" s="4" t="s">
        <v>262</v>
      </c>
      <c r="D63" s="5" t="s">
        <v>250</v>
      </c>
    </row>
    <row r="64" spans="1:4" x14ac:dyDescent="0.2">
      <c r="A64" s="4" t="s">
        <v>219</v>
      </c>
      <c r="B64" s="4" t="s">
        <v>333</v>
      </c>
      <c r="C64" s="4" t="s">
        <v>252</v>
      </c>
      <c r="D64" s="5" t="s">
        <v>260</v>
      </c>
    </row>
    <row r="65" spans="1:4" x14ac:dyDescent="0.2">
      <c r="A65" s="4" t="s">
        <v>60</v>
      </c>
      <c r="B65" s="4" t="s">
        <v>334</v>
      </c>
      <c r="C65" s="4" t="s">
        <v>262</v>
      </c>
      <c r="D65" s="5" t="s">
        <v>263</v>
      </c>
    </row>
    <row r="66" spans="1:4" x14ac:dyDescent="0.2">
      <c r="A66" s="4" t="s">
        <v>61</v>
      </c>
      <c r="B66" s="4" t="s">
        <v>335</v>
      </c>
      <c r="C66" s="4" t="s">
        <v>262</v>
      </c>
      <c r="D66" s="5" t="s">
        <v>250</v>
      </c>
    </row>
    <row r="67" spans="1:4" x14ac:dyDescent="0.2">
      <c r="A67" s="4" t="s">
        <v>336</v>
      </c>
      <c r="B67" s="4" t="s">
        <v>337</v>
      </c>
      <c r="C67" s="4" t="s">
        <v>252</v>
      </c>
      <c r="D67" s="5" t="s">
        <v>260</v>
      </c>
    </row>
    <row r="68" spans="1:4" x14ac:dyDescent="0.2">
      <c r="A68" s="4" t="s">
        <v>110</v>
      </c>
      <c r="B68" s="6" t="s">
        <v>338</v>
      </c>
      <c r="C68" s="4" t="s">
        <v>258</v>
      </c>
      <c r="D68" s="5" t="s">
        <v>253</v>
      </c>
    </row>
    <row r="69" spans="1:4" x14ac:dyDescent="0.2">
      <c r="A69" s="4" t="s">
        <v>220</v>
      </c>
      <c r="B69" s="4" t="s">
        <v>339</v>
      </c>
      <c r="C69" s="4" t="s">
        <v>252</v>
      </c>
      <c r="D69" s="5" t="s">
        <v>260</v>
      </c>
    </row>
    <row r="70" spans="1:4" x14ac:dyDescent="0.2">
      <c r="A70" s="4" t="s">
        <v>221</v>
      </c>
      <c r="B70" s="4" t="s">
        <v>340</v>
      </c>
      <c r="C70" s="4" t="s">
        <v>252</v>
      </c>
      <c r="D70" s="5" t="s">
        <v>260</v>
      </c>
    </row>
    <row r="71" spans="1:4" x14ac:dyDescent="0.2">
      <c r="A71" s="4" t="s">
        <v>341</v>
      </c>
      <c r="B71" s="4" t="s">
        <v>342</v>
      </c>
      <c r="C71" s="4" t="s">
        <v>258</v>
      </c>
      <c r="D71" s="5" t="s">
        <v>260</v>
      </c>
    </row>
    <row r="72" spans="1:4" x14ac:dyDescent="0.2">
      <c r="A72" s="4" t="s">
        <v>87</v>
      </c>
      <c r="B72" s="4" t="s">
        <v>343</v>
      </c>
      <c r="C72" s="4" t="s">
        <v>262</v>
      </c>
      <c r="D72" s="5" t="s">
        <v>253</v>
      </c>
    </row>
    <row r="73" spans="1:4" x14ac:dyDescent="0.2">
      <c r="A73" s="4" t="s">
        <v>344</v>
      </c>
      <c r="B73" s="4" t="s">
        <v>345</v>
      </c>
      <c r="C73" s="4" t="s">
        <v>262</v>
      </c>
      <c r="D73" s="5" t="s">
        <v>250</v>
      </c>
    </row>
    <row r="74" spans="1:4" x14ac:dyDescent="0.2">
      <c r="A74" s="4" t="s">
        <v>145</v>
      </c>
      <c r="B74" s="6" t="s">
        <v>346</v>
      </c>
      <c r="C74" s="4" t="s">
        <v>252</v>
      </c>
      <c r="D74" s="7" t="s">
        <v>253</v>
      </c>
    </row>
    <row r="75" spans="1:4" x14ac:dyDescent="0.2">
      <c r="A75" s="4" t="s">
        <v>222</v>
      </c>
      <c r="B75" s="4" t="s">
        <v>347</v>
      </c>
      <c r="C75" s="4" t="s">
        <v>252</v>
      </c>
      <c r="D75" s="5" t="s">
        <v>260</v>
      </c>
    </row>
    <row r="76" spans="1:4" x14ac:dyDescent="0.2">
      <c r="A76" s="4" t="s">
        <v>89</v>
      </c>
      <c r="B76" s="4" t="s">
        <v>348</v>
      </c>
      <c r="C76" s="4" t="s">
        <v>262</v>
      </c>
      <c r="D76" s="5" t="s">
        <v>263</v>
      </c>
    </row>
    <row r="77" spans="1:4" x14ac:dyDescent="0.2">
      <c r="A77" s="4" t="s">
        <v>349</v>
      </c>
      <c r="B77" s="4" t="s">
        <v>350</v>
      </c>
      <c r="C77" s="4" t="s">
        <v>252</v>
      </c>
      <c r="D77" s="5" t="s">
        <v>260</v>
      </c>
    </row>
    <row r="78" spans="1:4" x14ac:dyDescent="0.2">
      <c r="A78" s="4" t="s">
        <v>223</v>
      </c>
      <c r="B78" s="4" t="s">
        <v>351</v>
      </c>
      <c r="C78" s="4" t="s">
        <v>252</v>
      </c>
      <c r="D78" s="5" t="s">
        <v>260</v>
      </c>
    </row>
    <row r="79" spans="1:4" x14ac:dyDescent="0.2">
      <c r="A79" s="4" t="s">
        <v>352</v>
      </c>
      <c r="B79" s="4" t="s">
        <v>353</v>
      </c>
      <c r="C79" s="4" t="s">
        <v>252</v>
      </c>
      <c r="D79" s="5" t="s">
        <v>260</v>
      </c>
    </row>
    <row r="80" spans="1:4" x14ac:dyDescent="0.2">
      <c r="A80" s="4" t="s">
        <v>170</v>
      </c>
      <c r="B80" s="4" t="s">
        <v>354</v>
      </c>
      <c r="C80" s="4" t="s">
        <v>265</v>
      </c>
      <c r="D80" s="5" t="s">
        <v>253</v>
      </c>
    </row>
    <row r="81" spans="1:4" x14ac:dyDescent="0.2">
      <c r="A81" s="4" t="s">
        <v>355</v>
      </c>
      <c r="B81" s="4" t="s">
        <v>356</v>
      </c>
      <c r="C81" s="4" t="s">
        <v>258</v>
      </c>
      <c r="D81" s="5" t="s">
        <v>260</v>
      </c>
    </row>
    <row r="82" spans="1:4" x14ac:dyDescent="0.2">
      <c r="A82" s="4" t="s">
        <v>171</v>
      </c>
      <c r="B82" s="4" t="s">
        <v>357</v>
      </c>
      <c r="C82" s="4" t="s">
        <v>265</v>
      </c>
      <c r="D82" s="5" t="s">
        <v>253</v>
      </c>
    </row>
    <row r="83" spans="1:4" x14ac:dyDescent="0.2">
      <c r="A83" s="4" t="s">
        <v>90</v>
      </c>
      <c r="B83" s="4" t="s">
        <v>358</v>
      </c>
      <c r="C83" s="4" t="s">
        <v>262</v>
      </c>
      <c r="D83" s="5" t="s">
        <v>250</v>
      </c>
    </row>
    <row r="84" spans="1:4" x14ac:dyDescent="0.2">
      <c r="A84" s="4" t="s">
        <v>91</v>
      </c>
      <c r="B84" s="4" t="s">
        <v>359</v>
      </c>
      <c r="C84" s="4" t="s">
        <v>262</v>
      </c>
      <c r="D84" s="5" t="s">
        <v>250</v>
      </c>
    </row>
    <row r="85" spans="1:4" x14ac:dyDescent="0.2">
      <c r="A85" s="4" t="s">
        <v>172</v>
      </c>
      <c r="B85" s="4" t="s">
        <v>360</v>
      </c>
      <c r="C85" s="4" t="s">
        <v>265</v>
      </c>
      <c r="D85" s="5" t="s">
        <v>253</v>
      </c>
    </row>
    <row r="86" spans="1:4" x14ac:dyDescent="0.2">
      <c r="A86" s="4" t="s">
        <v>173</v>
      </c>
      <c r="B86" s="4" t="s">
        <v>361</v>
      </c>
      <c r="C86" s="4" t="s">
        <v>265</v>
      </c>
      <c r="D86" s="5" t="s">
        <v>250</v>
      </c>
    </row>
    <row r="87" spans="1:4" x14ac:dyDescent="0.2">
      <c r="A87" s="4" t="s">
        <v>174</v>
      </c>
      <c r="B87" s="4" t="s">
        <v>362</v>
      </c>
      <c r="C87" s="4" t="s">
        <v>265</v>
      </c>
      <c r="D87" s="5" t="s">
        <v>263</v>
      </c>
    </row>
    <row r="88" spans="1:4" x14ac:dyDescent="0.2">
      <c r="A88" s="4" t="s">
        <v>363</v>
      </c>
      <c r="B88" s="4" t="s">
        <v>364</v>
      </c>
      <c r="C88" s="4" t="s">
        <v>258</v>
      </c>
      <c r="D88" s="5" t="s">
        <v>260</v>
      </c>
    </row>
    <row r="89" spans="1:4" x14ac:dyDescent="0.2">
      <c r="A89" s="4" t="s">
        <v>224</v>
      </c>
      <c r="B89" s="4" t="s">
        <v>365</v>
      </c>
      <c r="C89" s="4" t="s">
        <v>252</v>
      </c>
      <c r="D89" s="5" t="s">
        <v>260</v>
      </c>
    </row>
    <row r="90" spans="1:4" x14ac:dyDescent="0.2">
      <c r="A90" s="4" t="s">
        <v>225</v>
      </c>
      <c r="B90" s="4" t="s">
        <v>366</v>
      </c>
      <c r="C90" s="4" t="s">
        <v>252</v>
      </c>
      <c r="D90" s="5" t="s">
        <v>260</v>
      </c>
    </row>
    <row r="91" spans="1:4" x14ac:dyDescent="0.2">
      <c r="A91" s="4" t="s">
        <v>111</v>
      </c>
      <c r="B91" s="4" t="s">
        <v>367</v>
      </c>
      <c r="C91" s="4" t="s">
        <v>249</v>
      </c>
      <c r="D91" s="5" t="s">
        <v>263</v>
      </c>
    </row>
    <row r="92" spans="1:4" x14ac:dyDescent="0.2">
      <c r="A92" s="4" t="s">
        <v>112</v>
      </c>
      <c r="B92" s="4" t="s">
        <v>368</v>
      </c>
      <c r="C92" s="4" t="s">
        <v>258</v>
      </c>
      <c r="D92" s="5" t="s">
        <v>263</v>
      </c>
    </row>
    <row r="93" spans="1:4" x14ac:dyDescent="0.2">
      <c r="A93" s="4" t="s">
        <v>369</v>
      </c>
      <c r="B93" s="4" t="s">
        <v>370</v>
      </c>
      <c r="C93" s="4" t="s">
        <v>255</v>
      </c>
      <c r="D93" s="5" t="s">
        <v>253</v>
      </c>
    </row>
    <row r="94" spans="1:4" x14ac:dyDescent="0.2">
      <c r="A94" s="4" t="s">
        <v>193</v>
      </c>
      <c r="B94" s="4" t="s">
        <v>371</v>
      </c>
      <c r="C94" s="4" t="s">
        <v>255</v>
      </c>
      <c r="D94" s="5" t="s">
        <v>253</v>
      </c>
    </row>
    <row r="95" spans="1:4" x14ac:dyDescent="0.2">
      <c r="A95" s="4" t="s">
        <v>226</v>
      </c>
      <c r="B95" s="4" t="s">
        <v>372</v>
      </c>
      <c r="C95" s="4" t="s">
        <v>252</v>
      </c>
      <c r="D95" s="5" t="s">
        <v>260</v>
      </c>
    </row>
    <row r="96" spans="1:4" x14ac:dyDescent="0.2">
      <c r="A96" s="4" t="s">
        <v>373</v>
      </c>
      <c r="B96" s="4" t="s">
        <v>374</v>
      </c>
      <c r="C96" s="4" t="s">
        <v>252</v>
      </c>
      <c r="D96" s="5" t="s">
        <v>260</v>
      </c>
    </row>
    <row r="97" spans="1:4" x14ac:dyDescent="0.2">
      <c r="A97" s="4" t="s">
        <v>227</v>
      </c>
      <c r="B97" s="4" t="s">
        <v>375</v>
      </c>
      <c r="C97" s="4" t="s">
        <v>255</v>
      </c>
      <c r="D97" s="5" t="s">
        <v>260</v>
      </c>
    </row>
    <row r="98" spans="1:4" x14ac:dyDescent="0.2">
      <c r="A98" s="4" t="s">
        <v>228</v>
      </c>
      <c r="B98" s="4" t="s">
        <v>376</v>
      </c>
      <c r="C98" s="4" t="s">
        <v>252</v>
      </c>
      <c r="D98" s="5" t="s">
        <v>260</v>
      </c>
    </row>
    <row r="99" spans="1:4" x14ac:dyDescent="0.2">
      <c r="A99" s="4" t="s">
        <v>175</v>
      </c>
      <c r="B99" s="4" t="s">
        <v>377</v>
      </c>
      <c r="C99" s="4" t="s">
        <v>265</v>
      </c>
      <c r="D99" s="5" t="s">
        <v>253</v>
      </c>
    </row>
    <row r="100" spans="1:4" x14ac:dyDescent="0.2">
      <c r="A100" s="4" t="s">
        <v>113</v>
      </c>
      <c r="B100" s="4" t="s">
        <v>378</v>
      </c>
      <c r="C100" s="4" t="s">
        <v>258</v>
      </c>
      <c r="D100" s="5" t="s">
        <v>260</v>
      </c>
    </row>
    <row r="101" spans="1:4" x14ac:dyDescent="0.2">
      <c r="A101" s="4" t="s">
        <v>195</v>
      </c>
      <c r="B101" s="4" t="s">
        <v>379</v>
      </c>
      <c r="C101" s="4" t="s">
        <v>255</v>
      </c>
      <c r="D101" s="5" t="s">
        <v>253</v>
      </c>
    </row>
    <row r="102" spans="1:4" x14ac:dyDescent="0.2">
      <c r="A102" s="4" t="s">
        <v>146</v>
      </c>
      <c r="B102" s="4" t="s">
        <v>380</v>
      </c>
      <c r="C102" s="4" t="s">
        <v>252</v>
      </c>
      <c r="D102" s="5" t="s">
        <v>253</v>
      </c>
    </row>
    <row r="103" spans="1:4" x14ac:dyDescent="0.2">
      <c r="A103" s="4" t="s">
        <v>47</v>
      </c>
      <c r="B103" s="4" t="s">
        <v>381</v>
      </c>
      <c r="C103" s="4" t="s">
        <v>262</v>
      </c>
      <c r="D103" s="5" t="s">
        <v>263</v>
      </c>
    </row>
    <row r="104" spans="1:4" x14ac:dyDescent="0.2">
      <c r="A104" s="4" t="s">
        <v>114</v>
      </c>
      <c r="B104" s="4" t="s">
        <v>382</v>
      </c>
      <c r="C104" s="4" t="s">
        <v>258</v>
      </c>
      <c r="D104" s="5" t="s">
        <v>263</v>
      </c>
    </row>
    <row r="105" spans="1:4" x14ac:dyDescent="0.2">
      <c r="A105" s="4" t="s">
        <v>383</v>
      </c>
      <c r="B105" s="4" t="s">
        <v>384</v>
      </c>
      <c r="C105" s="4" t="s">
        <v>258</v>
      </c>
      <c r="D105" s="5" t="s">
        <v>250</v>
      </c>
    </row>
    <row r="106" spans="1:4" x14ac:dyDescent="0.2">
      <c r="A106" s="4" t="s">
        <v>385</v>
      </c>
      <c r="B106" s="4" t="s">
        <v>386</v>
      </c>
      <c r="C106" s="4" t="s">
        <v>258</v>
      </c>
      <c r="D106" s="5" t="s">
        <v>260</v>
      </c>
    </row>
    <row r="107" spans="1:4" x14ac:dyDescent="0.2">
      <c r="A107" s="4" t="s">
        <v>387</v>
      </c>
      <c r="B107" s="6" t="s">
        <v>388</v>
      </c>
      <c r="C107" s="4" t="s">
        <v>252</v>
      </c>
      <c r="D107" s="7" t="s">
        <v>253</v>
      </c>
    </row>
    <row r="108" spans="1:4" x14ac:dyDescent="0.2">
      <c r="A108" s="4" t="s">
        <v>196</v>
      </c>
      <c r="B108" s="4" t="s">
        <v>389</v>
      </c>
      <c r="C108" s="4" t="s">
        <v>255</v>
      </c>
      <c r="D108" s="5" t="s">
        <v>260</v>
      </c>
    </row>
    <row r="109" spans="1:4" x14ac:dyDescent="0.2">
      <c r="A109" s="4" t="s">
        <v>390</v>
      </c>
      <c r="B109" s="4" t="s">
        <v>391</v>
      </c>
      <c r="C109" s="4" t="s">
        <v>252</v>
      </c>
      <c r="D109" s="5" t="s">
        <v>263</v>
      </c>
    </row>
    <row r="110" spans="1:4" x14ac:dyDescent="0.2">
      <c r="A110" s="4" t="s">
        <v>392</v>
      </c>
      <c r="B110" s="4" t="s">
        <v>393</v>
      </c>
      <c r="C110" s="4" t="s">
        <v>258</v>
      </c>
      <c r="D110" s="5" t="s">
        <v>263</v>
      </c>
    </row>
    <row r="111" spans="1:4" x14ac:dyDescent="0.2">
      <c r="A111" s="4" t="s">
        <v>229</v>
      </c>
      <c r="B111" s="4" t="s">
        <v>394</v>
      </c>
      <c r="C111" s="4" t="s">
        <v>252</v>
      </c>
      <c r="D111" s="5" t="s">
        <v>260</v>
      </c>
    </row>
    <row r="112" spans="1:4" x14ac:dyDescent="0.2">
      <c r="A112" s="4" t="s">
        <v>197</v>
      </c>
      <c r="B112" s="4" t="s">
        <v>395</v>
      </c>
      <c r="C112" s="4" t="s">
        <v>255</v>
      </c>
      <c r="D112" s="5" t="s">
        <v>253</v>
      </c>
    </row>
    <row r="113" spans="1:4" x14ac:dyDescent="0.2">
      <c r="A113" s="4" t="s">
        <v>62</v>
      </c>
      <c r="B113" s="4" t="s">
        <v>396</v>
      </c>
      <c r="C113" s="4" t="s">
        <v>262</v>
      </c>
      <c r="D113" s="5" t="s">
        <v>263</v>
      </c>
    </row>
    <row r="114" spans="1:4" x14ac:dyDescent="0.2">
      <c r="A114" s="4" t="s">
        <v>92</v>
      </c>
      <c r="B114" s="4" t="s">
        <v>397</v>
      </c>
      <c r="C114" s="4" t="s">
        <v>262</v>
      </c>
      <c r="D114" s="5" t="s">
        <v>250</v>
      </c>
    </row>
    <row r="115" spans="1:4" x14ac:dyDescent="0.2">
      <c r="A115" s="4" t="s">
        <v>198</v>
      </c>
      <c r="B115" s="4" t="s">
        <v>398</v>
      </c>
      <c r="C115" s="4" t="s">
        <v>255</v>
      </c>
      <c r="D115" s="5" t="s">
        <v>253</v>
      </c>
    </row>
    <row r="116" spans="1:4" x14ac:dyDescent="0.2">
      <c r="A116" s="4" t="s">
        <v>399</v>
      </c>
      <c r="B116" s="4" t="s">
        <v>400</v>
      </c>
      <c r="C116" s="4" t="s">
        <v>252</v>
      </c>
      <c r="D116" s="5" t="s">
        <v>260</v>
      </c>
    </row>
    <row r="117" spans="1:4" x14ac:dyDescent="0.2">
      <c r="A117" s="4" t="s">
        <v>230</v>
      </c>
      <c r="B117" s="4" t="s">
        <v>401</v>
      </c>
      <c r="C117" s="4" t="s">
        <v>252</v>
      </c>
      <c r="D117" s="5" t="s">
        <v>260</v>
      </c>
    </row>
    <row r="118" spans="1:4" x14ac:dyDescent="0.2">
      <c r="A118" s="4" t="s">
        <v>231</v>
      </c>
      <c r="B118" s="4" t="s">
        <v>402</v>
      </c>
      <c r="C118" s="4" t="s">
        <v>252</v>
      </c>
      <c r="D118" s="5" t="s">
        <v>260</v>
      </c>
    </row>
    <row r="119" spans="1:4" x14ac:dyDescent="0.2">
      <c r="A119" s="4" t="s">
        <v>403</v>
      </c>
      <c r="B119" s="4" t="s">
        <v>404</v>
      </c>
      <c r="C119" s="4" t="s">
        <v>258</v>
      </c>
      <c r="D119" s="5" t="s">
        <v>260</v>
      </c>
    </row>
    <row r="120" spans="1:4" x14ac:dyDescent="0.2">
      <c r="A120" s="4" t="s">
        <v>63</v>
      </c>
      <c r="B120" s="4" t="s">
        <v>405</v>
      </c>
      <c r="C120" s="4" t="s">
        <v>262</v>
      </c>
      <c r="D120" s="5" t="s">
        <v>250</v>
      </c>
    </row>
    <row r="121" spans="1:4" x14ac:dyDescent="0.2">
      <c r="A121" s="4" t="s">
        <v>64</v>
      </c>
      <c r="B121" s="4" t="s">
        <v>406</v>
      </c>
      <c r="C121" s="4" t="s">
        <v>262</v>
      </c>
      <c r="D121" s="5" t="s">
        <v>250</v>
      </c>
    </row>
    <row r="122" spans="1:4" x14ac:dyDescent="0.2">
      <c r="A122" s="4" t="s">
        <v>116</v>
      </c>
      <c r="B122" s="4" t="s">
        <v>407</v>
      </c>
      <c r="C122" s="4" t="s">
        <v>258</v>
      </c>
      <c r="D122" s="5" t="s">
        <v>253</v>
      </c>
    </row>
    <row r="123" spans="1:4" x14ac:dyDescent="0.2">
      <c r="A123" s="4" t="s">
        <v>117</v>
      </c>
      <c r="B123" s="4" t="s">
        <v>408</v>
      </c>
      <c r="C123" s="4" t="s">
        <v>249</v>
      </c>
      <c r="D123" s="5" t="s">
        <v>253</v>
      </c>
    </row>
    <row r="124" spans="1:4" x14ac:dyDescent="0.2">
      <c r="A124" s="4" t="s">
        <v>93</v>
      </c>
      <c r="B124" s="4" t="s">
        <v>409</v>
      </c>
      <c r="C124" s="4" t="s">
        <v>262</v>
      </c>
      <c r="D124" s="5" t="s">
        <v>250</v>
      </c>
    </row>
    <row r="125" spans="1:4" x14ac:dyDescent="0.2">
      <c r="A125" s="4" t="s">
        <v>410</v>
      </c>
      <c r="B125" s="4" t="s">
        <v>411</v>
      </c>
      <c r="C125" s="4" t="s">
        <v>255</v>
      </c>
      <c r="D125" s="5" t="s">
        <v>260</v>
      </c>
    </row>
    <row r="126" spans="1:4" x14ac:dyDescent="0.2">
      <c r="A126" s="4" t="s">
        <v>118</v>
      </c>
      <c r="B126" s="4" t="s">
        <v>412</v>
      </c>
      <c r="C126" s="4" t="s">
        <v>258</v>
      </c>
      <c r="D126" s="5" t="s">
        <v>253</v>
      </c>
    </row>
    <row r="127" spans="1:4" x14ac:dyDescent="0.2">
      <c r="A127" s="4" t="s">
        <v>94</v>
      </c>
      <c r="B127" s="4" t="s">
        <v>413</v>
      </c>
      <c r="C127" s="4" t="s">
        <v>262</v>
      </c>
      <c r="D127" s="5" t="s">
        <v>263</v>
      </c>
    </row>
    <row r="128" spans="1:4" x14ac:dyDescent="0.2">
      <c r="A128" s="4" t="s">
        <v>65</v>
      </c>
      <c r="B128" s="4" t="s">
        <v>414</v>
      </c>
      <c r="C128" s="4" t="s">
        <v>262</v>
      </c>
      <c r="D128" s="5" t="s">
        <v>253</v>
      </c>
    </row>
    <row r="129" spans="1:4" x14ac:dyDescent="0.2">
      <c r="A129" s="4" t="s">
        <v>176</v>
      </c>
      <c r="B129" s="4" t="s">
        <v>415</v>
      </c>
      <c r="C129" s="4" t="s">
        <v>265</v>
      </c>
      <c r="D129" s="5" t="s">
        <v>253</v>
      </c>
    </row>
    <row r="130" spans="1:4" x14ac:dyDescent="0.2">
      <c r="A130" s="4" t="s">
        <v>416</v>
      </c>
      <c r="B130" s="4" t="s">
        <v>417</v>
      </c>
      <c r="C130" s="4" t="s">
        <v>258</v>
      </c>
      <c r="D130" s="5" t="s">
        <v>263</v>
      </c>
    </row>
    <row r="131" spans="1:4" x14ac:dyDescent="0.2">
      <c r="A131" s="4" t="s">
        <v>418</v>
      </c>
      <c r="B131" s="4" t="s">
        <v>419</v>
      </c>
      <c r="C131" s="4" t="s">
        <v>252</v>
      </c>
      <c r="D131" s="5" t="s">
        <v>263</v>
      </c>
    </row>
    <row r="132" spans="1:4" x14ac:dyDescent="0.2">
      <c r="A132" s="4" t="s">
        <v>420</v>
      </c>
      <c r="B132" s="4" t="s">
        <v>421</v>
      </c>
      <c r="C132" s="4" t="s">
        <v>252</v>
      </c>
      <c r="D132" s="5" t="s">
        <v>260</v>
      </c>
    </row>
    <row r="133" spans="1:4" x14ac:dyDescent="0.2">
      <c r="A133" s="4" t="s">
        <v>119</v>
      </c>
      <c r="B133" s="4" t="s">
        <v>422</v>
      </c>
      <c r="C133" s="4" t="s">
        <v>258</v>
      </c>
      <c r="D133" s="5" t="s">
        <v>263</v>
      </c>
    </row>
    <row r="134" spans="1:4" x14ac:dyDescent="0.2">
      <c r="A134" s="4" t="s">
        <v>147</v>
      </c>
      <c r="B134" s="4" t="s">
        <v>423</v>
      </c>
      <c r="C134" s="4" t="s">
        <v>252</v>
      </c>
      <c r="D134" s="5" t="s">
        <v>253</v>
      </c>
    </row>
    <row r="135" spans="1:4" x14ac:dyDescent="0.2">
      <c r="A135" s="4" t="s">
        <v>199</v>
      </c>
      <c r="B135" s="4" t="s">
        <v>424</v>
      </c>
      <c r="C135" s="4" t="s">
        <v>255</v>
      </c>
      <c r="D135" s="5" t="s">
        <v>263</v>
      </c>
    </row>
    <row r="136" spans="1:4" x14ac:dyDescent="0.2">
      <c r="A136" s="4" t="s">
        <v>66</v>
      </c>
      <c r="B136" s="4" t="s">
        <v>425</v>
      </c>
      <c r="C136" s="4" t="s">
        <v>262</v>
      </c>
      <c r="D136" s="5" t="s">
        <v>250</v>
      </c>
    </row>
    <row r="137" spans="1:4" x14ac:dyDescent="0.2">
      <c r="A137" s="4" t="s">
        <v>120</v>
      </c>
      <c r="B137" s="4" t="s">
        <v>426</v>
      </c>
      <c r="C137" s="4" t="s">
        <v>258</v>
      </c>
      <c r="D137" s="5" t="s">
        <v>263</v>
      </c>
    </row>
    <row r="138" spans="1:4" x14ac:dyDescent="0.2">
      <c r="A138" s="4" t="s">
        <v>67</v>
      </c>
      <c r="B138" s="4" t="s">
        <v>427</v>
      </c>
      <c r="C138" s="4" t="s">
        <v>262</v>
      </c>
      <c r="D138" s="5" t="s">
        <v>253</v>
      </c>
    </row>
    <row r="139" spans="1:4" x14ac:dyDescent="0.2">
      <c r="A139" s="4" t="s">
        <v>121</v>
      </c>
      <c r="B139" s="4" t="s">
        <v>428</v>
      </c>
      <c r="C139" s="4" t="s">
        <v>258</v>
      </c>
      <c r="D139" s="5" t="s">
        <v>253</v>
      </c>
    </row>
    <row r="140" spans="1:4" x14ac:dyDescent="0.2">
      <c r="A140" s="4" t="s">
        <v>122</v>
      </c>
      <c r="B140" s="4" t="s">
        <v>429</v>
      </c>
      <c r="C140" s="4" t="s">
        <v>249</v>
      </c>
      <c r="D140" s="5" t="s">
        <v>250</v>
      </c>
    </row>
    <row r="141" spans="1:4" x14ac:dyDescent="0.2">
      <c r="A141" s="4" t="s">
        <v>232</v>
      </c>
      <c r="B141" s="4" t="s">
        <v>430</v>
      </c>
      <c r="C141" s="4" t="s">
        <v>252</v>
      </c>
      <c r="D141" s="5" t="s">
        <v>260</v>
      </c>
    </row>
    <row r="142" spans="1:4" x14ac:dyDescent="0.2">
      <c r="A142" s="4" t="s">
        <v>431</v>
      </c>
      <c r="B142" s="4" t="s">
        <v>432</v>
      </c>
      <c r="C142" s="4" t="s">
        <v>258</v>
      </c>
      <c r="D142" s="5" t="s">
        <v>260</v>
      </c>
    </row>
    <row r="143" spans="1:4" x14ac:dyDescent="0.2">
      <c r="A143" s="4" t="s">
        <v>123</v>
      </c>
      <c r="B143" s="4" t="s">
        <v>433</v>
      </c>
      <c r="C143" s="4" t="s">
        <v>258</v>
      </c>
      <c r="D143" s="5" t="s">
        <v>260</v>
      </c>
    </row>
    <row r="144" spans="1:4" x14ac:dyDescent="0.2">
      <c r="A144" s="4" t="s">
        <v>177</v>
      </c>
      <c r="B144" s="4" t="s">
        <v>434</v>
      </c>
      <c r="C144" s="4" t="s">
        <v>265</v>
      </c>
      <c r="D144" s="5" t="s">
        <v>263</v>
      </c>
    </row>
    <row r="145" spans="1:4" x14ac:dyDescent="0.2">
      <c r="A145" s="4" t="s">
        <v>95</v>
      </c>
      <c r="B145" s="4" t="s">
        <v>435</v>
      </c>
      <c r="C145" s="4" t="s">
        <v>262</v>
      </c>
      <c r="D145" s="5" t="s">
        <v>250</v>
      </c>
    </row>
    <row r="146" spans="1:4" x14ac:dyDescent="0.2">
      <c r="A146" s="4" t="s">
        <v>96</v>
      </c>
      <c r="B146" s="4" t="s">
        <v>436</v>
      </c>
      <c r="C146" s="4" t="s">
        <v>262</v>
      </c>
      <c r="D146" s="5" t="s">
        <v>263</v>
      </c>
    </row>
    <row r="147" spans="1:4" x14ac:dyDescent="0.2">
      <c r="A147" s="4" t="s">
        <v>437</v>
      </c>
      <c r="B147" s="4" t="s">
        <v>438</v>
      </c>
      <c r="C147" s="4" t="s">
        <v>252</v>
      </c>
      <c r="D147" s="5" t="s">
        <v>253</v>
      </c>
    </row>
    <row r="148" spans="1:4" x14ac:dyDescent="0.2">
      <c r="A148" s="4" t="s">
        <v>439</v>
      </c>
      <c r="B148" s="4" t="s">
        <v>440</v>
      </c>
      <c r="C148" s="4" t="s">
        <v>258</v>
      </c>
      <c r="D148" s="5" t="s">
        <v>260</v>
      </c>
    </row>
    <row r="149" spans="1:4" x14ac:dyDescent="0.2">
      <c r="A149" s="4" t="s">
        <v>233</v>
      </c>
      <c r="B149" s="4" t="s">
        <v>441</v>
      </c>
      <c r="C149" s="4" t="s">
        <v>252</v>
      </c>
      <c r="D149" s="5" t="s">
        <v>260</v>
      </c>
    </row>
    <row r="150" spans="1:4" x14ac:dyDescent="0.2">
      <c r="A150" s="4" t="s">
        <v>200</v>
      </c>
      <c r="B150" s="4" t="s">
        <v>442</v>
      </c>
      <c r="C150" s="4" t="s">
        <v>255</v>
      </c>
      <c r="D150" s="5" t="s">
        <v>260</v>
      </c>
    </row>
    <row r="151" spans="1:4" x14ac:dyDescent="0.2">
      <c r="A151" s="4" t="s">
        <v>124</v>
      </c>
      <c r="B151" s="4" t="s">
        <v>443</v>
      </c>
      <c r="C151" s="4" t="s">
        <v>249</v>
      </c>
      <c r="D151" s="5" t="s">
        <v>263</v>
      </c>
    </row>
    <row r="152" spans="1:4" x14ac:dyDescent="0.2">
      <c r="A152" s="4" t="s">
        <v>125</v>
      </c>
      <c r="B152" s="4" t="s">
        <v>444</v>
      </c>
      <c r="C152" s="4" t="s">
        <v>258</v>
      </c>
      <c r="D152" s="5" t="s">
        <v>260</v>
      </c>
    </row>
    <row r="153" spans="1:4" x14ac:dyDescent="0.2">
      <c r="A153" s="4" t="s">
        <v>178</v>
      </c>
      <c r="B153" s="4" t="s">
        <v>445</v>
      </c>
      <c r="C153" s="4" t="s">
        <v>265</v>
      </c>
      <c r="D153" s="5" t="s">
        <v>260</v>
      </c>
    </row>
    <row r="154" spans="1:4" x14ac:dyDescent="0.2">
      <c r="A154" s="4" t="s">
        <v>126</v>
      </c>
      <c r="B154" s="4" t="s">
        <v>446</v>
      </c>
      <c r="C154" s="4" t="s">
        <v>258</v>
      </c>
      <c r="D154" s="5" t="s">
        <v>263</v>
      </c>
    </row>
    <row r="155" spans="1:4" x14ac:dyDescent="0.2">
      <c r="A155" s="4" t="s">
        <v>179</v>
      </c>
      <c r="B155" s="4" t="s">
        <v>447</v>
      </c>
      <c r="C155" s="4" t="s">
        <v>265</v>
      </c>
      <c r="D155" s="5" t="s">
        <v>253</v>
      </c>
    </row>
    <row r="156" spans="1:4" x14ac:dyDescent="0.2">
      <c r="A156" s="4" t="s">
        <v>180</v>
      </c>
      <c r="B156" s="4" t="s">
        <v>448</v>
      </c>
      <c r="C156" s="4" t="s">
        <v>265</v>
      </c>
      <c r="D156" s="5" t="s">
        <v>253</v>
      </c>
    </row>
    <row r="157" spans="1:4" x14ac:dyDescent="0.2">
      <c r="A157" s="4" t="s">
        <v>127</v>
      </c>
      <c r="B157" s="4" t="s">
        <v>449</v>
      </c>
      <c r="C157" s="4" t="s">
        <v>258</v>
      </c>
      <c r="D157" s="5" t="s">
        <v>263</v>
      </c>
    </row>
    <row r="158" spans="1:4" x14ac:dyDescent="0.2">
      <c r="A158" s="4" t="s">
        <v>234</v>
      </c>
      <c r="B158" s="4" t="s">
        <v>450</v>
      </c>
      <c r="C158" s="4" t="s">
        <v>252</v>
      </c>
      <c r="D158" s="5" t="s">
        <v>260</v>
      </c>
    </row>
    <row r="159" spans="1:4" x14ac:dyDescent="0.2">
      <c r="A159" s="4" t="s">
        <v>235</v>
      </c>
      <c r="B159" s="4" t="s">
        <v>451</v>
      </c>
      <c r="C159" s="4" t="s">
        <v>252</v>
      </c>
      <c r="D159" s="5" t="s">
        <v>260</v>
      </c>
    </row>
    <row r="160" spans="1:4" x14ac:dyDescent="0.2">
      <c r="A160" s="4" t="s">
        <v>452</v>
      </c>
      <c r="B160" s="4" t="s">
        <v>453</v>
      </c>
      <c r="C160" s="4" t="s">
        <v>265</v>
      </c>
      <c r="D160" s="5" t="s">
        <v>260</v>
      </c>
    </row>
    <row r="161" spans="1:4" x14ac:dyDescent="0.2">
      <c r="A161" s="4" t="s">
        <v>201</v>
      </c>
      <c r="B161" s="4" t="s">
        <v>454</v>
      </c>
      <c r="C161" s="4" t="s">
        <v>255</v>
      </c>
      <c r="D161" s="5" t="s">
        <v>260</v>
      </c>
    </row>
    <row r="162" spans="1:4" x14ac:dyDescent="0.2">
      <c r="A162" s="4" t="s">
        <v>236</v>
      </c>
      <c r="B162" s="4" t="s">
        <v>455</v>
      </c>
      <c r="C162" s="4" t="s">
        <v>252</v>
      </c>
      <c r="D162" s="5" t="s">
        <v>253</v>
      </c>
    </row>
    <row r="163" spans="1:4" x14ac:dyDescent="0.2">
      <c r="A163" s="4" t="s">
        <v>149</v>
      </c>
      <c r="B163" s="4" t="s">
        <v>456</v>
      </c>
      <c r="C163" s="4" t="s">
        <v>252</v>
      </c>
      <c r="D163" s="5" t="s">
        <v>253</v>
      </c>
    </row>
    <row r="164" spans="1:4" x14ac:dyDescent="0.2">
      <c r="A164" s="4" t="s">
        <v>68</v>
      </c>
      <c r="B164" s="4" t="s">
        <v>457</v>
      </c>
      <c r="C164" s="4" t="s">
        <v>262</v>
      </c>
      <c r="D164" s="5" t="s">
        <v>250</v>
      </c>
    </row>
    <row r="165" spans="1:4" x14ac:dyDescent="0.2">
      <c r="A165" s="4" t="s">
        <v>458</v>
      </c>
      <c r="B165" s="4" t="s">
        <v>459</v>
      </c>
      <c r="C165" s="4" t="s">
        <v>258</v>
      </c>
      <c r="D165" s="5" t="s">
        <v>253</v>
      </c>
    </row>
    <row r="166" spans="1:4" x14ac:dyDescent="0.2">
      <c r="A166" s="4" t="s">
        <v>460</v>
      </c>
      <c r="B166" s="4" t="s">
        <v>461</v>
      </c>
      <c r="C166" s="4" t="s">
        <v>252</v>
      </c>
      <c r="D166" s="5" t="s">
        <v>260</v>
      </c>
    </row>
    <row r="167" spans="1:4" x14ac:dyDescent="0.2">
      <c r="A167" s="4" t="s">
        <v>462</v>
      </c>
      <c r="B167" s="4" t="s">
        <v>463</v>
      </c>
      <c r="C167" s="4" t="s">
        <v>262</v>
      </c>
      <c r="D167" s="5" t="s">
        <v>263</v>
      </c>
    </row>
    <row r="168" spans="1:4" x14ac:dyDescent="0.2">
      <c r="A168" s="4" t="s">
        <v>202</v>
      </c>
      <c r="B168" s="4" t="s">
        <v>464</v>
      </c>
      <c r="C168" s="4" t="s">
        <v>255</v>
      </c>
      <c r="D168" s="5" t="s">
        <v>260</v>
      </c>
    </row>
    <row r="169" spans="1:4" x14ac:dyDescent="0.2">
      <c r="A169" s="4" t="s">
        <v>98</v>
      </c>
      <c r="B169" s="6" t="s">
        <v>465</v>
      </c>
      <c r="C169" s="4" t="s">
        <v>262</v>
      </c>
      <c r="D169" s="7" t="s">
        <v>263</v>
      </c>
    </row>
    <row r="170" spans="1:4" x14ac:dyDescent="0.2">
      <c r="A170" s="4" t="s">
        <v>237</v>
      </c>
      <c r="B170" s="4" t="s">
        <v>466</v>
      </c>
      <c r="C170" s="4" t="s">
        <v>252</v>
      </c>
      <c r="D170" s="5" t="s">
        <v>253</v>
      </c>
    </row>
    <row r="171" spans="1:4" x14ac:dyDescent="0.2">
      <c r="A171" s="4" t="s">
        <v>69</v>
      </c>
      <c r="B171" s="4" t="s">
        <v>467</v>
      </c>
      <c r="C171" s="4" t="s">
        <v>262</v>
      </c>
      <c r="D171" s="5" t="s">
        <v>260</v>
      </c>
    </row>
    <row r="172" spans="1:4" x14ac:dyDescent="0.2">
      <c r="A172" s="4" t="s">
        <v>99</v>
      </c>
      <c r="B172" s="4" t="s">
        <v>468</v>
      </c>
      <c r="C172" s="4" t="s">
        <v>262</v>
      </c>
      <c r="D172" s="5" t="s">
        <v>250</v>
      </c>
    </row>
    <row r="173" spans="1:4" x14ac:dyDescent="0.2">
      <c r="A173" s="4" t="s">
        <v>129</v>
      </c>
      <c r="B173" s="4" t="s">
        <v>469</v>
      </c>
      <c r="C173" s="4" t="s">
        <v>258</v>
      </c>
      <c r="D173" s="5" t="s">
        <v>260</v>
      </c>
    </row>
    <row r="174" spans="1:4" x14ac:dyDescent="0.2">
      <c r="A174" s="4" t="s">
        <v>470</v>
      </c>
      <c r="B174" s="4" t="s">
        <v>471</v>
      </c>
      <c r="C174" s="4" t="s">
        <v>265</v>
      </c>
      <c r="D174" s="5" t="s">
        <v>260</v>
      </c>
    </row>
    <row r="175" spans="1:4" x14ac:dyDescent="0.2">
      <c r="A175" s="4" t="s">
        <v>472</v>
      </c>
      <c r="B175" s="4" t="s">
        <v>473</v>
      </c>
      <c r="C175" s="4" t="s">
        <v>252</v>
      </c>
      <c r="D175" s="5" t="s">
        <v>260</v>
      </c>
    </row>
    <row r="176" spans="1:4" x14ac:dyDescent="0.2">
      <c r="A176" s="4" t="s">
        <v>239</v>
      </c>
      <c r="B176" s="4" t="s">
        <v>474</v>
      </c>
      <c r="C176" s="4" t="s">
        <v>252</v>
      </c>
      <c r="D176" s="5" t="s">
        <v>260</v>
      </c>
    </row>
    <row r="177" spans="1:4" x14ac:dyDescent="0.2">
      <c r="A177" s="4" t="s">
        <v>130</v>
      </c>
      <c r="B177" s="4" t="s">
        <v>475</v>
      </c>
      <c r="C177" s="4" t="s">
        <v>258</v>
      </c>
      <c r="D177" s="5" t="s">
        <v>263</v>
      </c>
    </row>
    <row r="178" spans="1:4" x14ac:dyDescent="0.2">
      <c r="A178" s="4" t="s">
        <v>203</v>
      </c>
      <c r="B178" s="4" t="s">
        <v>476</v>
      </c>
      <c r="C178" s="4" t="s">
        <v>262</v>
      </c>
      <c r="D178" s="5" t="s">
        <v>250</v>
      </c>
    </row>
    <row r="179" spans="1:4" x14ac:dyDescent="0.2">
      <c r="A179" s="4" t="s">
        <v>41</v>
      </c>
      <c r="B179" s="4" t="s">
        <v>477</v>
      </c>
      <c r="C179" s="4" t="s">
        <v>262</v>
      </c>
      <c r="D179" s="5" t="s">
        <v>253</v>
      </c>
    </row>
    <row r="180" spans="1:4" x14ac:dyDescent="0.2">
      <c r="A180" s="4" t="s">
        <v>70</v>
      </c>
      <c r="B180" s="4" t="s">
        <v>478</v>
      </c>
      <c r="C180" s="4" t="s">
        <v>262</v>
      </c>
      <c r="D180" s="5" t="s">
        <v>250</v>
      </c>
    </row>
    <row r="181" spans="1:4" x14ac:dyDescent="0.2">
      <c r="A181" s="4" t="s">
        <v>240</v>
      </c>
      <c r="B181" s="4" t="s">
        <v>479</v>
      </c>
      <c r="C181" s="4" t="s">
        <v>252</v>
      </c>
      <c r="D181" s="5" t="s">
        <v>260</v>
      </c>
    </row>
    <row r="182" spans="1:4" x14ac:dyDescent="0.2">
      <c r="A182" s="4" t="s">
        <v>131</v>
      </c>
      <c r="B182" s="6" t="s">
        <v>480</v>
      </c>
      <c r="C182" s="4" t="s">
        <v>249</v>
      </c>
      <c r="D182" s="7" t="s">
        <v>253</v>
      </c>
    </row>
    <row r="183" spans="1:4" x14ac:dyDescent="0.2">
      <c r="A183" s="4" t="s">
        <v>481</v>
      </c>
      <c r="B183" s="4" t="s">
        <v>482</v>
      </c>
      <c r="C183" s="4" t="s">
        <v>265</v>
      </c>
      <c r="D183" s="5" t="s">
        <v>260</v>
      </c>
    </row>
    <row r="184" spans="1:4" x14ac:dyDescent="0.2">
      <c r="A184" s="4" t="s">
        <v>483</v>
      </c>
      <c r="B184" s="4" t="s">
        <v>484</v>
      </c>
      <c r="C184" s="4" t="s">
        <v>265</v>
      </c>
      <c r="D184" s="5" t="s">
        <v>253</v>
      </c>
    </row>
    <row r="185" spans="1:4" x14ac:dyDescent="0.2">
      <c r="A185" s="4" t="s">
        <v>485</v>
      </c>
      <c r="B185" s="4" t="s">
        <v>486</v>
      </c>
      <c r="C185" s="4" t="s">
        <v>265</v>
      </c>
      <c r="D185" s="5" t="s">
        <v>260</v>
      </c>
    </row>
    <row r="186" spans="1:4" x14ac:dyDescent="0.2">
      <c r="A186" s="4" t="s">
        <v>487</v>
      </c>
      <c r="B186" s="4" t="s">
        <v>488</v>
      </c>
      <c r="C186" s="4" t="s">
        <v>265</v>
      </c>
      <c r="D186" s="5" t="s">
        <v>253</v>
      </c>
    </row>
    <row r="187" spans="1:4" x14ac:dyDescent="0.2">
      <c r="A187" s="4" t="s">
        <v>204</v>
      </c>
      <c r="B187" s="4" t="s">
        <v>489</v>
      </c>
      <c r="C187" s="4" t="s">
        <v>262</v>
      </c>
      <c r="D187" s="5" t="s">
        <v>263</v>
      </c>
    </row>
    <row r="188" spans="1:4" x14ac:dyDescent="0.2">
      <c r="A188" s="4" t="s">
        <v>184</v>
      </c>
      <c r="B188" s="4" t="s">
        <v>490</v>
      </c>
      <c r="C188" s="4" t="s">
        <v>265</v>
      </c>
      <c r="D188" s="5" t="s">
        <v>253</v>
      </c>
    </row>
    <row r="189" spans="1:4" x14ac:dyDescent="0.2">
      <c r="A189" s="4" t="s">
        <v>241</v>
      </c>
      <c r="B189" s="4" t="s">
        <v>491</v>
      </c>
      <c r="C189" s="4" t="s">
        <v>252</v>
      </c>
      <c r="D189" s="5" t="s">
        <v>260</v>
      </c>
    </row>
    <row r="190" spans="1:4" x14ac:dyDescent="0.2">
      <c r="A190" s="4" t="s">
        <v>242</v>
      </c>
      <c r="B190" s="4" t="s">
        <v>492</v>
      </c>
      <c r="C190" s="4" t="s">
        <v>252</v>
      </c>
      <c r="D190" s="5" t="s">
        <v>260</v>
      </c>
    </row>
    <row r="191" spans="1:4" x14ac:dyDescent="0.2">
      <c r="A191" s="4" t="s">
        <v>205</v>
      </c>
      <c r="B191" s="4" t="s">
        <v>493</v>
      </c>
      <c r="C191" s="4" t="s">
        <v>255</v>
      </c>
      <c r="D191" s="5" t="s">
        <v>250</v>
      </c>
    </row>
    <row r="192" spans="1:4" x14ac:dyDescent="0.2">
      <c r="A192" s="4" t="s">
        <v>494</v>
      </c>
      <c r="B192" s="4" t="s">
        <v>495</v>
      </c>
      <c r="C192" s="4" t="s">
        <v>258</v>
      </c>
      <c r="D192" s="5" t="s">
        <v>260</v>
      </c>
    </row>
    <row r="193" spans="1:4" x14ac:dyDescent="0.2">
      <c r="A193" s="4" t="s">
        <v>150</v>
      </c>
      <c r="B193" s="4" t="s">
        <v>496</v>
      </c>
      <c r="C193" s="4" t="s">
        <v>252</v>
      </c>
      <c r="D193" s="5" t="s">
        <v>250</v>
      </c>
    </row>
    <row r="194" spans="1:4" x14ac:dyDescent="0.2">
      <c r="A194" s="4" t="s">
        <v>497</v>
      </c>
      <c r="B194" s="4" t="s">
        <v>498</v>
      </c>
      <c r="C194" s="4" t="s">
        <v>262</v>
      </c>
      <c r="D194" s="5" t="s">
        <v>250</v>
      </c>
    </row>
    <row r="195" spans="1:4" x14ac:dyDescent="0.2">
      <c r="A195" s="4" t="s">
        <v>44</v>
      </c>
      <c r="B195" s="4" t="s">
        <v>499</v>
      </c>
      <c r="C195" s="4" t="s">
        <v>258</v>
      </c>
      <c r="D195" s="5" t="s">
        <v>253</v>
      </c>
    </row>
    <row r="196" spans="1:4" x14ac:dyDescent="0.2">
      <c r="A196" s="4" t="s">
        <v>132</v>
      </c>
      <c r="B196" s="4" t="s">
        <v>500</v>
      </c>
      <c r="C196" s="4" t="s">
        <v>258</v>
      </c>
      <c r="D196" s="5" t="s">
        <v>263</v>
      </c>
    </row>
    <row r="197" spans="1:4" x14ac:dyDescent="0.2">
      <c r="A197" s="4" t="s">
        <v>100</v>
      </c>
      <c r="B197" s="4" t="s">
        <v>501</v>
      </c>
      <c r="C197" s="4" t="s">
        <v>262</v>
      </c>
      <c r="D197" s="5" t="s">
        <v>250</v>
      </c>
    </row>
    <row r="198" spans="1:4" x14ac:dyDescent="0.2">
      <c r="A198" s="4" t="s">
        <v>133</v>
      </c>
      <c r="B198" s="4" t="s">
        <v>502</v>
      </c>
      <c r="C198" s="4" t="s">
        <v>258</v>
      </c>
      <c r="D198" s="5" t="s">
        <v>253</v>
      </c>
    </row>
    <row r="199" spans="1:4" x14ac:dyDescent="0.2">
      <c r="A199" s="4" t="s">
        <v>185</v>
      </c>
      <c r="B199" s="4" t="s">
        <v>503</v>
      </c>
      <c r="C199" s="4" t="s">
        <v>265</v>
      </c>
      <c r="D199" s="5" t="s">
        <v>260</v>
      </c>
    </row>
    <row r="200" spans="1:4" x14ac:dyDescent="0.2">
      <c r="A200" s="4" t="s">
        <v>206</v>
      </c>
      <c r="B200" s="4" t="s">
        <v>504</v>
      </c>
      <c r="C200" s="4" t="s">
        <v>255</v>
      </c>
      <c r="D200" s="5" t="s">
        <v>263</v>
      </c>
    </row>
    <row r="201" spans="1:4" x14ac:dyDescent="0.2">
      <c r="A201" s="4" t="s">
        <v>243</v>
      </c>
      <c r="B201" s="4" t="s">
        <v>505</v>
      </c>
      <c r="C201" s="4" t="s">
        <v>252</v>
      </c>
      <c r="D201" s="5" t="s">
        <v>253</v>
      </c>
    </row>
    <row r="202" spans="1:4" x14ac:dyDescent="0.2">
      <c r="A202" s="4" t="s">
        <v>152</v>
      </c>
      <c r="B202" s="4" t="s">
        <v>506</v>
      </c>
      <c r="C202" s="4" t="s">
        <v>252</v>
      </c>
      <c r="D202" s="5" t="s">
        <v>253</v>
      </c>
    </row>
    <row r="203" spans="1:4" x14ac:dyDescent="0.2">
      <c r="A203" s="4" t="s">
        <v>507</v>
      </c>
      <c r="B203" s="4" t="s">
        <v>508</v>
      </c>
      <c r="C203" s="4" t="s">
        <v>265</v>
      </c>
      <c r="D203" s="5" t="s">
        <v>260</v>
      </c>
    </row>
    <row r="204" spans="1:4" x14ac:dyDescent="0.2">
      <c r="A204" s="4" t="s">
        <v>134</v>
      </c>
      <c r="B204" s="4" t="s">
        <v>509</v>
      </c>
      <c r="C204" s="4" t="s">
        <v>258</v>
      </c>
      <c r="D204" s="5" t="s">
        <v>253</v>
      </c>
    </row>
    <row r="205" spans="1:4" x14ac:dyDescent="0.2">
      <c r="A205" s="4" t="s">
        <v>71</v>
      </c>
      <c r="B205" s="4" t="s">
        <v>510</v>
      </c>
      <c r="C205" s="4" t="s">
        <v>262</v>
      </c>
      <c r="D205" s="5" t="s">
        <v>250</v>
      </c>
    </row>
    <row r="206" spans="1:4" x14ac:dyDescent="0.2">
      <c r="A206" s="4" t="s">
        <v>153</v>
      </c>
      <c r="B206" s="4" t="s">
        <v>511</v>
      </c>
      <c r="C206" s="4" t="s">
        <v>252</v>
      </c>
      <c r="D206" s="5" t="s">
        <v>263</v>
      </c>
    </row>
    <row r="207" spans="1:4" x14ac:dyDescent="0.2">
      <c r="A207" s="4" t="s">
        <v>207</v>
      </c>
      <c r="B207" s="4" t="s">
        <v>512</v>
      </c>
      <c r="C207" s="4" t="s">
        <v>255</v>
      </c>
      <c r="D207" s="5" t="s">
        <v>260</v>
      </c>
    </row>
    <row r="208" spans="1:4" x14ac:dyDescent="0.2">
      <c r="A208" s="4" t="s">
        <v>513</v>
      </c>
      <c r="B208" s="4" t="s">
        <v>514</v>
      </c>
      <c r="C208" s="4" t="s">
        <v>252</v>
      </c>
      <c r="D208" s="5" t="s">
        <v>260</v>
      </c>
    </row>
    <row r="209" spans="1:4" x14ac:dyDescent="0.2">
      <c r="A209" s="4" t="s">
        <v>46</v>
      </c>
      <c r="B209" s="4" t="s">
        <v>515</v>
      </c>
      <c r="C209" s="4" t="s">
        <v>283</v>
      </c>
      <c r="D209" s="5" t="s">
        <v>260</v>
      </c>
    </row>
    <row r="210" spans="1:4" x14ac:dyDescent="0.2">
      <c r="A210" s="4" t="s">
        <v>186</v>
      </c>
      <c r="B210" s="4" t="s">
        <v>516</v>
      </c>
      <c r="C210" s="4" t="s">
        <v>265</v>
      </c>
      <c r="D210" s="5" t="s">
        <v>260</v>
      </c>
    </row>
    <row r="211" spans="1:4" x14ac:dyDescent="0.2">
      <c r="A211" s="4" t="s">
        <v>154</v>
      </c>
      <c r="B211" s="4" t="s">
        <v>517</v>
      </c>
      <c r="C211" s="4" t="s">
        <v>252</v>
      </c>
      <c r="D211" s="5" t="s">
        <v>263</v>
      </c>
    </row>
    <row r="212" spans="1:4" x14ac:dyDescent="0.2">
      <c r="A212" s="4" t="s">
        <v>135</v>
      </c>
      <c r="B212" s="4" t="s">
        <v>518</v>
      </c>
      <c r="C212" s="4" t="s">
        <v>258</v>
      </c>
      <c r="D212" s="5" t="s">
        <v>263</v>
      </c>
    </row>
    <row r="213" spans="1:4" x14ac:dyDescent="0.2">
      <c r="A213" s="4" t="s">
        <v>519</v>
      </c>
      <c r="B213" s="4" t="s">
        <v>520</v>
      </c>
      <c r="C213" s="4" t="s">
        <v>265</v>
      </c>
      <c r="D213" s="5" t="s">
        <v>253</v>
      </c>
    </row>
    <row r="214" spans="1:4" x14ac:dyDescent="0.2">
      <c r="A214" s="4" t="s">
        <v>40</v>
      </c>
      <c r="B214" s="4" t="s">
        <v>521</v>
      </c>
      <c r="C214" s="4" t="s">
        <v>258</v>
      </c>
      <c r="D214" s="5" t="s">
        <v>263</v>
      </c>
    </row>
    <row r="215" spans="1:4" x14ac:dyDescent="0.2">
      <c r="A215" s="4" t="s">
        <v>522</v>
      </c>
      <c r="B215" s="4" t="s">
        <v>523</v>
      </c>
      <c r="C215" s="4" t="s">
        <v>265</v>
      </c>
      <c r="D215" s="5" t="s">
        <v>260</v>
      </c>
    </row>
    <row r="216" spans="1:4" x14ac:dyDescent="0.2">
      <c r="A216" s="4" t="s">
        <v>524</v>
      </c>
      <c r="B216" s="4" t="s">
        <v>525</v>
      </c>
      <c r="C216" s="4" t="s">
        <v>255</v>
      </c>
      <c r="D216" s="5" t="s">
        <v>263</v>
      </c>
    </row>
    <row r="217" spans="1:4" x14ac:dyDescent="0.2">
      <c r="A217" s="4" t="s">
        <v>526</v>
      </c>
      <c r="B217" s="4" t="s">
        <v>527</v>
      </c>
      <c r="C217" s="4" t="s">
        <v>255</v>
      </c>
      <c r="D217" s="5" t="s">
        <v>250</v>
      </c>
    </row>
    <row r="218" spans="1:4" x14ac:dyDescent="0.2">
      <c r="A218" s="4" t="s">
        <v>73</v>
      </c>
      <c r="B218" s="4" t="s">
        <v>528</v>
      </c>
      <c r="C218" s="4" t="s">
        <v>262</v>
      </c>
      <c r="D218" s="5" t="s">
        <v>263</v>
      </c>
    </row>
    <row r="219" spans="1:4" x14ac:dyDescent="0.2">
      <c r="A219" s="4" t="s">
        <v>74</v>
      </c>
      <c r="B219" s="6" t="s">
        <v>529</v>
      </c>
      <c r="C219" s="4" t="s">
        <v>262</v>
      </c>
      <c r="D219" s="7"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Home</vt:lpstr>
      <vt:lpstr>1. Stigma</vt:lpstr>
      <vt:lpstr>2. Justice</vt:lpstr>
      <vt:lpstr>3. Gender</vt:lpstr>
      <vt:lpstr>4. Dev Coaction</vt:lpstr>
      <vt:lpstr>Suggested literature</vt:lpstr>
      <vt:lpstr>Lists</vt:lpstr>
      <vt:lpstr>Lookup</vt:lpstr>
      <vt:lpstr>Full country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c:creator>
  <cp:lastModifiedBy>Microsoft Office User</cp:lastModifiedBy>
  <dcterms:created xsi:type="dcterms:W3CDTF">2013-03-20T01:22:52Z</dcterms:created>
  <dcterms:modified xsi:type="dcterms:W3CDTF">2022-01-22T02:12:00Z</dcterms:modified>
</cp:coreProperties>
</file>