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ara/Documents/ricerca/sensory systems/sensory_data/olfactory system/2021_pleuragramma_animals/20220202 - submission 1/"/>
    </mc:Choice>
  </mc:AlternateContent>
  <xr:revisionPtr revIDLastSave="0" documentId="13_ncr:1_{7872D6A7-1FC6-B94D-9B61-5DA55B1BE3A9}" xr6:coauthVersionLast="47" xr6:coauthVersionMax="47" xr10:uidLastSave="{00000000-0000-0000-0000-000000000000}"/>
  <bookViews>
    <workbookView xWindow="1520" yWindow="1160" windowWidth="27460" windowHeight="17260" xr2:uid="{74486421-53E2-954F-812F-AB50BC1C795A}"/>
  </bookViews>
  <sheets>
    <sheet name="Foglio1" sheetId="1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8" i="16" l="1"/>
  <c r="D18" i="16" s="1"/>
  <c r="E18" i="16" s="1"/>
  <c r="F18" i="16" s="1"/>
  <c r="G18" i="16" s="1"/>
  <c r="C15" i="16"/>
  <c r="D15" i="16" s="1"/>
  <c r="E15" i="16" s="1"/>
  <c r="F15" i="16" s="1"/>
  <c r="G15" i="16" s="1"/>
  <c r="C12" i="16"/>
  <c r="D12" i="16" s="1"/>
  <c r="E12" i="16" s="1"/>
  <c r="F12" i="16" s="1"/>
  <c r="G12" i="16" s="1"/>
  <c r="D9" i="16"/>
  <c r="E9" i="16" s="1"/>
  <c r="F9" i="16" s="1"/>
  <c r="G9" i="16" s="1"/>
  <c r="C9" i="16"/>
  <c r="C6" i="16"/>
  <c r="D6" i="16" s="1"/>
  <c r="E6" i="16" s="1"/>
  <c r="F6" i="16" s="1"/>
  <c r="G6" i="16" s="1"/>
  <c r="C3" i="16"/>
  <c r="D3" i="16" s="1"/>
  <c r="E3" i="16" s="1"/>
  <c r="F3" i="16" s="1"/>
  <c r="G3" i="16" s="1"/>
</calcChain>
</file>

<file path=xl/sharedStrings.xml><?xml version="1.0" encoding="utf-8"?>
<sst xmlns="http://schemas.openxmlformats.org/spreadsheetml/2006/main" count="31" uniqueCount="25">
  <si>
    <t>OB cells</t>
  </si>
  <si>
    <t>F</t>
  </si>
  <si>
    <t>M</t>
  </si>
  <si>
    <t>Pleant 21</t>
  </si>
  <si>
    <t>Pleant 23</t>
  </si>
  <si>
    <t>Pleant 24</t>
  </si>
  <si>
    <t xml:space="preserve"> -</t>
  </si>
  <si>
    <t>Pleant 17.3</t>
  </si>
  <si>
    <t>Pleant 17.2</t>
  </si>
  <si>
    <t>Pleant 22</t>
  </si>
  <si>
    <t>Average BL for each specimen</t>
  </si>
  <si>
    <t>SL [cm]</t>
  </si>
  <si>
    <t>TL [mm]</t>
  </si>
  <si>
    <t>Measured brain length (BL) from olfactory bulb to obex - three replicated measurements for specimens [mm]</t>
  </si>
  <si>
    <t>-</t>
  </si>
  <si>
    <t>OB cells Standard Deviation</t>
  </si>
  <si>
    <t>SL calculated using SL [mm] = 20.811 BL [mm] – 97.568 (obtained from the data in Eastamn  and Lannoo 2011*) [mm]</t>
  </si>
  <si>
    <t>TL [cm] = 1.092 SL [cm] + 0.284 (from Hubold and Tomo, 1989**) [cm]</t>
  </si>
  <si>
    <t>Olfactory bulb (OB)  mass (one hemisphere) [mg]</t>
  </si>
  <si>
    <t>Neuron percentage in OB cells</t>
  </si>
  <si>
    <t>Epithelial surface area (one olfactory rosette) [mm^2]</t>
  </si>
  <si>
    <t>Lamellar number (one olfactory rosette)</t>
  </si>
  <si>
    <t>Olfactory rosette width [mm]</t>
  </si>
  <si>
    <t>Olfactory rosette length  [mm]</t>
  </si>
  <si>
    <t>Sex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</si>
</sst>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11" fontId="3" fillId="0" borderId="0" xfId="0" applyNumberFormat="1" applyFont="1" applyAlignment="1">
      <alignment horizontal="center" vertical="center"/>
    </xf>
    <xf numFmtId="11" fontId="3" fillId="0" borderId="0" xfId="0" applyNumberFormat="1" applyFont="1" applyFill="1"/>
    <xf numFmtId="165" fontId="3" fillId="0" borderId="0" xfId="0" applyNumberFormat="1" applyFont="1" applyFill="1"/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1" fontId="3" fillId="0" borderId="0" xfId="0" applyNumberFormat="1" applyFont="1" applyFill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1016001</xdr:colOff>
      <xdr:row>19</xdr:row>
      <xdr:rowOff>190500</xdr:rowOff>
    </xdr:from>
    <xdr:ext cx="1981200" cy="1641603"/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9E668B07-239E-1F48-9013-064E64EA7E74}"/>
            </a:ext>
          </a:extLst>
        </xdr:cNvPr>
        <xdr:cNvSpPr txBox="1"/>
      </xdr:nvSpPr>
      <xdr:spPr>
        <a:xfrm>
          <a:off x="3187701" y="5359400"/>
          <a:ext cx="1981200" cy="16416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it-IT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*Eastman, J.T.; Lannoo, M.J. Divergence of Brain and Retinal Anatomy and Histology in Pelagic Antarctic Notothenioid Fishes of the Sister Taxa </a:t>
          </a:r>
          <a:r>
            <a:rPr lang="it-IT" sz="1100" i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Dissostichus</a:t>
          </a:r>
          <a:r>
            <a:rPr lang="it-IT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and </a:t>
          </a:r>
          <a:r>
            <a:rPr lang="it-IT" sz="1100" i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Pleuragramma</a:t>
          </a:r>
          <a:r>
            <a:rPr lang="it-IT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. </a:t>
          </a:r>
          <a:r>
            <a:rPr lang="it-IT" sz="1100" i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J. Morphol.</a:t>
          </a:r>
          <a:r>
            <a:rPr lang="it-IT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2011, </a:t>
          </a:r>
          <a:r>
            <a:rPr lang="it-IT" sz="1100" i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272</a:t>
          </a:r>
          <a:r>
            <a:rPr lang="it-IT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, 419–441, doi:10.1002/jmor.10926</a:t>
          </a:r>
          <a:r>
            <a:rPr lang="it-IT">
              <a:effectLst/>
            </a:rPr>
            <a:t> </a:t>
          </a:r>
          <a:endParaRPr lang="it-IT" sz="1100"/>
        </a:p>
      </xdr:txBody>
    </xdr:sp>
    <xdr:clientData/>
  </xdr:oneCellAnchor>
  <xdr:oneCellAnchor>
    <xdr:from>
      <xdr:col>4</xdr:col>
      <xdr:colOff>901701</xdr:colOff>
      <xdr:row>20</xdr:row>
      <xdr:rowOff>12700</xdr:rowOff>
    </xdr:from>
    <xdr:ext cx="2171700" cy="1641475"/>
    <xdr:sp macro="" textlink="">
      <xdr:nvSpPr>
        <xdr:cNvPr id="3" name="CasellaDiTesto 2">
          <a:extLst>
            <a:ext uri="{FF2B5EF4-FFF2-40B4-BE49-F238E27FC236}">
              <a16:creationId xmlns:a16="http://schemas.microsoft.com/office/drawing/2014/main" id="{67E43E11-E2C4-104D-BE70-B341A4F8F238}"/>
            </a:ext>
          </a:extLst>
        </xdr:cNvPr>
        <xdr:cNvSpPr txBox="1"/>
      </xdr:nvSpPr>
      <xdr:spPr>
        <a:xfrm>
          <a:off x="5981701" y="5384800"/>
          <a:ext cx="2171700" cy="16414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**Hubold, G.; Tomo, A.P. Age and Growth of Antarctic Silverfish Pleuragramma Antarcticum Boulenger, 1902, from the Southern Weddell Sea and Antarctic Peninsula. </a:t>
          </a:r>
          <a:r>
            <a:rPr lang="en-US" sz="1100" b="0" i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Polar Biol.</a:t>
          </a:r>
          <a:r>
            <a:rPr lang="en-US" sz="11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1989, </a:t>
          </a:r>
          <a:r>
            <a:rPr lang="en-US" sz="1100" b="0" i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9</a:t>
          </a:r>
          <a:r>
            <a:rPr lang="en-US" sz="11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, 205–212, doi:10.1007/BF00263768.</a:t>
          </a:r>
          <a:endParaRPr lang="it-IT" sz="1100" b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lang="it-IT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A79433-9341-1B4B-A567-11EF99850DBD}">
  <sheetPr>
    <pageSetUpPr fitToPage="1"/>
  </sheetPr>
  <dimension ref="A1:P28"/>
  <sheetViews>
    <sheetView tabSelected="1" workbookViewId="0">
      <selection activeCell="K5" sqref="K5"/>
    </sheetView>
  </sheetViews>
  <sheetFormatPr baseColWidth="10" defaultRowHeight="16" x14ac:dyDescent="0.2"/>
  <cols>
    <col min="1" max="1" width="7" style="1" customWidth="1"/>
    <col min="2" max="2" width="17" style="2" customWidth="1"/>
    <col min="3" max="3" width="9.5" style="2" customWidth="1"/>
    <col min="4" max="4" width="18.1640625" style="2" customWidth="1"/>
    <col min="5" max="5" width="8.33203125" style="2" customWidth="1"/>
    <col min="6" max="6" width="13.6640625" style="2" customWidth="1"/>
    <col min="7" max="7" width="8.33203125" style="2" customWidth="1"/>
    <col min="8" max="8" width="5.1640625" style="2" customWidth="1"/>
    <col min="9" max="9" width="8.33203125" style="2" customWidth="1"/>
    <col min="10" max="10" width="7.1640625" style="2" customWidth="1"/>
    <col min="11" max="11" width="9" style="2" customWidth="1"/>
    <col min="12" max="12" width="10.1640625" style="2" customWidth="1"/>
    <col min="13" max="13" width="11.5" style="2" customWidth="1"/>
    <col min="14" max="14" width="10.5" style="2" customWidth="1"/>
    <col min="15" max="15" width="10.5" style="4" customWidth="1"/>
    <col min="16" max="16" width="11.1640625" style="2" customWidth="1"/>
    <col min="17" max="16384" width="10.83203125" style="2"/>
  </cols>
  <sheetData>
    <row r="1" spans="1:16" s="5" customFormat="1" ht="118" customHeight="1" x14ac:dyDescent="0.2">
      <c r="A1" s="6"/>
      <c r="B1" s="6" t="s">
        <v>13</v>
      </c>
      <c r="C1" s="6" t="s">
        <v>10</v>
      </c>
      <c r="D1" s="6" t="s">
        <v>16</v>
      </c>
      <c r="E1" s="7" t="s">
        <v>11</v>
      </c>
      <c r="F1" s="6" t="s">
        <v>17</v>
      </c>
      <c r="G1" s="7" t="s">
        <v>12</v>
      </c>
      <c r="H1" s="8" t="s">
        <v>24</v>
      </c>
      <c r="I1" s="8" t="s">
        <v>23</v>
      </c>
      <c r="J1" s="8" t="s">
        <v>22</v>
      </c>
      <c r="K1" s="8" t="s">
        <v>21</v>
      </c>
      <c r="L1" s="8" t="s">
        <v>20</v>
      </c>
      <c r="M1" s="8" t="s">
        <v>18</v>
      </c>
      <c r="N1" s="8" t="s">
        <v>0</v>
      </c>
      <c r="O1" s="8" t="s">
        <v>15</v>
      </c>
      <c r="P1" s="8" t="s">
        <v>19</v>
      </c>
    </row>
    <row r="2" spans="1:16" x14ac:dyDescent="0.2">
      <c r="A2" s="23" t="s">
        <v>8</v>
      </c>
      <c r="B2" s="9">
        <v>11.174995661283001</v>
      </c>
      <c r="C2" s="9"/>
      <c r="D2" s="9"/>
      <c r="E2" s="9"/>
      <c r="F2" s="9"/>
      <c r="G2" s="9"/>
      <c r="H2" s="10"/>
      <c r="I2" s="10"/>
      <c r="J2" s="10"/>
      <c r="K2" s="10"/>
      <c r="L2" s="10"/>
      <c r="M2" s="10"/>
      <c r="N2" s="10"/>
      <c r="O2" s="10"/>
      <c r="P2" s="10"/>
    </row>
    <row r="3" spans="1:16" x14ac:dyDescent="0.2">
      <c r="A3" s="23"/>
      <c r="B3" s="9">
        <v>11.160830898635423</v>
      </c>
      <c r="C3" s="9">
        <f>AVERAGE(B2:B4)</f>
        <v>11.154520239102924</v>
      </c>
      <c r="D3" s="9">
        <f>(20.811*C3)-97.568</f>
        <v>134.56872069597097</v>
      </c>
      <c r="E3" s="9">
        <f>D3/10</f>
        <v>13.456872069597097</v>
      </c>
      <c r="F3" s="9">
        <f>(1.092*E3)+0.284</f>
        <v>14.978904300000032</v>
      </c>
      <c r="G3" s="9">
        <f>F3*10</f>
        <v>149.78904300000033</v>
      </c>
      <c r="H3" s="11" t="s">
        <v>6</v>
      </c>
      <c r="I3" s="10"/>
      <c r="J3" s="10"/>
      <c r="K3" s="10"/>
      <c r="L3" s="12">
        <v>15.4006745926731</v>
      </c>
      <c r="M3" s="10">
        <v>1</v>
      </c>
      <c r="N3" s="13">
        <v>188954</v>
      </c>
      <c r="O3" s="13" t="s">
        <v>6</v>
      </c>
      <c r="P3" s="14">
        <v>82.54</v>
      </c>
    </row>
    <row r="4" spans="1:16" x14ac:dyDescent="0.2">
      <c r="A4" s="24"/>
      <c r="B4" s="15">
        <v>11.127734157390348</v>
      </c>
      <c r="C4" s="15"/>
      <c r="D4" s="15"/>
      <c r="E4" s="15"/>
      <c r="F4" s="15"/>
      <c r="G4" s="15"/>
      <c r="H4" s="16"/>
      <c r="I4" s="16"/>
      <c r="J4" s="16"/>
      <c r="K4" s="16"/>
      <c r="L4" s="16"/>
      <c r="M4" s="16"/>
      <c r="N4" s="16"/>
      <c r="O4" s="16"/>
      <c r="P4" s="17"/>
    </row>
    <row r="5" spans="1:16" x14ac:dyDescent="0.2">
      <c r="A5" s="22" t="s">
        <v>7</v>
      </c>
      <c r="B5" s="9">
        <v>11.176932920442363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8"/>
    </row>
    <row r="6" spans="1:16" x14ac:dyDescent="0.2">
      <c r="A6" s="23"/>
      <c r="B6" s="9">
        <v>11.207911184086043</v>
      </c>
      <c r="C6" s="9">
        <f>AVERAGE(B5:B7)</f>
        <v>11.173635103864312</v>
      </c>
      <c r="D6" s="9">
        <f>(20.811*C6)-97.568</f>
        <v>134.96652014652017</v>
      </c>
      <c r="E6" s="9">
        <f>D6/10</f>
        <v>13.496652014652017</v>
      </c>
      <c r="F6" s="9">
        <f>(1.092*E6)+0.284</f>
        <v>15.022344000000006</v>
      </c>
      <c r="G6" s="9">
        <f>F6*10</f>
        <v>150.22344000000007</v>
      </c>
      <c r="H6" s="11" t="s">
        <v>6</v>
      </c>
      <c r="I6" s="19">
        <v>2.6</v>
      </c>
      <c r="J6" s="19">
        <v>1.8</v>
      </c>
      <c r="K6" s="10">
        <v>23</v>
      </c>
      <c r="L6" s="20">
        <v>21.666</v>
      </c>
      <c r="M6" s="10">
        <v>1</v>
      </c>
      <c r="N6" s="13">
        <v>280250</v>
      </c>
      <c r="O6" s="13" t="s">
        <v>6</v>
      </c>
      <c r="P6" s="14">
        <v>75.069999999999993</v>
      </c>
    </row>
    <row r="7" spans="1:16" x14ac:dyDescent="0.2">
      <c r="A7" s="24"/>
      <c r="B7" s="15">
        <v>11.136061207064527</v>
      </c>
      <c r="C7" s="15"/>
      <c r="D7" s="15"/>
      <c r="E7" s="15"/>
      <c r="F7" s="15"/>
      <c r="G7" s="15"/>
      <c r="H7" s="16"/>
      <c r="I7" s="16"/>
      <c r="J7" s="16"/>
      <c r="K7" s="16"/>
      <c r="L7" s="16"/>
      <c r="M7" s="16"/>
      <c r="N7" s="16"/>
      <c r="O7" s="16"/>
      <c r="P7" s="17"/>
    </row>
    <row r="8" spans="1:16" x14ac:dyDescent="0.2">
      <c r="A8" s="22" t="s">
        <v>3</v>
      </c>
      <c r="B8" s="9">
        <v>13.847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8"/>
    </row>
    <row r="9" spans="1:16" x14ac:dyDescent="0.2">
      <c r="A9" s="23"/>
      <c r="B9" s="9">
        <v>13.856999999999999</v>
      </c>
      <c r="C9" s="9">
        <f>AVERAGE(B8:B10)</f>
        <v>13.853666666666667</v>
      </c>
      <c r="D9" s="9">
        <f>(20.811*C9)-97.568</f>
        <v>190.74065700000006</v>
      </c>
      <c r="E9" s="9">
        <f>D9/10</f>
        <v>19.074065700000006</v>
      </c>
      <c r="F9" s="9">
        <f>(1.092*E9)+0.284</f>
        <v>21.112879744400008</v>
      </c>
      <c r="G9" s="9">
        <f>F9*10</f>
        <v>211.12879744400007</v>
      </c>
      <c r="H9" s="10" t="s">
        <v>1</v>
      </c>
      <c r="I9" s="10"/>
      <c r="J9" s="10"/>
      <c r="K9" s="10"/>
      <c r="L9" s="10"/>
      <c r="M9" s="10">
        <v>1</v>
      </c>
      <c r="N9" s="13">
        <v>141400</v>
      </c>
      <c r="O9" s="13">
        <v>25200</v>
      </c>
      <c r="P9" s="14">
        <v>67.2</v>
      </c>
    </row>
    <row r="10" spans="1:16" x14ac:dyDescent="0.2">
      <c r="A10" s="24"/>
      <c r="B10" s="15">
        <v>13.856999999999999</v>
      </c>
      <c r="C10" s="15"/>
      <c r="D10" s="15"/>
      <c r="E10" s="15"/>
      <c r="F10" s="15"/>
      <c r="G10" s="15"/>
      <c r="H10" s="16"/>
      <c r="I10" s="16"/>
      <c r="J10" s="16"/>
      <c r="K10" s="16"/>
      <c r="L10" s="16"/>
      <c r="M10" s="16"/>
      <c r="N10" s="16"/>
      <c r="O10" s="16"/>
      <c r="P10" s="17"/>
    </row>
    <row r="11" spans="1:16" x14ac:dyDescent="0.2">
      <c r="A11" s="25" t="s">
        <v>9</v>
      </c>
      <c r="B11" s="21">
        <v>12.718662071674901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8"/>
    </row>
    <row r="12" spans="1:16" x14ac:dyDescent="0.2">
      <c r="A12" s="26"/>
      <c r="B12" s="21">
        <v>12.669731473018196</v>
      </c>
      <c r="C12" s="21">
        <f>AVERAGE(B11:B13)</f>
        <v>12.668178388331192</v>
      </c>
      <c r="D12" s="9">
        <f>(20.811*C12)-97.568</f>
        <v>166.06946043956043</v>
      </c>
      <c r="E12" s="9">
        <f>D12/10</f>
        <v>16.606946043956043</v>
      </c>
      <c r="F12" s="9">
        <f>(1.092*E12)+0.284</f>
        <v>18.418785079999999</v>
      </c>
      <c r="G12" s="9">
        <f>F12*10</f>
        <v>184.18785079999998</v>
      </c>
      <c r="H12" s="10" t="s">
        <v>1</v>
      </c>
      <c r="I12" s="10">
        <v>3.2</v>
      </c>
      <c r="J12" s="10">
        <v>2</v>
      </c>
      <c r="K12" s="10">
        <v>24</v>
      </c>
      <c r="L12" s="20">
        <v>23.744</v>
      </c>
      <c r="M12" s="11" t="s">
        <v>14</v>
      </c>
      <c r="N12" s="11" t="s">
        <v>14</v>
      </c>
      <c r="O12" s="11"/>
      <c r="P12" s="18"/>
    </row>
    <row r="13" spans="1:16" x14ac:dyDescent="0.2">
      <c r="A13" s="27"/>
      <c r="B13" s="15">
        <v>12.616141620300482</v>
      </c>
      <c r="C13" s="15"/>
      <c r="D13" s="15"/>
      <c r="E13" s="15"/>
      <c r="F13" s="15"/>
      <c r="G13" s="15"/>
      <c r="H13" s="16"/>
      <c r="I13" s="16"/>
      <c r="J13" s="16"/>
      <c r="K13" s="16"/>
      <c r="L13" s="16"/>
      <c r="M13" s="16"/>
      <c r="N13" s="16"/>
      <c r="O13" s="16"/>
      <c r="P13" s="17"/>
    </row>
    <row r="14" spans="1:16" x14ac:dyDescent="0.2">
      <c r="A14" s="22" t="s">
        <v>4</v>
      </c>
      <c r="B14" s="9">
        <v>12.483000000000001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8"/>
    </row>
    <row r="15" spans="1:16" x14ac:dyDescent="0.2">
      <c r="A15" s="23"/>
      <c r="B15" s="9">
        <v>12.606</v>
      </c>
      <c r="C15" s="9">
        <f xml:space="preserve"> AVERAGE(B14:B16)</f>
        <v>12.536999999999999</v>
      </c>
      <c r="D15" s="9">
        <f>(20.811*C15)-97.568</f>
        <v>163.33950699999997</v>
      </c>
      <c r="E15" s="9">
        <f>D15/10</f>
        <v>16.333950699999995</v>
      </c>
      <c r="F15" s="9">
        <f>(1.092*E15)+0.284</f>
        <v>18.120674164399997</v>
      </c>
      <c r="G15" s="9">
        <f>F15*10</f>
        <v>181.20674164399998</v>
      </c>
      <c r="H15" s="10" t="s">
        <v>2</v>
      </c>
      <c r="I15" s="10">
        <v>3.2</v>
      </c>
      <c r="J15" s="10">
        <v>2</v>
      </c>
      <c r="K15" s="10">
        <v>27</v>
      </c>
      <c r="L15" s="20">
        <v>26.001000000000001</v>
      </c>
      <c r="M15" s="10">
        <v>1</v>
      </c>
      <c r="N15" s="13">
        <v>171279.16666666663</v>
      </c>
      <c r="O15" s="13">
        <v>14900</v>
      </c>
      <c r="P15" s="14">
        <v>89.1</v>
      </c>
    </row>
    <row r="16" spans="1:16" x14ac:dyDescent="0.2">
      <c r="A16" s="24"/>
      <c r="B16" s="15">
        <v>12.522</v>
      </c>
      <c r="C16" s="15"/>
      <c r="D16" s="15"/>
      <c r="E16" s="15"/>
      <c r="F16" s="15"/>
      <c r="G16" s="15"/>
      <c r="H16" s="16"/>
      <c r="I16" s="16"/>
      <c r="J16" s="16"/>
      <c r="K16" s="16"/>
      <c r="L16" s="16"/>
      <c r="M16" s="16"/>
      <c r="N16" s="16"/>
      <c r="O16" s="16"/>
      <c r="P16" s="17"/>
    </row>
    <row r="17" spans="1:16" x14ac:dyDescent="0.2">
      <c r="A17" s="22" t="s">
        <v>5</v>
      </c>
      <c r="B17" s="9">
        <v>14.032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8"/>
    </row>
    <row r="18" spans="1:16" x14ac:dyDescent="0.2">
      <c r="A18" s="23"/>
      <c r="B18" s="9">
        <v>13.933999999999999</v>
      </c>
      <c r="C18" s="9">
        <f>AVERAGE(B17:B19)</f>
        <v>13.966666666666667</v>
      </c>
      <c r="D18" s="9">
        <f>(20.811*C18)-97.568</f>
        <v>193.09230000000002</v>
      </c>
      <c r="E18" s="9">
        <f>D18/10</f>
        <v>19.309230000000003</v>
      </c>
      <c r="F18" s="9">
        <f>(1.092*E18)+0.284</f>
        <v>21.369679160000004</v>
      </c>
      <c r="G18" s="9">
        <f>F18*10</f>
        <v>213.69679160000004</v>
      </c>
      <c r="H18" s="10" t="s">
        <v>1</v>
      </c>
      <c r="I18" s="10">
        <v>3.3</v>
      </c>
      <c r="J18" s="10">
        <v>2.2999999999999998</v>
      </c>
      <c r="K18" s="10">
        <v>24</v>
      </c>
      <c r="L18" s="20">
        <v>31.74</v>
      </c>
      <c r="M18" s="10">
        <v>1</v>
      </c>
      <c r="N18" s="13">
        <v>77012.5</v>
      </c>
      <c r="O18" s="13">
        <v>4550</v>
      </c>
      <c r="P18" s="14">
        <v>63.2</v>
      </c>
    </row>
    <row r="19" spans="1:16" x14ac:dyDescent="0.2">
      <c r="A19" s="24"/>
      <c r="B19" s="15">
        <v>13.933999999999999</v>
      </c>
      <c r="C19" s="15"/>
      <c r="D19" s="15"/>
      <c r="E19" s="15"/>
      <c r="F19" s="15"/>
      <c r="G19" s="15"/>
      <c r="H19" s="16"/>
      <c r="I19" s="16"/>
      <c r="J19" s="16"/>
      <c r="K19" s="16"/>
      <c r="L19" s="16"/>
      <c r="M19" s="16"/>
      <c r="N19" s="16"/>
      <c r="O19" s="16"/>
      <c r="P19" s="16"/>
    </row>
    <row r="27" spans="1:16" x14ac:dyDescent="0.2">
      <c r="D27" s="3"/>
    </row>
    <row r="28" spans="1:16" x14ac:dyDescent="0.2">
      <c r="D28" s="3"/>
    </row>
  </sheetData>
  <mergeCells count="6">
    <mergeCell ref="A17:A19"/>
    <mergeCell ref="A2:A4"/>
    <mergeCell ref="A5:A7"/>
    <mergeCell ref="A8:A10"/>
    <mergeCell ref="A11:A13"/>
    <mergeCell ref="A14:A16"/>
  </mergeCells>
  <pageMargins left="0.25" right="0.25" top="0.75" bottom="0.75" header="0.3" footer="0.3"/>
  <pageSetup paperSize="9" scale="88" orientation="landscape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Ferrando</dc:creator>
  <cp:lastModifiedBy>Sara Ferrando</cp:lastModifiedBy>
  <cp:lastPrinted>2022-02-02T20:54:42Z</cp:lastPrinted>
  <dcterms:created xsi:type="dcterms:W3CDTF">2021-08-05T21:00:31Z</dcterms:created>
  <dcterms:modified xsi:type="dcterms:W3CDTF">2022-02-02T23:00:25Z</dcterms:modified>
</cp:coreProperties>
</file>