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adhu\LoriAnderson\Manuscripts\Acute Infection\2020\Submission\Revision Comms Bio\Final revision\Supp data\"/>
    </mc:Choice>
  </mc:AlternateContent>
  <bookViews>
    <workbookView xWindow="0" yWindow="0" windowWidth="28800" windowHeight="14145"/>
  </bookViews>
  <sheets>
    <sheet name="SD8" sheetId="1" r:id="rId1"/>
  </sheets>
  <definedNames>
    <definedName name="_xlnm._FilterDatabase" localSheetId="0" hidden="1">'SD8'!$B$3:$K$3</definedName>
    <definedName name="_xlnm.Extract" localSheetId="0">'SD8'!$N$41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26" i="1"/>
  <c r="K26" i="1" s="1"/>
  <c r="J22" i="1"/>
  <c r="K22" i="1" s="1"/>
  <c r="J15" i="1"/>
  <c r="K15" i="1" s="1"/>
  <c r="J13" i="1"/>
  <c r="K13" i="1" s="1"/>
  <c r="J9" i="1"/>
  <c r="K9" i="1" s="1"/>
  <c r="J6" i="1"/>
  <c r="K6" i="1" s="1"/>
  <c r="J66" i="1"/>
  <c r="K66" i="1" s="1"/>
  <c r="J68" i="1"/>
  <c r="K68" i="1" s="1"/>
  <c r="J79" i="1"/>
  <c r="K79" i="1" s="1"/>
  <c r="J71" i="1"/>
  <c r="K71" i="1" s="1"/>
  <c r="J70" i="1"/>
  <c r="K70" i="1" s="1"/>
  <c r="J67" i="1"/>
  <c r="K67" i="1" s="1"/>
  <c r="J65" i="1"/>
  <c r="K65" i="1" s="1"/>
  <c r="J10" i="1"/>
  <c r="K10" i="1" s="1"/>
  <c r="J21" i="1"/>
  <c r="K21" i="1" s="1"/>
  <c r="J20" i="1"/>
  <c r="K20" i="1" s="1"/>
  <c r="J27" i="1"/>
  <c r="K27" i="1" s="1"/>
  <c r="J69" i="1"/>
  <c r="K69" i="1" s="1"/>
  <c r="J17" i="1"/>
  <c r="K17" i="1" s="1"/>
  <c r="J78" i="1"/>
  <c r="K78" i="1" s="1"/>
  <c r="J23" i="1"/>
  <c r="K23" i="1" s="1"/>
  <c r="J12" i="1"/>
  <c r="K12" i="1" s="1"/>
  <c r="J5" i="1"/>
  <c r="K5" i="1" s="1"/>
  <c r="J24" i="1"/>
  <c r="K24" i="1" s="1"/>
  <c r="P57" i="1"/>
  <c r="O57" i="1"/>
  <c r="J72" i="1"/>
  <c r="K72" i="1" s="1"/>
  <c r="P56" i="1"/>
  <c r="O56" i="1"/>
  <c r="J16" i="1"/>
  <c r="K16" i="1" s="1"/>
  <c r="P55" i="1"/>
  <c r="O55" i="1"/>
  <c r="M55" i="1" s="1"/>
  <c r="K14" i="1"/>
  <c r="J14" i="1"/>
  <c r="P54" i="1"/>
  <c r="O54" i="1"/>
  <c r="Q54" i="1" s="1"/>
  <c r="J4" i="1"/>
  <c r="K4" i="1" s="1"/>
  <c r="P53" i="1"/>
  <c r="O53" i="1"/>
  <c r="J29" i="1"/>
  <c r="K29" i="1" s="1"/>
  <c r="P52" i="1"/>
  <c r="O52" i="1"/>
  <c r="Q52" i="1" s="1"/>
  <c r="J63" i="1"/>
  <c r="K63" i="1" s="1"/>
  <c r="Q51" i="1"/>
  <c r="P51" i="1"/>
  <c r="O51" i="1"/>
  <c r="J25" i="1"/>
  <c r="K25" i="1" s="1"/>
  <c r="P50" i="1"/>
  <c r="O50" i="1"/>
  <c r="J74" i="1"/>
  <c r="K74" i="1" s="1"/>
  <c r="P49" i="1"/>
  <c r="O49" i="1"/>
  <c r="K64" i="1"/>
  <c r="J64" i="1"/>
  <c r="P48" i="1"/>
  <c r="O48" i="1"/>
  <c r="M48" i="1" s="1"/>
  <c r="J76" i="1"/>
  <c r="K76" i="1" s="1"/>
  <c r="P47" i="1"/>
  <c r="O47" i="1"/>
  <c r="Q47" i="1" s="1"/>
  <c r="J80" i="1"/>
  <c r="K80" i="1" s="1"/>
  <c r="P46" i="1"/>
  <c r="O46" i="1"/>
  <c r="Q46" i="1" s="1"/>
  <c r="J77" i="1"/>
  <c r="K77" i="1" s="1"/>
  <c r="P45" i="1"/>
  <c r="O45" i="1"/>
  <c r="M45" i="1" s="1"/>
  <c r="J30" i="1"/>
  <c r="K30" i="1" s="1"/>
  <c r="P44" i="1"/>
  <c r="O44" i="1"/>
  <c r="R44" i="1" s="1"/>
  <c r="J19" i="1"/>
  <c r="K19" i="1" s="1"/>
  <c r="P43" i="1"/>
  <c r="O43" i="1"/>
  <c r="J11" i="1"/>
  <c r="K11" i="1" s="1"/>
  <c r="P42" i="1"/>
  <c r="O42" i="1"/>
  <c r="J7" i="1"/>
  <c r="K7" i="1" s="1"/>
  <c r="J62" i="1"/>
  <c r="K62" i="1" s="1"/>
  <c r="J81" i="1"/>
  <c r="K81" i="1" s="1"/>
  <c r="J51" i="1"/>
  <c r="K51" i="1" s="1"/>
  <c r="P38" i="1"/>
  <c r="O38" i="1"/>
  <c r="Q38" i="1" s="1"/>
  <c r="J53" i="1"/>
  <c r="K53" i="1" s="1"/>
  <c r="P37" i="1"/>
  <c r="O37" i="1"/>
  <c r="M37" i="1" s="1"/>
  <c r="K58" i="1"/>
  <c r="J58" i="1"/>
  <c r="P36" i="1"/>
  <c r="O36" i="1"/>
  <c r="J54" i="1"/>
  <c r="K54" i="1" s="1"/>
  <c r="P35" i="1"/>
  <c r="O35" i="1"/>
  <c r="Q35" i="1" s="1"/>
  <c r="M35" i="1"/>
  <c r="J41" i="1"/>
  <c r="K41" i="1" s="1"/>
  <c r="P34" i="1"/>
  <c r="O34" i="1"/>
  <c r="J43" i="1"/>
  <c r="K43" i="1" s="1"/>
  <c r="P33" i="1"/>
  <c r="O33" i="1"/>
  <c r="J61" i="1"/>
  <c r="K61" i="1" s="1"/>
  <c r="P32" i="1"/>
  <c r="O32" i="1"/>
  <c r="Q32" i="1" s="1"/>
  <c r="J50" i="1"/>
  <c r="K50" i="1" s="1"/>
  <c r="P31" i="1"/>
  <c r="O31" i="1"/>
  <c r="M31" i="1" s="1"/>
  <c r="J44" i="1"/>
  <c r="K44" i="1" s="1"/>
  <c r="P30" i="1"/>
  <c r="O30" i="1"/>
  <c r="Q30" i="1" s="1"/>
  <c r="J42" i="1"/>
  <c r="K42" i="1" s="1"/>
  <c r="P29" i="1"/>
  <c r="O29" i="1"/>
  <c r="M29" i="1" s="1"/>
  <c r="J39" i="1"/>
  <c r="K39" i="1" s="1"/>
  <c r="J36" i="1"/>
  <c r="K36" i="1" s="1"/>
  <c r="J46" i="1"/>
  <c r="K46" i="1" s="1"/>
  <c r="J40" i="1"/>
  <c r="K40" i="1" s="1"/>
  <c r="J48" i="1"/>
  <c r="K48" i="1" s="1"/>
  <c r="P24" i="1"/>
  <c r="O24" i="1"/>
  <c r="M24" i="1" s="1"/>
  <c r="J49" i="1"/>
  <c r="K49" i="1" s="1"/>
  <c r="P23" i="1"/>
  <c r="O23" i="1"/>
  <c r="Q23" i="1" s="1"/>
  <c r="J38" i="1"/>
  <c r="K38" i="1" s="1"/>
  <c r="P22" i="1"/>
  <c r="O22" i="1"/>
  <c r="M22" i="1" s="1"/>
  <c r="J33" i="1"/>
  <c r="K33" i="1" s="1"/>
  <c r="P21" i="1"/>
  <c r="O21" i="1"/>
  <c r="J45" i="1"/>
  <c r="K45" i="1" s="1"/>
  <c r="P20" i="1"/>
  <c r="O20" i="1"/>
  <c r="Q20" i="1" s="1"/>
  <c r="J59" i="1"/>
  <c r="K59" i="1" s="1"/>
  <c r="Q19" i="1"/>
  <c r="P19" i="1"/>
  <c r="O19" i="1"/>
  <c r="M19" i="1" s="1"/>
  <c r="J35" i="1"/>
  <c r="K35" i="1" s="1"/>
  <c r="P18" i="1"/>
  <c r="O18" i="1"/>
  <c r="Q18" i="1" s="1"/>
  <c r="M18" i="1"/>
  <c r="J37" i="1"/>
  <c r="K37" i="1" s="1"/>
  <c r="P17" i="1"/>
  <c r="O17" i="1"/>
  <c r="M17" i="1" s="1"/>
  <c r="J60" i="1"/>
  <c r="K60" i="1" s="1"/>
  <c r="P16" i="1"/>
  <c r="O16" i="1"/>
  <c r="R16" i="1" s="1"/>
  <c r="J47" i="1"/>
  <c r="K47" i="1" s="1"/>
  <c r="P15" i="1"/>
  <c r="O15" i="1"/>
  <c r="Q15" i="1" s="1"/>
  <c r="J34" i="1"/>
  <c r="K34" i="1" s="1"/>
  <c r="P14" i="1"/>
  <c r="O14" i="1"/>
  <c r="M14" i="1"/>
  <c r="J55" i="1"/>
  <c r="K55" i="1" s="1"/>
  <c r="P13" i="1"/>
  <c r="O13" i="1"/>
  <c r="J57" i="1"/>
  <c r="K57" i="1" s="1"/>
  <c r="P12" i="1"/>
  <c r="O12" i="1"/>
  <c r="Q12" i="1" s="1"/>
  <c r="J56" i="1"/>
  <c r="K56" i="1" s="1"/>
  <c r="P11" i="1"/>
  <c r="O11" i="1"/>
  <c r="M11" i="1" s="1"/>
  <c r="J32" i="1"/>
  <c r="K32" i="1" s="1"/>
  <c r="Q10" i="1"/>
  <c r="P10" i="1"/>
  <c r="O10" i="1"/>
  <c r="M10" i="1"/>
  <c r="J52" i="1"/>
  <c r="K52" i="1" s="1"/>
  <c r="P9" i="1"/>
  <c r="O9" i="1"/>
  <c r="M9" i="1" s="1"/>
  <c r="J73" i="1"/>
  <c r="K73" i="1" s="1"/>
  <c r="P8" i="1"/>
  <c r="O8" i="1"/>
  <c r="R8" i="1" s="1"/>
  <c r="J8" i="1"/>
  <c r="K8" i="1" s="1"/>
  <c r="P7" i="1"/>
  <c r="O7" i="1"/>
  <c r="Q7" i="1" s="1"/>
  <c r="J82" i="1"/>
  <c r="K82" i="1" s="1"/>
  <c r="P6" i="1"/>
  <c r="O6" i="1"/>
  <c r="M6" i="1"/>
  <c r="J18" i="1"/>
  <c r="K18" i="1" s="1"/>
  <c r="P5" i="1"/>
  <c r="O5" i="1"/>
  <c r="J75" i="1"/>
  <c r="K75" i="1" s="1"/>
  <c r="P4" i="1"/>
  <c r="O4" i="1"/>
  <c r="Q4" i="1" s="1"/>
  <c r="J28" i="1"/>
  <c r="K28" i="1" s="1"/>
  <c r="R10" i="1" l="1"/>
  <c r="Q31" i="1"/>
  <c r="R36" i="1"/>
  <c r="R52" i="1"/>
  <c r="M4" i="1"/>
  <c r="M8" i="1"/>
  <c r="M12" i="1"/>
  <c r="M16" i="1"/>
  <c r="M30" i="1"/>
  <c r="M7" i="1"/>
  <c r="M15" i="1"/>
  <c r="R4" i="1"/>
  <c r="R46" i="1"/>
  <c r="R5" i="1"/>
  <c r="R32" i="1"/>
  <c r="M32" i="1"/>
  <c r="R34" i="1"/>
  <c r="M36" i="1"/>
  <c r="R42" i="1"/>
  <c r="R50" i="1"/>
  <c r="M52" i="1"/>
  <c r="R12" i="1"/>
  <c r="R6" i="1"/>
  <c r="R48" i="1"/>
  <c r="Q11" i="1"/>
  <c r="M23" i="1"/>
  <c r="R20" i="1"/>
  <c r="R43" i="1"/>
  <c r="R19" i="1"/>
  <c r="M20" i="1"/>
  <c r="R22" i="1"/>
  <c r="M34" i="1"/>
  <c r="M42" i="1"/>
  <c r="M44" i="1"/>
  <c r="M46" i="1"/>
  <c r="R38" i="1"/>
  <c r="R56" i="1"/>
  <c r="R21" i="1"/>
  <c r="R24" i="1"/>
  <c r="R13" i="1"/>
  <c r="R51" i="1"/>
  <c r="R33" i="1"/>
  <c r="R30" i="1"/>
  <c r="R11" i="1"/>
  <c r="R14" i="1"/>
  <c r="R49" i="1"/>
  <c r="R53" i="1"/>
  <c r="R57" i="1"/>
  <c r="R55" i="1"/>
  <c r="R18" i="1"/>
  <c r="M43" i="1"/>
  <c r="R47" i="1"/>
  <c r="M51" i="1"/>
  <c r="Q53" i="1"/>
  <c r="R54" i="1"/>
  <c r="M50" i="1"/>
  <c r="M57" i="1"/>
  <c r="R31" i="1"/>
  <c r="Q9" i="1"/>
  <c r="Q17" i="1"/>
  <c r="Q45" i="1"/>
  <c r="M5" i="1"/>
  <c r="Q8" i="1"/>
  <c r="R9" i="1"/>
  <c r="M13" i="1"/>
  <c r="Q16" i="1"/>
  <c r="R17" i="1"/>
  <c r="M21" i="1"/>
  <c r="Q24" i="1"/>
  <c r="R29" i="1"/>
  <c r="M33" i="1"/>
  <c r="Q36" i="1"/>
  <c r="R37" i="1"/>
  <c r="Q44" i="1"/>
  <c r="R45" i="1"/>
  <c r="M49" i="1"/>
  <c r="M56" i="1"/>
  <c r="Q29" i="1"/>
  <c r="Q37" i="1"/>
  <c r="Q43" i="1"/>
  <c r="Q6" i="1"/>
  <c r="R7" i="1"/>
  <c r="Q14" i="1"/>
  <c r="R15" i="1"/>
  <c r="Q22" i="1"/>
  <c r="R23" i="1"/>
  <c r="Q34" i="1"/>
  <c r="R35" i="1"/>
  <c r="Q42" i="1"/>
  <c r="M47" i="1"/>
  <c r="Q50" i="1"/>
  <c r="M54" i="1"/>
  <c r="Q57" i="1"/>
  <c r="Q5" i="1"/>
  <c r="Q13" i="1"/>
  <c r="Q33" i="1"/>
  <c r="Q49" i="1"/>
  <c r="Q56" i="1"/>
  <c r="Q21" i="1"/>
  <c r="Q48" i="1"/>
  <c r="Q55" i="1"/>
</calcChain>
</file>

<file path=xl/comments1.xml><?xml version="1.0" encoding="utf-8"?>
<comments xmlns="http://schemas.openxmlformats.org/spreadsheetml/2006/main">
  <authors>
    <author>Author</author>
  </authors>
  <commentList>
    <comment ref="C6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recovered at first. </t>
        </r>
      </text>
    </comment>
  </commentList>
</comments>
</file>

<file path=xl/sharedStrings.xml><?xml version="1.0" encoding="utf-8"?>
<sst xmlns="http://schemas.openxmlformats.org/spreadsheetml/2006/main" count="423" uniqueCount="133">
  <si>
    <t>Isolate ID</t>
  </si>
  <si>
    <t>database identifier</t>
  </si>
  <si>
    <t>epidemiology</t>
  </si>
  <si>
    <t>Clonal complex</t>
  </si>
  <si>
    <t>CPS/Penner types (HS)</t>
  </si>
  <si>
    <t>LOS Class</t>
  </si>
  <si>
    <t>weighted_risk</t>
  </si>
  <si>
    <t>Prediction</t>
  </si>
  <si>
    <t>Correct?</t>
  </si>
  <si>
    <t>Label</t>
  </si>
  <si>
    <t>(n=)</t>
  </si>
  <si>
    <t>Average Risk score</t>
  </si>
  <si>
    <t>Predicted IBS</t>
  </si>
  <si>
    <t>Correct</t>
  </si>
  <si>
    <t>ST-22CC</t>
  </si>
  <si>
    <t>ST-460CC</t>
  </si>
  <si>
    <t>ST-257CC</t>
  </si>
  <si>
    <t>ST-52CC</t>
  </si>
  <si>
    <t>ST-922CC</t>
  </si>
  <si>
    <t>ST-354CC</t>
  </si>
  <si>
    <t>ST-607CC</t>
  </si>
  <si>
    <t>ST-42CC</t>
  </si>
  <si>
    <t>ST-48CC</t>
  </si>
  <si>
    <t>ST-45CC</t>
  </si>
  <si>
    <t>ST-206CC</t>
  </si>
  <si>
    <t>ST-353CC</t>
  </si>
  <si>
    <t>ST-21CC</t>
  </si>
  <si>
    <t>E2012021056</t>
  </si>
  <si>
    <t>PI-IBS</t>
  </si>
  <si>
    <t>C</t>
  </si>
  <si>
    <t>ST-4684CC</t>
  </si>
  <si>
    <t>E2015009253</t>
  </si>
  <si>
    <t>F</t>
  </si>
  <si>
    <t>ST-441CC</t>
  </si>
  <si>
    <t>E2012012749</t>
  </si>
  <si>
    <t>23,36</t>
  </si>
  <si>
    <t>B2</t>
  </si>
  <si>
    <t>ST-3644</t>
  </si>
  <si>
    <t>I2015010177</t>
  </si>
  <si>
    <t>4-complex</t>
  </si>
  <si>
    <t>B1</t>
  </si>
  <si>
    <t>ST-692CC</t>
  </si>
  <si>
    <t>E2012000317</t>
  </si>
  <si>
    <t>ST-2083CC</t>
  </si>
  <si>
    <t>E2015007018</t>
  </si>
  <si>
    <t>ST-61CC</t>
  </si>
  <si>
    <t>A2</t>
  </si>
  <si>
    <t>ST-443CC</t>
  </si>
  <si>
    <t>E2012016561</t>
  </si>
  <si>
    <t>carrier</t>
  </si>
  <si>
    <t>E2012015127</t>
  </si>
  <si>
    <t>ST-179CC</t>
  </si>
  <si>
    <t>E2012007679</t>
  </si>
  <si>
    <t>E2012012345</t>
  </si>
  <si>
    <t>E2012016577</t>
  </si>
  <si>
    <t>E2012018472</t>
  </si>
  <si>
    <t>E2012013094</t>
  </si>
  <si>
    <t>E2012005153</t>
  </si>
  <si>
    <t>-</t>
  </si>
  <si>
    <t>E2012006320</t>
  </si>
  <si>
    <t>E2012005671</t>
  </si>
  <si>
    <t>E2012011757</t>
  </si>
  <si>
    <t>K</t>
  </si>
  <si>
    <t>E2012006072</t>
  </si>
  <si>
    <t>J</t>
  </si>
  <si>
    <t>E2012015849</t>
  </si>
  <si>
    <t>E2012018101</t>
  </si>
  <si>
    <t>E2012012030</t>
  </si>
  <si>
    <t>E2012007681</t>
  </si>
  <si>
    <t>E2012015505</t>
  </si>
  <si>
    <t>3,17</t>
  </si>
  <si>
    <t>EHOP</t>
  </si>
  <si>
    <t>I2012007641</t>
  </si>
  <si>
    <t>E2012010419</t>
  </si>
  <si>
    <t>UT (n=2)</t>
  </si>
  <si>
    <t>E2012003626</t>
  </si>
  <si>
    <t>A1</t>
  </si>
  <si>
    <t>E2012016153</t>
  </si>
  <si>
    <t>E2012002502</t>
  </si>
  <si>
    <t>I2012009768</t>
  </si>
  <si>
    <t>E2012015896</t>
  </si>
  <si>
    <t>E2012003302</t>
  </si>
  <si>
    <t>I2012011474</t>
  </si>
  <si>
    <t>E2012017598</t>
  </si>
  <si>
    <t>E2012017715</t>
  </si>
  <si>
    <t>E2012007753</t>
  </si>
  <si>
    <t>E2012007647</t>
  </si>
  <si>
    <t>I2015006299</t>
  </si>
  <si>
    <t>E2014012956</t>
  </si>
  <si>
    <t>E2011038871</t>
  </si>
  <si>
    <t>E2012002946</t>
  </si>
  <si>
    <t>E2012013053</t>
  </si>
  <si>
    <t>E2012021661</t>
  </si>
  <si>
    <t>E2015010261</t>
  </si>
  <si>
    <t>I2014016971</t>
  </si>
  <si>
    <t>E2015009866</t>
  </si>
  <si>
    <t>E2014015609</t>
  </si>
  <si>
    <t>E2015007344</t>
  </si>
  <si>
    <t>E2012017545</t>
  </si>
  <si>
    <t>E2014015456</t>
  </si>
  <si>
    <t>E2012022553</t>
  </si>
  <si>
    <t>UT (n=7)</t>
  </si>
  <si>
    <t>E2011035218</t>
  </si>
  <si>
    <t>E2012006046</t>
  </si>
  <si>
    <t>E2012010134</t>
  </si>
  <si>
    <t>E2015005812</t>
  </si>
  <si>
    <t>E2012016178</t>
  </si>
  <si>
    <t>E2011037028</t>
  </si>
  <si>
    <t>E2012004327</t>
  </si>
  <si>
    <t>E2012016142</t>
  </si>
  <si>
    <t>E2015012059</t>
  </si>
  <si>
    <t>E2012012194</t>
  </si>
  <si>
    <t>E2015000962</t>
  </si>
  <si>
    <t>E2012018854</t>
  </si>
  <si>
    <t>E2012014781</t>
  </si>
  <si>
    <t>E2012014819</t>
  </si>
  <si>
    <t>E2012002019</t>
  </si>
  <si>
    <t>E2014016480</t>
  </si>
  <si>
    <t>E2014018235</t>
  </si>
  <si>
    <t>E2015002247</t>
  </si>
  <si>
    <t>E2015004422</t>
  </si>
  <si>
    <t>E2015012403</t>
  </si>
  <si>
    <t>E2014020891</t>
  </si>
  <si>
    <t>E2014016912</t>
  </si>
  <si>
    <t>E2011037205</t>
  </si>
  <si>
    <t>E2012000859</t>
  </si>
  <si>
    <t>E2012005089</t>
  </si>
  <si>
    <t>E2012008617</t>
  </si>
  <si>
    <t>E2012015506</t>
  </si>
  <si>
    <t>E2012018088</t>
  </si>
  <si>
    <t>I2012016200</t>
  </si>
  <si>
    <t>Identifier</t>
  </si>
  <si>
    <t>Supp Data 8: Predicting risk of PI-IBS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</si>
</sst>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2"/>
  <sheetViews>
    <sheetView tabSelected="1" zoomScale="130" zoomScaleNormal="130" workbookViewId="0"/>
  </sheetViews>
  <sheetFormatPr defaultRowHeight="15" x14ac:dyDescent="0.25"/>
  <cols>
    <col min="1" max="1" width="9.140625" style="3"/>
    <col min="2" max="2" width="9.28515625" style="3" bestFit="1" customWidth="1"/>
    <col min="3" max="3" width="13" style="3" bestFit="1" customWidth="1"/>
    <col min="4" max="4" width="18.140625" style="3" customWidth="1"/>
    <col min="5" max="5" width="13.42578125" style="3" bestFit="1" customWidth="1"/>
    <col min="6" max="6" width="14.7109375" style="3" bestFit="1" customWidth="1"/>
    <col min="7" max="8" width="14.7109375" style="3" customWidth="1"/>
    <col min="9" max="9" width="13.7109375" style="3" bestFit="1" customWidth="1"/>
    <col min="10" max="11" width="13.7109375" style="3" customWidth="1"/>
    <col min="12" max="12" width="9.140625" style="3"/>
    <col min="13" max="13" width="19.42578125" style="3" bestFit="1" customWidth="1"/>
    <col min="14" max="14" width="14.7109375" style="3" bestFit="1" customWidth="1"/>
    <col min="15" max="15" width="4.5703125" style="3" bestFit="1" customWidth="1"/>
    <col min="16" max="16" width="17.7109375" style="3" bestFit="1" customWidth="1"/>
    <col min="17" max="17" width="12.7109375" style="3" bestFit="1" customWidth="1"/>
    <col min="18" max="18" width="7.42578125" style="3" bestFit="1" customWidth="1"/>
    <col min="19" max="16384" width="9.140625" style="3"/>
  </cols>
  <sheetData>
    <row r="1" spans="1:18" x14ac:dyDescent="0.25">
      <c r="A1" s="10" t="s">
        <v>132</v>
      </c>
    </row>
    <row r="3" spans="1:18" ht="30" x14ac:dyDescent="0.25">
      <c r="B3" s="1" t="s">
        <v>131</v>
      </c>
      <c r="C3" s="1" t="s">
        <v>0</v>
      </c>
      <c r="D3" s="1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11" t="s">
        <v>7</v>
      </c>
      <c r="K3" s="11" t="s">
        <v>8</v>
      </c>
      <c r="M3" s="4" t="s">
        <v>9</v>
      </c>
      <c r="N3" s="4" t="s">
        <v>3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B4" s="9">
        <v>1</v>
      </c>
      <c r="C4" s="9" t="s">
        <v>102</v>
      </c>
      <c r="D4" s="9">
        <v>6821</v>
      </c>
      <c r="E4" s="9" t="s">
        <v>28</v>
      </c>
      <c r="F4" s="9" t="s">
        <v>14</v>
      </c>
      <c r="G4" s="9">
        <v>19</v>
      </c>
      <c r="H4" s="9" t="s">
        <v>76</v>
      </c>
      <c r="I4" s="12">
        <v>1592.9999999999995</v>
      </c>
      <c r="J4" s="13" t="str">
        <f t="shared" ref="J4:J35" si="0">IF(I4&gt;1499,"PI-IBS","Carrier")</f>
        <v>PI-IBS</v>
      </c>
      <c r="K4" s="13">
        <f t="shared" ref="K4:K35" si="1">IF(J4=E4,1,0)</f>
        <v>1</v>
      </c>
      <c r="M4" s="17" t="str">
        <f t="shared" ref="M4:M24" si="2">CONCATENATE(N4," (n=",O4,")")</f>
        <v>ST-4684CC (n=1)</v>
      </c>
      <c r="N4" s="18" t="s">
        <v>30</v>
      </c>
      <c r="O4" s="17">
        <f t="shared" ref="O4:O24" si="3">COUNTIF($F:$F,$N4)</f>
        <v>1</v>
      </c>
      <c r="P4" s="19">
        <f t="shared" ref="P4:P24" si="4">AVERAGEIF($F:$F,$N4,$I:$I)</f>
        <v>1018.333333333333</v>
      </c>
      <c r="Q4" s="20">
        <f t="shared" ref="Q4:Q24" si="5">(COUNTIFS($F:$F,$N4,$I:$I,"&gt;1499"))/$O4</f>
        <v>0</v>
      </c>
      <c r="R4" s="20">
        <f t="shared" ref="R4:R24" si="6">(SUMIFS(K:K,F:F,N4))/O4</f>
        <v>1</v>
      </c>
    </row>
    <row r="5" spans="1:18" x14ac:dyDescent="0.25">
      <c r="B5" s="9">
        <v>2</v>
      </c>
      <c r="C5" s="9" t="s">
        <v>107</v>
      </c>
      <c r="D5" s="9">
        <v>6822</v>
      </c>
      <c r="E5" s="9" t="s">
        <v>28</v>
      </c>
      <c r="F5" s="9" t="s">
        <v>19</v>
      </c>
      <c r="G5" s="9">
        <v>53</v>
      </c>
      <c r="H5" s="9" t="s">
        <v>32</v>
      </c>
      <c r="I5" s="12">
        <v>1592.9999999999995</v>
      </c>
      <c r="J5" s="13" t="str">
        <f t="shared" si="0"/>
        <v>PI-IBS</v>
      </c>
      <c r="K5" s="13">
        <f t="shared" si="1"/>
        <v>1</v>
      </c>
      <c r="M5" s="21" t="str">
        <f t="shared" si="2"/>
        <v>ST-441CC (n=1)</v>
      </c>
      <c r="N5" s="9" t="s">
        <v>33</v>
      </c>
      <c r="O5" s="21">
        <f t="shared" si="3"/>
        <v>1</v>
      </c>
      <c r="P5" s="22">
        <f t="shared" si="4"/>
        <v>1450.333333333333</v>
      </c>
      <c r="Q5" s="23">
        <f t="shared" si="5"/>
        <v>0</v>
      </c>
      <c r="R5" s="23">
        <f t="shared" si="6"/>
        <v>1</v>
      </c>
    </row>
    <row r="6" spans="1:18" x14ac:dyDescent="0.25">
      <c r="B6" s="9">
        <v>3</v>
      </c>
      <c r="C6" s="9" t="s">
        <v>124</v>
      </c>
      <c r="D6" s="9">
        <v>6823</v>
      </c>
      <c r="E6" s="9" t="s">
        <v>28</v>
      </c>
      <c r="F6" s="9" t="s">
        <v>26</v>
      </c>
      <c r="G6" s="9" t="s">
        <v>39</v>
      </c>
      <c r="H6" s="9" t="s">
        <v>36</v>
      </c>
      <c r="I6" s="12">
        <v>1592.9999999999995</v>
      </c>
      <c r="J6" s="13" t="str">
        <f t="shared" si="0"/>
        <v>PI-IBS</v>
      </c>
      <c r="K6" s="13">
        <f t="shared" si="1"/>
        <v>1</v>
      </c>
      <c r="M6" s="21" t="str">
        <f t="shared" si="2"/>
        <v>ST-3644 (n=1)</v>
      </c>
      <c r="N6" s="9" t="s">
        <v>37</v>
      </c>
      <c r="O6" s="21">
        <f t="shared" si="3"/>
        <v>1</v>
      </c>
      <c r="P6" s="22">
        <f t="shared" si="4"/>
        <v>1305.6666666666665</v>
      </c>
      <c r="Q6" s="23">
        <f t="shared" si="5"/>
        <v>0</v>
      </c>
      <c r="R6" s="23">
        <f t="shared" si="6"/>
        <v>1</v>
      </c>
    </row>
    <row r="7" spans="1:18" x14ac:dyDescent="0.25">
      <c r="B7" s="9">
        <v>4</v>
      </c>
      <c r="C7" s="9" t="s">
        <v>89</v>
      </c>
      <c r="D7" s="9">
        <v>6824</v>
      </c>
      <c r="E7" s="9" t="s">
        <v>28</v>
      </c>
      <c r="F7" s="9" t="s">
        <v>26</v>
      </c>
      <c r="G7" s="14">
        <v>2</v>
      </c>
      <c r="H7" s="14" t="s">
        <v>36</v>
      </c>
      <c r="I7" s="12">
        <v>1592.9999999999995</v>
      </c>
      <c r="J7" s="13" t="str">
        <f t="shared" si="0"/>
        <v>PI-IBS</v>
      </c>
      <c r="K7" s="13">
        <f t="shared" si="1"/>
        <v>1</v>
      </c>
      <c r="M7" s="21" t="str">
        <f t="shared" si="2"/>
        <v>ST-692CC (n=1)</v>
      </c>
      <c r="N7" s="9" t="s">
        <v>41</v>
      </c>
      <c r="O7" s="21">
        <f t="shared" si="3"/>
        <v>1</v>
      </c>
      <c r="P7" s="22">
        <f t="shared" si="4"/>
        <v>739.00000000000023</v>
      </c>
      <c r="Q7" s="23">
        <f t="shared" si="5"/>
        <v>0</v>
      </c>
      <c r="R7" s="23">
        <f t="shared" si="6"/>
        <v>1</v>
      </c>
    </row>
    <row r="8" spans="1:18" x14ac:dyDescent="0.25">
      <c r="B8" s="9">
        <v>5</v>
      </c>
      <c r="C8" s="9" t="s">
        <v>42</v>
      </c>
      <c r="D8" s="9">
        <v>6825</v>
      </c>
      <c r="E8" s="9" t="s">
        <v>28</v>
      </c>
      <c r="F8" s="9" t="s">
        <v>15</v>
      </c>
      <c r="G8" s="9" t="s">
        <v>39</v>
      </c>
      <c r="H8" s="9" t="s">
        <v>40</v>
      </c>
      <c r="I8" s="12">
        <v>1442.333333333333</v>
      </c>
      <c r="J8" s="13" t="str">
        <f t="shared" si="0"/>
        <v>Carrier</v>
      </c>
      <c r="K8" s="13">
        <f t="shared" si="1"/>
        <v>0</v>
      </c>
      <c r="M8" s="21" t="str">
        <f t="shared" si="2"/>
        <v>ST-2083CC (n=1)</v>
      </c>
      <c r="N8" s="9" t="s">
        <v>43</v>
      </c>
      <c r="O8" s="21">
        <f t="shared" si="3"/>
        <v>1</v>
      </c>
      <c r="P8" s="22">
        <f t="shared" si="4"/>
        <v>1592.9999999999995</v>
      </c>
      <c r="Q8" s="23">
        <f t="shared" si="5"/>
        <v>1</v>
      </c>
      <c r="R8" s="23">
        <f t="shared" si="6"/>
        <v>1</v>
      </c>
    </row>
    <row r="9" spans="1:18" x14ac:dyDescent="0.25">
      <c r="B9" s="9">
        <v>6</v>
      </c>
      <c r="C9" s="9" t="s">
        <v>125</v>
      </c>
      <c r="D9" s="9">
        <v>6826</v>
      </c>
      <c r="E9" s="9" t="s">
        <v>28</v>
      </c>
      <c r="F9" s="9" t="s">
        <v>22</v>
      </c>
      <c r="G9" s="9" t="s">
        <v>39</v>
      </c>
      <c r="H9" s="9" t="s">
        <v>36</v>
      </c>
      <c r="I9" s="12">
        <v>1592.9999999999995</v>
      </c>
      <c r="J9" s="13" t="str">
        <f t="shared" si="0"/>
        <v>PI-IBS</v>
      </c>
      <c r="K9" s="13">
        <f t="shared" si="1"/>
        <v>1</v>
      </c>
      <c r="M9" s="21" t="str">
        <f t="shared" si="2"/>
        <v>ST-443CC (n=1)</v>
      </c>
      <c r="N9" s="9" t="s">
        <v>47</v>
      </c>
      <c r="O9" s="21">
        <f t="shared" si="3"/>
        <v>1</v>
      </c>
      <c r="P9" s="22">
        <f t="shared" si="4"/>
        <v>1592.9999999999995</v>
      </c>
      <c r="Q9" s="23">
        <f t="shared" si="5"/>
        <v>1</v>
      </c>
      <c r="R9" s="23">
        <f t="shared" si="6"/>
        <v>1</v>
      </c>
    </row>
    <row r="10" spans="1:18" x14ac:dyDescent="0.25">
      <c r="B10" s="9">
        <v>7</v>
      </c>
      <c r="C10" s="9" t="s">
        <v>116</v>
      </c>
      <c r="D10" s="9">
        <v>6827</v>
      </c>
      <c r="E10" s="9" t="s">
        <v>28</v>
      </c>
      <c r="F10" s="9" t="s">
        <v>25</v>
      </c>
      <c r="G10" s="9" t="s">
        <v>70</v>
      </c>
      <c r="H10" s="9" t="s">
        <v>71</v>
      </c>
      <c r="I10" s="12">
        <v>1592.9999999999995</v>
      </c>
      <c r="J10" s="13" t="str">
        <f t="shared" si="0"/>
        <v>PI-IBS</v>
      </c>
      <c r="K10" s="13">
        <f t="shared" si="1"/>
        <v>1</v>
      </c>
      <c r="M10" s="21" t="str">
        <f t="shared" si="2"/>
        <v>ST-61CC (n=1)</v>
      </c>
      <c r="N10" s="9" t="s">
        <v>45</v>
      </c>
      <c r="O10" s="21">
        <f t="shared" si="3"/>
        <v>1</v>
      </c>
      <c r="P10" s="22">
        <f t="shared" si="4"/>
        <v>1451.6666666666661</v>
      </c>
      <c r="Q10" s="23">
        <f t="shared" si="5"/>
        <v>0</v>
      </c>
      <c r="R10" s="23">
        <f t="shared" si="6"/>
        <v>0</v>
      </c>
    </row>
    <row r="11" spans="1:18" x14ac:dyDescent="0.25">
      <c r="B11" s="9">
        <v>8</v>
      </c>
      <c r="C11" s="9" t="s">
        <v>90</v>
      </c>
      <c r="D11" s="9">
        <v>6828</v>
      </c>
      <c r="E11" s="9" t="s">
        <v>28</v>
      </c>
      <c r="F11" s="9" t="s">
        <v>16</v>
      </c>
      <c r="G11" s="9">
        <v>2</v>
      </c>
      <c r="H11" s="9" t="s">
        <v>36</v>
      </c>
      <c r="I11" s="12">
        <v>1592.9999999999995</v>
      </c>
      <c r="J11" s="13" t="str">
        <f t="shared" si="0"/>
        <v>PI-IBS</v>
      </c>
      <c r="K11" s="13">
        <f t="shared" si="1"/>
        <v>1</v>
      </c>
      <c r="M11" s="21" t="str">
        <f t="shared" si="2"/>
        <v>ST-179CC (n=2)</v>
      </c>
      <c r="N11" s="9" t="s">
        <v>51</v>
      </c>
      <c r="O11" s="21">
        <f t="shared" si="3"/>
        <v>2</v>
      </c>
      <c r="P11" s="22">
        <f t="shared" si="4"/>
        <v>1592.9999999999995</v>
      </c>
      <c r="Q11" s="23">
        <f t="shared" si="5"/>
        <v>1</v>
      </c>
      <c r="R11" s="23">
        <f t="shared" si="6"/>
        <v>1</v>
      </c>
    </row>
    <row r="12" spans="1:18" x14ac:dyDescent="0.25">
      <c r="B12" s="9">
        <v>9</v>
      </c>
      <c r="C12" s="9" t="s">
        <v>108</v>
      </c>
      <c r="D12" s="9">
        <v>6829</v>
      </c>
      <c r="E12" s="9" t="s">
        <v>28</v>
      </c>
      <c r="F12" s="9" t="s">
        <v>23</v>
      </c>
      <c r="G12" s="9">
        <v>55</v>
      </c>
      <c r="H12" s="9" t="s">
        <v>71</v>
      </c>
      <c r="I12" s="12">
        <v>1592.9999999999995</v>
      </c>
      <c r="J12" s="13" t="str">
        <f t="shared" si="0"/>
        <v>PI-IBS</v>
      </c>
      <c r="K12" s="13">
        <f t="shared" si="1"/>
        <v>1</v>
      </c>
      <c r="M12" s="21" t="str">
        <f t="shared" si="2"/>
        <v>ST-22CC (n=3)</v>
      </c>
      <c r="N12" s="21" t="s">
        <v>14</v>
      </c>
      <c r="O12" s="21">
        <f t="shared" si="3"/>
        <v>3</v>
      </c>
      <c r="P12" s="22">
        <f t="shared" si="4"/>
        <v>1592.9999999999993</v>
      </c>
      <c r="Q12" s="23">
        <f t="shared" si="5"/>
        <v>1</v>
      </c>
      <c r="R12" s="23">
        <f t="shared" si="6"/>
        <v>1</v>
      </c>
    </row>
    <row r="13" spans="1:18" x14ac:dyDescent="0.25">
      <c r="B13" s="9">
        <v>10</v>
      </c>
      <c r="C13" s="9" t="s">
        <v>126</v>
      </c>
      <c r="D13" s="9">
        <v>6830</v>
      </c>
      <c r="E13" s="9" t="s">
        <v>28</v>
      </c>
      <c r="F13" s="9" t="s">
        <v>24</v>
      </c>
      <c r="G13" s="9" t="s">
        <v>39</v>
      </c>
      <c r="H13" s="9" t="s">
        <v>36</v>
      </c>
      <c r="I13" s="12">
        <v>1592.9999999999995</v>
      </c>
      <c r="J13" s="13" t="str">
        <f t="shared" si="0"/>
        <v>PI-IBS</v>
      </c>
      <c r="K13" s="13">
        <f t="shared" si="1"/>
        <v>1</v>
      </c>
      <c r="M13" s="21" t="str">
        <f t="shared" si="2"/>
        <v>ST-460CC (n=3)</v>
      </c>
      <c r="N13" s="9" t="s">
        <v>15</v>
      </c>
      <c r="O13" s="21">
        <f t="shared" si="3"/>
        <v>3</v>
      </c>
      <c r="P13" s="22">
        <f t="shared" si="4"/>
        <v>1194.5555555555552</v>
      </c>
      <c r="Q13" s="23">
        <f t="shared" si="5"/>
        <v>0</v>
      </c>
      <c r="R13" s="23">
        <f t="shared" si="6"/>
        <v>0.66666666666666663</v>
      </c>
    </row>
    <row r="14" spans="1:18" x14ac:dyDescent="0.25">
      <c r="B14" s="9">
        <v>11</v>
      </c>
      <c r="C14" s="9" t="s">
        <v>103</v>
      </c>
      <c r="D14" s="9">
        <v>6831</v>
      </c>
      <c r="E14" s="9" t="s">
        <v>28</v>
      </c>
      <c r="F14" s="9" t="s">
        <v>14</v>
      </c>
      <c r="G14" s="9">
        <v>19</v>
      </c>
      <c r="H14" s="9" t="s">
        <v>76</v>
      </c>
      <c r="I14" s="12">
        <v>1592.9999999999995</v>
      </c>
      <c r="J14" s="13" t="str">
        <f t="shared" si="0"/>
        <v>PI-IBS</v>
      </c>
      <c r="K14" s="13">
        <f t="shared" si="1"/>
        <v>1</v>
      </c>
      <c r="M14" s="21" t="str">
        <f t="shared" si="2"/>
        <v>ST-257CC (n=3)</v>
      </c>
      <c r="N14" s="9" t="s">
        <v>16</v>
      </c>
      <c r="O14" s="21">
        <f t="shared" si="3"/>
        <v>3</v>
      </c>
      <c r="P14" s="22">
        <f t="shared" si="4"/>
        <v>1255.2222222222219</v>
      </c>
      <c r="Q14" s="23">
        <f t="shared" si="5"/>
        <v>0.33333333333333331</v>
      </c>
      <c r="R14" s="23">
        <f t="shared" si="6"/>
        <v>0.66666666666666663</v>
      </c>
    </row>
    <row r="15" spans="1:18" x14ac:dyDescent="0.25">
      <c r="B15" s="9">
        <v>12</v>
      </c>
      <c r="C15" s="9" t="s">
        <v>127</v>
      </c>
      <c r="D15" s="9">
        <v>6832</v>
      </c>
      <c r="E15" s="9" t="s">
        <v>28</v>
      </c>
      <c r="F15" s="9" t="s">
        <v>26</v>
      </c>
      <c r="G15" s="9" t="s">
        <v>39</v>
      </c>
      <c r="H15" s="9" t="s">
        <v>36</v>
      </c>
      <c r="I15" s="12">
        <v>1592.9999999999995</v>
      </c>
      <c r="J15" s="13" t="str">
        <f t="shared" si="0"/>
        <v>PI-IBS</v>
      </c>
      <c r="K15" s="13">
        <f t="shared" si="1"/>
        <v>1</v>
      </c>
      <c r="M15" s="21" t="str">
        <f t="shared" si="2"/>
        <v>ST-52CC (n=3)</v>
      </c>
      <c r="N15" s="9" t="s">
        <v>17</v>
      </c>
      <c r="O15" s="21">
        <f t="shared" si="3"/>
        <v>3</v>
      </c>
      <c r="P15" s="22">
        <f t="shared" si="4"/>
        <v>1448.5555555555554</v>
      </c>
      <c r="Q15" s="23">
        <f t="shared" si="5"/>
        <v>0.66666666666666663</v>
      </c>
      <c r="R15" s="23">
        <f t="shared" si="6"/>
        <v>1</v>
      </c>
    </row>
    <row r="16" spans="1:18" x14ac:dyDescent="0.25">
      <c r="B16" s="9">
        <v>13</v>
      </c>
      <c r="C16" s="9" t="s">
        <v>104</v>
      </c>
      <c r="D16" s="9">
        <v>6833</v>
      </c>
      <c r="E16" s="9" t="s">
        <v>28</v>
      </c>
      <c r="F16" s="9" t="s">
        <v>14</v>
      </c>
      <c r="G16" s="9">
        <v>19</v>
      </c>
      <c r="H16" s="9" t="s">
        <v>76</v>
      </c>
      <c r="I16" s="12">
        <v>1592.9999999999995</v>
      </c>
      <c r="J16" s="13" t="str">
        <f t="shared" si="0"/>
        <v>PI-IBS</v>
      </c>
      <c r="K16" s="13">
        <f t="shared" si="1"/>
        <v>1</v>
      </c>
      <c r="M16" s="21" t="str">
        <f t="shared" si="2"/>
        <v>ST-922CC (n=3)</v>
      </c>
      <c r="N16" s="9" t="s">
        <v>18</v>
      </c>
      <c r="O16" s="21">
        <f t="shared" si="3"/>
        <v>3</v>
      </c>
      <c r="P16" s="22">
        <f t="shared" si="4"/>
        <v>1592.9999999999993</v>
      </c>
      <c r="Q16" s="23">
        <f t="shared" si="5"/>
        <v>1</v>
      </c>
      <c r="R16" s="23">
        <f t="shared" si="6"/>
        <v>1</v>
      </c>
    </row>
    <row r="17" spans="2:18" x14ac:dyDescent="0.25">
      <c r="B17" s="9">
        <v>14</v>
      </c>
      <c r="C17" s="9" t="s">
        <v>111</v>
      </c>
      <c r="D17" s="9">
        <v>6834</v>
      </c>
      <c r="E17" s="9" t="s">
        <v>28</v>
      </c>
      <c r="F17" s="9" t="s">
        <v>24</v>
      </c>
      <c r="G17" s="14" t="s">
        <v>58</v>
      </c>
      <c r="H17" s="9" t="s">
        <v>71</v>
      </c>
      <c r="I17" s="12">
        <v>1592.9999999999995</v>
      </c>
      <c r="J17" s="13" t="str">
        <f t="shared" si="0"/>
        <v>PI-IBS</v>
      </c>
      <c r="K17" s="13">
        <f t="shared" si="1"/>
        <v>1</v>
      </c>
      <c r="M17" s="21" t="str">
        <f t="shared" si="2"/>
        <v>ST-354CC (n=4)</v>
      </c>
      <c r="N17" s="9" t="s">
        <v>19</v>
      </c>
      <c r="O17" s="21">
        <f t="shared" si="3"/>
        <v>4</v>
      </c>
      <c r="P17" s="22">
        <f t="shared" si="4"/>
        <v>1522.4999999999995</v>
      </c>
      <c r="Q17" s="23">
        <f t="shared" si="5"/>
        <v>0.5</v>
      </c>
      <c r="R17" s="23">
        <f t="shared" si="6"/>
        <v>0.75</v>
      </c>
    </row>
    <row r="18" spans="2:18" x14ac:dyDescent="0.25">
      <c r="B18" s="9">
        <v>15</v>
      </c>
      <c r="C18" s="9" t="s">
        <v>34</v>
      </c>
      <c r="D18" s="9">
        <v>6835</v>
      </c>
      <c r="E18" s="9" t="s">
        <v>28</v>
      </c>
      <c r="F18" s="9" t="s">
        <v>19</v>
      </c>
      <c r="G18" s="9" t="s">
        <v>35</v>
      </c>
      <c r="H18" s="9" t="s">
        <v>36</v>
      </c>
      <c r="I18" s="12">
        <v>1452.333333333333</v>
      </c>
      <c r="J18" s="13" t="str">
        <f t="shared" si="0"/>
        <v>Carrier</v>
      </c>
      <c r="K18" s="13">
        <f t="shared" si="1"/>
        <v>0</v>
      </c>
      <c r="M18" s="21" t="str">
        <f t="shared" si="2"/>
        <v>ST-607CC (n=4)</v>
      </c>
      <c r="N18" s="9" t="s">
        <v>20</v>
      </c>
      <c r="O18" s="21">
        <f t="shared" si="3"/>
        <v>4</v>
      </c>
      <c r="P18" s="22">
        <f t="shared" si="4"/>
        <v>1236.833333333333</v>
      </c>
      <c r="Q18" s="23">
        <f t="shared" si="5"/>
        <v>0.25</v>
      </c>
      <c r="R18" s="23">
        <f t="shared" si="6"/>
        <v>0.75</v>
      </c>
    </row>
    <row r="19" spans="2:18" x14ac:dyDescent="0.25">
      <c r="B19" s="9">
        <v>16</v>
      </c>
      <c r="C19" s="9" t="s">
        <v>91</v>
      </c>
      <c r="D19" s="9">
        <v>6836</v>
      </c>
      <c r="E19" s="9" t="s">
        <v>28</v>
      </c>
      <c r="F19" s="9" t="s">
        <v>26</v>
      </c>
      <c r="G19" s="9">
        <v>2</v>
      </c>
      <c r="H19" s="9" t="s">
        <v>29</v>
      </c>
      <c r="I19" s="12">
        <v>1592.9999999999995</v>
      </c>
      <c r="J19" s="13" t="str">
        <f t="shared" si="0"/>
        <v>PI-IBS</v>
      </c>
      <c r="K19" s="13">
        <f t="shared" si="1"/>
        <v>1</v>
      </c>
      <c r="M19" s="21" t="str">
        <f t="shared" si="2"/>
        <v>ST-42CC (n=4)</v>
      </c>
      <c r="N19" s="9" t="s">
        <v>21</v>
      </c>
      <c r="O19" s="21">
        <f t="shared" si="3"/>
        <v>4</v>
      </c>
      <c r="P19" s="22">
        <f t="shared" si="4"/>
        <v>-1343.4999999999998</v>
      </c>
      <c r="Q19" s="23">
        <f t="shared" si="5"/>
        <v>0</v>
      </c>
      <c r="R19" s="23">
        <f t="shared" si="6"/>
        <v>1</v>
      </c>
    </row>
    <row r="20" spans="2:18" x14ac:dyDescent="0.25">
      <c r="B20" s="9">
        <v>17</v>
      </c>
      <c r="C20" s="9" t="s">
        <v>114</v>
      </c>
      <c r="D20" s="9">
        <v>6837</v>
      </c>
      <c r="E20" s="9" t="s">
        <v>28</v>
      </c>
      <c r="F20" s="9" t="s">
        <v>20</v>
      </c>
      <c r="G20" s="9" t="s">
        <v>35</v>
      </c>
      <c r="H20" s="9" t="s">
        <v>71</v>
      </c>
      <c r="I20" s="12">
        <v>1592.9999999999995</v>
      </c>
      <c r="J20" s="13" t="str">
        <f t="shared" si="0"/>
        <v>PI-IBS</v>
      </c>
      <c r="K20" s="13">
        <f t="shared" si="1"/>
        <v>1</v>
      </c>
      <c r="M20" s="21" t="str">
        <f t="shared" si="2"/>
        <v>ST-48CC (n=5)</v>
      </c>
      <c r="N20" s="9" t="s">
        <v>22</v>
      </c>
      <c r="O20" s="21">
        <f t="shared" si="3"/>
        <v>5</v>
      </c>
      <c r="P20" s="22">
        <f t="shared" si="4"/>
        <v>1592.9999999999995</v>
      </c>
      <c r="Q20" s="23">
        <f t="shared" si="5"/>
        <v>1</v>
      </c>
      <c r="R20" s="23">
        <f t="shared" si="6"/>
        <v>0.8</v>
      </c>
    </row>
    <row r="21" spans="2:18" x14ac:dyDescent="0.25">
      <c r="B21" s="9">
        <v>18</v>
      </c>
      <c r="C21" s="9" t="s">
        <v>115</v>
      </c>
      <c r="D21" s="9">
        <v>6838</v>
      </c>
      <c r="E21" s="9" t="s">
        <v>28</v>
      </c>
      <c r="F21" s="9" t="s">
        <v>25</v>
      </c>
      <c r="G21" s="9" t="s">
        <v>70</v>
      </c>
      <c r="H21" s="9" t="s">
        <v>29</v>
      </c>
      <c r="I21" s="12">
        <v>1592.9999999999995</v>
      </c>
      <c r="J21" s="13" t="str">
        <f t="shared" si="0"/>
        <v>PI-IBS</v>
      </c>
      <c r="K21" s="13">
        <f t="shared" si="1"/>
        <v>1</v>
      </c>
      <c r="M21" s="21" t="str">
        <f t="shared" si="2"/>
        <v>ST-45CC (n=5)</v>
      </c>
      <c r="N21" s="9" t="s">
        <v>23</v>
      </c>
      <c r="O21" s="21">
        <f t="shared" si="3"/>
        <v>5</v>
      </c>
      <c r="P21" s="22">
        <f t="shared" si="4"/>
        <v>1592.9999999999995</v>
      </c>
      <c r="Q21" s="23">
        <f t="shared" si="5"/>
        <v>1</v>
      </c>
      <c r="R21" s="23">
        <f t="shared" si="6"/>
        <v>0.8</v>
      </c>
    </row>
    <row r="22" spans="2:18" x14ac:dyDescent="0.25">
      <c r="B22" s="9">
        <v>19</v>
      </c>
      <c r="C22" s="9" t="s">
        <v>128</v>
      </c>
      <c r="D22" s="9">
        <v>6839</v>
      </c>
      <c r="E22" s="9" t="s">
        <v>28</v>
      </c>
      <c r="F22" s="9" t="s">
        <v>22</v>
      </c>
      <c r="G22" s="9" t="s">
        <v>39</v>
      </c>
      <c r="H22" s="9" t="s">
        <v>36</v>
      </c>
      <c r="I22" s="12">
        <v>1592.9999999999995</v>
      </c>
      <c r="J22" s="13" t="str">
        <f t="shared" si="0"/>
        <v>PI-IBS</v>
      </c>
      <c r="K22" s="13">
        <f t="shared" si="1"/>
        <v>1</v>
      </c>
      <c r="M22" s="21" t="str">
        <f t="shared" si="2"/>
        <v>ST-206CC (n=5)</v>
      </c>
      <c r="N22" s="9" t="s">
        <v>24</v>
      </c>
      <c r="O22" s="21">
        <f t="shared" si="3"/>
        <v>5</v>
      </c>
      <c r="P22" s="22">
        <f t="shared" si="4"/>
        <v>1592.9999999999995</v>
      </c>
      <c r="Q22" s="23">
        <f t="shared" si="5"/>
        <v>1</v>
      </c>
      <c r="R22" s="23">
        <f t="shared" si="6"/>
        <v>0.8</v>
      </c>
    </row>
    <row r="23" spans="2:18" x14ac:dyDescent="0.25">
      <c r="B23" s="9">
        <v>20</v>
      </c>
      <c r="C23" s="9" t="s">
        <v>109</v>
      </c>
      <c r="D23" s="9">
        <v>6840</v>
      </c>
      <c r="E23" s="9" t="s">
        <v>28</v>
      </c>
      <c r="F23" s="9" t="s">
        <v>26</v>
      </c>
      <c r="G23" s="14" t="s">
        <v>58</v>
      </c>
      <c r="H23" s="9" t="s">
        <v>29</v>
      </c>
      <c r="I23" s="12">
        <v>1592.9999999999995</v>
      </c>
      <c r="J23" s="13" t="str">
        <f t="shared" si="0"/>
        <v>PI-IBS</v>
      </c>
      <c r="K23" s="13">
        <f t="shared" si="1"/>
        <v>1</v>
      </c>
      <c r="M23" s="21" t="str">
        <f t="shared" si="2"/>
        <v>ST-353CC (n=11)</v>
      </c>
      <c r="N23" s="9" t="s">
        <v>25</v>
      </c>
      <c r="O23" s="21">
        <f t="shared" si="3"/>
        <v>11</v>
      </c>
      <c r="P23" s="22">
        <f t="shared" si="4"/>
        <v>1527.0606060606058</v>
      </c>
      <c r="Q23" s="23">
        <f t="shared" si="5"/>
        <v>0.72727272727272729</v>
      </c>
      <c r="R23" s="23">
        <f t="shared" si="6"/>
        <v>0.81818181818181823</v>
      </c>
    </row>
    <row r="24" spans="2:18" x14ac:dyDescent="0.25">
      <c r="B24" s="9">
        <v>21</v>
      </c>
      <c r="C24" s="9" t="s">
        <v>106</v>
      </c>
      <c r="D24" s="9">
        <v>6841</v>
      </c>
      <c r="E24" s="9" t="s">
        <v>28</v>
      </c>
      <c r="F24" s="9" t="s">
        <v>23</v>
      </c>
      <c r="G24" s="9">
        <v>53</v>
      </c>
      <c r="H24" s="9" t="s">
        <v>71</v>
      </c>
      <c r="I24" s="12">
        <v>1592.9999999999995</v>
      </c>
      <c r="J24" s="13" t="str">
        <f t="shared" si="0"/>
        <v>PI-IBS</v>
      </c>
      <c r="K24" s="13">
        <f t="shared" si="1"/>
        <v>1</v>
      </c>
      <c r="M24" s="24" t="str">
        <f t="shared" si="2"/>
        <v>ST-21CC (n=17)</v>
      </c>
      <c r="N24" s="8" t="s">
        <v>26</v>
      </c>
      <c r="O24" s="24">
        <f t="shared" si="3"/>
        <v>17</v>
      </c>
      <c r="P24" s="25">
        <f t="shared" si="4"/>
        <v>1468.411764705882</v>
      </c>
      <c r="Q24" s="26">
        <f t="shared" si="5"/>
        <v>0.70588235294117652</v>
      </c>
      <c r="R24" s="26">
        <f t="shared" si="6"/>
        <v>0.76470588235294112</v>
      </c>
    </row>
    <row r="25" spans="2:18" x14ac:dyDescent="0.25">
      <c r="B25" s="9">
        <v>22</v>
      </c>
      <c r="C25" s="9" t="s">
        <v>98</v>
      </c>
      <c r="D25" s="9">
        <v>6842</v>
      </c>
      <c r="E25" s="9" t="s">
        <v>28</v>
      </c>
      <c r="F25" s="9" t="s">
        <v>23</v>
      </c>
      <c r="G25" s="9">
        <v>6</v>
      </c>
      <c r="H25" s="9" t="s">
        <v>71</v>
      </c>
      <c r="I25" s="12">
        <v>1592.9999999999995</v>
      </c>
      <c r="J25" s="13" t="str">
        <f t="shared" si="0"/>
        <v>PI-IBS</v>
      </c>
      <c r="K25" s="13">
        <f t="shared" si="1"/>
        <v>1</v>
      </c>
      <c r="M25" s="5"/>
      <c r="O25" s="5"/>
      <c r="P25" s="6"/>
      <c r="Q25" s="7"/>
      <c r="R25" s="7"/>
    </row>
    <row r="26" spans="2:18" x14ac:dyDescent="0.25">
      <c r="B26" s="9">
        <v>23</v>
      </c>
      <c r="C26" s="9" t="s">
        <v>129</v>
      </c>
      <c r="D26" s="9">
        <v>6843</v>
      </c>
      <c r="E26" s="9" t="s">
        <v>28</v>
      </c>
      <c r="F26" s="9" t="s">
        <v>22</v>
      </c>
      <c r="G26" s="9" t="s">
        <v>39</v>
      </c>
      <c r="H26" s="9" t="s">
        <v>36</v>
      </c>
      <c r="I26" s="12">
        <v>1592.9999999999995</v>
      </c>
      <c r="J26" s="13" t="str">
        <f t="shared" si="0"/>
        <v>PI-IBS</v>
      </c>
      <c r="K26" s="13">
        <f t="shared" si="1"/>
        <v>1</v>
      </c>
      <c r="M26" s="5"/>
      <c r="O26" s="5"/>
      <c r="P26" s="6"/>
      <c r="Q26" s="7"/>
      <c r="R26" s="7"/>
    </row>
    <row r="27" spans="2:18" x14ac:dyDescent="0.25">
      <c r="B27" s="9">
        <v>24</v>
      </c>
      <c r="C27" s="9" t="s">
        <v>113</v>
      </c>
      <c r="D27" s="9">
        <v>6844</v>
      </c>
      <c r="E27" s="9" t="s">
        <v>28</v>
      </c>
      <c r="F27" s="9" t="s">
        <v>25</v>
      </c>
      <c r="G27" s="9" t="s">
        <v>35</v>
      </c>
      <c r="H27" s="9" t="s">
        <v>29</v>
      </c>
      <c r="I27" s="12">
        <v>1592.9999999999995</v>
      </c>
      <c r="J27" s="13" t="str">
        <f t="shared" si="0"/>
        <v>PI-IBS</v>
      </c>
      <c r="K27" s="13">
        <f t="shared" si="1"/>
        <v>1</v>
      </c>
      <c r="M27" s="5"/>
      <c r="O27" s="5"/>
      <c r="P27" s="6"/>
      <c r="Q27" s="7"/>
      <c r="R27" s="7"/>
    </row>
    <row r="28" spans="2:18" x14ac:dyDescent="0.25">
      <c r="B28" s="9">
        <v>26</v>
      </c>
      <c r="C28" s="9" t="s">
        <v>27</v>
      </c>
      <c r="D28" s="9">
        <v>6846</v>
      </c>
      <c r="E28" s="9" t="s">
        <v>28</v>
      </c>
      <c r="F28" s="9" t="s">
        <v>26</v>
      </c>
      <c r="G28" s="9">
        <v>1</v>
      </c>
      <c r="H28" s="9" t="s">
        <v>29</v>
      </c>
      <c r="I28" s="12">
        <v>981.66666666666583</v>
      </c>
      <c r="J28" s="13" t="str">
        <f t="shared" si="0"/>
        <v>Carrier</v>
      </c>
      <c r="K28" s="13">
        <f t="shared" si="1"/>
        <v>0</v>
      </c>
      <c r="M28" s="4" t="s">
        <v>9</v>
      </c>
      <c r="N28" s="2" t="s">
        <v>5</v>
      </c>
      <c r="O28" s="4" t="s">
        <v>10</v>
      </c>
      <c r="P28" s="4" t="s">
        <v>11</v>
      </c>
      <c r="Q28" s="4" t="s">
        <v>12</v>
      </c>
      <c r="R28" s="4" t="s">
        <v>13</v>
      </c>
    </row>
    <row r="29" spans="2:18" x14ac:dyDescent="0.25">
      <c r="B29" s="9">
        <v>28</v>
      </c>
      <c r="C29" s="9" t="s">
        <v>100</v>
      </c>
      <c r="D29" s="9">
        <v>6848</v>
      </c>
      <c r="E29" s="9" t="s">
        <v>28</v>
      </c>
      <c r="F29" s="9" t="s">
        <v>19</v>
      </c>
      <c r="G29" s="9">
        <v>15</v>
      </c>
      <c r="H29" s="9" t="s">
        <v>62</v>
      </c>
      <c r="I29" s="12">
        <v>1592.9999999999995</v>
      </c>
      <c r="J29" s="13" t="str">
        <f t="shared" si="0"/>
        <v>PI-IBS</v>
      </c>
      <c r="K29" s="13">
        <f t="shared" si="1"/>
        <v>1</v>
      </c>
      <c r="M29" s="17" t="str">
        <f t="shared" ref="M29:M37" si="7">CONCATENATE(N29," (n=",O29,")")</f>
        <v>A1 (n=5)</v>
      </c>
      <c r="N29" s="18" t="s">
        <v>76</v>
      </c>
      <c r="O29" s="17">
        <f t="shared" ref="O29:O38" si="8">COUNTIF($H:$H,$N29)</f>
        <v>5</v>
      </c>
      <c r="P29" s="19">
        <f t="shared" ref="P29:P38" si="9">AVERAGEIF($H:$H,$N29,$I:$I)</f>
        <v>1592.9999999999995</v>
      </c>
      <c r="Q29" s="20">
        <f t="shared" ref="Q29:Q38" si="10">(COUNTIFS($H:$H,$N29,$I:$I,"&gt;1499"))/$O29</f>
        <v>1</v>
      </c>
      <c r="R29" s="20">
        <f t="shared" ref="R29:R38" si="11">(SUMIFS(K:K,H:H,N29))/O29</f>
        <v>1</v>
      </c>
    </row>
    <row r="30" spans="2:18" x14ac:dyDescent="0.25">
      <c r="B30" s="9">
        <v>29</v>
      </c>
      <c r="C30" s="9" t="s">
        <v>92</v>
      </c>
      <c r="D30" s="9">
        <v>6849</v>
      </c>
      <c r="E30" s="9" t="s">
        <v>28</v>
      </c>
      <c r="F30" s="9" t="s">
        <v>26</v>
      </c>
      <c r="G30" s="9">
        <v>2</v>
      </c>
      <c r="H30" s="9" t="s">
        <v>29</v>
      </c>
      <c r="I30" s="12">
        <v>1592.9999999999995</v>
      </c>
      <c r="J30" s="13" t="str">
        <f t="shared" si="0"/>
        <v>PI-IBS</v>
      </c>
      <c r="K30" s="13">
        <f t="shared" si="1"/>
        <v>1</v>
      </c>
      <c r="M30" s="21" t="str">
        <f t="shared" si="7"/>
        <v>A2 (n=3)</v>
      </c>
      <c r="N30" s="9" t="s">
        <v>46</v>
      </c>
      <c r="O30" s="21">
        <f t="shared" si="8"/>
        <v>3</v>
      </c>
      <c r="P30" s="22">
        <f t="shared" si="9"/>
        <v>1545.8888888888885</v>
      </c>
      <c r="Q30" s="23">
        <f t="shared" si="10"/>
        <v>0.66666666666666663</v>
      </c>
      <c r="R30" s="23">
        <f t="shared" si="11"/>
        <v>0.66666666666666663</v>
      </c>
    </row>
    <row r="31" spans="2:18" x14ac:dyDescent="0.25">
      <c r="B31" s="9">
        <v>30</v>
      </c>
      <c r="C31" s="9" t="s">
        <v>130</v>
      </c>
      <c r="D31" s="9">
        <v>6850</v>
      </c>
      <c r="E31" s="9" t="s">
        <v>28</v>
      </c>
      <c r="F31" s="9" t="s">
        <v>22</v>
      </c>
      <c r="G31" s="9" t="s">
        <v>39</v>
      </c>
      <c r="H31" s="9" t="s">
        <v>36</v>
      </c>
      <c r="I31" s="12">
        <v>1592.9999999999995</v>
      </c>
      <c r="J31" s="13" t="str">
        <f t="shared" si="0"/>
        <v>PI-IBS</v>
      </c>
      <c r="K31" s="13">
        <f t="shared" si="1"/>
        <v>1</v>
      </c>
      <c r="M31" s="21" t="str">
        <f t="shared" si="7"/>
        <v>B1 (n=10)</v>
      </c>
      <c r="N31" s="9" t="s">
        <v>40</v>
      </c>
      <c r="O31" s="21">
        <f t="shared" si="8"/>
        <v>10</v>
      </c>
      <c r="P31" s="22">
        <f t="shared" si="9"/>
        <v>187.66666666666666</v>
      </c>
      <c r="Q31" s="23">
        <f t="shared" si="10"/>
        <v>0</v>
      </c>
      <c r="R31" s="23">
        <f t="shared" si="11"/>
        <v>0.8</v>
      </c>
    </row>
    <row r="32" spans="2:18" x14ac:dyDescent="0.25">
      <c r="B32" s="9">
        <v>31</v>
      </c>
      <c r="C32" s="9" t="s">
        <v>50</v>
      </c>
      <c r="D32" s="9">
        <v>6851</v>
      </c>
      <c r="E32" s="9" t="s">
        <v>49</v>
      </c>
      <c r="F32" s="9" t="s">
        <v>25</v>
      </c>
      <c r="G32" s="9">
        <v>1</v>
      </c>
      <c r="H32" s="9" t="s">
        <v>36</v>
      </c>
      <c r="I32" s="12">
        <v>1301.6666666666665</v>
      </c>
      <c r="J32" s="13" t="str">
        <f t="shared" si="0"/>
        <v>Carrier</v>
      </c>
      <c r="K32" s="13">
        <f t="shared" si="1"/>
        <v>1</v>
      </c>
      <c r="M32" s="21" t="str">
        <f t="shared" si="7"/>
        <v>B2 (n=17)</v>
      </c>
      <c r="N32" s="9" t="s">
        <v>36</v>
      </c>
      <c r="O32" s="21">
        <f t="shared" si="8"/>
        <v>17</v>
      </c>
      <c r="P32" s="22">
        <f t="shared" si="9"/>
        <v>1464.372549019608</v>
      </c>
      <c r="Q32" s="23">
        <f t="shared" si="10"/>
        <v>0.6470588235294118</v>
      </c>
      <c r="R32" s="23">
        <f t="shared" si="11"/>
        <v>0.88235294117647056</v>
      </c>
    </row>
    <row r="33" spans="2:18" x14ac:dyDescent="0.25">
      <c r="B33" s="9">
        <v>33</v>
      </c>
      <c r="C33" s="9" t="s">
        <v>65</v>
      </c>
      <c r="D33" s="9">
        <v>6853</v>
      </c>
      <c r="E33" s="9" t="s">
        <v>49</v>
      </c>
      <c r="F33" s="9" t="s">
        <v>21</v>
      </c>
      <c r="G33" s="9" t="s">
        <v>35</v>
      </c>
      <c r="H33" s="9" t="s">
        <v>40</v>
      </c>
      <c r="I33" s="12">
        <v>-1452.333333333333</v>
      </c>
      <c r="J33" s="13" t="str">
        <f t="shared" si="0"/>
        <v>Carrier</v>
      </c>
      <c r="K33" s="13">
        <f t="shared" si="1"/>
        <v>1</v>
      </c>
      <c r="M33" s="21" t="str">
        <f t="shared" si="7"/>
        <v>C (n=18)</v>
      </c>
      <c r="N33" s="9" t="s">
        <v>29</v>
      </c>
      <c r="O33" s="21">
        <f t="shared" si="8"/>
        <v>18</v>
      </c>
      <c r="P33" s="22">
        <f t="shared" si="9"/>
        <v>1475.333333333333</v>
      </c>
      <c r="Q33" s="23">
        <f t="shared" si="10"/>
        <v>0.72222222222222221</v>
      </c>
      <c r="R33" s="23">
        <f t="shared" si="11"/>
        <v>0.66666666666666663</v>
      </c>
    </row>
    <row r="34" spans="2:18" x14ac:dyDescent="0.25">
      <c r="B34" s="9">
        <v>34</v>
      </c>
      <c r="C34" s="9" t="s">
        <v>55</v>
      </c>
      <c r="D34" s="9">
        <v>6854</v>
      </c>
      <c r="E34" s="9" t="s">
        <v>49</v>
      </c>
      <c r="F34" s="9" t="s">
        <v>26</v>
      </c>
      <c r="G34" s="9">
        <v>2</v>
      </c>
      <c r="H34" s="9" t="s">
        <v>29</v>
      </c>
      <c r="I34" s="12">
        <v>1450.333333333333</v>
      </c>
      <c r="J34" s="13" t="str">
        <f t="shared" si="0"/>
        <v>Carrier</v>
      </c>
      <c r="K34" s="13">
        <f t="shared" si="1"/>
        <v>1</v>
      </c>
      <c r="M34" s="21" t="str">
        <f t="shared" si="7"/>
        <v>EHOP (n=16)</v>
      </c>
      <c r="N34" s="9" t="s">
        <v>71</v>
      </c>
      <c r="O34" s="21">
        <f t="shared" si="8"/>
        <v>16</v>
      </c>
      <c r="P34" s="22">
        <f t="shared" si="9"/>
        <v>1584.0833333333333</v>
      </c>
      <c r="Q34" s="23">
        <f t="shared" si="10"/>
        <v>0.9375</v>
      </c>
      <c r="R34" s="23">
        <f t="shared" si="11"/>
        <v>0.875</v>
      </c>
    </row>
    <row r="35" spans="2:18" x14ac:dyDescent="0.25">
      <c r="B35" s="9">
        <v>35</v>
      </c>
      <c r="C35" s="9" t="s">
        <v>60</v>
      </c>
      <c r="D35" s="9">
        <v>6855</v>
      </c>
      <c r="E35" s="9" t="s">
        <v>49</v>
      </c>
      <c r="F35" s="9" t="s">
        <v>16</v>
      </c>
      <c r="G35" s="9">
        <v>11</v>
      </c>
      <c r="H35" s="9" t="s">
        <v>32</v>
      </c>
      <c r="I35" s="12">
        <v>1015.6666666666664</v>
      </c>
      <c r="J35" s="13" t="str">
        <f t="shared" si="0"/>
        <v>Carrier</v>
      </c>
      <c r="K35" s="13">
        <f t="shared" si="1"/>
        <v>1</v>
      </c>
      <c r="M35" s="21" t="str">
        <f t="shared" si="7"/>
        <v>F (n=5)</v>
      </c>
      <c r="N35" s="9" t="s">
        <v>32</v>
      </c>
      <c r="O35" s="21">
        <f t="shared" si="8"/>
        <v>5</v>
      </c>
      <c r="P35" s="22">
        <f t="shared" si="9"/>
        <v>1390.3333333333333</v>
      </c>
      <c r="Q35" s="23">
        <f t="shared" si="10"/>
        <v>0.6</v>
      </c>
      <c r="R35" s="23">
        <f t="shared" si="11"/>
        <v>0.8</v>
      </c>
    </row>
    <row r="36" spans="2:18" x14ac:dyDescent="0.25">
      <c r="B36" s="9">
        <v>36</v>
      </c>
      <c r="C36" s="9" t="s">
        <v>73</v>
      </c>
      <c r="D36" s="9">
        <v>6856</v>
      </c>
      <c r="E36" s="9" t="s">
        <v>49</v>
      </c>
      <c r="F36" s="9" t="s">
        <v>20</v>
      </c>
      <c r="G36" s="9" t="s">
        <v>39</v>
      </c>
      <c r="H36" s="9" t="s">
        <v>40</v>
      </c>
      <c r="I36" s="12">
        <v>1017.6666666666664</v>
      </c>
      <c r="J36" s="13" t="str">
        <f t="shared" ref="J36:J67" si="12">IF(I36&gt;1499,"PI-IBS","Carrier")</f>
        <v>Carrier</v>
      </c>
      <c r="K36" s="13">
        <f t="shared" ref="K36:K67" si="13">IF(J36=E36,1,0)</f>
        <v>1</v>
      </c>
      <c r="M36" s="21" t="str">
        <f t="shared" si="7"/>
        <v>J (n=1)</v>
      </c>
      <c r="N36" s="9" t="s">
        <v>64</v>
      </c>
      <c r="O36" s="21">
        <f t="shared" si="8"/>
        <v>1</v>
      </c>
      <c r="P36" s="22">
        <f t="shared" si="9"/>
        <v>1451.6666666666663</v>
      </c>
      <c r="Q36" s="23">
        <f t="shared" si="10"/>
        <v>0</v>
      </c>
      <c r="R36" s="23">
        <f t="shared" si="11"/>
        <v>1</v>
      </c>
    </row>
    <row r="37" spans="2:18" x14ac:dyDescent="0.25">
      <c r="B37" s="9">
        <v>37</v>
      </c>
      <c r="C37" s="9" t="s">
        <v>59</v>
      </c>
      <c r="D37" s="9">
        <v>6857</v>
      </c>
      <c r="E37" s="9" t="s">
        <v>49</v>
      </c>
      <c r="F37" s="9" t="s">
        <v>20</v>
      </c>
      <c r="G37" s="9">
        <v>10</v>
      </c>
      <c r="H37" s="9" t="s">
        <v>36</v>
      </c>
      <c r="I37" s="12">
        <v>1025.6666666666665</v>
      </c>
      <c r="J37" s="13" t="str">
        <f t="shared" si="12"/>
        <v>Carrier</v>
      </c>
      <c r="K37" s="13">
        <f t="shared" si="13"/>
        <v>1</v>
      </c>
      <c r="M37" s="21" t="str">
        <f t="shared" si="7"/>
        <v>K (n=2)</v>
      </c>
      <c r="N37" s="9" t="s">
        <v>62</v>
      </c>
      <c r="O37" s="21">
        <f t="shared" si="8"/>
        <v>2</v>
      </c>
      <c r="P37" s="22">
        <f t="shared" si="9"/>
        <v>1449.333333333333</v>
      </c>
      <c r="Q37" s="23">
        <f t="shared" si="10"/>
        <v>0.5</v>
      </c>
      <c r="R37" s="23">
        <f t="shared" si="11"/>
        <v>1</v>
      </c>
    </row>
    <row r="38" spans="2:18" x14ac:dyDescent="0.25">
      <c r="B38" s="9">
        <v>38</v>
      </c>
      <c r="C38" s="9" t="s">
        <v>66</v>
      </c>
      <c r="D38" s="9">
        <v>6858</v>
      </c>
      <c r="E38" s="9" t="s">
        <v>49</v>
      </c>
      <c r="F38" s="9" t="s">
        <v>21</v>
      </c>
      <c r="G38" s="9" t="s">
        <v>35</v>
      </c>
      <c r="H38" s="9" t="s">
        <v>40</v>
      </c>
      <c r="I38" s="12">
        <v>-1452.333333333333</v>
      </c>
      <c r="J38" s="13" t="str">
        <f t="shared" si="12"/>
        <v>Carrier</v>
      </c>
      <c r="K38" s="13">
        <f t="shared" si="13"/>
        <v>1</v>
      </c>
      <c r="M38" s="24" t="s">
        <v>74</v>
      </c>
      <c r="N38" s="27" t="s">
        <v>58</v>
      </c>
      <c r="O38" s="24">
        <f t="shared" si="8"/>
        <v>2</v>
      </c>
      <c r="P38" s="25">
        <f t="shared" si="9"/>
        <v>1166</v>
      </c>
      <c r="Q38" s="26">
        <f t="shared" si="10"/>
        <v>0.5</v>
      </c>
      <c r="R38" s="26">
        <f t="shared" si="11"/>
        <v>1</v>
      </c>
    </row>
    <row r="39" spans="2:18" x14ac:dyDescent="0.25">
      <c r="B39" s="9">
        <v>39</v>
      </c>
      <c r="C39" s="9" t="s">
        <v>75</v>
      </c>
      <c r="D39" s="9">
        <v>6859</v>
      </c>
      <c r="E39" s="9" t="s">
        <v>49</v>
      </c>
      <c r="F39" s="9" t="s">
        <v>30</v>
      </c>
      <c r="G39" s="9" t="s">
        <v>39</v>
      </c>
      <c r="H39" s="9" t="s">
        <v>40</v>
      </c>
      <c r="I39" s="12">
        <v>1018.333333333333</v>
      </c>
      <c r="J39" s="13" t="str">
        <f t="shared" si="12"/>
        <v>Carrier</v>
      </c>
      <c r="K39" s="13">
        <f t="shared" si="13"/>
        <v>1</v>
      </c>
      <c r="O39" s="5"/>
      <c r="P39" s="6"/>
      <c r="Q39" s="7"/>
      <c r="R39" s="7"/>
    </row>
    <row r="40" spans="2:18" x14ac:dyDescent="0.25">
      <c r="B40" s="9">
        <v>40</v>
      </c>
      <c r="C40" s="9" t="s">
        <v>69</v>
      </c>
      <c r="D40" s="9">
        <v>6860</v>
      </c>
      <c r="E40" s="9" t="s">
        <v>49</v>
      </c>
      <c r="F40" s="9" t="s">
        <v>33</v>
      </c>
      <c r="G40" s="9" t="s">
        <v>70</v>
      </c>
      <c r="H40" s="9" t="s">
        <v>71</v>
      </c>
      <c r="I40" s="12">
        <v>1450.333333333333</v>
      </c>
      <c r="J40" s="13" t="str">
        <f t="shared" si="12"/>
        <v>Carrier</v>
      </c>
      <c r="K40" s="13">
        <f t="shared" si="13"/>
        <v>1</v>
      </c>
      <c r="O40" s="5"/>
      <c r="P40" s="6"/>
      <c r="Q40" s="7"/>
      <c r="R40" s="7"/>
    </row>
    <row r="41" spans="2:18" ht="30" x14ac:dyDescent="0.25">
      <c r="B41" s="9">
        <v>42</v>
      </c>
      <c r="C41" s="9" t="s">
        <v>82</v>
      </c>
      <c r="D41" s="9">
        <v>6862</v>
      </c>
      <c r="E41" s="9" t="s">
        <v>49</v>
      </c>
      <c r="F41" s="9" t="s">
        <v>24</v>
      </c>
      <c r="G41" s="14" t="s">
        <v>58</v>
      </c>
      <c r="H41" s="9" t="s">
        <v>29</v>
      </c>
      <c r="I41" s="12">
        <v>1592.9999999999995</v>
      </c>
      <c r="J41" s="13" t="str">
        <f t="shared" si="12"/>
        <v>PI-IBS</v>
      </c>
      <c r="K41" s="13">
        <f t="shared" si="13"/>
        <v>0</v>
      </c>
      <c r="M41" s="4" t="s">
        <v>9</v>
      </c>
      <c r="N41" s="2" t="s">
        <v>4</v>
      </c>
      <c r="O41" s="4" t="s">
        <v>10</v>
      </c>
      <c r="P41" s="4" t="s">
        <v>11</v>
      </c>
      <c r="Q41" s="4" t="s">
        <v>12</v>
      </c>
      <c r="R41" s="4" t="s">
        <v>13</v>
      </c>
    </row>
    <row r="42" spans="2:18" x14ac:dyDescent="0.25">
      <c r="B42" s="9">
        <v>43</v>
      </c>
      <c r="C42" s="9" t="s">
        <v>77</v>
      </c>
      <c r="D42" s="9">
        <v>6863</v>
      </c>
      <c r="E42" s="9" t="s">
        <v>49</v>
      </c>
      <c r="F42" s="9" t="s">
        <v>17</v>
      </c>
      <c r="G42" s="9" t="s">
        <v>39</v>
      </c>
      <c r="H42" s="9" t="s">
        <v>40</v>
      </c>
      <c r="I42" s="12">
        <v>1159.6666666666665</v>
      </c>
      <c r="J42" s="13" t="str">
        <f t="shared" si="12"/>
        <v>Carrier</v>
      </c>
      <c r="K42" s="13">
        <f t="shared" si="13"/>
        <v>1</v>
      </c>
      <c r="M42" s="17" t="str">
        <f t="shared" ref="M42:M52" si="14">CONCATENATE("HS:",N42," (n=",O42,")")</f>
        <v>HS:10 (n=1)</v>
      </c>
      <c r="N42" s="18">
        <v>10</v>
      </c>
      <c r="O42" s="17">
        <f t="shared" ref="O42:O57" si="15">COUNTIF($G:$G,$N42)</f>
        <v>1</v>
      </c>
      <c r="P42" s="19">
        <f t="shared" ref="P42:P57" si="16">AVERAGEIF($G:$G,$N42,$I:$I)</f>
        <v>1025.6666666666665</v>
      </c>
      <c r="Q42" s="20">
        <f t="shared" ref="Q42:Q57" si="17">(COUNTIFS($G:$G,$N42,$I:$I,"&gt;1499"))/$O42</f>
        <v>0</v>
      </c>
      <c r="R42" s="20">
        <f t="shared" ref="R42:R57" si="18">(SUMIFS(K:K,G:G,N42))/O42</f>
        <v>1</v>
      </c>
    </row>
    <row r="43" spans="2:18" x14ac:dyDescent="0.25">
      <c r="B43" s="9">
        <v>44</v>
      </c>
      <c r="C43" s="9" t="s">
        <v>81</v>
      </c>
      <c r="D43" s="9">
        <v>6864</v>
      </c>
      <c r="E43" s="9" t="s">
        <v>49</v>
      </c>
      <c r="F43" s="9" t="s">
        <v>25</v>
      </c>
      <c r="G43" s="9">
        <v>15</v>
      </c>
      <c r="H43" s="9" t="s">
        <v>71</v>
      </c>
      <c r="I43" s="12">
        <v>1592.9999999999995</v>
      </c>
      <c r="J43" s="13" t="str">
        <f t="shared" si="12"/>
        <v>PI-IBS</v>
      </c>
      <c r="K43" s="13">
        <f t="shared" si="13"/>
        <v>0</v>
      </c>
      <c r="M43" s="21" t="str">
        <f t="shared" si="14"/>
        <v>HS:37 (n=1)</v>
      </c>
      <c r="N43" s="9">
        <v>37</v>
      </c>
      <c r="O43" s="21">
        <f t="shared" si="15"/>
        <v>1</v>
      </c>
      <c r="P43" s="22">
        <f t="shared" si="16"/>
        <v>1592.9999999999995</v>
      </c>
      <c r="Q43" s="23">
        <f t="shared" si="17"/>
        <v>1</v>
      </c>
      <c r="R43" s="23">
        <f t="shared" si="18"/>
        <v>1</v>
      </c>
    </row>
    <row r="44" spans="2:18" x14ac:dyDescent="0.25">
      <c r="B44" s="9">
        <v>45</v>
      </c>
      <c r="C44" s="9" t="s">
        <v>78</v>
      </c>
      <c r="D44" s="9">
        <v>6865</v>
      </c>
      <c r="E44" s="9" t="s">
        <v>49</v>
      </c>
      <c r="F44" s="9" t="s">
        <v>15</v>
      </c>
      <c r="G44" s="9" t="s">
        <v>39</v>
      </c>
      <c r="H44" s="9" t="s">
        <v>40</v>
      </c>
      <c r="I44" s="12">
        <v>1301.6666666666665</v>
      </c>
      <c r="J44" s="13" t="str">
        <f t="shared" si="12"/>
        <v>Carrier</v>
      </c>
      <c r="K44" s="13">
        <f t="shared" si="13"/>
        <v>1</v>
      </c>
      <c r="M44" s="21" t="str">
        <f t="shared" si="14"/>
        <v>HS:55 (n=1)</v>
      </c>
      <c r="N44" s="9">
        <v>55</v>
      </c>
      <c r="O44" s="21">
        <f t="shared" si="15"/>
        <v>1</v>
      </c>
      <c r="P44" s="22">
        <f t="shared" si="16"/>
        <v>1592.9999999999995</v>
      </c>
      <c r="Q44" s="23">
        <f t="shared" si="17"/>
        <v>1</v>
      </c>
      <c r="R44" s="23">
        <f t="shared" si="18"/>
        <v>1</v>
      </c>
    </row>
    <row r="45" spans="2:18" x14ac:dyDescent="0.25">
      <c r="B45" s="9">
        <v>46</v>
      </c>
      <c r="C45" s="9" t="s">
        <v>63</v>
      </c>
      <c r="D45" s="9">
        <v>6866</v>
      </c>
      <c r="E45" s="9" t="s">
        <v>49</v>
      </c>
      <c r="F45" s="9" t="s">
        <v>19</v>
      </c>
      <c r="G45" s="9">
        <v>53</v>
      </c>
      <c r="H45" s="9" t="s">
        <v>64</v>
      </c>
      <c r="I45" s="12">
        <v>1451.6666666666663</v>
      </c>
      <c r="J45" s="13" t="str">
        <f t="shared" si="12"/>
        <v>Carrier</v>
      </c>
      <c r="K45" s="13">
        <f t="shared" si="13"/>
        <v>1</v>
      </c>
      <c r="M45" s="21" t="str">
        <f t="shared" si="14"/>
        <v>HS:6 (n=1)</v>
      </c>
      <c r="N45" s="9">
        <v>6</v>
      </c>
      <c r="O45" s="21">
        <f t="shared" si="15"/>
        <v>1</v>
      </c>
      <c r="P45" s="22">
        <f t="shared" si="16"/>
        <v>1592.9999999999995</v>
      </c>
      <c r="Q45" s="23">
        <f t="shared" si="17"/>
        <v>1</v>
      </c>
      <c r="R45" s="23">
        <f t="shared" si="18"/>
        <v>1</v>
      </c>
    </row>
    <row r="46" spans="2:18" x14ac:dyDescent="0.25">
      <c r="B46" s="9">
        <v>47</v>
      </c>
      <c r="C46" s="9" t="s">
        <v>72</v>
      </c>
      <c r="D46" s="9">
        <v>6867</v>
      </c>
      <c r="E46" s="9" t="s">
        <v>49</v>
      </c>
      <c r="F46" s="9" t="s">
        <v>15</v>
      </c>
      <c r="G46" s="9" t="s">
        <v>39</v>
      </c>
      <c r="H46" s="9" t="s">
        <v>36</v>
      </c>
      <c r="I46" s="12">
        <v>839.66666666666606</v>
      </c>
      <c r="J46" s="13" t="str">
        <f t="shared" si="12"/>
        <v>Carrier</v>
      </c>
      <c r="K46" s="13">
        <f t="shared" si="13"/>
        <v>1</v>
      </c>
      <c r="M46" s="21" t="str">
        <f t="shared" si="14"/>
        <v>HS:11 (n=2)</v>
      </c>
      <c r="N46" s="9">
        <v>11</v>
      </c>
      <c r="O46" s="21">
        <f t="shared" si="15"/>
        <v>2</v>
      </c>
      <c r="P46" s="22">
        <f t="shared" si="16"/>
        <v>1086.3333333333333</v>
      </c>
      <c r="Q46" s="23">
        <f t="shared" si="17"/>
        <v>0</v>
      </c>
      <c r="R46" s="23">
        <f t="shared" si="18"/>
        <v>0.5</v>
      </c>
    </row>
    <row r="47" spans="2:18" x14ac:dyDescent="0.25">
      <c r="B47" s="9">
        <v>48</v>
      </c>
      <c r="C47" s="9" t="s">
        <v>56</v>
      </c>
      <c r="D47" s="9">
        <v>6868</v>
      </c>
      <c r="E47" s="9" t="s">
        <v>49</v>
      </c>
      <c r="F47" s="9" t="s">
        <v>26</v>
      </c>
      <c r="G47" s="9">
        <v>2</v>
      </c>
      <c r="H47" s="9" t="s">
        <v>29</v>
      </c>
      <c r="I47" s="12">
        <v>1451.6666666666661</v>
      </c>
      <c r="J47" s="13" t="str">
        <f t="shared" si="12"/>
        <v>Carrier</v>
      </c>
      <c r="K47" s="13">
        <f t="shared" si="13"/>
        <v>1</v>
      </c>
      <c r="M47" s="21" t="str">
        <f t="shared" si="14"/>
        <v>HS:9 (n=2)</v>
      </c>
      <c r="N47" s="9">
        <v>9</v>
      </c>
      <c r="O47" s="21">
        <f t="shared" si="15"/>
        <v>2</v>
      </c>
      <c r="P47" s="22">
        <f t="shared" si="16"/>
        <v>1166</v>
      </c>
      <c r="Q47" s="23">
        <f t="shared" si="17"/>
        <v>0.5</v>
      </c>
      <c r="R47" s="23">
        <f t="shared" si="18"/>
        <v>1</v>
      </c>
    </row>
    <row r="48" spans="2:18" x14ac:dyDescent="0.25">
      <c r="B48" s="9">
        <v>49</v>
      </c>
      <c r="C48" s="9" t="s">
        <v>68</v>
      </c>
      <c r="D48" s="9">
        <v>6869</v>
      </c>
      <c r="E48" s="9" t="s">
        <v>49</v>
      </c>
      <c r="F48" s="9" t="s">
        <v>21</v>
      </c>
      <c r="G48" s="9" t="s">
        <v>35</v>
      </c>
      <c r="H48" s="9" t="s">
        <v>40</v>
      </c>
      <c r="I48" s="12">
        <v>-1016.9999999999998</v>
      </c>
      <c r="J48" s="13" t="str">
        <f t="shared" si="12"/>
        <v>Carrier</v>
      </c>
      <c r="K48" s="13">
        <f t="shared" si="13"/>
        <v>1</v>
      </c>
      <c r="M48" s="21" t="str">
        <f t="shared" si="14"/>
        <v>HS:15 (n=3)</v>
      </c>
      <c r="N48" s="9">
        <v>15</v>
      </c>
      <c r="O48" s="21">
        <f t="shared" si="15"/>
        <v>3</v>
      </c>
      <c r="P48" s="22">
        <f t="shared" si="16"/>
        <v>1497.2222222222219</v>
      </c>
      <c r="Q48" s="23">
        <f t="shared" si="17"/>
        <v>0.66666666666666663</v>
      </c>
      <c r="R48" s="23">
        <f t="shared" si="18"/>
        <v>0.66666666666666663</v>
      </c>
    </row>
    <row r="49" spans="2:18" x14ac:dyDescent="0.25">
      <c r="B49" s="9">
        <v>50</v>
      </c>
      <c r="C49" s="9" t="s">
        <v>67</v>
      </c>
      <c r="D49" s="9">
        <v>6870</v>
      </c>
      <c r="E49" s="9" t="s">
        <v>49</v>
      </c>
      <c r="F49" s="9" t="s">
        <v>21</v>
      </c>
      <c r="G49" s="9" t="s">
        <v>35</v>
      </c>
      <c r="H49" s="9" t="s">
        <v>40</v>
      </c>
      <c r="I49" s="12">
        <v>-1452.333333333333</v>
      </c>
      <c r="J49" s="13" t="str">
        <f t="shared" si="12"/>
        <v>Carrier</v>
      </c>
      <c r="K49" s="13">
        <f t="shared" si="13"/>
        <v>1</v>
      </c>
      <c r="M49" s="21" t="str">
        <f t="shared" si="14"/>
        <v>HS:19 (n=3)</v>
      </c>
      <c r="N49" s="9">
        <v>19</v>
      </c>
      <c r="O49" s="21">
        <f t="shared" si="15"/>
        <v>3</v>
      </c>
      <c r="P49" s="22">
        <f t="shared" si="16"/>
        <v>1592.9999999999993</v>
      </c>
      <c r="Q49" s="23">
        <f t="shared" si="17"/>
        <v>1</v>
      </c>
      <c r="R49" s="23">
        <f t="shared" si="18"/>
        <v>1</v>
      </c>
    </row>
    <row r="50" spans="2:18" x14ac:dyDescent="0.25">
      <c r="B50" s="9">
        <v>51</v>
      </c>
      <c r="C50" s="9" t="s">
        <v>79</v>
      </c>
      <c r="D50" s="9">
        <v>6871</v>
      </c>
      <c r="E50" s="9" t="s">
        <v>49</v>
      </c>
      <c r="F50" s="9" t="s">
        <v>26</v>
      </c>
      <c r="G50" s="9">
        <v>2</v>
      </c>
      <c r="H50" s="9" t="s">
        <v>29</v>
      </c>
      <c r="I50" s="12">
        <v>1592.9999999999995</v>
      </c>
      <c r="J50" s="13" t="str">
        <f t="shared" si="12"/>
        <v>PI-IBS</v>
      </c>
      <c r="K50" s="13">
        <f t="shared" si="13"/>
        <v>0</v>
      </c>
      <c r="M50" s="21" t="str">
        <f t="shared" si="14"/>
        <v>HS:5 (n=3)</v>
      </c>
      <c r="N50" s="9">
        <v>5</v>
      </c>
      <c r="O50" s="21">
        <f t="shared" si="15"/>
        <v>3</v>
      </c>
      <c r="P50" s="22">
        <f t="shared" si="16"/>
        <v>1592.9999999999993</v>
      </c>
      <c r="Q50" s="23">
        <f t="shared" si="17"/>
        <v>1</v>
      </c>
      <c r="R50" s="23">
        <f t="shared" si="18"/>
        <v>1</v>
      </c>
    </row>
    <row r="51" spans="2:18" x14ac:dyDescent="0.25">
      <c r="B51" s="9">
        <v>52</v>
      </c>
      <c r="C51" s="9" t="s">
        <v>86</v>
      </c>
      <c r="D51" s="9">
        <v>6872</v>
      </c>
      <c r="E51" s="9" t="s">
        <v>49</v>
      </c>
      <c r="F51" s="9" t="s">
        <v>22</v>
      </c>
      <c r="G51" s="9" t="s">
        <v>39</v>
      </c>
      <c r="H51" s="9" t="s">
        <v>36</v>
      </c>
      <c r="I51" s="12">
        <v>1592.9999999999995</v>
      </c>
      <c r="J51" s="13" t="str">
        <f t="shared" si="12"/>
        <v>PI-IBS</v>
      </c>
      <c r="K51" s="13">
        <f t="shared" si="13"/>
        <v>0</v>
      </c>
      <c r="M51" s="21" t="str">
        <f t="shared" si="14"/>
        <v>HS:53 (n=3)</v>
      </c>
      <c r="N51" s="9">
        <v>53</v>
      </c>
      <c r="O51" s="21">
        <f t="shared" si="15"/>
        <v>3</v>
      </c>
      <c r="P51" s="22">
        <f t="shared" si="16"/>
        <v>1545.8888888888885</v>
      </c>
      <c r="Q51" s="23">
        <f t="shared" si="17"/>
        <v>0.66666666666666663</v>
      </c>
      <c r="R51" s="23">
        <f t="shared" si="18"/>
        <v>1</v>
      </c>
    </row>
    <row r="52" spans="2:18" x14ac:dyDescent="0.25">
      <c r="B52" s="9">
        <v>53</v>
      </c>
      <c r="C52" s="9" t="s">
        <v>48</v>
      </c>
      <c r="D52" s="9">
        <v>6873</v>
      </c>
      <c r="E52" s="9" t="s">
        <v>49</v>
      </c>
      <c r="F52" s="9" t="s">
        <v>26</v>
      </c>
      <c r="G52" s="9">
        <v>1</v>
      </c>
      <c r="H52" s="9" t="s">
        <v>29</v>
      </c>
      <c r="I52" s="12">
        <v>981.66666666666583</v>
      </c>
      <c r="J52" s="13" t="str">
        <f t="shared" si="12"/>
        <v>Carrier</v>
      </c>
      <c r="K52" s="13">
        <f t="shared" si="13"/>
        <v>1</v>
      </c>
      <c r="M52" s="21" t="str">
        <f t="shared" si="14"/>
        <v>HS:1 (n=6)</v>
      </c>
      <c r="N52" s="9">
        <v>1</v>
      </c>
      <c r="O52" s="21">
        <f t="shared" si="15"/>
        <v>6</v>
      </c>
      <c r="P52" s="22">
        <f t="shared" si="16"/>
        <v>1268.3333333333328</v>
      </c>
      <c r="Q52" s="23">
        <f t="shared" si="17"/>
        <v>0.16666666666666666</v>
      </c>
      <c r="R52" s="23">
        <f t="shared" si="18"/>
        <v>0.83333333333333337</v>
      </c>
    </row>
    <row r="53" spans="2:18" x14ac:dyDescent="0.25">
      <c r="B53" s="9">
        <v>54</v>
      </c>
      <c r="C53" s="9" t="s">
        <v>85</v>
      </c>
      <c r="D53" s="9">
        <v>6874</v>
      </c>
      <c r="E53" s="9" t="s">
        <v>49</v>
      </c>
      <c r="F53" s="9" t="s">
        <v>25</v>
      </c>
      <c r="G53" s="9" t="s">
        <v>35</v>
      </c>
      <c r="H53" s="9" t="s">
        <v>29</v>
      </c>
      <c r="I53" s="12">
        <v>1592.9999999999995</v>
      </c>
      <c r="J53" s="13" t="str">
        <f t="shared" si="12"/>
        <v>PI-IBS</v>
      </c>
      <c r="K53" s="13">
        <f t="shared" si="13"/>
        <v>0</v>
      </c>
      <c r="M53" s="21" t="s">
        <v>101</v>
      </c>
      <c r="N53" s="14" t="s">
        <v>58</v>
      </c>
      <c r="O53" s="21">
        <f t="shared" si="15"/>
        <v>7</v>
      </c>
      <c r="P53" s="22">
        <f t="shared" si="16"/>
        <v>1592.9999999999998</v>
      </c>
      <c r="Q53" s="23">
        <f t="shared" si="17"/>
        <v>1</v>
      </c>
      <c r="R53" s="23">
        <f t="shared" si="18"/>
        <v>0.5714285714285714</v>
      </c>
    </row>
    <row r="54" spans="2:18" x14ac:dyDescent="0.25">
      <c r="B54" s="9">
        <v>55</v>
      </c>
      <c r="C54" s="9" t="s">
        <v>83</v>
      </c>
      <c r="D54" s="9">
        <v>6875</v>
      </c>
      <c r="E54" s="9" t="s">
        <v>49</v>
      </c>
      <c r="F54" s="9" t="s">
        <v>26</v>
      </c>
      <c r="G54" s="14" t="s">
        <v>58</v>
      </c>
      <c r="H54" s="9" t="s">
        <v>29</v>
      </c>
      <c r="I54" s="12">
        <v>1592.9999999999995</v>
      </c>
      <c r="J54" s="13" t="str">
        <f t="shared" si="12"/>
        <v>PI-IBS</v>
      </c>
      <c r="K54" s="13">
        <f t="shared" si="13"/>
        <v>0</v>
      </c>
      <c r="M54" s="21" t="str">
        <f>CONCATENATE("HS:",N54," (n=",O54,")")</f>
        <v>HS:23,36 (n=8)</v>
      </c>
      <c r="N54" s="9" t="s">
        <v>35</v>
      </c>
      <c r="O54" s="21">
        <f t="shared" si="15"/>
        <v>8</v>
      </c>
      <c r="P54" s="22">
        <f t="shared" si="16"/>
        <v>107.1666666666666</v>
      </c>
      <c r="Q54" s="23">
        <f t="shared" si="17"/>
        <v>0.375</v>
      </c>
      <c r="R54" s="23">
        <f t="shared" si="18"/>
        <v>0.75</v>
      </c>
    </row>
    <row r="55" spans="2:18" x14ac:dyDescent="0.25">
      <c r="B55" s="9">
        <v>56</v>
      </c>
      <c r="C55" s="9" t="s">
        <v>54</v>
      </c>
      <c r="D55" s="9">
        <v>6876</v>
      </c>
      <c r="E55" s="9" t="s">
        <v>49</v>
      </c>
      <c r="F55" s="9" t="s">
        <v>26</v>
      </c>
      <c r="G55" s="9">
        <v>2</v>
      </c>
      <c r="H55" s="9" t="s">
        <v>29</v>
      </c>
      <c r="I55" s="12">
        <v>981.66666666666583</v>
      </c>
      <c r="J55" s="13" t="str">
        <f t="shared" si="12"/>
        <v>Carrier</v>
      </c>
      <c r="K55" s="13">
        <f t="shared" si="13"/>
        <v>1</v>
      </c>
      <c r="M55" s="21" t="str">
        <f>CONCATENATE("HS:",N55," (n=",O55,")")</f>
        <v>HS:3,17 (n=8)</v>
      </c>
      <c r="N55" s="9" t="s">
        <v>70</v>
      </c>
      <c r="O55" s="21">
        <f t="shared" si="15"/>
        <v>8</v>
      </c>
      <c r="P55" s="22">
        <f t="shared" si="16"/>
        <v>1575.1666666666665</v>
      </c>
      <c r="Q55" s="23">
        <f t="shared" si="17"/>
        <v>0.875</v>
      </c>
      <c r="R55" s="23">
        <f t="shared" si="18"/>
        <v>1</v>
      </c>
    </row>
    <row r="56" spans="2:18" x14ac:dyDescent="0.25">
      <c r="B56" s="9">
        <v>57</v>
      </c>
      <c r="C56" s="9" t="s">
        <v>52</v>
      </c>
      <c r="D56" s="9">
        <v>6877</v>
      </c>
      <c r="E56" s="9" t="s">
        <v>49</v>
      </c>
      <c r="F56" s="9" t="s">
        <v>25</v>
      </c>
      <c r="G56" s="9">
        <v>1</v>
      </c>
      <c r="H56" s="9" t="s">
        <v>36</v>
      </c>
      <c r="I56" s="12">
        <v>1309.6666666666665</v>
      </c>
      <c r="J56" s="13" t="str">
        <f t="shared" si="12"/>
        <v>Carrier</v>
      </c>
      <c r="K56" s="13">
        <f t="shared" si="13"/>
        <v>1</v>
      </c>
      <c r="M56" s="21" t="str">
        <f>CONCATENATE("HS:",N56," (n=",O56,")")</f>
        <v>HS:2 (n=12)</v>
      </c>
      <c r="N56" s="9">
        <v>2</v>
      </c>
      <c r="O56" s="21">
        <f t="shared" si="15"/>
        <v>12</v>
      </c>
      <c r="P56" s="22">
        <f t="shared" si="16"/>
        <v>1518.3888888888885</v>
      </c>
      <c r="Q56" s="23">
        <f t="shared" si="17"/>
        <v>0.75</v>
      </c>
      <c r="R56" s="23">
        <f t="shared" si="18"/>
        <v>0.83333333333333337</v>
      </c>
    </row>
    <row r="57" spans="2:18" x14ac:dyDescent="0.25">
      <c r="B57" s="9">
        <v>58</v>
      </c>
      <c r="C57" s="9" t="s">
        <v>53</v>
      </c>
      <c r="D57" s="9">
        <v>6878</v>
      </c>
      <c r="E57" s="9" t="s">
        <v>49</v>
      </c>
      <c r="F57" s="9" t="s">
        <v>25</v>
      </c>
      <c r="G57" s="9">
        <v>1</v>
      </c>
      <c r="H57" s="9" t="s">
        <v>36</v>
      </c>
      <c r="I57" s="12">
        <v>1442.333333333333</v>
      </c>
      <c r="J57" s="13" t="str">
        <f t="shared" si="12"/>
        <v>Carrier</v>
      </c>
      <c r="K57" s="13">
        <f t="shared" si="13"/>
        <v>1</v>
      </c>
      <c r="M57" s="24" t="str">
        <f>CONCATENATE("HS:",N57," (n=",O57,")")</f>
        <v>HS:4-complex (n=18)</v>
      </c>
      <c r="N57" s="8" t="s">
        <v>39</v>
      </c>
      <c r="O57" s="24">
        <f t="shared" si="15"/>
        <v>18</v>
      </c>
      <c r="P57" s="25">
        <f t="shared" si="16"/>
        <v>1415.1111111111106</v>
      </c>
      <c r="Q57" s="26">
        <f t="shared" si="17"/>
        <v>0.55555555555555558</v>
      </c>
      <c r="R57" s="26">
        <f t="shared" si="18"/>
        <v>0.77777777777777779</v>
      </c>
    </row>
    <row r="58" spans="2:18" x14ac:dyDescent="0.25">
      <c r="B58" s="9">
        <v>59</v>
      </c>
      <c r="C58" s="9" t="s">
        <v>84</v>
      </c>
      <c r="D58" s="9">
        <v>6879</v>
      </c>
      <c r="E58" s="9" t="s">
        <v>49</v>
      </c>
      <c r="F58" s="9" t="s">
        <v>23</v>
      </c>
      <c r="G58" s="14" t="s">
        <v>58</v>
      </c>
      <c r="H58" s="9" t="s">
        <v>71</v>
      </c>
      <c r="I58" s="12">
        <v>1592.9999999999995</v>
      </c>
      <c r="J58" s="13" t="str">
        <f t="shared" si="12"/>
        <v>PI-IBS</v>
      </c>
      <c r="K58" s="13">
        <f t="shared" si="13"/>
        <v>0</v>
      </c>
    </row>
    <row r="59" spans="2:18" x14ac:dyDescent="0.25">
      <c r="B59" s="9">
        <v>60</v>
      </c>
      <c r="C59" s="9" t="s">
        <v>61</v>
      </c>
      <c r="D59" s="9">
        <v>6880</v>
      </c>
      <c r="E59" s="9" t="s">
        <v>49</v>
      </c>
      <c r="F59" s="9" t="s">
        <v>37</v>
      </c>
      <c r="G59" s="9">
        <v>15</v>
      </c>
      <c r="H59" s="9" t="s">
        <v>62</v>
      </c>
      <c r="I59" s="12">
        <v>1305.6666666666665</v>
      </c>
      <c r="J59" s="13" t="str">
        <f t="shared" si="12"/>
        <v>Carrier</v>
      </c>
      <c r="K59" s="13">
        <f t="shared" si="13"/>
        <v>1</v>
      </c>
    </row>
    <row r="60" spans="2:18" x14ac:dyDescent="0.25">
      <c r="B60" s="9">
        <v>63</v>
      </c>
      <c r="C60" s="9" t="s">
        <v>57</v>
      </c>
      <c r="D60" s="9">
        <v>7735</v>
      </c>
      <c r="E60" s="9" t="s">
        <v>49</v>
      </c>
      <c r="F60" s="9" t="s">
        <v>41</v>
      </c>
      <c r="G60" s="9">
        <v>9</v>
      </c>
      <c r="H60" s="14" t="s">
        <v>58</v>
      </c>
      <c r="I60" s="12">
        <v>739.00000000000023</v>
      </c>
      <c r="J60" s="13" t="str">
        <f t="shared" si="12"/>
        <v>Carrier</v>
      </c>
      <c r="K60" s="13">
        <f t="shared" si="13"/>
        <v>1</v>
      </c>
    </row>
    <row r="61" spans="2:18" x14ac:dyDescent="0.25">
      <c r="B61" s="9">
        <v>69</v>
      </c>
      <c r="C61" s="9" t="s">
        <v>80</v>
      </c>
      <c r="D61" s="9">
        <v>7736</v>
      </c>
      <c r="E61" s="9" t="s">
        <v>49</v>
      </c>
      <c r="F61" s="9" t="s">
        <v>26</v>
      </c>
      <c r="G61" s="9">
        <v>2</v>
      </c>
      <c r="H61" s="9" t="s">
        <v>29</v>
      </c>
      <c r="I61" s="12">
        <v>1592.9999999999995</v>
      </c>
      <c r="J61" s="13" t="str">
        <f t="shared" si="12"/>
        <v>PI-IBS</v>
      </c>
      <c r="K61" s="13">
        <f t="shared" si="13"/>
        <v>0</v>
      </c>
    </row>
    <row r="62" spans="2:18" x14ac:dyDescent="0.25">
      <c r="B62" s="9">
        <v>70</v>
      </c>
      <c r="C62" s="9" t="s">
        <v>88</v>
      </c>
      <c r="D62" s="9">
        <v>7737</v>
      </c>
      <c r="E62" s="9" t="s">
        <v>28</v>
      </c>
      <c r="F62" s="9" t="s">
        <v>26</v>
      </c>
      <c r="G62" s="9">
        <v>2</v>
      </c>
      <c r="H62" s="9" t="s">
        <v>76</v>
      </c>
      <c r="I62" s="12">
        <v>1592.9999999999995</v>
      </c>
      <c r="J62" s="13" t="str">
        <f t="shared" si="12"/>
        <v>PI-IBS</v>
      </c>
      <c r="K62" s="13">
        <f t="shared" si="13"/>
        <v>1</v>
      </c>
    </row>
    <row r="63" spans="2:18" x14ac:dyDescent="0.25">
      <c r="B63" s="9">
        <v>73</v>
      </c>
      <c r="C63" s="9" t="s">
        <v>99</v>
      </c>
      <c r="D63" s="9">
        <v>7740</v>
      </c>
      <c r="E63" s="9" t="s">
        <v>28</v>
      </c>
      <c r="F63" s="9" t="s">
        <v>43</v>
      </c>
      <c r="G63" s="9">
        <v>9</v>
      </c>
      <c r="H63" s="14" t="s">
        <v>58</v>
      </c>
      <c r="I63" s="12">
        <v>1592.9999999999995</v>
      </c>
      <c r="J63" s="13" t="str">
        <f t="shared" si="12"/>
        <v>PI-IBS</v>
      </c>
      <c r="K63" s="13">
        <f t="shared" si="13"/>
        <v>1</v>
      </c>
    </row>
    <row r="64" spans="2:18" x14ac:dyDescent="0.25">
      <c r="B64" s="9">
        <v>74</v>
      </c>
      <c r="C64" s="9" t="s">
        <v>96</v>
      </c>
      <c r="D64" s="9">
        <v>7741</v>
      </c>
      <c r="E64" s="9" t="s">
        <v>28</v>
      </c>
      <c r="F64" s="9" t="s">
        <v>17</v>
      </c>
      <c r="G64" s="9">
        <v>5</v>
      </c>
      <c r="H64" s="9" t="s">
        <v>32</v>
      </c>
      <c r="I64" s="12">
        <v>1592.9999999999995</v>
      </c>
      <c r="J64" s="13" t="str">
        <f t="shared" si="12"/>
        <v>PI-IBS</v>
      </c>
      <c r="K64" s="13">
        <f t="shared" si="13"/>
        <v>1</v>
      </c>
    </row>
    <row r="65" spans="2:11" x14ac:dyDescent="0.25">
      <c r="B65" s="9">
        <v>75</v>
      </c>
      <c r="C65" s="9" t="s">
        <v>117</v>
      </c>
      <c r="D65" s="9">
        <v>7742</v>
      </c>
      <c r="E65" s="9" t="s">
        <v>28</v>
      </c>
      <c r="F65" s="9" t="s">
        <v>18</v>
      </c>
      <c r="G65" s="9" t="s">
        <v>70</v>
      </c>
      <c r="H65" s="9" t="s">
        <v>71</v>
      </c>
      <c r="I65" s="12">
        <v>1592.9999999999995</v>
      </c>
      <c r="J65" s="13" t="str">
        <f t="shared" si="12"/>
        <v>PI-IBS</v>
      </c>
      <c r="K65" s="13">
        <f t="shared" si="13"/>
        <v>1</v>
      </c>
    </row>
    <row r="66" spans="2:11" x14ac:dyDescent="0.25">
      <c r="B66" s="9">
        <v>76</v>
      </c>
      <c r="C66" s="9" t="s">
        <v>123</v>
      </c>
      <c r="D66" s="9">
        <v>7743</v>
      </c>
      <c r="E66" s="9" t="s">
        <v>28</v>
      </c>
      <c r="F66" s="9" t="s">
        <v>51</v>
      </c>
      <c r="G66" s="9" t="s">
        <v>39</v>
      </c>
      <c r="H66" s="9" t="s">
        <v>46</v>
      </c>
      <c r="I66" s="12">
        <v>1592.9999999999995</v>
      </c>
      <c r="J66" s="13" t="str">
        <f t="shared" si="12"/>
        <v>PI-IBS</v>
      </c>
      <c r="K66" s="13">
        <f t="shared" si="13"/>
        <v>1</v>
      </c>
    </row>
    <row r="67" spans="2:11" x14ac:dyDescent="0.25">
      <c r="B67" s="9">
        <v>78</v>
      </c>
      <c r="C67" s="9" t="s">
        <v>118</v>
      </c>
      <c r="D67" s="9">
        <v>7744</v>
      </c>
      <c r="E67" s="9" t="s">
        <v>28</v>
      </c>
      <c r="F67" s="9" t="s">
        <v>18</v>
      </c>
      <c r="G67" s="9" t="s">
        <v>70</v>
      </c>
      <c r="H67" s="9" t="s">
        <v>71</v>
      </c>
      <c r="I67" s="12">
        <v>1592.9999999999995</v>
      </c>
      <c r="J67" s="13" t="str">
        <f t="shared" si="12"/>
        <v>PI-IBS</v>
      </c>
      <c r="K67" s="13">
        <f t="shared" si="13"/>
        <v>1</v>
      </c>
    </row>
    <row r="68" spans="2:11" x14ac:dyDescent="0.25">
      <c r="B68" s="9">
        <v>80</v>
      </c>
      <c r="C68" s="9" t="s">
        <v>122</v>
      </c>
      <c r="D68" s="9">
        <v>7746</v>
      </c>
      <c r="E68" s="9" t="s">
        <v>28</v>
      </c>
      <c r="F68" s="9" t="s">
        <v>24</v>
      </c>
      <c r="G68" s="9" t="s">
        <v>39</v>
      </c>
      <c r="H68" s="9" t="s">
        <v>76</v>
      </c>
      <c r="I68" s="12">
        <v>1592.9999999999995</v>
      </c>
      <c r="J68" s="13" t="str">
        <f t="shared" ref="J68:J82" si="19">IF(I68&gt;1499,"PI-IBS","Carrier")</f>
        <v>PI-IBS</v>
      </c>
      <c r="K68" s="13">
        <f t="shared" ref="K68:K82" si="20">IF(J68=E68,1,0)</f>
        <v>1</v>
      </c>
    </row>
    <row r="69" spans="2:11" x14ac:dyDescent="0.25">
      <c r="B69" s="9">
        <v>82</v>
      </c>
      <c r="C69" s="9" t="s">
        <v>112</v>
      </c>
      <c r="D69" s="9">
        <v>7748</v>
      </c>
      <c r="E69" s="9" t="s">
        <v>28</v>
      </c>
      <c r="F69" s="9" t="s">
        <v>23</v>
      </c>
      <c r="G69" s="14" t="s">
        <v>58</v>
      </c>
      <c r="H69" s="14" t="s">
        <v>71</v>
      </c>
      <c r="I69" s="12">
        <v>1592.9999999999995</v>
      </c>
      <c r="J69" s="13" t="str">
        <f t="shared" si="19"/>
        <v>PI-IBS</v>
      </c>
      <c r="K69" s="13">
        <f t="shared" si="20"/>
        <v>1</v>
      </c>
    </row>
    <row r="70" spans="2:11" x14ac:dyDescent="0.25">
      <c r="B70" s="9">
        <v>84</v>
      </c>
      <c r="C70" s="9" t="s">
        <v>119</v>
      </c>
      <c r="D70" s="9">
        <v>7750</v>
      </c>
      <c r="E70" s="9" t="s">
        <v>28</v>
      </c>
      <c r="F70" s="9" t="s">
        <v>25</v>
      </c>
      <c r="G70" s="9" t="s">
        <v>70</v>
      </c>
      <c r="H70" s="9" t="s">
        <v>71</v>
      </c>
      <c r="I70" s="12">
        <v>1592.9999999999995</v>
      </c>
      <c r="J70" s="13" t="str">
        <f t="shared" si="19"/>
        <v>PI-IBS</v>
      </c>
      <c r="K70" s="13">
        <f t="shared" si="20"/>
        <v>1</v>
      </c>
    </row>
    <row r="71" spans="2:11" x14ac:dyDescent="0.25">
      <c r="B71" s="9">
        <v>85</v>
      </c>
      <c r="C71" s="9" t="s">
        <v>120</v>
      </c>
      <c r="D71" s="9">
        <v>7751</v>
      </c>
      <c r="E71" s="9" t="s">
        <v>28</v>
      </c>
      <c r="F71" s="9" t="s">
        <v>25</v>
      </c>
      <c r="G71" s="9" t="s">
        <v>70</v>
      </c>
      <c r="H71" s="9" t="s">
        <v>71</v>
      </c>
      <c r="I71" s="12">
        <v>1592.9999999999995</v>
      </c>
      <c r="J71" s="13" t="str">
        <f t="shared" si="19"/>
        <v>PI-IBS</v>
      </c>
      <c r="K71" s="13">
        <f t="shared" si="20"/>
        <v>1</v>
      </c>
    </row>
    <row r="72" spans="2:11" x14ac:dyDescent="0.25">
      <c r="B72" s="9">
        <v>87</v>
      </c>
      <c r="C72" s="9" t="s">
        <v>105</v>
      </c>
      <c r="D72" s="9">
        <v>7753</v>
      </c>
      <c r="E72" s="9" t="s">
        <v>28</v>
      </c>
      <c r="F72" s="9" t="s">
        <v>47</v>
      </c>
      <c r="G72" s="9">
        <v>37</v>
      </c>
      <c r="H72" s="9" t="s">
        <v>71</v>
      </c>
      <c r="I72" s="12">
        <v>1592.9999999999995</v>
      </c>
      <c r="J72" s="13" t="str">
        <f t="shared" si="19"/>
        <v>PI-IBS</v>
      </c>
      <c r="K72" s="13">
        <f t="shared" si="20"/>
        <v>1</v>
      </c>
    </row>
    <row r="73" spans="2:11" x14ac:dyDescent="0.25">
      <c r="B73" s="9">
        <v>88</v>
      </c>
      <c r="C73" s="9" t="s">
        <v>44</v>
      </c>
      <c r="D73" s="9">
        <v>7754</v>
      </c>
      <c r="E73" s="9" t="s">
        <v>28</v>
      </c>
      <c r="F73" s="9" t="s">
        <v>45</v>
      </c>
      <c r="G73" s="9" t="s">
        <v>39</v>
      </c>
      <c r="H73" s="9" t="s">
        <v>46</v>
      </c>
      <c r="I73" s="12">
        <v>1451.6666666666661</v>
      </c>
      <c r="J73" s="13" t="str">
        <f t="shared" si="19"/>
        <v>Carrier</v>
      </c>
      <c r="K73" s="13">
        <f t="shared" si="20"/>
        <v>0</v>
      </c>
    </row>
    <row r="74" spans="2:11" x14ac:dyDescent="0.25">
      <c r="B74" s="9">
        <v>89</v>
      </c>
      <c r="C74" s="9" t="s">
        <v>97</v>
      </c>
      <c r="D74" s="9">
        <v>7755</v>
      </c>
      <c r="E74" s="9" t="s">
        <v>28</v>
      </c>
      <c r="F74" s="9" t="s">
        <v>17</v>
      </c>
      <c r="G74" s="9">
        <v>5</v>
      </c>
      <c r="H74" s="9" t="s">
        <v>32</v>
      </c>
      <c r="I74" s="12">
        <v>1592.9999999999995</v>
      </c>
      <c r="J74" s="13" t="str">
        <f t="shared" si="19"/>
        <v>PI-IBS</v>
      </c>
      <c r="K74" s="13">
        <f t="shared" si="20"/>
        <v>1</v>
      </c>
    </row>
    <row r="75" spans="2:11" x14ac:dyDescent="0.25">
      <c r="B75" s="9">
        <v>91</v>
      </c>
      <c r="C75" s="9" t="s">
        <v>31</v>
      </c>
      <c r="D75" s="9">
        <v>7756</v>
      </c>
      <c r="E75" s="9" t="s">
        <v>28</v>
      </c>
      <c r="F75" s="9" t="s">
        <v>16</v>
      </c>
      <c r="G75" s="9">
        <v>11</v>
      </c>
      <c r="H75" s="9" t="s">
        <v>32</v>
      </c>
      <c r="I75" s="12">
        <v>1157</v>
      </c>
      <c r="J75" s="13" t="str">
        <f t="shared" si="19"/>
        <v>Carrier</v>
      </c>
      <c r="K75" s="13">
        <f t="shared" si="20"/>
        <v>0</v>
      </c>
    </row>
    <row r="76" spans="2:11" x14ac:dyDescent="0.25">
      <c r="B76" s="9">
        <v>93</v>
      </c>
      <c r="C76" s="9" t="s">
        <v>95</v>
      </c>
      <c r="D76" s="9">
        <v>7758</v>
      </c>
      <c r="E76" s="9" t="s">
        <v>28</v>
      </c>
      <c r="F76" s="9" t="s">
        <v>25</v>
      </c>
      <c r="G76" s="9">
        <v>5</v>
      </c>
      <c r="H76" s="9" t="s">
        <v>36</v>
      </c>
      <c r="I76" s="12">
        <v>1592.9999999999995</v>
      </c>
      <c r="J76" s="13" t="str">
        <f t="shared" si="19"/>
        <v>PI-IBS</v>
      </c>
      <c r="K76" s="13">
        <f t="shared" si="20"/>
        <v>1</v>
      </c>
    </row>
    <row r="77" spans="2:11" x14ac:dyDescent="0.25">
      <c r="B77" s="9">
        <v>94</v>
      </c>
      <c r="C77" s="9" t="s">
        <v>93</v>
      </c>
      <c r="D77" s="9">
        <v>7759</v>
      </c>
      <c r="E77" s="9" t="s">
        <v>28</v>
      </c>
      <c r="F77" s="9" t="s">
        <v>26</v>
      </c>
      <c r="G77" s="9">
        <v>2</v>
      </c>
      <c r="H77" s="9" t="s">
        <v>29</v>
      </c>
      <c r="I77" s="12">
        <v>1592.9999999999995</v>
      </c>
      <c r="J77" s="13" t="str">
        <f t="shared" si="19"/>
        <v>PI-IBS</v>
      </c>
      <c r="K77" s="13">
        <f t="shared" si="20"/>
        <v>1</v>
      </c>
    </row>
    <row r="78" spans="2:11" x14ac:dyDescent="0.25">
      <c r="B78" s="9">
        <v>98</v>
      </c>
      <c r="C78" s="9" t="s">
        <v>110</v>
      </c>
      <c r="D78" s="9">
        <v>7763</v>
      </c>
      <c r="E78" s="9" t="s">
        <v>28</v>
      </c>
      <c r="F78" s="9" t="s">
        <v>24</v>
      </c>
      <c r="G78" s="14" t="s">
        <v>58</v>
      </c>
      <c r="H78" s="9" t="s">
        <v>29</v>
      </c>
      <c r="I78" s="12">
        <v>1592.9999999999995</v>
      </c>
      <c r="J78" s="13" t="str">
        <f t="shared" si="19"/>
        <v>PI-IBS</v>
      </c>
      <c r="K78" s="13">
        <f t="shared" si="20"/>
        <v>1</v>
      </c>
    </row>
    <row r="79" spans="2:11" x14ac:dyDescent="0.25">
      <c r="B79" s="9">
        <v>99</v>
      </c>
      <c r="C79" s="9" t="s">
        <v>121</v>
      </c>
      <c r="D79" s="9">
        <v>7764</v>
      </c>
      <c r="E79" s="9" t="s">
        <v>28</v>
      </c>
      <c r="F79" s="9" t="s">
        <v>18</v>
      </c>
      <c r="G79" s="9" t="s">
        <v>70</v>
      </c>
      <c r="H79" s="9" t="s">
        <v>71</v>
      </c>
      <c r="I79" s="12">
        <v>1592.9999999999995</v>
      </c>
      <c r="J79" s="13" t="str">
        <f t="shared" si="19"/>
        <v>PI-IBS</v>
      </c>
      <c r="K79" s="13">
        <f t="shared" si="20"/>
        <v>1</v>
      </c>
    </row>
    <row r="80" spans="2:11" x14ac:dyDescent="0.25">
      <c r="B80" s="9">
        <v>104</v>
      </c>
      <c r="C80" s="9" t="s">
        <v>94</v>
      </c>
      <c r="D80" s="9">
        <v>7766</v>
      </c>
      <c r="E80" s="9" t="s">
        <v>28</v>
      </c>
      <c r="F80" s="9" t="s">
        <v>26</v>
      </c>
      <c r="G80" s="9">
        <v>2</v>
      </c>
      <c r="H80" s="9" t="s">
        <v>29</v>
      </c>
      <c r="I80" s="12">
        <v>1592.9999999999995</v>
      </c>
      <c r="J80" s="13" t="str">
        <f t="shared" si="19"/>
        <v>PI-IBS</v>
      </c>
      <c r="K80" s="13">
        <f t="shared" si="20"/>
        <v>1</v>
      </c>
    </row>
    <row r="81" spans="2:11" x14ac:dyDescent="0.25">
      <c r="B81" s="9">
        <v>105</v>
      </c>
      <c r="C81" s="9" t="s">
        <v>87</v>
      </c>
      <c r="D81" s="9">
        <v>7767</v>
      </c>
      <c r="E81" s="9" t="s">
        <v>28</v>
      </c>
      <c r="F81" s="9" t="s">
        <v>51</v>
      </c>
      <c r="G81" s="9">
        <v>1</v>
      </c>
      <c r="H81" s="9" t="s">
        <v>46</v>
      </c>
      <c r="I81" s="12">
        <v>1592.9999999999995</v>
      </c>
      <c r="J81" s="13" t="str">
        <f t="shared" si="19"/>
        <v>PI-IBS</v>
      </c>
      <c r="K81" s="13">
        <f t="shared" si="20"/>
        <v>1</v>
      </c>
    </row>
    <row r="82" spans="2:11" x14ac:dyDescent="0.25">
      <c r="B82" s="8">
        <v>106</v>
      </c>
      <c r="C82" s="8" t="s">
        <v>38</v>
      </c>
      <c r="D82" s="8">
        <v>7768</v>
      </c>
      <c r="E82" s="8" t="s">
        <v>28</v>
      </c>
      <c r="F82" s="8" t="s">
        <v>20</v>
      </c>
      <c r="G82" s="8" t="s">
        <v>39</v>
      </c>
      <c r="H82" s="8" t="s">
        <v>40</v>
      </c>
      <c r="I82" s="15">
        <v>1310.9999999999998</v>
      </c>
      <c r="J82" s="16" t="str">
        <f t="shared" si="19"/>
        <v>Carrier</v>
      </c>
      <c r="K82" s="16">
        <f t="shared" si="20"/>
        <v>0</v>
      </c>
    </row>
  </sheetData>
  <autoFilter ref="B3:K3">
    <sortState ref="B4:K82">
      <sortCondition ref="B3"/>
    </sortState>
  </autoFilter>
  <conditionalFormatting sqref="R3:R27 R29:R40 R42:R57">
    <cfRule type="colorScale" priority="31">
      <colorScale>
        <cfvo type="min"/>
        <cfvo type="max"/>
        <color rgb="FFFCFCFF"/>
        <color rgb="FF63BE7B"/>
      </colorScale>
    </cfRule>
  </conditionalFormatting>
  <conditionalFormatting sqref="P3:P27 P29:P40 P42:P57">
    <cfRule type="colorScale" priority="30">
      <colorScale>
        <cfvo type="min"/>
        <cfvo type="max"/>
        <color rgb="FFFCFCFF"/>
        <color rgb="FFF8696B"/>
      </colorScale>
    </cfRule>
  </conditionalFormatting>
  <conditionalFormatting sqref="Q3:Q27 Q29:Q40 Q42:Q57">
    <cfRule type="colorScale" priority="29">
      <colorScale>
        <cfvo type="min"/>
        <cfvo type="max"/>
        <color rgb="FFFCFCFF"/>
        <color rgb="FFF8696B"/>
      </colorScale>
    </cfRule>
  </conditionalFormatting>
  <conditionalFormatting sqref="J3:K82">
    <cfRule type="colorScale" priority="28">
      <colorScale>
        <cfvo type="num" val="1499"/>
        <cfvo type="num" val="1500"/>
        <color rgb="FF5A8AC6"/>
        <color rgb="FFF8696B"/>
      </colorScale>
    </cfRule>
  </conditionalFormatting>
  <conditionalFormatting sqref="K3:K82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:I1048576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28">
    <cfRule type="colorScale" priority="24">
      <colorScale>
        <cfvo type="min"/>
        <cfvo type="max"/>
        <color rgb="FFFCFCFF"/>
        <color rgb="FF63BE7B"/>
      </colorScale>
    </cfRule>
  </conditionalFormatting>
  <conditionalFormatting sqref="P28">
    <cfRule type="colorScale" priority="23">
      <colorScale>
        <cfvo type="min"/>
        <cfvo type="max"/>
        <color rgb="FFFCFCFF"/>
        <color rgb="FFF8696B"/>
      </colorScale>
    </cfRule>
  </conditionalFormatting>
  <conditionalFormatting sqref="Q28">
    <cfRule type="colorScale" priority="22">
      <colorScale>
        <cfvo type="min"/>
        <cfvo type="max"/>
        <color rgb="FFFCFCFF"/>
        <color rgb="FFF8696B"/>
      </colorScale>
    </cfRule>
  </conditionalFormatting>
  <conditionalFormatting sqref="R41">
    <cfRule type="colorScale" priority="13">
      <colorScale>
        <cfvo type="min"/>
        <cfvo type="max"/>
        <color rgb="FFFCFCFF"/>
        <color rgb="FF63BE7B"/>
      </colorScale>
    </cfRule>
  </conditionalFormatting>
  <conditionalFormatting sqref="P41">
    <cfRule type="colorScale" priority="12">
      <colorScale>
        <cfvo type="min"/>
        <cfvo type="max"/>
        <color rgb="FFFCFCFF"/>
        <color rgb="FFF8696B"/>
      </colorScale>
    </cfRule>
  </conditionalFormatting>
  <conditionalFormatting sqref="Q41">
    <cfRule type="colorScale" priority="1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SD8</vt:lpstr>
      <vt:lpstr>'SD8'!Extract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Pascoe</dc:creator>
  <cp:lastModifiedBy>Madhu  Grover</cp:lastModifiedBy>
  <dcterms:created xsi:type="dcterms:W3CDTF">2021-05-18T13:57:35Z</dcterms:created>
  <dcterms:modified xsi:type="dcterms:W3CDTF">2021-07-27T22:27:19Z</dcterms:modified>
</cp:coreProperties>
</file>