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2" activeTab="11"/>
  </bookViews>
  <sheets>
    <sheet name="Figure 1" sheetId="1" r:id="rId1"/>
    <sheet name="Figure 2" sheetId="2" r:id="rId2"/>
    <sheet name="Figure 3" sheetId="14" r:id="rId3"/>
    <sheet name="Figure 4" sheetId="3" r:id="rId4"/>
    <sheet name="Figure 5" sheetId="4" r:id="rId5"/>
    <sheet name="Figure 6" sheetId="9" r:id="rId6"/>
    <sheet name="Figure 7" sheetId="10" r:id="rId7"/>
    <sheet name="Figure 8" sheetId="5" r:id="rId8"/>
    <sheet name="Figure 9" sheetId="6" r:id="rId9"/>
    <sheet name="Figure 10" sheetId="13" r:id="rId10"/>
    <sheet name="Figure 11" sheetId="7" r:id="rId11"/>
    <sheet name="Figure 12" sheetId="8" r:id="rId12"/>
  </sheets>
  <calcPr calcId="152511"/>
</workbook>
</file>

<file path=xl/calcChain.xml><?xml version="1.0" encoding="utf-8"?>
<calcChain xmlns="http://schemas.openxmlformats.org/spreadsheetml/2006/main">
  <c r="P108" i="6" l="1"/>
  <c r="Q108" i="6"/>
  <c r="P109" i="6"/>
  <c r="Q109" i="6"/>
  <c r="P110" i="6"/>
  <c r="Q110" i="6"/>
  <c r="P111" i="6"/>
  <c r="Q111" i="6"/>
  <c r="P112" i="6"/>
  <c r="Q112" i="6"/>
  <c r="P113" i="6"/>
  <c r="Q113" i="6"/>
  <c r="P114" i="6"/>
  <c r="Q114" i="6"/>
  <c r="P115" i="6"/>
  <c r="Q115" i="6"/>
  <c r="P22" i="14"/>
  <c r="D22" i="14"/>
  <c r="E22" i="14" s="1"/>
  <c r="P21" i="14"/>
  <c r="D21" i="14"/>
  <c r="E21" i="14" s="1"/>
  <c r="N50" i="14"/>
  <c r="M50" i="14"/>
  <c r="L50" i="14"/>
  <c r="K50" i="14"/>
  <c r="J50" i="14"/>
  <c r="G50" i="14"/>
  <c r="F50" i="14"/>
  <c r="E50" i="14"/>
  <c r="D50" i="14"/>
  <c r="C50" i="14"/>
  <c r="P20" i="14"/>
  <c r="D20" i="14"/>
  <c r="E20" i="14" s="1"/>
  <c r="N49" i="14"/>
  <c r="M49" i="14"/>
  <c r="L49" i="14"/>
  <c r="K49" i="14"/>
  <c r="J49" i="14"/>
  <c r="G49" i="14"/>
  <c r="F49" i="14"/>
  <c r="E49" i="14"/>
  <c r="D49" i="14"/>
  <c r="C49" i="14"/>
  <c r="P19" i="14"/>
  <c r="Q19" i="14" s="1"/>
  <c r="D19" i="14"/>
  <c r="E19" i="14" s="1"/>
  <c r="F19" i="14" s="1"/>
  <c r="P18" i="14"/>
  <c r="D18" i="14"/>
  <c r="E18" i="14" s="1"/>
  <c r="F18" i="14" s="1"/>
  <c r="P15" i="14"/>
  <c r="D15" i="14"/>
  <c r="E15" i="14" s="1"/>
  <c r="P14" i="14"/>
  <c r="D14" i="14"/>
  <c r="E14" i="14" s="1"/>
  <c r="F14" i="14" s="1"/>
  <c r="P13" i="14"/>
  <c r="D13" i="14"/>
  <c r="E13" i="14" s="1"/>
  <c r="P12" i="14"/>
  <c r="E12" i="14"/>
  <c r="F12" i="14" s="1"/>
  <c r="D12" i="14"/>
  <c r="P11" i="14"/>
  <c r="Q11" i="14" s="1"/>
  <c r="D11" i="14"/>
  <c r="E11" i="14" s="1"/>
  <c r="F11" i="14" s="1"/>
  <c r="N39" i="14"/>
  <c r="M39" i="14"/>
  <c r="L39" i="14"/>
  <c r="K39" i="14"/>
  <c r="J39" i="14"/>
  <c r="G39" i="14"/>
  <c r="F39" i="14"/>
  <c r="E39" i="14"/>
  <c r="D39" i="14"/>
  <c r="C39" i="14"/>
  <c r="N38" i="14"/>
  <c r="M38" i="14"/>
  <c r="L38" i="14"/>
  <c r="K38" i="14"/>
  <c r="J38" i="14"/>
  <c r="G38" i="14"/>
  <c r="F38" i="14"/>
  <c r="E38" i="14"/>
  <c r="D38" i="14"/>
  <c r="C38" i="14"/>
  <c r="P8" i="14"/>
  <c r="D8" i="14"/>
  <c r="E8" i="14" s="1"/>
  <c r="Q7" i="14"/>
  <c r="P7" i="14"/>
  <c r="D7" i="14"/>
  <c r="E7" i="14" s="1"/>
  <c r="P6" i="14"/>
  <c r="Q6" i="14" s="1"/>
  <c r="E6" i="14"/>
  <c r="D6" i="14"/>
  <c r="P5" i="14"/>
  <c r="Q5" i="14" s="1"/>
  <c r="D5" i="14"/>
  <c r="E5" i="14" s="1"/>
  <c r="F5" i="14" s="1"/>
  <c r="P4" i="14"/>
  <c r="D4" i="14"/>
  <c r="E4" i="14" s="1"/>
  <c r="F4" i="14" s="1"/>
  <c r="D22" i="1"/>
  <c r="E22" i="1" s="1"/>
  <c r="F22" i="1" s="1"/>
  <c r="P22" i="1"/>
  <c r="Q22" i="1"/>
  <c r="D23" i="1"/>
  <c r="E23" i="1"/>
  <c r="F23" i="1" s="1"/>
  <c r="P23" i="1"/>
  <c r="Q23" i="1" s="1"/>
  <c r="D26" i="1"/>
  <c r="E26" i="1" s="1"/>
  <c r="F26" i="1" s="1"/>
  <c r="P26" i="1"/>
  <c r="Q26" i="1"/>
  <c r="Q34" i="1" s="1"/>
  <c r="D27" i="1"/>
  <c r="E27" i="1"/>
  <c r="F27" i="1" s="1"/>
  <c r="P27" i="1"/>
  <c r="Q27" i="1" s="1"/>
  <c r="D30" i="1"/>
  <c r="E30" i="1" s="1"/>
  <c r="F30" i="1" s="1"/>
  <c r="P30" i="1"/>
  <c r="Q30" i="1"/>
  <c r="D31" i="1"/>
  <c r="E31" i="1"/>
  <c r="F31" i="1" s="1"/>
  <c r="P31" i="1"/>
  <c r="Q31" i="1" s="1"/>
  <c r="H35" i="1"/>
  <c r="S35" i="1"/>
  <c r="X37" i="13"/>
  <c r="W37" i="13"/>
  <c r="V37" i="13"/>
  <c r="X36" i="13"/>
  <c r="W36" i="13"/>
  <c r="V36" i="13"/>
  <c r="X35" i="13"/>
  <c r="W35" i="13"/>
  <c r="V35" i="13"/>
  <c r="X34" i="13"/>
  <c r="W34" i="13"/>
  <c r="V34" i="13"/>
  <c r="X33" i="13"/>
  <c r="W33" i="13"/>
  <c r="V33" i="13"/>
  <c r="X32" i="13"/>
  <c r="W32" i="13"/>
  <c r="V32" i="13"/>
  <c r="X31" i="13"/>
  <c r="W31" i="13"/>
  <c r="V31" i="13"/>
  <c r="X30" i="13"/>
  <c r="W30" i="13"/>
  <c r="V30" i="13"/>
  <c r="X27" i="13"/>
  <c r="W27" i="13"/>
  <c r="V27" i="13"/>
  <c r="X26" i="13"/>
  <c r="W26" i="13"/>
  <c r="V26" i="13"/>
  <c r="X25" i="13"/>
  <c r="W25" i="13"/>
  <c r="V25" i="13"/>
  <c r="X24" i="13"/>
  <c r="W24" i="13"/>
  <c r="V24" i="13"/>
  <c r="X23" i="13"/>
  <c r="W23" i="13"/>
  <c r="V23" i="13"/>
  <c r="X22" i="13"/>
  <c r="W22" i="13"/>
  <c r="V22" i="13"/>
  <c r="X21" i="13"/>
  <c r="W21" i="13"/>
  <c r="V21" i="13"/>
  <c r="X20" i="13"/>
  <c r="W20" i="13"/>
  <c r="V20" i="13"/>
  <c r="Q10" i="13"/>
  <c r="P10" i="13"/>
  <c r="Q9" i="13"/>
  <c r="P9" i="13"/>
  <c r="Q8" i="13"/>
  <c r="P8" i="13"/>
  <c r="Q7" i="13"/>
  <c r="P7" i="13"/>
  <c r="Q6" i="13"/>
  <c r="P6" i="13"/>
  <c r="Q5" i="13"/>
  <c r="P5" i="13"/>
  <c r="Q4" i="13"/>
  <c r="P4" i="13"/>
  <c r="Q3" i="13"/>
  <c r="P3" i="13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G49" i="8"/>
  <c r="H49" i="8"/>
  <c r="I49" i="8"/>
  <c r="J49" i="8"/>
  <c r="K49" i="8"/>
  <c r="L49" i="8"/>
  <c r="O48" i="8"/>
  <c r="P48" i="8"/>
  <c r="Q48" i="8"/>
  <c r="R48" i="8"/>
  <c r="S48" i="8"/>
  <c r="T48" i="8"/>
  <c r="U48" i="8"/>
  <c r="V48" i="8"/>
  <c r="W48" i="8"/>
  <c r="X48" i="8"/>
  <c r="O49" i="8"/>
  <c r="P49" i="8"/>
  <c r="Q49" i="8"/>
  <c r="R49" i="8"/>
  <c r="S49" i="8"/>
  <c r="T49" i="8"/>
  <c r="U49" i="8"/>
  <c r="V49" i="8"/>
  <c r="W49" i="8"/>
  <c r="X49" i="8"/>
  <c r="X31" i="8"/>
  <c r="W31" i="8"/>
  <c r="V31" i="8"/>
  <c r="U31" i="8"/>
  <c r="T31" i="8"/>
  <c r="S31" i="8"/>
  <c r="R31" i="8"/>
  <c r="Q31" i="8"/>
  <c r="P31" i="8"/>
  <c r="O31" i="8"/>
  <c r="L31" i="8"/>
  <c r="K31" i="8"/>
  <c r="J31" i="8"/>
  <c r="I31" i="8"/>
  <c r="H31" i="8"/>
  <c r="G31" i="8"/>
  <c r="F31" i="8"/>
  <c r="E31" i="8"/>
  <c r="D31" i="8"/>
  <c r="C31" i="8"/>
  <c r="X30" i="8"/>
  <c r="W30" i="8"/>
  <c r="V30" i="8"/>
  <c r="U30" i="8"/>
  <c r="T30" i="8"/>
  <c r="S30" i="8"/>
  <c r="R30" i="8"/>
  <c r="Q30" i="8"/>
  <c r="P30" i="8"/>
  <c r="O30" i="8"/>
  <c r="L30" i="8"/>
  <c r="K30" i="8"/>
  <c r="J30" i="8"/>
  <c r="I30" i="8"/>
  <c r="H30" i="8"/>
  <c r="G30" i="8"/>
  <c r="F30" i="8"/>
  <c r="E30" i="8"/>
  <c r="D30" i="8"/>
  <c r="C30" i="8"/>
  <c r="X49" i="7"/>
  <c r="W49" i="7"/>
  <c r="V49" i="7"/>
  <c r="U49" i="7"/>
  <c r="T49" i="7"/>
  <c r="S49" i="7"/>
  <c r="R49" i="7"/>
  <c r="Q49" i="7"/>
  <c r="P49" i="7"/>
  <c r="O49" i="7"/>
  <c r="X48" i="7"/>
  <c r="W48" i="7"/>
  <c r="V48" i="7"/>
  <c r="U48" i="7"/>
  <c r="T48" i="7"/>
  <c r="S48" i="7"/>
  <c r="R48" i="7"/>
  <c r="Q48" i="7"/>
  <c r="P48" i="7"/>
  <c r="O48" i="7"/>
  <c r="L49" i="7"/>
  <c r="K49" i="7"/>
  <c r="J49" i="7"/>
  <c r="I49" i="7"/>
  <c r="H49" i="7"/>
  <c r="G49" i="7"/>
  <c r="F49" i="7"/>
  <c r="E49" i="7"/>
  <c r="D49" i="7"/>
  <c r="C49" i="7"/>
  <c r="L48" i="7"/>
  <c r="K48" i="7"/>
  <c r="J48" i="7"/>
  <c r="I48" i="7"/>
  <c r="H48" i="7"/>
  <c r="G48" i="7"/>
  <c r="F48" i="7"/>
  <c r="E48" i="7"/>
  <c r="D48" i="7"/>
  <c r="C48" i="7"/>
  <c r="X31" i="7"/>
  <c r="W31" i="7"/>
  <c r="V31" i="7"/>
  <c r="U31" i="7"/>
  <c r="T31" i="7"/>
  <c r="S31" i="7"/>
  <c r="R31" i="7"/>
  <c r="Q31" i="7"/>
  <c r="P31" i="7"/>
  <c r="O31" i="7"/>
  <c r="X30" i="7"/>
  <c r="W30" i="7"/>
  <c r="V30" i="7"/>
  <c r="U30" i="7"/>
  <c r="T30" i="7"/>
  <c r="S30" i="7"/>
  <c r="R30" i="7"/>
  <c r="Q30" i="7"/>
  <c r="P30" i="7"/>
  <c r="O30" i="7"/>
  <c r="F31" i="7"/>
  <c r="G31" i="7"/>
  <c r="H31" i="7"/>
  <c r="I31" i="7"/>
  <c r="J31" i="7"/>
  <c r="K31" i="7"/>
  <c r="L31" i="7"/>
  <c r="F30" i="7"/>
  <c r="G30" i="7"/>
  <c r="H30" i="7"/>
  <c r="I30" i="7"/>
  <c r="J30" i="7"/>
  <c r="K30" i="7"/>
  <c r="L30" i="7"/>
  <c r="E31" i="7"/>
  <c r="D31" i="7"/>
  <c r="C31" i="7"/>
  <c r="E30" i="7"/>
  <c r="D30" i="7"/>
  <c r="C30" i="7"/>
  <c r="E4" i="7"/>
  <c r="F4" i="7" s="1"/>
  <c r="P4" i="7"/>
  <c r="Q4" i="7"/>
  <c r="AA4" i="7"/>
  <c r="AB4" i="7" s="1"/>
  <c r="E5" i="7"/>
  <c r="F5" i="7"/>
  <c r="G5" i="7" s="1"/>
  <c r="P5" i="7"/>
  <c r="Q5" i="7" s="1"/>
  <c r="R5" i="7" s="1"/>
  <c r="AA5" i="7"/>
  <c r="AB5" i="7" s="1"/>
  <c r="AC5" i="7" s="1"/>
  <c r="E6" i="7"/>
  <c r="F6" i="7" s="1"/>
  <c r="G6" i="7" s="1"/>
  <c r="P6" i="7"/>
  <c r="Q6" i="7"/>
  <c r="AA6" i="7"/>
  <c r="AB6" i="7" s="1"/>
  <c r="E7" i="7"/>
  <c r="F7" i="7"/>
  <c r="G7" i="7" s="1"/>
  <c r="P7" i="7"/>
  <c r="Q7" i="7" s="1"/>
  <c r="R7" i="7" s="1"/>
  <c r="AA7" i="7"/>
  <c r="AB7" i="7"/>
  <c r="E8" i="7"/>
  <c r="F8" i="7" s="1"/>
  <c r="G8" i="7" s="1"/>
  <c r="P8" i="7"/>
  <c r="Q8" i="7" s="1"/>
  <c r="R8" i="7" s="1"/>
  <c r="AA8" i="7"/>
  <c r="AB8" i="7" s="1"/>
  <c r="E9" i="7"/>
  <c r="F9" i="7"/>
  <c r="G9" i="7" s="1"/>
  <c r="P9" i="7"/>
  <c r="Q9" i="7" s="1"/>
  <c r="AA9" i="7"/>
  <c r="AB9" i="7"/>
  <c r="E10" i="7"/>
  <c r="F10" i="7" s="1"/>
  <c r="G10" i="7" s="1"/>
  <c r="P10" i="7"/>
  <c r="Q10" i="7"/>
  <c r="AA10" i="7"/>
  <c r="AB10" i="7" s="1"/>
  <c r="E11" i="7"/>
  <c r="F11" i="7" s="1"/>
  <c r="G11" i="7" s="1"/>
  <c r="P11" i="7"/>
  <c r="Q11" i="7" s="1"/>
  <c r="AA11" i="7"/>
  <c r="AB11" i="7"/>
  <c r="E12" i="7"/>
  <c r="F12" i="7" s="1"/>
  <c r="G12" i="7" s="1"/>
  <c r="P12" i="7"/>
  <c r="Q12" i="7"/>
  <c r="R12" i="7" s="1"/>
  <c r="AA12" i="7"/>
  <c r="AB12" i="7" s="1"/>
  <c r="E13" i="7"/>
  <c r="F13" i="7"/>
  <c r="G13" i="7" s="1"/>
  <c r="P13" i="7"/>
  <c r="Q13" i="7" s="1"/>
  <c r="R13" i="7" s="1"/>
  <c r="AA13" i="7"/>
  <c r="AB13" i="7" s="1"/>
  <c r="AC13" i="7" s="1"/>
  <c r="AC12" i="7" l="1"/>
  <c r="Q21" i="14"/>
  <c r="AC11" i="7"/>
  <c r="AC4" i="7"/>
  <c r="AC10" i="7"/>
  <c r="AC9" i="7"/>
  <c r="R11" i="7"/>
  <c r="AL11" i="7" s="1"/>
  <c r="AC8" i="7"/>
  <c r="R34" i="1"/>
  <c r="F13" i="14"/>
  <c r="Q14" i="14"/>
  <c r="N28" i="14" s="1"/>
  <c r="Q15" i="14"/>
  <c r="R10" i="7"/>
  <c r="AC7" i="7"/>
  <c r="R9" i="7"/>
  <c r="AL9" i="7" s="1"/>
  <c r="AC6" i="7"/>
  <c r="G4" i="7"/>
  <c r="Q4" i="14"/>
  <c r="N25" i="14" s="1"/>
  <c r="Q8" i="14"/>
  <c r="O29" i="14" s="1"/>
  <c r="F15" i="14"/>
  <c r="Q18" i="14"/>
  <c r="Q20" i="14"/>
  <c r="Q22" i="14"/>
  <c r="C25" i="14"/>
  <c r="D25" i="14"/>
  <c r="C26" i="14"/>
  <c r="D26" i="14"/>
  <c r="O25" i="14"/>
  <c r="N29" i="14"/>
  <c r="F6" i="14"/>
  <c r="F7" i="14"/>
  <c r="F8" i="14"/>
  <c r="F20" i="14"/>
  <c r="F21" i="14"/>
  <c r="F22" i="14"/>
  <c r="Q12" i="14"/>
  <c r="N26" i="14" s="1"/>
  <c r="Q13" i="14"/>
  <c r="N27" i="14" s="1"/>
  <c r="Q35" i="1"/>
  <c r="R35" i="1"/>
  <c r="G35" i="1"/>
  <c r="F35" i="1"/>
  <c r="G34" i="1"/>
  <c r="F34" i="1"/>
  <c r="AK12" i="7"/>
  <c r="AL12" i="7"/>
  <c r="AK11" i="7"/>
  <c r="AK8" i="7"/>
  <c r="AL8" i="7"/>
  <c r="AL7" i="7"/>
  <c r="AK7" i="7"/>
  <c r="R4" i="7"/>
  <c r="AL13" i="7"/>
  <c r="AK13" i="7"/>
  <c r="AK10" i="7"/>
  <c r="AL10" i="7"/>
  <c r="AK9" i="7"/>
  <c r="AL5" i="7"/>
  <c r="AK5" i="7"/>
  <c r="R6" i="7"/>
  <c r="AK6" i="7" s="1"/>
  <c r="H96" i="5"/>
  <c r="D92" i="5"/>
  <c r="E92" i="5" s="1"/>
  <c r="D91" i="5"/>
  <c r="E91" i="5" s="1"/>
  <c r="F91" i="5" s="1"/>
  <c r="D88" i="5"/>
  <c r="E88" i="5" s="1"/>
  <c r="D87" i="5"/>
  <c r="E87" i="5" s="1"/>
  <c r="F87" i="5" s="1"/>
  <c r="D84" i="5"/>
  <c r="E84" i="5" s="1"/>
  <c r="D83" i="5"/>
  <c r="E83" i="5" s="1"/>
  <c r="F83" i="5" s="1"/>
  <c r="BP29" i="10"/>
  <c r="BL25" i="10"/>
  <c r="BM25" i="10" s="1"/>
  <c r="BL24" i="10"/>
  <c r="BM24" i="10" s="1"/>
  <c r="BN24" i="10" s="1"/>
  <c r="BL21" i="10"/>
  <c r="BM21" i="10" s="1"/>
  <c r="BL20" i="10"/>
  <c r="BM20" i="10" s="1"/>
  <c r="BN20" i="10" s="1"/>
  <c r="BL17" i="10"/>
  <c r="BM17" i="10" s="1"/>
  <c r="BL16" i="10"/>
  <c r="BM16" i="10" s="1"/>
  <c r="BN16" i="10" s="1"/>
  <c r="BF29" i="10"/>
  <c r="BB25" i="10"/>
  <c r="BC25" i="10" s="1"/>
  <c r="BB24" i="10"/>
  <c r="BC24" i="10" s="1"/>
  <c r="BD24" i="10" s="1"/>
  <c r="BB21" i="10"/>
  <c r="BC21" i="10" s="1"/>
  <c r="BB20" i="10"/>
  <c r="BC20" i="10" s="1"/>
  <c r="BD20" i="10" s="1"/>
  <c r="BB17" i="10"/>
  <c r="BC17" i="10" s="1"/>
  <c r="BB16" i="10"/>
  <c r="BC16" i="10" s="1"/>
  <c r="BD16" i="10" s="1"/>
  <c r="AV29" i="10"/>
  <c r="AR25" i="10"/>
  <c r="AS25" i="10" s="1"/>
  <c r="AR24" i="10"/>
  <c r="AS24" i="10" s="1"/>
  <c r="AT24" i="10" s="1"/>
  <c r="AR21" i="10"/>
  <c r="AS21" i="10" s="1"/>
  <c r="AR20" i="10"/>
  <c r="AS20" i="10" s="1"/>
  <c r="AT20" i="10" s="1"/>
  <c r="AR17" i="10"/>
  <c r="AS17" i="10" s="1"/>
  <c r="AS16" i="10"/>
  <c r="AT16" i="10" s="1"/>
  <c r="AR16" i="10"/>
  <c r="AL29" i="10"/>
  <c r="AH25" i="10"/>
  <c r="AI25" i="10" s="1"/>
  <c r="AI24" i="10"/>
  <c r="AJ24" i="10" s="1"/>
  <c r="AH24" i="10"/>
  <c r="AH21" i="10"/>
  <c r="AI21" i="10" s="1"/>
  <c r="AH20" i="10"/>
  <c r="AI20" i="10" s="1"/>
  <c r="AJ20" i="10" s="1"/>
  <c r="AH17" i="10"/>
  <c r="AI17" i="10" s="1"/>
  <c r="AH16" i="10"/>
  <c r="AI16" i="10" s="1"/>
  <c r="AJ16" i="10" s="1"/>
  <c r="AB29" i="10"/>
  <c r="X25" i="10"/>
  <c r="Y25" i="10" s="1"/>
  <c r="X24" i="10"/>
  <c r="Y24" i="10" s="1"/>
  <c r="Z24" i="10" s="1"/>
  <c r="X21" i="10"/>
  <c r="Y21" i="10" s="1"/>
  <c r="X20" i="10"/>
  <c r="Y20" i="10" s="1"/>
  <c r="Z20" i="10" s="1"/>
  <c r="X17" i="10"/>
  <c r="Y17" i="10" s="1"/>
  <c r="X16" i="10"/>
  <c r="Y16" i="10" s="1"/>
  <c r="Z16" i="10" s="1"/>
  <c r="R29" i="10"/>
  <c r="N25" i="10"/>
  <c r="O25" i="10" s="1"/>
  <c r="N24" i="10"/>
  <c r="O24" i="10" s="1"/>
  <c r="P24" i="10" s="1"/>
  <c r="N21" i="10"/>
  <c r="O21" i="10" s="1"/>
  <c r="N20" i="10"/>
  <c r="O20" i="10" s="1"/>
  <c r="P20" i="10" s="1"/>
  <c r="N17" i="10"/>
  <c r="O17" i="10" s="1"/>
  <c r="N16" i="10"/>
  <c r="O16" i="10" s="1"/>
  <c r="P16" i="10" s="1"/>
  <c r="H29" i="10"/>
  <c r="D25" i="10"/>
  <c r="E25" i="10" s="1"/>
  <c r="D24" i="10"/>
  <c r="E24" i="10" s="1"/>
  <c r="F24" i="10" s="1"/>
  <c r="D21" i="10"/>
  <c r="E21" i="10" s="1"/>
  <c r="D20" i="10"/>
  <c r="E20" i="10" s="1"/>
  <c r="F20" i="10" s="1"/>
  <c r="D17" i="10"/>
  <c r="E17" i="10" s="1"/>
  <c r="D16" i="10"/>
  <c r="E16" i="10" s="1"/>
  <c r="F16" i="10" s="1"/>
  <c r="O27" i="14" l="1"/>
  <c r="AK4" i="7"/>
  <c r="F92" i="5"/>
  <c r="AL4" i="7"/>
  <c r="O28" i="14"/>
  <c r="P21" i="10"/>
  <c r="AJ21" i="10"/>
  <c r="BD21" i="10"/>
  <c r="BN21" i="10"/>
  <c r="F21" i="10"/>
  <c r="AT21" i="10"/>
  <c r="F17" i="10"/>
  <c r="F25" i="10"/>
  <c r="P17" i="10"/>
  <c r="P25" i="10"/>
  <c r="P29" i="10" s="1"/>
  <c r="AJ17" i="10"/>
  <c r="AJ29" i="10" s="1"/>
  <c r="AJ25" i="10"/>
  <c r="AT17" i="10"/>
  <c r="AT25" i="10"/>
  <c r="BD17" i="10"/>
  <c r="BD29" i="10" s="1"/>
  <c r="BD25" i="10"/>
  <c r="BN17" i="10"/>
  <c r="BN25" i="10"/>
  <c r="C29" i="14"/>
  <c r="D29" i="14"/>
  <c r="C27" i="14"/>
  <c r="D27" i="14"/>
  <c r="C28" i="14"/>
  <c r="D28" i="14"/>
  <c r="O26" i="14"/>
  <c r="AL6" i="7"/>
  <c r="F88" i="5"/>
  <c r="G95" i="5"/>
  <c r="F95" i="5"/>
  <c r="F84" i="5"/>
  <c r="BN29" i="10"/>
  <c r="BO28" i="10"/>
  <c r="BN28" i="10"/>
  <c r="BE28" i="10"/>
  <c r="BD28" i="10"/>
  <c r="AT29" i="10"/>
  <c r="AU28" i="10"/>
  <c r="AT28" i="10"/>
  <c r="AK28" i="10"/>
  <c r="AJ28" i="10"/>
  <c r="AA28" i="10"/>
  <c r="Z28" i="10"/>
  <c r="Z17" i="10"/>
  <c r="Z25" i="10"/>
  <c r="Z21" i="10"/>
  <c r="Q29" i="10"/>
  <c r="Q28" i="10"/>
  <c r="P28" i="10"/>
  <c r="G29" i="10"/>
  <c r="G28" i="10"/>
  <c r="F28" i="10"/>
  <c r="AU29" i="10" l="1"/>
  <c r="AK29" i="10"/>
  <c r="BE29" i="10"/>
  <c r="F29" i="10"/>
  <c r="BO29" i="10"/>
  <c r="G96" i="5"/>
  <c r="F96" i="5"/>
  <c r="AA29" i="10"/>
  <c r="Z29" i="10"/>
  <c r="H10" i="10"/>
  <c r="I9" i="10"/>
  <c r="H9" i="10"/>
  <c r="I8" i="10"/>
  <c r="H8" i="10"/>
  <c r="C10" i="10"/>
  <c r="D9" i="10"/>
  <c r="C9" i="10"/>
  <c r="D8" i="10"/>
  <c r="C8" i="10"/>
  <c r="O75" i="9" l="1"/>
  <c r="K75" i="9"/>
  <c r="G75" i="9"/>
  <c r="C75" i="9"/>
  <c r="P74" i="9"/>
  <c r="O74" i="9"/>
  <c r="L74" i="9"/>
  <c r="K74" i="9"/>
  <c r="H74" i="9"/>
  <c r="G74" i="9"/>
  <c r="D74" i="9"/>
  <c r="C74" i="9"/>
  <c r="P73" i="9"/>
  <c r="O73" i="9"/>
  <c r="L73" i="9"/>
  <c r="K73" i="9"/>
  <c r="H73" i="9"/>
  <c r="G73" i="9"/>
  <c r="D73" i="9"/>
  <c r="C73" i="9"/>
  <c r="O63" i="9"/>
  <c r="K63" i="9"/>
  <c r="G63" i="9"/>
  <c r="C63" i="9"/>
  <c r="P62" i="9"/>
  <c r="O62" i="9"/>
  <c r="L62" i="9"/>
  <c r="K62" i="9"/>
  <c r="H62" i="9"/>
  <c r="G62" i="9"/>
  <c r="D62" i="9"/>
  <c r="C62" i="9"/>
  <c r="P61" i="9"/>
  <c r="O61" i="9"/>
  <c r="L61" i="9"/>
  <c r="K61" i="9"/>
  <c r="H61" i="9"/>
  <c r="G61" i="9"/>
  <c r="D61" i="9"/>
  <c r="C61" i="9"/>
  <c r="C49" i="9" l="1"/>
  <c r="C51" i="9" l="1"/>
  <c r="D50" i="9"/>
  <c r="C50" i="9"/>
  <c r="D49" i="9"/>
  <c r="H39" i="5" l="1"/>
  <c r="H18" i="5"/>
  <c r="G18" i="5"/>
  <c r="G17" i="5"/>
  <c r="F18" i="5"/>
  <c r="F17" i="5"/>
  <c r="H8" i="5"/>
  <c r="H21" i="4"/>
  <c r="C75" i="2"/>
  <c r="C10" i="2"/>
  <c r="AA13" i="8"/>
  <c r="AB13" i="8" s="1"/>
  <c r="P13" i="8"/>
  <c r="Q13" i="8" s="1"/>
  <c r="E13" i="8"/>
  <c r="F13" i="8" s="1"/>
  <c r="AA12" i="8"/>
  <c r="AB12" i="8" s="1"/>
  <c r="P12" i="8"/>
  <c r="Q12" i="8" s="1"/>
  <c r="E12" i="8"/>
  <c r="F12" i="8" s="1"/>
  <c r="AA11" i="8"/>
  <c r="AB11" i="8" s="1"/>
  <c r="P11" i="8"/>
  <c r="Q11" i="8" s="1"/>
  <c r="E11" i="8"/>
  <c r="F11" i="8" s="1"/>
  <c r="AA10" i="8"/>
  <c r="AB10" i="8" s="1"/>
  <c r="P10" i="8"/>
  <c r="Q10" i="8" s="1"/>
  <c r="E10" i="8"/>
  <c r="F10" i="8" s="1"/>
  <c r="AA9" i="8"/>
  <c r="AB9" i="8" s="1"/>
  <c r="P9" i="8"/>
  <c r="Q9" i="8" s="1"/>
  <c r="E9" i="8"/>
  <c r="F9" i="8" s="1"/>
  <c r="AA8" i="8"/>
  <c r="AB8" i="8" s="1"/>
  <c r="P8" i="8"/>
  <c r="Q8" i="8" s="1"/>
  <c r="E8" i="8"/>
  <c r="F8" i="8" s="1"/>
  <c r="AA7" i="8"/>
  <c r="AB7" i="8" s="1"/>
  <c r="P7" i="8"/>
  <c r="Q7" i="8" s="1"/>
  <c r="E7" i="8"/>
  <c r="F7" i="8" s="1"/>
  <c r="AA6" i="8"/>
  <c r="AB6" i="8" s="1"/>
  <c r="P6" i="8"/>
  <c r="Q6" i="8" s="1"/>
  <c r="E6" i="8"/>
  <c r="F6" i="8" s="1"/>
  <c r="AA5" i="8"/>
  <c r="AB5" i="8" s="1"/>
  <c r="AC5" i="8" s="1"/>
  <c r="P5" i="8"/>
  <c r="Q5" i="8" s="1"/>
  <c r="R5" i="8" s="1"/>
  <c r="E5" i="8"/>
  <c r="F5" i="8" s="1"/>
  <c r="G5" i="8" s="1"/>
  <c r="AA4" i="8"/>
  <c r="AB4" i="8" s="1"/>
  <c r="P4" i="8"/>
  <c r="Q4" i="8" s="1"/>
  <c r="E4" i="8"/>
  <c r="F4" i="8" s="1"/>
  <c r="AC7" i="8" l="1"/>
  <c r="AC11" i="8"/>
  <c r="AC8" i="8"/>
  <c r="AC12" i="8"/>
  <c r="AC4" i="8"/>
  <c r="R6" i="8"/>
  <c r="R4" i="8"/>
  <c r="R10" i="8"/>
  <c r="R7" i="8"/>
  <c r="R11" i="8"/>
  <c r="AC6" i="8"/>
  <c r="AC9" i="8"/>
  <c r="AC10" i="8"/>
  <c r="AC13" i="8"/>
  <c r="G4" i="8"/>
  <c r="G7" i="8"/>
  <c r="G8" i="8"/>
  <c r="G11" i="8"/>
  <c r="AL11" i="8" s="1"/>
  <c r="G12" i="8"/>
  <c r="G6" i="8"/>
  <c r="G9" i="8"/>
  <c r="G10" i="8"/>
  <c r="G13" i="8"/>
  <c r="AL5" i="8"/>
  <c r="AK5" i="8"/>
  <c r="R8" i="8"/>
  <c r="R9" i="8"/>
  <c r="R12" i="8"/>
  <c r="AK12" i="8" s="1"/>
  <c r="R13" i="8"/>
  <c r="AK6" i="8" l="1"/>
  <c r="AL4" i="8"/>
  <c r="AK4" i="8"/>
  <c r="AL13" i="8"/>
  <c r="AL9" i="8"/>
  <c r="AK8" i="8"/>
  <c r="AL10" i="8"/>
  <c r="AL6" i="8"/>
  <c r="AK7" i="8"/>
  <c r="AL12" i="8"/>
  <c r="AL8" i="8"/>
  <c r="AK11" i="8"/>
  <c r="AL7" i="8"/>
  <c r="AK10" i="8"/>
  <c r="AK13" i="8"/>
  <c r="AK9" i="8"/>
  <c r="H92" i="6" l="1"/>
  <c r="R92" i="6"/>
  <c r="R93" i="6"/>
  <c r="R94" i="6"/>
  <c r="R95" i="6"/>
  <c r="R96" i="6"/>
  <c r="R97" i="6"/>
  <c r="R98" i="6"/>
  <c r="Q92" i="6"/>
  <c r="Q93" i="6"/>
  <c r="Q94" i="6"/>
  <c r="Q95" i="6"/>
  <c r="Q96" i="6"/>
  <c r="Q97" i="6"/>
  <c r="Q98" i="6"/>
  <c r="G92" i="6" l="1"/>
  <c r="AC33" i="6"/>
  <c r="AC23" i="6"/>
  <c r="R47" i="6"/>
  <c r="R37" i="6"/>
  <c r="R27" i="6"/>
  <c r="G47" i="6"/>
  <c r="G27" i="6"/>
  <c r="R91" i="6"/>
  <c r="Q91" i="6"/>
  <c r="H98" i="6"/>
  <c r="G98" i="6"/>
  <c r="H97" i="6"/>
  <c r="G97" i="6"/>
  <c r="H96" i="6"/>
  <c r="G96" i="6"/>
  <c r="H95" i="6"/>
  <c r="G95" i="6"/>
  <c r="H94" i="6"/>
  <c r="G94" i="6"/>
  <c r="H93" i="6"/>
  <c r="G93" i="6"/>
  <c r="H91" i="6"/>
  <c r="G91" i="6"/>
  <c r="AW59" i="6"/>
  <c r="AX59" i="6" s="1"/>
  <c r="AL59" i="6"/>
  <c r="AM59" i="6" s="1"/>
  <c r="AA59" i="6"/>
  <c r="AB59" i="6" s="1"/>
  <c r="AC59" i="6" s="1"/>
  <c r="P59" i="6"/>
  <c r="Q59" i="6" s="1"/>
  <c r="R59" i="6" s="1"/>
  <c r="E59" i="6"/>
  <c r="F59" i="6" s="1"/>
  <c r="AW58" i="6"/>
  <c r="AX58" i="6" s="1"/>
  <c r="AL58" i="6"/>
  <c r="AM58" i="6" s="1"/>
  <c r="AN58" i="6" s="1"/>
  <c r="AB58" i="6"/>
  <c r="AA58" i="6"/>
  <c r="P58" i="6"/>
  <c r="Q58" i="6" s="1"/>
  <c r="E58" i="6"/>
  <c r="F58" i="6" s="1"/>
  <c r="G58" i="6" s="1"/>
  <c r="AW57" i="6"/>
  <c r="AX57" i="6" s="1"/>
  <c r="AL57" i="6"/>
  <c r="AM57" i="6" s="1"/>
  <c r="AA57" i="6"/>
  <c r="AB57" i="6" s="1"/>
  <c r="P57" i="6"/>
  <c r="Q57" i="6" s="1"/>
  <c r="R57" i="6" s="1"/>
  <c r="E57" i="6"/>
  <c r="F57" i="6" s="1"/>
  <c r="AX56" i="6"/>
  <c r="AW56" i="6"/>
  <c r="AL56" i="6"/>
  <c r="AM56" i="6" s="1"/>
  <c r="AN56" i="6" s="1"/>
  <c r="AA56" i="6"/>
  <c r="AB56" i="6" s="1"/>
  <c r="P56" i="6"/>
  <c r="Q56" i="6" s="1"/>
  <c r="R56" i="6" s="1"/>
  <c r="E56" i="6"/>
  <c r="F56" i="6" s="1"/>
  <c r="AW55" i="6"/>
  <c r="AX55" i="6" s="1"/>
  <c r="AY55" i="6" s="1"/>
  <c r="AL55" i="6"/>
  <c r="AM55" i="6" s="1"/>
  <c r="AA55" i="6"/>
  <c r="AB55" i="6" s="1"/>
  <c r="Q55" i="6"/>
  <c r="R55" i="6" s="1"/>
  <c r="P55" i="6"/>
  <c r="E55" i="6"/>
  <c r="F55" i="6" s="1"/>
  <c r="AW54" i="6"/>
  <c r="AX54" i="6" s="1"/>
  <c r="AY54" i="6" s="1"/>
  <c r="AL54" i="6"/>
  <c r="AM54" i="6" s="1"/>
  <c r="AA54" i="6"/>
  <c r="AB54" i="6" s="1"/>
  <c r="AC54" i="6" s="1"/>
  <c r="P54" i="6"/>
  <c r="Q54" i="6" s="1"/>
  <c r="R54" i="6" s="1"/>
  <c r="E54" i="6"/>
  <c r="F54" i="6" s="1"/>
  <c r="G54" i="6" s="1"/>
  <c r="AW53" i="6"/>
  <c r="AX53" i="6" s="1"/>
  <c r="AM53" i="6"/>
  <c r="AN53" i="6" s="1"/>
  <c r="AL53" i="6"/>
  <c r="AA53" i="6"/>
  <c r="AB53" i="6" s="1"/>
  <c r="P53" i="6"/>
  <c r="Q53" i="6" s="1"/>
  <c r="R53" i="6" s="1"/>
  <c r="E53" i="6"/>
  <c r="F53" i="6" s="1"/>
  <c r="AW52" i="6"/>
  <c r="AX52" i="6" s="1"/>
  <c r="AL52" i="6"/>
  <c r="AM52" i="6" s="1"/>
  <c r="AA52" i="6"/>
  <c r="AB52" i="6" s="1"/>
  <c r="P52" i="6"/>
  <c r="Q52" i="6" s="1"/>
  <c r="R52" i="6" s="1"/>
  <c r="F52" i="6"/>
  <c r="G52" i="6" s="1"/>
  <c r="E52" i="6"/>
  <c r="AW49" i="6"/>
  <c r="AX49" i="6" s="1"/>
  <c r="AL49" i="6"/>
  <c r="AM49" i="6" s="1"/>
  <c r="AN49" i="6" s="1"/>
  <c r="AA49" i="6"/>
  <c r="AB49" i="6" s="1"/>
  <c r="P49" i="6"/>
  <c r="Q49" i="6" s="1"/>
  <c r="R49" i="6" s="1"/>
  <c r="E49" i="6"/>
  <c r="F49" i="6" s="1"/>
  <c r="AW48" i="6"/>
  <c r="AX48" i="6" s="1"/>
  <c r="AY48" i="6" s="1"/>
  <c r="AL48" i="6"/>
  <c r="AM48" i="6" s="1"/>
  <c r="AB48" i="6"/>
  <c r="AA48" i="6"/>
  <c r="P48" i="6"/>
  <c r="Q48" i="6" s="1"/>
  <c r="E48" i="6"/>
  <c r="F48" i="6" s="1"/>
  <c r="AW47" i="6"/>
  <c r="AX47" i="6" s="1"/>
  <c r="AL47" i="6"/>
  <c r="AM47" i="6" s="1"/>
  <c r="AA47" i="6"/>
  <c r="AB47" i="6" s="1"/>
  <c r="P47" i="6"/>
  <c r="Q47" i="6" s="1"/>
  <c r="E47" i="6"/>
  <c r="F47" i="6" s="1"/>
  <c r="AX46" i="6"/>
  <c r="AW46" i="6"/>
  <c r="AL46" i="6"/>
  <c r="AM46" i="6" s="1"/>
  <c r="AA46" i="6"/>
  <c r="AB46" i="6" s="1"/>
  <c r="P46" i="6"/>
  <c r="Q46" i="6" s="1"/>
  <c r="R46" i="6" s="1"/>
  <c r="E46" i="6"/>
  <c r="F46" i="6" s="1"/>
  <c r="G46" i="6" s="1"/>
  <c r="AW45" i="6"/>
  <c r="AX45" i="6" s="1"/>
  <c r="AL45" i="6"/>
  <c r="AM45" i="6" s="1"/>
  <c r="AA45" i="6"/>
  <c r="AB45" i="6" s="1"/>
  <c r="Q45" i="6"/>
  <c r="R45" i="6" s="1"/>
  <c r="P45" i="6"/>
  <c r="E45" i="6"/>
  <c r="F45" i="6" s="1"/>
  <c r="AW44" i="6"/>
  <c r="AX44" i="6" s="1"/>
  <c r="AL44" i="6"/>
  <c r="AM44" i="6" s="1"/>
  <c r="AA44" i="6"/>
  <c r="AB44" i="6" s="1"/>
  <c r="P44" i="6"/>
  <c r="Q44" i="6" s="1"/>
  <c r="R44" i="6" s="1"/>
  <c r="E44" i="6"/>
  <c r="F44" i="6" s="1"/>
  <c r="AW43" i="6"/>
  <c r="AX43" i="6" s="1"/>
  <c r="AM43" i="6"/>
  <c r="AL43" i="6"/>
  <c r="AA43" i="6"/>
  <c r="AB43" i="6" s="1"/>
  <c r="P43" i="6"/>
  <c r="Q43" i="6" s="1"/>
  <c r="R43" i="6" s="1"/>
  <c r="E43" i="6"/>
  <c r="F43" i="6" s="1"/>
  <c r="AW42" i="6"/>
  <c r="AX42" i="6" s="1"/>
  <c r="AL42" i="6"/>
  <c r="AM42" i="6" s="1"/>
  <c r="AA42" i="6"/>
  <c r="AB42" i="6" s="1"/>
  <c r="P42" i="6"/>
  <c r="Q42" i="6" s="1"/>
  <c r="R42" i="6" s="1"/>
  <c r="F42" i="6"/>
  <c r="G42" i="6" s="1"/>
  <c r="E42" i="6"/>
  <c r="AW39" i="6"/>
  <c r="AX39" i="6" s="1"/>
  <c r="AY39" i="6" s="1"/>
  <c r="AL39" i="6"/>
  <c r="AM39" i="6" s="1"/>
  <c r="AA39" i="6"/>
  <c r="AB39" i="6" s="1"/>
  <c r="AC39" i="6" s="1"/>
  <c r="P39" i="6"/>
  <c r="Q39" i="6" s="1"/>
  <c r="R39" i="6" s="1"/>
  <c r="E39" i="6"/>
  <c r="F39" i="6" s="1"/>
  <c r="AX38" i="6"/>
  <c r="AW38" i="6"/>
  <c r="AL38" i="6"/>
  <c r="AM38" i="6" s="1"/>
  <c r="AB38" i="6"/>
  <c r="AC38" i="6" s="1"/>
  <c r="AA38" i="6"/>
  <c r="P38" i="6"/>
  <c r="Q38" i="6" s="1"/>
  <c r="E38" i="6"/>
  <c r="F38" i="6" s="1"/>
  <c r="AW37" i="6"/>
  <c r="AX37" i="6" s="1"/>
  <c r="AL37" i="6"/>
  <c r="AM37" i="6" s="1"/>
  <c r="AA37" i="6"/>
  <c r="AB37" i="6" s="1"/>
  <c r="AC37" i="6" s="1"/>
  <c r="Q37" i="6"/>
  <c r="P37" i="6"/>
  <c r="E37" i="6"/>
  <c r="F37" i="6" s="1"/>
  <c r="AX36" i="6"/>
  <c r="AW36" i="6"/>
  <c r="AL36" i="6"/>
  <c r="AM36" i="6" s="1"/>
  <c r="AA36" i="6"/>
  <c r="AB36" i="6" s="1"/>
  <c r="AC36" i="6" s="1"/>
  <c r="P36" i="6"/>
  <c r="Q36" i="6" s="1"/>
  <c r="R36" i="6" s="1"/>
  <c r="E36" i="6"/>
  <c r="F36" i="6" s="1"/>
  <c r="AW35" i="6"/>
  <c r="AX35" i="6" s="1"/>
  <c r="AY35" i="6" s="1"/>
  <c r="AM35" i="6"/>
  <c r="AL35" i="6"/>
  <c r="AA35" i="6"/>
  <c r="AB35" i="6" s="1"/>
  <c r="AC35" i="6" s="1"/>
  <c r="Q35" i="6"/>
  <c r="R35" i="6" s="1"/>
  <c r="P35" i="6"/>
  <c r="E35" i="6"/>
  <c r="F35" i="6" s="1"/>
  <c r="AW34" i="6"/>
  <c r="AX34" i="6" s="1"/>
  <c r="AL34" i="6"/>
  <c r="AM34" i="6" s="1"/>
  <c r="AA34" i="6"/>
  <c r="AB34" i="6" s="1"/>
  <c r="AC34" i="6" s="1"/>
  <c r="P34" i="6"/>
  <c r="Q34" i="6" s="1"/>
  <c r="R34" i="6" s="1"/>
  <c r="F34" i="6"/>
  <c r="E34" i="6"/>
  <c r="AW33" i="6"/>
  <c r="AX33" i="6" s="1"/>
  <c r="AM33" i="6"/>
  <c r="AL33" i="6"/>
  <c r="AA33" i="6"/>
  <c r="AB33" i="6" s="1"/>
  <c r="P33" i="6"/>
  <c r="Q33" i="6" s="1"/>
  <c r="R33" i="6" s="1"/>
  <c r="E33" i="6"/>
  <c r="F33" i="6" s="1"/>
  <c r="AW32" i="6"/>
  <c r="AX32" i="6" s="1"/>
  <c r="AL32" i="6"/>
  <c r="AM32" i="6" s="1"/>
  <c r="AN32" i="6" s="1"/>
  <c r="AB32" i="6"/>
  <c r="AC32" i="6" s="1"/>
  <c r="AA32" i="6"/>
  <c r="P32" i="6"/>
  <c r="Q32" i="6" s="1"/>
  <c r="R32" i="6" s="1"/>
  <c r="F32" i="6"/>
  <c r="E32" i="6"/>
  <c r="AW29" i="6"/>
  <c r="AX29" i="6" s="1"/>
  <c r="AL29" i="6"/>
  <c r="AM29" i="6" s="1"/>
  <c r="AA29" i="6"/>
  <c r="AB29" i="6" s="1"/>
  <c r="AC29" i="6" s="1"/>
  <c r="P29" i="6"/>
  <c r="Q29" i="6" s="1"/>
  <c r="R29" i="6" s="1"/>
  <c r="E29" i="6"/>
  <c r="F29" i="6" s="1"/>
  <c r="AX28" i="6"/>
  <c r="AW28" i="6"/>
  <c r="AL28" i="6"/>
  <c r="AM28" i="6" s="1"/>
  <c r="AB28" i="6"/>
  <c r="AC28" i="6" s="1"/>
  <c r="AA28" i="6"/>
  <c r="P28" i="6"/>
  <c r="Q28" i="6" s="1"/>
  <c r="E28" i="6"/>
  <c r="F28" i="6" s="1"/>
  <c r="AW27" i="6"/>
  <c r="AX27" i="6" s="1"/>
  <c r="AL27" i="6"/>
  <c r="AM27" i="6" s="1"/>
  <c r="AA27" i="6"/>
  <c r="AB27" i="6" s="1"/>
  <c r="AC27" i="6" s="1"/>
  <c r="Q27" i="6"/>
  <c r="P27" i="6"/>
  <c r="E27" i="6"/>
  <c r="F27" i="6" s="1"/>
  <c r="AX26" i="6"/>
  <c r="AY26" i="6" s="1"/>
  <c r="AW26" i="6"/>
  <c r="AL26" i="6"/>
  <c r="AM26" i="6" s="1"/>
  <c r="AA26" i="6"/>
  <c r="AB26" i="6" s="1"/>
  <c r="AC26" i="6" s="1"/>
  <c r="P26" i="6"/>
  <c r="Q26" i="6" s="1"/>
  <c r="R26" i="6" s="1"/>
  <c r="E26" i="6"/>
  <c r="F26" i="6" s="1"/>
  <c r="AW25" i="6"/>
  <c r="AX25" i="6" s="1"/>
  <c r="AM25" i="6"/>
  <c r="AL25" i="6"/>
  <c r="AA25" i="6"/>
  <c r="AB25" i="6" s="1"/>
  <c r="AC25" i="6" s="1"/>
  <c r="Q25" i="6"/>
  <c r="R25" i="6" s="1"/>
  <c r="P25" i="6"/>
  <c r="E25" i="6"/>
  <c r="F25" i="6" s="1"/>
  <c r="G25" i="6" s="1"/>
  <c r="AW24" i="6"/>
  <c r="AX24" i="6" s="1"/>
  <c r="AL24" i="6"/>
  <c r="AM24" i="6" s="1"/>
  <c r="AA24" i="6"/>
  <c r="AB24" i="6" s="1"/>
  <c r="AC24" i="6" s="1"/>
  <c r="P24" i="6"/>
  <c r="Q24" i="6" s="1"/>
  <c r="R24" i="6" s="1"/>
  <c r="F24" i="6"/>
  <c r="E24" i="6"/>
  <c r="AW23" i="6"/>
  <c r="AX23" i="6" s="1"/>
  <c r="AM23" i="6"/>
  <c r="AN23" i="6" s="1"/>
  <c r="AL23" i="6"/>
  <c r="AA23" i="6"/>
  <c r="AB23" i="6" s="1"/>
  <c r="P23" i="6"/>
  <c r="Q23" i="6" s="1"/>
  <c r="R23" i="6" s="1"/>
  <c r="E23" i="6"/>
  <c r="F23" i="6" s="1"/>
  <c r="G23" i="6" s="1"/>
  <c r="AW22" i="6"/>
  <c r="AX22" i="6" s="1"/>
  <c r="AL22" i="6"/>
  <c r="AM22" i="6" s="1"/>
  <c r="AN22" i="6" s="1"/>
  <c r="AB22" i="6"/>
  <c r="AC22" i="6" s="1"/>
  <c r="AA22" i="6"/>
  <c r="P22" i="6"/>
  <c r="Q22" i="6" s="1"/>
  <c r="R22" i="6" s="1"/>
  <c r="F22" i="6"/>
  <c r="G22" i="6" s="1"/>
  <c r="E22" i="6"/>
  <c r="AN10" i="6"/>
  <c r="AM10" i="6"/>
  <c r="AL10" i="6"/>
  <c r="AK10" i="6"/>
  <c r="AJ10" i="6"/>
  <c r="AI10" i="6"/>
  <c r="AH10" i="6"/>
  <c r="AG10" i="6"/>
  <c r="AD10" i="6"/>
  <c r="AC10" i="6"/>
  <c r="AB10" i="6"/>
  <c r="AA10" i="6"/>
  <c r="Z10" i="6"/>
  <c r="Y10" i="6"/>
  <c r="X10" i="6"/>
  <c r="W10" i="6"/>
  <c r="T10" i="6"/>
  <c r="S10" i="6"/>
  <c r="R10" i="6"/>
  <c r="Q10" i="6"/>
  <c r="P10" i="6"/>
  <c r="O10" i="6"/>
  <c r="N10" i="6"/>
  <c r="M10" i="6"/>
  <c r="J10" i="6"/>
  <c r="I10" i="6"/>
  <c r="H10" i="6"/>
  <c r="G10" i="6"/>
  <c r="F10" i="6"/>
  <c r="E10" i="6"/>
  <c r="D10" i="6"/>
  <c r="C10" i="6"/>
  <c r="AN9" i="6"/>
  <c r="AM9" i="6"/>
  <c r="AL9" i="6"/>
  <c r="AK9" i="6"/>
  <c r="AJ9" i="6"/>
  <c r="AI9" i="6"/>
  <c r="AH9" i="6"/>
  <c r="AG9" i="6"/>
  <c r="AD9" i="6"/>
  <c r="AC9" i="6"/>
  <c r="AB9" i="6"/>
  <c r="AA9" i="6"/>
  <c r="Z9" i="6"/>
  <c r="Y9" i="6"/>
  <c r="X9" i="6"/>
  <c r="W9" i="6"/>
  <c r="T9" i="6"/>
  <c r="S9" i="6"/>
  <c r="R9" i="6"/>
  <c r="Q9" i="6"/>
  <c r="P9" i="6"/>
  <c r="O9" i="6"/>
  <c r="N9" i="6"/>
  <c r="M9" i="6"/>
  <c r="J9" i="6"/>
  <c r="I9" i="6"/>
  <c r="H9" i="6"/>
  <c r="G9" i="6"/>
  <c r="F9" i="6"/>
  <c r="E9" i="6"/>
  <c r="D9" i="6"/>
  <c r="C9" i="6"/>
  <c r="F72" i="5"/>
  <c r="F69" i="5"/>
  <c r="F64" i="5"/>
  <c r="F50" i="5"/>
  <c r="E45" i="5"/>
  <c r="F45" i="5" s="1"/>
  <c r="F31" i="5"/>
  <c r="F30" i="5"/>
  <c r="E35" i="5"/>
  <c r="F35" i="5" s="1"/>
  <c r="E34" i="5"/>
  <c r="F34" i="5" s="1"/>
  <c r="E31" i="5"/>
  <c r="E30" i="5"/>
  <c r="E27" i="5"/>
  <c r="F27" i="5" s="1"/>
  <c r="E26" i="5"/>
  <c r="F26" i="5" s="1"/>
  <c r="F38" i="5" s="1"/>
  <c r="L4" i="5"/>
  <c r="H4" i="5"/>
  <c r="D4" i="5"/>
  <c r="L3" i="5"/>
  <c r="H3" i="5"/>
  <c r="D3" i="5"/>
  <c r="H77" i="5"/>
  <c r="E73" i="5"/>
  <c r="F73" i="5" s="1"/>
  <c r="E72" i="5"/>
  <c r="E69" i="5"/>
  <c r="E68" i="5"/>
  <c r="F68" i="5" s="1"/>
  <c r="E65" i="5"/>
  <c r="F65" i="5" s="1"/>
  <c r="E64" i="5"/>
  <c r="H58" i="5"/>
  <c r="E54" i="5"/>
  <c r="F54" i="5" s="1"/>
  <c r="E53" i="5"/>
  <c r="F53" i="5" s="1"/>
  <c r="E50" i="5"/>
  <c r="E49" i="5"/>
  <c r="F49" i="5" s="1"/>
  <c r="E46" i="5"/>
  <c r="F46" i="5" s="1"/>
  <c r="F58" i="5" s="1"/>
  <c r="F57" i="5"/>
  <c r="D5" i="4"/>
  <c r="E5" i="4" s="1"/>
  <c r="D4" i="4"/>
  <c r="E4" i="4" s="1"/>
  <c r="F4" i="4" s="1"/>
  <c r="Z51" i="4"/>
  <c r="Q51" i="4"/>
  <c r="H51" i="4"/>
  <c r="W47" i="4"/>
  <c r="N47" i="4"/>
  <c r="E47" i="4"/>
  <c r="W46" i="4"/>
  <c r="X46" i="4" s="1"/>
  <c r="N46" i="4"/>
  <c r="O46" i="4" s="1"/>
  <c r="E46" i="4"/>
  <c r="F46" i="4" s="1"/>
  <c r="W43" i="4"/>
  <c r="N43" i="4"/>
  <c r="E43" i="4"/>
  <c r="W42" i="4"/>
  <c r="X42" i="4" s="1"/>
  <c r="N42" i="4"/>
  <c r="O42" i="4" s="1"/>
  <c r="E42" i="4"/>
  <c r="F42" i="4" s="1"/>
  <c r="BP29" i="4"/>
  <c r="W39" i="4"/>
  <c r="N39" i="4"/>
  <c r="E39" i="4"/>
  <c r="W38" i="4"/>
  <c r="X38" i="4" s="1"/>
  <c r="N38" i="4"/>
  <c r="O38" i="4" s="1"/>
  <c r="E38" i="4"/>
  <c r="F38" i="4" s="1"/>
  <c r="G50" i="4" s="1"/>
  <c r="BL25" i="4"/>
  <c r="BM25" i="4" s="1"/>
  <c r="BL24" i="4"/>
  <c r="BM24" i="4" s="1"/>
  <c r="BN24" i="4" s="1"/>
  <c r="BL21" i="4"/>
  <c r="BM21" i="4" s="1"/>
  <c r="AV21" i="4"/>
  <c r="AL21" i="4"/>
  <c r="AB21" i="4"/>
  <c r="R21" i="4"/>
  <c r="BL20" i="4"/>
  <c r="BM20" i="4" s="1"/>
  <c r="BN20" i="4" s="1"/>
  <c r="BL17" i="4"/>
  <c r="BM17" i="4" s="1"/>
  <c r="BF17" i="4"/>
  <c r="AR17" i="4"/>
  <c r="AS17" i="4" s="1"/>
  <c r="AH17" i="4"/>
  <c r="AI17" i="4" s="1"/>
  <c r="X17" i="4"/>
  <c r="Y17" i="4" s="1"/>
  <c r="N17" i="4"/>
  <c r="O17" i="4" s="1"/>
  <c r="D17" i="4"/>
  <c r="E17" i="4" s="1"/>
  <c r="BL16" i="4"/>
  <c r="BM16" i="4" s="1"/>
  <c r="BN16" i="4" s="1"/>
  <c r="AR16" i="4"/>
  <c r="AS16" i="4" s="1"/>
  <c r="AT16" i="4" s="1"/>
  <c r="AH16" i="4"/>
  <c r="AI16" i="4" s="1"/>
  <c r="AJ16" i="4" s="1"/>
  <c r="X16" i="4"/>
  <c r="Y16" i="4" s="1"/>
  <c r="Z16" i="4" s="1"/>
  <c r="N16" i="4"/>
  <c r="O16" i="4" s="1"/>
  <c r="P16" i="4" s="1"/>
  <c r="D16" i="4"/>
  <c r="E16" i="4" s="1"/>
  <c r="F16" i="4" s="1"/>
  <c r="BL13" i="4"/>
  <c r="BM13" i="4" s="1"/>
  <c r="BB13" i="4"/>
  <c r="BC13" i="4" s="1"/>
  <c r="BD13" i="4" s="1"/>
  <c r="AR13" i="4"/>
  <c r="AS13" i="4" s="1"/>
  <c r="AH13" i="4"/>
  <c r="AI13" i="4" s="1"/>
  <c r="AJ13" i="4" s="1"/>
  <c r="X13" i="4"/>
  <c r="Y13" i="4" s="1"/>
  <c r="N13" i="4"/>
  <c r="O13" i="4" s="1"/>
  <c r="D13" i="4"/>
  <c r="E13" i="4" s="1"/>
  <c r="BL12" i="4"/>
  <c r="BM12" i="4" s="1"/>
  <c r="BN12" i="4" s="1"/>
  <c r="BB12" i="4"/>
  <c r="BC12" i="4" s="1"/>
  <c r="BD12" i="4" s="1"/>
  <c r="AR12" i="4"/>
  <c r="AS12" i="4" s="1"/>
  <c r="AT12" i="4" s="1"/>
  <c r="AH12" i="4"/>
  <c r="AI12" i="4" s="1"/>
  <c r="AJ12" i="4" s="1"/>
  <c r="X12" i="4"/>
  <c r="Y12" i="4" s="1"/>
  <c r="Z12" i="4" s="1"/>
  <c r="N12" i="4"/>
  <c r="O12" i="4" s="1"/>
  <c r="P12" i="4" s="1"/>
  <c r="D12" i="4"/>
  <c r="E12" i="4" s="1"/>
  <c r="F12" i="4" s="1"/>
  <c r="BL9" i="4"/>
  <c r="BM9" i="4" s="1"/>
  <c r="BB9" i="4"/>
  <c r="BC9" i="4" s="1"/>
  <c r="AR9" i="4"/>
  <c r="AS9" i="4" s="1"/>
  <c r="AH9" i="4"/>
  <c r="AI9" i="4" s="1"/>
  <c r="X9" i="4"/>
  <c r="Y9" i="4" s="1"/>
  <c r="O9" i="4"/>
  <c r="N9" i="4"/>
  <c r="D9" i="4"/>
  <c r="E9" i="4" s="1"/>
  <c r="BL8" i="4"/>
  <c r="BM8" i="4" s="1"/>
  <c r="BN8" i="4" s="1"/>
  <c r="BB8" i="4"/>
  <c r="BC8" i="4" s="1"/>
  <c r="BD8" i="4" s="1"/>
  <c r="AR8" i="4"/>
  <c r="AS8" i="4" s="1"/>
  <c r="AT8" i="4" s="1"/>
  <c r="AH8" i="4"/>
  <c r="AI8" i="4" s="1"/>
  <c r="AJ8" i="4" s="1"/>
  <c r="X8" i="4"/>
  <c r="Y8" i="4" s="1"/>
  <c r="Z8" i="4" s="1"/>
  <c r="N8" i="4"/>
  <c r="O8" i="4" s="1"/>
  <c r="P8" i="4" s="1"/>
  <c r="E8" i="4"/>
  <c r="F8" i="4" s="1"/>
  <c r="D8" i="4"/>
  <c r="BL5" i="4"/>
  <c r="BM5" i="4" s="1"/>
  <c r="BN5" i="4" s="1"/>
  <c r="BB5" i="4"/>
  <c r="BC5" i="4" s="1"/>
  <c r="AR5" i="4"/>
  <c r="AS5" i="4" s="1"/>
  <c r="AH5" i="4"/>
  <c r="AI5" i="4" s="1"/>
  <c r="X5" i="4"/>
  <c r="Y5" i="4" s="1"/>
  <c r="N5" i="4"/>
  <c r="O5" i="4" s="1"/>
  <c r="P5" i="4" s="1"/>
  <c r="BL4" i="4"/>
  <c r="BM4" i="4" s="1"/>
  <c r="BN4" i="4" s="1"/>
  <c r="BB4" i="4"/>
  <c r="BC4" i="4" s="1"/>
  <c r="BD4" i="4" s="1"/>
  <c r="AR4" i="4"/>
  <c r="AS4" i="4" s="1"/>
  <c r="AT4" i="4" s="1"/>
  <c r="AH4" i="4"/>
  <c r="AI4" i="4" s="1"/>
  <c r="AJ4" i="4" s="1"/>
  <c r="X4" i="4"/>
  <c r="Y4" i="4" s="1"/>
  <c r="Z4" i="4" s="1"/>
  <c r="N4" i="4"/>
  <c r="O4" i="4" s="1"/>
  <c r="P4" i="4" s="1"/>
  <c r="AJ38" i="3"/>
  <c r="AI38" i="3"/>
  <c r="AH38" i="3"/>
  <c r="AG38" i="3"/>
  <c r="AF38" i="3"/>
  <c r="AE38" i="3"/>
  <c r="AB38" i="3"/>
  <c r="AA38" i="3"/>
  <c r="Z38" i="3"/>
  <c r="Y38" i="3"/>
  <c r="X38" i="3"/>
  <c r="W38" i="3"/>
  <c r="AJ37" i="3"/>
  <c r="AI37" i="3"/>
  <c r="AH37" i="3"/>
  <c r="AG37" i="3"/>
  <c r="AF37" i="3"/>
  <c r="AE37" i="3"/>
  <c r="AB37" i="3"/>
  <c r="AA37" i="3"/>
  <c r="Z37" i="3"/>
  <c r="Y37" i="3"/>
  <c r="X37" i="3"/>
  <c r="W37" i="3"/>
  <c r="W22" i="3"/>
  <c r="W21" i="3"/>
  <c r="R37" i="3"/>
  <c r="R36" i="3"/>
  <c r="R35" i="3"/>
  <c r="S35" i="3" s="1"/>
  <c r="R33" i="3"/>
  <c r="S33" i="3" s="1"/>
  <c r="R32" i="3"/>
  <c r="R29" i="3"/>
  <c r="S29" i="3" s="1"/>
  <c r="R28" i="3"/>
  <c r="S28" i="3" s="1"/>
  <c r="R27" i="3"/>
  <c r="S27" i="3" s="1"/>
  <c r="R25" i="3"/>
  <c r="S25" i="3" s="1"/>
  <c r="R24" i="3"/>
  <c r="R21" i="3"/>
  <c r="R20" i="3"/>
  <c r="R19" i="3"/>
  <c r="R18" i="3"/>
  <c r="R17" i="3"/>
  <c r="S17" i="3" s="1"/>
  <c r="R16" i="3"/>
  <c r="E37" i="3"/>
  <c r="F37" i="3" s="1"/>
  <c r="E36" i="3"/>
  <c r="F36" i="3" s="1"/>
  <c r="E35" i="3"/>
  <c r="F35" i="3" s="1"/>
  <c r="G35" i="3" s="1"/>
  <c r="E33" i="3"/>
  <c r="F33" i="3" s="1"/>
  <c r="G33" i="3" s="1"/>
  <c r="E32" i="3"/>
  <c r="F32" i="3" s="1"/>
  <c r="E29" i="3"/>
  <c r="F29" i="3" s="1"/>
  <c r="E28" i="3"/>
  <c r="F28" i="3" s="1"/>
  <c r="G28" i="3" s="1"/>
  <c r="E27" i="3"/>
  <c r="F27" i="3" s="1"/>
  <c r="E26" i="3"/>
  <c r="F26" i="3" s="1"/>
  <c r="G26" i="3" s="1"/>
  <c r="E25" i="3"/>
  <c r="F25" i="3" s="1"/>
  <c r="G25" i="3" s="1"/>
  <c r="E24" i="3"/>
  <c r="F24" i="3" s="1"/>
  <c r="G24" i="3" s="1"/>
  <c r="F20" i="3"/>
  <c r="E21" i="3"/>
  <c r="F21" i="3" s="1"/>
  <c r="E20" i="3"/>
  <c r="E19" i="3"/>
  <c r="F19" i="3" s="1"/>
  <c r="E18" i="3"/>
  <c r="E17" i="3"/>
  <c r="F17" i="3" s="1"/>
  <c r="G17" i="3" s="1"/>
  <c r="E16" i="3"/>
  <c r="F16" i="3" s="1"/>
  <c r="H10" i="3"/>
  <c r="H9" i="3"/>
  <c r="H8" i="3"/>
  <c r="G39" i="5" l="1"/>
  <c r="F39" i="5"/>
  <c r="G32" i="6"/>
  <c r="G34" i="6"/>
  <c r="E80" i="6" s="1"/>
  <c r="AN34" i="6"/>
  <c r="AN36" i="6"/>
  <c r="G39" i="6"/>
  <c r="AC42" i="6"/>
  <c r="Z62" i="6" s="1"/>
  <c r="AC43" i="6"/>
  <c r="AC47" i="6"/>
  <c r="G58" i="5"/>
  <c r="AN25" i="6"/>
  <c r="AK65" i="6" s="1"/>
  <c r="AN27" i="6"/>
  <c r="AY28" i="6"/>
  <c r="AN29" i="6"/>
  <c r="AY32" i="6"/>
  <c r="AU80" i="6" s="1"/>
  <c r="AY37" i="6"/>
  <c r="AY33" i="6"/>
  <c r="AY34" i="6"/>
  <c r="G36" i="6"/>
  <c r="C80" i="6" s="1"/>
  <c r="G38" i="6"/>
  <c r="AN38" i="6"/>
  <c r="AN42" i="6"/>
  <c r="AN44" i="6"/>
  <c r="AK64" i="6" s="1"/>
  <c r="G44" i="6"/>
  <c r="AY44" i="6"/>
  <c r="AC45" i="6"/>
  <c r="AY46" i="6"/>
  <c r="AU81" i="6" s="1"/>
  <c r="AN47" i="6"/>
  <c r="G49" i="6"/>
  <c r="AY49" i="6"/>
  <c r="AC52" i="6"/>
  <c r="Y82" i="6" s="1"/>
  <c r="AC53" i="6"/>
  <c r="G56" i="6"/>
  <c r="AC57" i="6"/>
  <c r="AY58" i="6"/>
  <c r="AW82" i="6" s="1"/>
  <c r="AN59" i="6"/>
  <c r="G33" i="6"/>
  <c r="G53" i="6"/>
  <c r="S21" i="3"/>
  <c r="P45" i="3" s="1"/>
  <c r="P9" i="4"/>
  <c r="BD9" i="4"/>
  <c r="AN24" i="6"/>
  <c r="AY25" i="6"/>
  <c r="AV65" i="6" s="1"/>
  <c r="AN26" i="6"/>
  <c r="G29" i="6"/>
  <c r="AY29" i="6"/>
  <c r="AN33" i="6"/>
  <c r="AK80" i="6" s="1"/>
  <c r="G35" i="6"/>
  <c r="AY36" i="6"/>
  <c r="AY42" i="6"/>
  <c r="AY43" i="6"/>
  <c r="AV63" i="6" s="1"/>
  <c r="G45" i="6"/>
  <c r="AN45" i="6"/>
  <c r="AC46" i="6"/>
  <c r="AC48" i="6"/>
  <c r="AA81" i="6" s="1"/>
  <c r="AN52" i="6"/>
  <c r="AN54" i="6"/>
  <c r="AC55" i="6"/>
  <c r="AY56" i="6"/>
  <c r="AU82" i="6" s="1"/>
  <c r="AN57" i="6"/>
  <c r="G59" i="6"/>
  <c r="AY59" i="6"/>
  <c r="G37" i="6"/>
  <c r="E67" i="6" s="1"/>
  <c r="G57" i="6"/>
  <c r="AY47" i="6"/>
  <c r="AY22" i="6"/>
  <c r="AY27" i="6"/>
  <c r="AW67" i="6" s="1"/>
  <c r="AY23" i="6"/>
  <c r="AY24" i="6"/>
  <c r="G26" i="6"/>
  <c r="C79" i="6" s="1"/>
  <c r="G28" i="6"/>
  <c r="E79" i="6" s="1"/>
  <c r="AN28" i="6"/>
  <c r="AN35" i="6"/>
  <c r="AN37" i="6"/>
  <c r="AY38" i="6"/>
  <c r="AV68" i="6" s="1"/>
  <c r="AN39" i="6"/>
  <c r="AN43" i="6"/>
  <c r="AC44" i="6"/>
  <c r="AY45" i="6"/>
  <c r="AN46" i="6"/>
  <c r="G48" i="6"/>
  <c r="E81" i="6" s="1"/>
  <c r="AN48" i="6"/>
  <c r="AC49" i="6"/>
  <c r="AA69" i="6" s="1"/>
  <c r="AY52" i="6"/>
  <c r="AY53" i="6"/>
  <c r="AY57" i="6"/>
  <c r="G55" i="6"/>
  <c r="D65" i="6" s="1"/>
  <c r="AN55" i="6"/>
  <c r="AC56" i="6"/>
  <c r="AC58" i="6"/>
  <c r="G24" i="6"/>
  <c r="D64" i="6" s="1"/>
  <c r="G43" i="6"/>
  <c r="S18" i="3"/>
  <c r="S36" i="3"/>
  <c r="BN9" i="4"/>
  <c r="BO29" i="4" s="1"/>
  <c r="F8" i="5"/>
  <c r="G8" i="5"/>
  <c r="R28" i="6"/>
  <c r="R38" i="6"/>
  <c r="P80" i="6" s="1"/>
  <c r="R48" i="6"/>
  <c r="R58" i="6"/>
  <c r="G32" i="3"/>
  <c r="G37" i="3"/>
  <c r="S19" i="3"/>
  <c r="S32" i="3"/>
  <c r="S37" i="3"/>
  <c r="AJ5" i="4"/>
  <c r="AK21" i="4" s="1"/>
  <c r="AJ9" i="4"/>
  <c r="F13" i="4"/>
  <c r="F7" i="5"/>
  <c r="G7" i="5"/>
  <c r="S16" i="3"/>
  <c r="S20" i="3"/>
  <c r="Y50" i="4"/>
  <c r="O39" i="4"/>
  <c r="O51" i="4" s="1"/>
  <c r="F43" i="4"/>
  <c r="X43" i="4"/>
  <c r="F47" i="4"/>
  <c r="X47" i="4"/>
  <c r="Y51" i="4" s="1"/>
  <c r="AT5" i="4"/>
  <c r="BD5" i="4"/>
  <c r="AT9" i="4"/>
  <c r="P13" i="4"/>
  <c r="Q21" i="4" s="1"/>
  <c r="BN13" i="4"/>
  <c r="P17" i="4"/>
  <c r="AT17" i="4"/>
  <c r="BN17" i="4"/>
  <c r="BN21" i="4"/>
  <c r="F39" i="4"/>
  <c r="G51" i="4" s="1"/>
  <c r="X39" i="4"/>
  <c r="O43" i="4"/>
  <c r="O47" i="4"/>
  <c r="F9" i="4"/>
  <c r="Z13" i="4"/>
  <c r="F17" i="4"/>
  <c r="AJ17" i="4"/>
  <c r="Q20" i="4"/>
  <c r="P20" i="4"/>
  <c r="Z5" i="4"/>
  <c r="BD17" i="4"/>
  <c r="Z9" i="4"/>
  <c r="Z21" i="4" s="1"/>
  <c r="AT13" i="4"/>
  <c r="Z17" i="4"/>
  <c r="BN25" i="4"/>
  <c r="P50" i="4"/>
  <c r="F5" i="4"/>
  <c r="G20" i="4"/>
  <c r="F20" i="4"/>
  <c r="G19" i="3"/>
  <c r="G16" i="3"/>
  <c r="G20" i="3"/>
  <c r="G27" i="3"/>
  <c r="G29" i="3"/>
  <c r="G36" i="3"/>
  <c r="G21" i="3"/>
  <c r="S24" i="3"/>
  <c r="O62" i="6"/>
  <c r="P62" i="6"/>
  <c r="AA62" i="6"/>
  <c r="D62" i="6"/>
  <c r="E62" i="6"/>
  <c r="AK62" i="6"/>
  <c r="AL62" i="6"/>
  <c r="Z63" i="6"/>
  <c r="AA63" i="6"/>
  <c r="AV69" i="6"/>
  <c r="AX79" i="6"/>
  <c r="AW69" i="6"/>
  <c r="AJ80" i="6"/>
  <c r="Z80" i="6"/>
  <c r="AA80" i="6"/>
  <c r="F80" i="6"/>
  <c r="Q80" i="6"/>
  <c r="AX80" i="6"/>
  <c r="C81" i="6"/>
  <c r="AJ81" i="6"/>
  <c r="Z81" i="6"/>
  <c r="AK81" i="6"/>
  <c r="P81" i="6"/>
  <c r="F81" i="6"/>
  <c r="Q81" i="6"/>
  <c r="AX81" i="6"/>
  <c r="C82" i="6"/>
  <c r="AJ82" i="6"/>
  <c r="Z82" i="6"/>
  <c r="AK82" i="6"/>
  <c r="P82" i="6"/>
  <c r="AA82" i="6"/>
  <c r="F82" i="6"/>
  <c r="Q82" i="6"/>
  <c r="AX82" i="6"/>
  <c r="AW62" i="6"/>
  <c r="D63" i="6"/>
  <c r="E63" i="6"/>
  <c r="O63" i="6"/>
  <c r="P63" i="6"/>
  <c r="AW63" i="6"/>
  <c r="O64" i="6"/>
  <c r="P64" i="6"/>
  <c r="Z64" i="6"/>
  <c r="AA64" i="6"/>
  <c r="AL64" i="6"/>
  <c r="AV64" i="6"/>
  <c r="AW64" i="6"/>
  <c r="E65" i="6"/>
  <c r="O65" i="6"/>
  <c r="P65" i="6"/>
  <c r="Z65" i="6"/>
  <c r="AA65" i="6"/>
  <c r="AW65" i="6"/>
  <c r="N79" i="6"/>
  <c r="O66" i="6"/>
  <c r="P66" i="6"/>
  <c r="Y79" i="6"/>
  <c r="Z66" i="6"/>
  <c r="AA66" i="6"/>
  <c r="AJ79" i="6"/>
  <c r="AK66" i="6"/>
  <c r="AL66" i="6"/>
  <c r="AU79" i="6"/>
  <c r="D79" i="6"/>
  <c r="O67" i="6"/>
  <c r="O79" i="6"/>
  <c r="P67" i="6"/>
  <c r="Z67" i="6"/>
  <c r="Z79" i="6"/>
  <c r="AA67" i="6"/>
  <c r="AK67" i="6"/>
  <c r="AK79" i="6"/>
  <c r="AL67" i="6"/>
  <c r="AV79" i="6"/>
  <c r="E68" i="6"/>
  <c r="P79" i="6"/>
  <c r="AA79" i="6"/>
  <c r="AL79" i="6"/>
  <c r="AK68" i="6"/>
  <c r="AL68" i="6"/>
  <c r="AW79" i="6"/>
  <c r="AW68" i="6"/>
  <c r="D69" i="6"/>
  <c r="F79" i="6"/>
  <c r="E69" i="6"/>
  <c r="O69" i="6"/>
  <c r="Q79" i="6"/>
  <c r="P69" i="6"/>
  <c r="AB79" i="6"/>
  <c r="AK69" i="6"/>
  <c r="AL69" i="6"/>
  <c r="N80" i="6"/>
  <c r="Y80" i="6"/>
  <c r="O80" i="6"/>
  <c r="AV80" i="6"/>
  <c r="AL80" i="6"/>
  <c r="AW80" i="6"/>
  <c r="AB80" i="6"/>
  <c r="AM80" i="6"/>
  <c r="N81" i="6"/>
  <c r="Y81" i="6"/>
  <c r="D81" i="6"/>
  <c r="O81" i="6"/>
  <c r="AL81" i="6"/>
  <c r="AW81" i="6"/>
  <c r="AM81" i="6"/>
  <c r="N82" i="6"/>
  <c r="D82" i="6"/>
  <c r="O82" i="6"/>
  <c r="AV82" i="6"/>
  <c r="E82" i="6"/>
  <c r="AL82" i="6"/>
  <c r="AB82" i="6"/>
  <c r="AM82" i="6"/>
  <c r="G38" i="5"/>
  <c r="F77" i="5"/>
  <c r="G76" i="5"/>
  <c r="F76" i="5"/>
  <c r="G57" i="5"/>
  <c r="AK20" i="4"/>
  <c r="AJ20" i="4"/>
  <c r="AA20" i="4"/>
  <c r="Z20" i="4"/>
  <c r="BE16" i="4"/>
  <c r="BD16" i="4"/>
  <c r="BN28" i="4"/>
  <c r="BO28" i="4"/>
  <c r="AA21" i="4"/>
  <c r="AU20" i="4"/>
  <c r="AT20" i="4"/>
  <c r="BE17" i="4"/>
  <c r="F50" i="4"/>
  <c r="O50" i="4"/>
  <c r="X50" i="4"/>
  <c r="I9" i="3"/>
  <c r="I8" i="3"/>
  <c r="C10" i="3"/>
  <c r="D9" i="3"/>
  <c r="C9" i="3"/>
  <c r="D8" i="3"/>
  <c r="C8" i="3"/>
  <c r="R34" i="3"/>
  <c r="S34" i="3" s="1"/>
  <c r="E34" i="3"/>
  <c r="F34" i="3" s="1"/>
  <c r="G34" i="3" s="1"/>
  <c r="R26" i="3"/>
  <c r="S26" i="3" s="1"/>
  <c r="AJ22" i="3"/>
  <c r="AI22" i="3"/>
  <c r="AH22" i="3"/>
  <c r="AG22" i="3"/>
  <c r="AF22" i="3"/>
  <c r="AE22" i="3"/>
  <c r="AB22" i="3"/>
  <c r="AA22" i="3"/>
  <c r="Z22" i="3"/>
  <c r="Y22" i="3"/>
  <c r="X22" i="3"/>
  <c r="AJ21" i="3"/>
  <c r="AI21" i="3"/>
  <c r="AH21" i="3"/>
  <c r="AG21" i="3"/>
  <c r="AF21" i="3"/>
  <c r="AE21" i="3"/>
  <c r="AB21" i="3"/>
  <c r="AA21" i="3"/>
  <c r="Z21" i="3"/>
  <c r="Y21" i="3"/>
  <c r="X21" i="3"/>
  <c r="P43" i="3"/>
  <c r="F18" i="3"/>
  <c r="G18" i="3" s="1"/>
  <c r="P41" i="3"/>
  <c r="D74" i="2"/>
  <c r="C74" i="2"/>
  <c r="D73" i="2"/>
  <c r="C73" i="2"/>
  <c r="O22" i="2"/>
  <c r="K22" i="2"/>
  <c r="G22" i="2"/>
  <c r="C22" i="2"/>
  <c r="P21" i="2"/>
  <c r="P20" i="2"/>
  <c r="O21" i="2"/>
  <c r="O20" i="2"/>
  <c r="L21" i="2"/>
  <c r="L20" i="2"/>
  <c r="K21" i="2"/>
  <c r="K20" i="2"/>
  <c r="H21" i="2"/>
  <c r="H20" i="2"/>
  <c r="G21" i="2"/>
  <c r="G20" i="2"/>
  <c r="D21" i="2"/>
  <c r="D20" i="2"/>
  <c r="C21" i="2"/>
  <c r="C20" i="2"/>
  <c r="O10" i="2"/>
  <c r="K10" i="2"/>
  <c r="G10" i="2"/>
  <c r="P9" i="2"/>
  <c r="P8" i="2"/>
  <c r="O9" i="2"/>
  <c r="O8" i="2"/>
  <c r="L9" i="2"/>
  <c r="L8" i="2"/>
  <c r="K9" i="2"/>
  <c r="K8" i="2"/>
  <c r="H9" i="2"/>
  <c r="H8" i="2"/>
  <c r="G9" i="2"/>
  <c r="G8" i="2"/>
  <c r="D9" i="2"/>
  <c r="D8" i="2"/>
  <c r="C9" i="2"/>
  <c r="C8" i="2"/>
  <c r="H17" i="1"/>
  <c r="S17" i="1"/>
  <c r="P13" i="1"/>
  <c r="D13" i="1"/>
  <c r="E13" i="1" s="1"/>
  <c r="P12" i="1"/>
  <c r="Q12" i="1" s="1"/>
  <c r="D12" i="1"/>
  <c r="E12" i="1" s="1"/>
  <c r="F12" i="1" s="1"/>
  <c r="P9" i="1"/>
  <c r="D9" i="1"/>
  <c r="E9" i="1" s="1"/>
  <c r="P8" i="1"/>
  <c r="Q8" i="1" s="1"/>
  <c r="D8" i="1"/>
  <c r="E8" i="1" s="1"/>
  <c r="F8" i="1" s="1"/>
  <c r="P5" i="1"/>
  <c r="D5" i="1"/>
  <c r="E5" i="1" s="1"/>
  <c r="P4" i="1"/>
  <c r="Q4" i="1" s="1"/>
  <c r="D4" i="1"/>
  <c r="E4" i="1" s="1"/>
  <c r="F4" i="1" s="1"/>
  <c r="AV81" i="6" l="1"/>
  <c r="D80" i="6"/>
  <c r="AM79" i="6"/>
  <c r="Z69" i="6"/>
  <c r="P68" i="6"/>
  <c r="D68" i="6"/>
  <c r="AV67" i="6"/>
  <c r="D67" i="6"/>
  <c r="AV62" i="6"/>
  <c r="BN29" i="4"/>
  <c r="P21" i="4"/>
  <c r="P51" i="4"/>
  <c r="AJ21" i="4"/>
  <c r="AB81" i="6"/>
  <c r="AA68" i="6"/>
  <c r="O68" i="6"/>
  <c r="AW66" i="6"/>
  <c r="E66" i="6"/>
  <c r="AL65" i="6"/>
  <c r="E64" i="6"/>
  <c r="AL63" i="6"/>
  <c r="X51" i="4"/>
  <c r="Z68" i="6"/>
  <c r="AV66" i="6"/>
  <c r="D66" i="6"/>
  <c r="AK63" i="6"/>
  <c r="AT21" i="4"/>
  <c r="F51" i="4"/>
  <c r="AU21" i="4"/>
  <c r="G21" i="4"/>
  <c r="F21" i="4"/>
  <c r="F5" i="1"/>
  <c r="G17" i="1" s="1"/>
  <c r="Q9" i="1"/>
  <c r="Q13" i="1"/>
  <c r="Q5" i="1"/>
  <c r="F9" i="1"/>
  <c r="F13" i="1"/>
  <c r="AM85" i="6"/>
  <c r="AM84" i="6"/>
  <c r="Q85" i="6"/>
  <c r="Q84" i="6"/>
  <c r="AL85" i="6"/>
  <c r="AL84" i="6"/>
  <c r="P85" i="6"/>
  <c r="P84" i="6"/>
  <c r="AK85" i="6"/>
  <c r="AK84" i="6"/>
  <c r="O85" i="6"/>
  <c r="O84" i="6"/>
  <c r="AJ85" i="6"/>
  <c r="AJ84" i="6"/>
  <c r="N85" i="6"/>
  <c r="N84" i="6"/>
  <c r="AB85" i="6"/>
  <c r="AB84" i="6"/>
  <c r="F85" i="6"/>
  <c r="F84" i="6"/>
  <c r="AW85" i="6"/>
  <c r="AW84" i="6"/>
  <c r="AA85" i="6"/>
  <c r="AA84" i="6"/>
  <c r="E85" i="6"/>
  <c r="E84" i="6"/>
  <c r="AV85" i="6"/>
  <c r="AV84" i="6"/>
  <c r="Z85" i="6"/>
  <c r="Z84" i="6"/>
  <c r="D85" i="6"/>
  <c r="D84" i="6"/>
  <c r="AU85" i="6"/>
  <c r="AU84" i="6"/>
  <c r="Y85" i="6"/>
  <c r="Y84" i="6"/>
  <c r="C85" i="6"/>
  <c r="C84" i="6"/>
  <c r="AX85" i="6"/>
  <c r="AX84" i="6"/>
  <c r="G77" i="5"/>
  <c r="D40" i="3"/>
  <c r="E40" i="3"/>
  <c r="D41" i="3"/>
  <c r="E41" i="3"/>
  <c r="P40" i="3"/>
  <c r="Q40" i="3"/>
  <c r="P42" i="3"/>
  <c r="Q42" i="3"/>
  <c r="P44" i="3"/>
  <c r="Q44" i="3"/>
  <c r="Q41" i="3"/>
  <c r="Q43" i="3"/>
  <c r="Q45" i="3"/>
  <c r="F16" i="1"/>
  <c r="G16" i="1"/>
  <c r="Q16" i="1"/>
  <c r="R16" i="1"/>
  <c r="Q17" i="1"/>
  <c r="R17" i="1" l="1"/>
  <c r="F17" i="1"/>
  <c r="D45" i="3"/>
  <c r="E45" i="3"/>
  <c r="D43" i="3"/>
  <c r="E43" i="3"/>
  <c r="D44" i="3"/>
  <c r="E44" i="3"/>
  <c r="D42" i="3"/>
  <c r="E42" i="3"/>
</calcChain>
</file>

<file path=xl/sharedStrings.xml><?xml version="1.0" encoding="utf-8"?>
<sst xmlns="http://schemas.openxmlformats.org/spreadsheetml/2006/main" count="3743" uniqueCount="320">
  <si>
    <t>RT-qPCR</t>
  </si>
  <si>
    <t>PARP2</t>
  </si>
  <si>
    <t>WB</t>
  </si>
  <si>
    <t>exp 1</t>
  </si>
  <si>
    <t>norm</t>
  </si>
  <si>
    <t>PARP2/norm</t>
  </si>
  <si>
    <t>36B4</t>
  </si>
  <si>
    <t>cyclo</t>
  </si>
  <si>
    <t>actin</t>
  </si>
  <si>
    <t>PARP2/actin</t>
  </si>
  <si>
    <t>scPARP2</t>
  </si>
  <si>
    <t>shPARP2</t>
  </si>
  <si>
    <t>exp 2</t>
  </si>
  <si>
    <t>exp 3</t>
  </si>
  <si>
    <t>AVERAGE</t>
  </si>
  <si>
    <t>SEM</t>
  </si>
  <si>
    <t>Student's t-test</t>
  </si>
  <si>
    <t>***</t>
  </si>
  <si>
    <t>Panel B</t>
  </si>
  <si>
    <t>MTRed</t>
  </si>
  <si>
    <t>mito content</t>
  </si>
  <si>
    <t>perimeter</t>
  </si>
  <si>
    <t>circularity</t>
  </si>
  <si>
    <t>form factor</t>
  </si>
  <si>
    <t>*</t>
  </si>
  <si>
    <t>**</t>
  </si>
  <si>
    <t>Panel C</t>
  </si>
  <si>
    <t>Tomm20+DAPI</t>
  </si>
  <si>
    <t>Panel D</t>
  </si>
  <si>
    <t>EM</t>
  </si>
  <si>
    <t>SD</t>
  </si>
  <si>
    <t>Panel E</t>
  </si>
  <si>
    <t>CTL</t>
  </si>
  <si>
    <t>neg CTL</t>
  </si>
  <si>
    <t>#1</t>
  </si>
  <si>
    <t>#2</t>
  </si>
  <si>
    <t>#3</t>
  </si>
  <si>
    <t>ANOVA</t>
  </si>
  <si>
    <t>ns</t>
  </si>
  <si>
    <t>p=0,9802</t>
  </si>
  <si>
    <t>p=0,0114</t>
  </si>
  <si>
    <t>p=0,1444</t>
  </si>
  <si>
    <t>p=0,0303</t>
  </si>
  <si>
    <t>p=0,8274</t>
  </si>
  <si>
    <t>p=0,0006</t>
  </si>
  <si>
    <t>p&lt;0,0001</t>
  </si>
  <si>
    <t>p=0,0003</t>
  </si>
  <si>
    <t>p=0,9943</t>
  </si>
  <si>
    <t>p=0,1417</t>
  </si>
  <si>
    <t>p=0,0185</t>
  </si>
  <si>
    <t>p=0,004</t>
  </si>
  <si>
    <t>p=0,9645</t>
  </si>
  <si>
    <t>p=0,2591</t>
  </si>
  <si>
    <t>p=0,125</t>
  </si>
  <si>
    <t>Panel A</t>
  </si>
  <si>
    <t>LC3+MTRed</t>
  </si>
  <si>
    <t>LC3+Tomm20</t>
  </si>
  <si>
    <t>SIRT1</t>
  </si>
  <si>
    <t>SIRT1/norm</t>
  </si>
  <si>
    <t>SIRT1/actin</t>
  </si>
  <si>
    <t>siSIRT1</t>
  </si>
  <si>
    <t>p=0,9967</t>
  </si>
  <si>
    <t>p&gt;0,9999</t>
  </si>
  <si>
    <t>p=0,9945</t>
  </si>
  <si>
    <t>p=0,6754</t>
  </si>
  <si>
    <t>p=0,9678</t>
  </si>
  <si>
    <t>scPARP2-shPARP2</t>
  </si>
  <si>
    <t>p=0,0004</t>
  </si>
  <si>
    <t>p=0,9736</t>
  </si>
  <si>
    <t>p=0,9684</t>
  </si>
  <si>
    <t>##</t>
  </si>
  <si>
    <t>p=0,0065</t>
  </si>
  <si>
    <t>###</t>
  </si>
  <si>
    <t>p=0,9413</t>
  </si>
  <si>
    <t>p=0,0001</t>
  </si>
  <si>
    <t>p=0,0371</t>
  </si>
  <si>
    <t>p=0,0034</t>
  </si>
  <si>
    <t>p=0,0484</t>
  </si>
  <si>
    <t>p=0,0012</t>
  </si>
  <si>
    <t>p=0,9812</t>
  </si>
  <si>
    <t>p=0,565</t>
  </si>
  <si>
    <t>colocalization</t>
  </si>
  <si>
    <t>p=0,9996</t>
  </si>
  <si>
    <t>p=0,9639</t>
  </si>
  <si>
    <t>Mfn1</t>
  </si>
  <si>
    <t>Mfn2</t>
  </si>
  <si>
    <t>Opa1</t>
  </si>
  <si>
    <t>Fis1</t>
  </si>
  <si>
    <t>Drp1</t>
  </si>
  <si>
    <t>Parkin</t>
  </si>
  <si>
    <t>Pink1</t>
  </si>
  <si>
    <t>Mfn1/norm</t>
  </si>
  <si>
    <t>Mfn2/norm</t>
  </si>
  <si>
    <t>Opa1/norm</t>
  </si>
  <si>
    <t>Fis1/norm</t>
  </si>
  <si>
    <t>Drp1/norm</t>
  </si>
  <si>
    <t>Parkin/norm</t>
  </si>
  <si>
    <t>Pink1/norm</t>
  </si>
  <si>
    <t>exp 4</t>
  </si>
  <si>
    <t>exp 5</t>
  </si>
  <si>
    <t>exp 6</t>
  </si>
  <si>
    <t>OPA1</t>
  </si>
  <si>
    <t>PINK1</t>
  </si>
  <si>
    <t>OPA1/actin</t>
  </si>
  <si>
    <t>Parkin/actin</t>
  </si>
  <si>
    <t>PINK1/actin</t>
  </si>
  <si>
    <t>iNOS</t>
  </si>
  <si>
    <t>iNOS/actin</t>
  </si>
  <si>
    <t>NTyr</t>
  </si>
  <si>
    <t>NTyr/actin</t>
  </si>
  <si>
    <t>DHE</t>
  </si>
  <si>
    <t>TBARS assay</t>
  </si>
  <si>
    <t>4HNE</t>
  </si>
  <si>
    <t>4HNE/actin</t>
  </si>
  <si>
    <t>GSH</t>
  </si>
  <si>
    <t>NAC</t>
  </si>
  <si>
    <t>MitoT</t>
  </si>
  <si>
    <t>#</t>
  </si>
  <si>
    <t>p=0,9959</t>
  </si>
  <si>
    <t>p=0,9999</t>
  </si>
  <si>
    <t>p=0,9966</t>
  </si>
  <si>
    <t>p=0,0005</t>
  </si>
  <si>
    <t>p=0,0135</t>
  </si>
  <si>
    <t>p=0,8314</t>
  </si>
  <si>
    <t>p=0,7271</t>
  </si>
  <si>
    <t>p=0,9986</t>
  </si>
  <si>
    <t>p=0,0108</t>
  </si>
  <si>
    <t>p=0,0083</t>
  </si>
  <si>
    <t>p=0,0334</t>
  </si>
  <si>
    <t>p=0,9957</t>
  </si>
  <si>
    <t>p=0,9714</t>
  </si>
  <si>
    <t>p=0,0507</t>
  </si>
  <si>
    <t>p=0,0002</t>
  </si>
  <si>
    <t>p=0,3638</t>
  </si>
  <si>
    <t>p=0,0044</t>
  </si>
  <si>
    <t>p=0,9283</t>
  </si>
  <si>
    <t>p=0,5611</t>
  </si>
  <si>
    <t>p=0,0038</t>
  </si>
  <si>
    <t>p=0,8724</t>
  </si>
  <si>
    <t>p=0,1</t>
  </si>
  <si>
    <t>p=0,0072</t>
  </si>
  <si>
    <t>p=0,0173</t>
  </si>
  <si>
    <t>Ndufa2</t>
  </si>
  <si>
    <t>Ndufb3</t>
  </si>
  <si>
    <t>Ndufb5</t>
  </si>
  <si>
    <t>COX17</t>
  </si>
  <si>
    <t>Cyt C</t>
  </si>
  <si>
    <t>Ndufa2/norm</t>
  </si>
  <si>
    <t>Ndufb3/norm</t>
  </si>
  <si>
    <t>Ndufb5/norm</t>
  </si>
  <si>
    <t>COX17/norm</t>
  </si>
  <si>
    <t>Cyt C/norm</t>
  </si>
  <si>
    <t>p=0,868</t>
  </si>
  <si>
    <t>p=0,1524</t>
  </si>
  <si>
    <t>p=0,0174</t>
  </si>
  <si>
    <t>p=0,6745</t>
  </si>
  <si>
    <t>p=0,9225</t>
  </si>
  <si>
    <t>p=0,9964</t>
  </si>
  <si>
    <t>p=0,0194</t>
  </si>
  <si>
    <t>p=0,9998</t>
  </si>
  <si>
    <t>p=0,4012</t>
  </si>
  <si>
    <t>p=0,0008</t>
  </si>
  <si>
    <t>p=0,0053</t>
  </si>
  <si>
    <t>p=0,3773</t>
  </si>
  <si>
    <t>p=0,0209</t>
  </si>
  <si>
    <t>p=0,0046</t>
  </si>
  <si>
    <t>p=0,0019</t>
  </si>
  <si>
    <t>p=0,0189</t>
  </si>
  <si>
    <t>p=0,0026</t>
  </si>
  <si>
    <t>p=0,9065</t>
  </si>
  <si>
    <t>p=0,5949</t>
  </si>
  <si>
    <t>p=0,2078</t>
  </si>
  <si>
    <t>p=0,9968</t>
  </si>
  <si>
    <t>p=0,1597</t>
  </si>
  <si>
    <t>p=0,0055</t>
  </si>
  <si>
    <t>p=0,1662</t>
  </si>
  <si>
    <t>p=0,9926</t>
  </si>
  <si>
    <t>p=0,5011</t>
  </si>
  <si>
    <t>p=0,9936</t>
  </si>
  <si>
    <t>FOLD</t>
  </si>
  <si>
    <t>p=0,0042</t>
  </si>
  <si>
    <t>p=0,002</t>
  </si>
  <si>
    <t>p=0,0016</t>
  </si>
  <si>
    <t>p=0,4712</t>
  </si>
  <si>
    <t>p=0,943</t>
  </si>
  <si>
    <t>p=0,0342</t>
  </si>
  <si>
    <t>p=0,0166</t>
  </si>
  <si>
    <t>p=0,0165</t>
  </si>
  <si>
    <t>p=0,0144</t>
  </si>
  <si>
    <t>p=0,9503</t>
  </si>
  <si>
    <t>p=0,0837</t>
  </si>
  <si>
    <t>p=0,0659</t>
  </si>
  <si>
    <t>p=0,1426</t>
  </si>
  <si>
    <t>Seahorse</t>
  </si>
  <si>
    <t>p=0,0278</t>
  </si>
  <si>
    <t>p=0,054</t>
  </si>
  <si>
    <t>p=0,0211</t>
  </si>
  <si>
    <t>p=0,1301</t>
  </si>
  <si>
    <t>p=0,0351</t>
  </si>
  <si>
    <t>p=0,0992</t>
  </si>
  <si>
    <t>basal</t>
  </si>
  <si>
    <t>FAO</t>
  </si>
  <si>
    <t>p=0,0216</t>
  </si>
  <si>
    <t>p=0,0074</t>
  </si>
  <si>
    <t>p=0,0369</t>
  </si>
  <si>
    <t>p=0,024</t>
  </si>
  <si>
    <t>p=0,0102</t>
  </si>
  <si>
    <t>p=0,0043</t>
  </si>
  <si>
    <t>p=0,0498</t>
  </si>
  <si>
    <t>p=0,9994</t>
  </si>
  <si>
    <t>SRB assay</t>
  </si>
  <si>
    <t>p=0,0035</t>
  </si>
  <si>
    <t>p=0,0075</t>
  </si>
  <si>
    <t>p=0,9232</t>
  </si>
  <si>
    <t>p=0,6151</t>
  </si>
  <si>
    <t>p=0,8452</t>
  </si>
  <si>
    <t>p=0,9977</t>
  </si>
  <si>
    <t>Annexin-PI</t>
  </si>
  <si>
    <t>live</t>
  </si>
  <si>
    <t>apoptotic</t>
  </si>
  <si>
    <t>dead</t>
  </si>
  <si>
    <t>p=0,938</t>
  </si>
  <si>
    <t>p=0,9844</t>
  </si>
  <si>
    <t>p=0,7191</t>
  </si>
  <si>
    <t>p=0,9842</t>
  </si>
  <si>
    <t>p=0,9558</t>
  </si>
  <si>
    <t>p=0,9997</t>
  </si>
  <si>
    <t>p=0,9978</t>
  </si>
  <si>
    <t>p=0,9505</t>
  </si>
  <si>
    <t>p=0,9845</t>
  </si>
  <si>
    <t>p=0,3093</t>
  </si>
  <si>
    <t>p=0,9610</t>
  </si>
  <si>
    <t>p=0,6582</t>
  </si>
  <si>
    <t>p=0,9993</t>
  </si>
  <si>
    <t>p=0,9481</t>
  </si>
  <si>
    <t>p=0,8666</t>
  </si>
  <si>
    <t>p=0,9592</t>
  </si>
  <si>
    <t>p=0,9797</t>
  </si>
  <si>
    <t>p=0,6042</t>
  </si>
  <si>
    <t>p=0,4898</t>
  </si>
  <si>
    <t>p=0,4957</t>
  </si>
  <si>
    <t>p=0,26</t>
  </si>
  <si>
    <t>ATP content</t>
  </si>
  <si>
    <t>p=0,1157</t>
  </si>
  <si>
    <t>p=0,0670</t>
  </si>
  <si>
    <t>p=0,7710</t>
  </si>
  <si>
    <t>p=0,2743</t>
  </si>
  <si>
    <t>p=0,9798</t>
  </si>
  <si>
    <t>p=0,0023</t>
  </si>
  <si>
    <t>PARP1</t>
  </si>
  <si>
    <t>PARP3</t>
  </si>
  <si>
    <t>PARP1/norm</t>
  </si>
  <si>
    <t>p=0,9535</t>
  </si>
  <si>
    <t>p=0,1147</t>
  </si>
  <si>
    <t>p=0,4805</t>
  </si>
  <si>
    <t>p=0,1372</t>
  </si>
  <si>
    <t>p=0,9829</t>
  </si>
  <si>
    <t>PARP3/norm</t>
  </si>
  <si>
    <t>p=0,0129</t>
  </si>
  <si>
    <t>p=0,3389</t>
  </si>
  <si>
    <t>p=0,998</t>
  </si>
  <si>
    <t>p=0,996</t>
  </si>
  <si>
    <t>p=0,982</t>
  </si>
  <si>
    <t>p=0,6213</t>
  </si>
  <si>
    <t>p=0,9988</t>
  </si>
  <si>
    <t>p=0,9444</t>
  </si>
  <si>
    <t>p=0,9984</t>
  </si>
  <si>
    <t>Panel F</t>
  </si>
  <si>
    <t>Nox4</t>
  </si>
  <si>
    <t>Nox4/norm</t>
  </si>
  <si>
    <t>p=0,7575</t>
  </si>
  <si>
    <t>p=0,5791</t>
  </si>
  <si>
    <t>p=0,3056</t>
  </si>
  <si>
    <t>p=0,9983</t>
  </si>
  <si>
    <t>p=0,9987</t>
  </si>
  <si>
    <t>p=0,0045</t>
  </si>
  <si>
    <t>p=0,013</t>
  </si>
  <si>
    <t>p=0,9922</t>
  </si>
  <si>
    <t>p=0,9401</t>
  </si>
  <si>
    <t>p=0,6793</t>
  </si>
  <si>
    <t>p=0,9975</t>
  </si>
  <si>
    <t>p=0,597</t>
  </si>
  <si>
    <t>p=0,9981</t>
  </si>
  <si>
    <t>p=0,974</t>
  </si>
  <si>
    <t>p=0,1074</t>
  </si>
  <si>
    <t>p=0,8526</t>
  </si>
  <si>
    <t>p=0,1353</t>
  </si>
  <si>
    <t>p=0,745</t>
  </si>
  <si>
    <t>p=0,3622</t>
  </si>
  <si>
    <t>p=0,4249</t>
  </si>
  <si>
    <t>p=0,8787</t>
  </si>
  <si>
    <t>p=0,92</t>
  </si>
  <si>
    <t>p=0,9951</t>
  </si>
  <si>
    <t>p=0,99</t>
  </si>
  <si>
    <t>p=0,9833</t>
  </si>
  <si>
    <t>p=0,0242</t>
  </si>
  <si>
    <t>p=0,0161</t>
  </si>
  <si>
    <t>p=0,0517</t>
  </si>
  <si>
    <t>p=0,4185</t>
  </si>
  <si>
    <t>p=0,9817</t>
  </si>
  <si>
    <t>p=0,9542</t>
  </si>
  <si>
    <t>p=0,0471</t>
  </si>
  <si>
    <t>p=0,005</t>
  </si>
  <si>
    <t>p=0,0021</t>
  </si>
  <si>
    <t>p=0,7233</t>
  </si>
  <si>
    <t>p=0,3279</t>
  </si>
  <si>
    <t>p=0,3217</t>
  </si>
  <si>
    <t>p=0,2263</t>
  </si>
  <si>
    <t>p=0,0095</t>
  </si>
  <si>
    <t>p=0,0222</t>
  </si>
  <si>
    <t>p=0,6238</t>
  </si>
  <si>
    <t>p=0,7721</t>
  </si>
  <si>
    <t>p=0,0028</t>
  </si>
  <si>
    <t>p=0,8165</t>
  </si>
  <si>
    <t>p=0,0684</t>
  </si>
  <si>
    <t>p=0,8297</t>
  </si>
  <si>
    <t>p=0,8616</t>
  </si>
  <si>
    <t>p=0,0007</t>
  </si>
  <si>
    <t>C2C12</t>
  </si>
  <si>
    <t>HepG2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</si>
</sst>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NumberFormat="1"/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2" fontId="0" fillId="0" borderId="0" xfId="0" applyNumberFormat="1"/>
    <xf numFmtId="0" fontId="3" fillId="0" borderId="0" xfId="0" applyFont="1"/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80" zoomScaleNormal="80" workbookViewId="0"/>
  </sheetViews>
  <sheetFormatPr defaultRowHeight="15" x14ac:dyDescent="0.25"/>
  <cols>
    <col min="2" max="7" width="9.28515625" bestFit="1" customWidth="1"/>
    <col min="8" max="8" width="13" bestFit="1" customWidth="1"/>
    <col min="9" max="10" width="9.28515625" bestFit="1" customWidth="1"/>
  </cols>
  <sheetData>
    <row r="1" spans="1:19" x14ac:dyDescent="0.25">
      <c r="A1" s="2" t="s">
        <v>54</v>
      </c>
    </row>
    <row r="2" spans="1:19" x14ac:dyDescent="0.25">
      <c r="A2" s="1" t="s">
        <v>0</v>
      </c>
      <c r="B2" s="2" t="s">
        <v>1</v>
      </c>
      <c r="L2" s="1" t="s">
        <v>2</v>
      </c>
      <c r="M2" s="2" t="s">
        <v>1</v>
      </c>
    </row>
    <row r="3" spans="1:19" x14ac:dyDescent="0.25">
      <c r="A3" s="2" t="s">
        <v>318</v>
      </c>
      <c r="B3" s="2" t="s">
        <v>3</v>
      </c>
      <c r="C3" t="s">
        <v>1</v>
      </c>
      <c r="D3" t="s">
        <v>4</v>
      </c>
      <c r="E3" t="s">
        <v>5</v>
      </c>
      <c r="I3" t="s">
        <v>6</v>
      </c>
      <c r="J3" t="s">
        <v>7</v>
      </c>
      <c r="M3" s="2" t="s">
        <v>3</v>
      </c>
      <c r="N3" t="s">
        <v>1</v>
      </c>
      <c r="O3" t="s">
        <v>8</v>
      </c>
      <c r="P3" t="s">
        <v>9</v>
      </c>
    </row>
    <row r="4" spans="1:19" x14ac:dyDescent="0.25">
      <c r="B4" t="s">
        <v>10</v>
      </c>
      <c r="C4" s="3">
        <v>4.0766666666666671</v>
      </c>
      <c r="D4">
        <f>AVERAGE(I4:J4)</f>
        <v>2.7716666666666665</v>
      </c>
      <c r="E4">
        <f>C4/D4</f>
        <v>1.4708358388454603</v>
      </c>
      <c r="F4">
        <f>E4/E4</f>
        <v>1</v>
      </c>
      <c r="H4" t="s">
        <v>10</v>
      </c>
      <c r="I4">
        <v>2.44</v>
      </c>
      <c r="J4">
        <v>3.1033333333333331</v>
      </c>
      <c r="M4" t="s">
        <v>10</v>
      </c>
      <c r="N4" s="3">
        <v>170.274</v>
      </c>
      <c r="O4">
        <v>191.00899999999999</v>
      </c>
      <c r="P4">
        <f>N4/O4</f>
        <v>0.89144490573742607</v>
      </c>
      <c r="Q4">
        <f>P4/P4</f>
        <v>1</v>
      </c>
    </row>
    <row r="5" spans="1:19" x14ac:dyDescent="0.25">
      <c r="B5" t="s">
        <v>11</v>
      </c>
      <c r="C5" s="3">
        <v>1.26</v>
      </c>
      <c r="D5">
        <f>AVERAGE(I5:J5)</f>
        <v>2.95</v>
      </c>
      <c r="E5">
        <f>C5/D5</f>
        <v>0.42711864406779659</v>
      </c>
      <c r="F5">
        <f>E5/E4</f>
        <v>0.29039178458084447</v>
      </c>
      <c r="H5" t="s">
        <v>11</v>
      </c>
      <c r="I5">
        <v>2.9666666666666668</v>
      </c>
      <c r="J5">
        <v>2.9333333333333336</v>
      </c>
      <c r="M5" t="s">
        <v>11</v>
      </c>
      <c r="N5" s="3">
        <v>101</v>
      </c>
      <c r="O5">
        <v>204.86799999999999</v>
      </c>
      <c r="P5">
        <f>N5/O5</f>
        <v>0.4930003709705762</v>
      </c>
      <c r="Q5">
        <f>P5/P4</f>
        <v>0.55303515427322303</v>
      </c>
    </row>
    <row r="7" spans="1:19" x14ac:dyDescent="0.25">
      <c r="B7" s="2" t="s">
        <v>12</v>
      </c>
      <c r="C7" t="s">
        <v>1</v>
      </c>
      <c r="D7" t="s">
        <v>4</v>
      </c>
      <c r="E7" t="s">
        <v>5</v>
      </c>
      <c r="I7" t="s">
        <v>6</v>
      </c>
      <c r="J7" t="s">
        <v>7</v>
      </c>
      <c r="M7" s="2" t="s">
        <v>12</v>
      </c>
      <c r="N7" t="s">
        <v>1</v>
      </c>
      <c r="O7" t="s">
        <v>8</v>
      </c>
      <c r="P7" t="s">
        <v>9</v>
      </c>
    </row>
    <row r="8" spans="1:19" x14ac:dyDescent="0.25">
      <c r="B8" t="s">
        <v>10</v>
      </c>
      <c r="C8" s="3">
        <v>2.3266666666666667</v>
      </c>
      <c r="D8">
        <f>AVERAGE(I8:J8)</f>
        <v>2.8816666666666668</v>
      </c>
      <c r="E8">
        <f>C8/D8</f>
        <v>0.80740312319259688</v>
      </c>
      <c r="F8">
        <f>E8/E8</f>
        <v>1</v>
      </c>
      <c r="H8" t="s">
        <v>10</v>
      </c>
      <c r="I8">
        <v>2.8633333333333333</v>
      </c>
      <c r="J8">
        <v>2.9</v>
      </c>
      <c r="M8" t="s">
        <v>10</v>
      </c>
      <c r="N8" s="3">
        <v>183.23599999999999</v>
      </c>
      <c r="O8">
        <v>172.453</v>
      </c>
      <c r="P8">
        <f>N8/O8</f>
        <v>1.0625271813189681</v>
      </c>
      <c r="Q8">
        <f>P8/P8</f>
        <v>1</v>
      </c>
    </row>
    <row r="9" spans="1:19" x14ac:dyDescent="0.25">
      <c r="B9" t="s">
        <v>11</v>
      </c>
      <c r="C9" s="3">
        <v>0.49700000000000005</v>
      </c>
      <c r="D9">
        <f>AVERAGE(I9:J9)</f>
        <v>3.3066666666666666</v>
      </c>
      <c r="E9">
        <f>C9/D9</f>
        <v>0.15030241935483873</v>
      </c>
      <c r="F9">
        <f>E9/E8</f>
        <v>0.18615536036140126</v>
      </c>
      <c r="H9" t="s">
        <v>11</v>
      </c>
      <c r="I9">
        <v>3.6566666666666667</v>
      </c>
      <c r="J9">
        <v>2.956666666666667</v>
      </c>
      <c r="M9" t="s">
        <v>11</v>
      </c>
      <c r="N9" s="3">
        <v>88.626000000000005</v>
      </c>
      <c r="O9">
        <v>181.95400000000001</v>
      </c>
      <c r="P9">
        <f>N9/O9</f>
        <v>0.48707915187355044</v>
      </c>
      <c r="Q9">
        <f>P9/P8</f>
        <v>0.45841570967522427</v>
      </c>
    </row>
    <row r="11" spans="1:19" x14ac:dyDescent="0.25">
      <c r="B11" s="2" t="s">
        <v>13</v>
      </c>
      <c r="C11" t="s">
        <v>1</v>
      </c>
      <c r="D11" t="s">
        <v>4</v>
      </c>
      <c r="E11" t="s">
        <v>5</v>
      </c>
      <c r="I11" t="s">
        <v>6</v>
      </c>
      <c r="J11" t="s">
        <v>7</v>
      </c>
      <c r="M11" s="2" t="s">
        <v>13</v>
      </c>
      <c r="N11" t="s">
        <v>1</v>
      </c>
      <c r="O11" t="s">
        <v>8</v>
      </c>
      <c r="P11" t="s">
        <v>9</v>
      </c>
    </row>
    <row r="12" spans="1:19" x14ac:dyDescent="0.25">
      <c r="B12" t="s">
        <v>10</v>
      </c>
      <c r="C12" s="3">
        <v>1.7</v>
      </c>
      <c r="D12">
        <f>AVERAGE(I12:J12)</f>
        <v>3.2383333333333333</v>
      </c>
      <c r="E12">
        <f>C12/D12</f>
        <v>0.52496139989706636</v>
      </c>
      <c r="F12">
        <f>E12/E12</f>
        <v>1</v>
      </c>
      <c r="H12" t="s">
        <v>10</v>
      </c>
      <c r="I12">
        <v>3.0500000000000003</v>
      </c>
      <c r="J12">
        <v>3.4266666666666663</v>
      </c>
      <c r="M12" t="s">
        <v>10</v>
      </c>
      <c r="N12" s="3">
        <v>189.001</v>
      </c>
      <c r="O12">
        <v>190.47499999999999</v>
      </c>
      <c r="P12">
        <f>N12/O12</f>
        <v>0.99226145163407276</v>
      </c>
      <c r="Q12">
        <f>P12/P12</f>
        <v>1</v>
      </c>
    </row>
    <row r="13" spans="1:19" x14ac:dyDescent="0.25">
      <c r="B13" t="s">
        <v>11</v>
      </c>
      <c r="C13" s="3">
        <v>0.50700000000000001</v>
      </c>
      <c r="D13">
        <f>AVERAGE(I13:J13)</f>
        <v>3.0449999999999999</v>
      </c>
      <c r="E13">
        <f>C13/D13</f>
        <v>0.1665024630541872</v>
      </c>
      <c r="F13">
        <f>E13/E12</f>
        <v>0.31717086834733899</v>
      </c>
      <c r="H13" t="s">
        <v>11</v>
      </c>
      <c r="I13">
        <v>2.8833333333333333</v>
      </c>
      <c r="J13">
        <v>3.206666666666667</v>
      </c>
      <c r="M13" t="s">
        <v>11</v>
      </c>
      <c r="N13" s="3">
        <v>108.157</v>
      </c>
      <c r="O13">
        <v>199.22</v>
      </c>
      <c r="P13">
        <f>N13/O13</f>
        <v>0.54290231904427266</v>
      </c>
      <c r="Q13">
        <f>P13/P12</f>
        <v>0.54713636023067513</v>
      </c>
    </row>
    <row r="15" spans="1:19" x14ac:dyDescent="0.25">
      <c r="B15" t="s">
        <v>10</v>
      </c>
      <c r="C15" t="s">
        <v>11</v>
      </c>
      <c r="F15" t="s">
        <v>14</v>
      </c>
      <c r="G15" t="s">
        <v>15</v>
      </c>
      <c r="H15" t="s">
        <v>16</v>
      </c>
      <c r="M15" t="s">
        <v>10</v>
      </c>
      <c r="N15" t="s">
        <v>11</v>
      </c>
      <c r="Q15" t="s">
        <v>14</v>
      </c>
      <c r="R15" t="s">
        <v>15</v>
      </c>
      <c r="S15" t="s">
        <v>16</v>
      </c>
    </row>
    <row r="16" spans="1:19" x14ac:dyDescent="0.25">
      <c r="B16">
        <v>1</v>
      </c>
      <c r="C16">
        <v>0.29039178458084447</v>
      </c>
      <c r="E16" t="s">
        <v>10</v>
      </c>
      <c r="F16">
        <f>AVERAGE(F4,F8,F12)</f>
        <v>1</v>
      </c>
      <c r="G16">
        <f>STDEV(F4,F8,F12)/SQRT(3)</f>
        <v>0</v>
      </c>
      <c r="M16">
        <v>1</v>
      </c>
      <c r="N16">
        <v>0.55303515427322303</v>
      </c>
      <c r="P16" t="s">
        <v>10</v>
      </c>
      <c r="Q16">
        <f>AVERAGE(Q4,Q8,Q12)</f>
        <v>1</v>
      </c>
      <c r="R16">
        <f>STDEV(Q4,Q8,Q12)/SQRT(3)</f>
        <v>0</v>
      </c>
    </row>
    <row r="17" spans="1:19" x14ac:dyDescent="0.25">
      <c r="B17">
        <v>1</v>
      </c>
      <c r="C17">
        <v>0.18615536036140126</v>
      </c>
      <c r="E17" t="s">
        <v>11</v>
      </c>
      <c r="F17">
        <f>AVERAGE(F5,F9,F13)</f>
        <v>0.26457267109652821</v>
      </c>
      <c r="G17">
        <f>STDEV(F5,F9,F13)/SQRT(3)</f>
        <v>3.9963465811664892E-2</v>
      </c>
      <c r="H17">
        <f>TTEST(B16:B18,C16:C18,2,2)</f>
        <v>5.1303064514122743E-5</v>
      </c>
      <c r="M17">
        <v>1</v>
      </c>
      <c r="N17">
        <v>0.45841570967522427</v>
      </c>
      <c r="P17" t="s">
        <v>11</v>
      </c>
      <c r="Q17">
        <f>AVERAGE(Q5,Q9,Q13)</f>
        <v>0.51952907472637422</v>
      </c>
      <c r="R17">
        <f>STDEV(Q5,Q9,Q13)/SQRT(3)</f>
        <v>3.0604092774744091E-2</v>
      </c>
      <c r="S17">
        <f>TTEST(M16:M18,N16:N18,2,2)</f>
        <v>9.6148934279395535E-5</v>
      </c>
    </row>
    <row r="18" spans="1:19" x14ac:dyDescent="0.25">
      <c r="B18">
        <v>1</v>
      </c>
      <c r="C18">
        <v>0.31717086834733899</v>
      </c>
      <c r="H18" t="s">
        <v>17</v>
      </c>
      <c r="M18">
        <v>1</v>
      </c>
      <c r="N18">
        <v>0.54713636023067513</v>
      </c>
      <c r="S18" t="s">
        <v>17</v>
      </c>
    </row>
    <row r="19" spans="1:19" x14ac:dyDescent="0.25">
      <c r="A19" s="2"/>
    </row>
    <row r="20" spans="1:19" x14ac:dyDescent="0.25">
      <c r="A20" s="1" t="s">
        <v>0</v>
      </c>
      <c r="B20" s="2" t="s">
        <v>1</v>
      </c>
      <c r="L20" s="1" t="s">
        <v>2</v>
      </c>
      <c r="M20" s="2" t="s">
        <v>1</v>
      </c>
    </row>
    <row r="21" spans="1:19" x14ac:dyDescent="0.25">
      <c r="A21" s="2" t="s">
        <v>319</v>
      </c>
      <c r="B21" s="2" t="s">
        <v>3</v>
      </c>
      <c r="C21" t="s">
        <v>1</v>
      </c>
      <c r="D21" t="s">
        <v>4</v>
      </c>
      <c r="E21" t="s">
        <v>5</v>
      </c>
      <c r="I21" t="s">
        <v>6</v>
      </c>
      <c r="J21" t="s">
        <v>7</v>
      </c>
      <c r="M21" s="2" t="s">
        <v>3</v>
      </c>
      <c r="N21" t="s">
        <v>1</v>
      </c>
      <c r="O21" t="s">
        <v>8</v>
      </c>
      <c r="P21" t="s">
        <v>9</v>
      </c>
    </row>
    <row r="22" spans="1:19" x14ac:dyDescent="0.25">
      <c r="B22" t="s">
        <v>10</v>
      </c>
      <c r="C22">
        <v>2.7666666666666671</v>
      </c>
      <c r="D22">
        <f>AVERAGE(I22:J22)</f>
        <v>1.8308333333333333</v>
      </c>
      <c r="E22">
        <f>C22/D22</f>
        <v>1.5111515703231682</v>
      </c>
      <c r="F22">
        <f>E22/E22</f>
        <v>1</v>
      </c>
      <c r="H22" t="s">
        <v>10</v>
      </c>
      <c r="I22">
        <v>1.7666666666666666</v>
      </c>
      <c r="J22">
        <v>1.895</v>
      </c>
      <c r="M22" t="s">
        <v>10</v>
      </c>
      <c r="N22">
        <v>202.965</v>
      </c>
      <c r="O22" s="5">
        <v>152.381</v>
      </c>
      <c r="P22">
        <f>N22/O22</f>
        <v>1.3319573962633138</v>
      </c>
      <c r="Q22">
        <f>P22/P22</f>
        <v>1</v>
      </c>
    </row>
    <row r="23" spans="1:19" x14ac:dyDescent="0.25">
      <c r="B23" t="s">
        <v>11</v>
      </c>
      <c r="C23">
        <v>2.74</v>
      </c>
      <c r="D23">
        <f>AVERAGE(I23:J23)</f>
        <v>2.8158333333333334</v>
      </c>
      <c r="E23">
        <f>C23/D23</f>
        <v>0.97306895531222259</v>
      </c>
      <c r="F23">
        <f>E23/E22</f>
        <v>0.64392545024727488</v>
      </c>
      <c r="H23" t="s">
        <v>11</v>
      </c>
      <c r="I23">
        <v>2.8166666666666664</v>
      </c>
      <c r="J23">
        <v>2.8150000000000004</v>
      </c>
      <c r="M23" t="s">
        <v>11</v>
      </c>
      <c r="N23" s="5">
        <v>157.07300000000001</v>
      </c>
      <c r="O23" s="5">
        <v>172.803</v>
      </c>
      <c r="P23">
        <f>N23/O23</f>
        <v>0.90897148776352266</v>
      </c>
      <c r="Q23">
        <f>P23/P22</f>
        <v>0.68243285431918477</v>
      </c>
    </row>
    <row r="25" spans="1:19" x14ac:dyDescent="0.25">
      <c r="B25" s="2" t="s">
        <v>12</v>
      </c>
      <c r="C25" t="s">
        <v>1</v>
      </c>
      <c r="D25" t="s">
        <v>4</v>
      </c>
      <c r="E25" t="s">
        <v>5</v>
      </c>
      <c r="I25" t="s">
        <v>6</v>
      </c>
      <c r="J25" t="s">
        <v>7</v>
      </c>
      <c r="M25" s="2" t="s">
        <v>12</v>
      </c>
      <c r="N25" t="s">
        <v>1</v>
      </c>
      <c r="O25" t="s">
        <v>8</v>
      </c>
      <c r="P25" t="s">
        <v>9</v>
      </c>
    </row>
    <row r="26" spans="1:19" x14ac:dyDescent="0.25">
      <c r="B26" t="s">
        <v>10</v>
      </c>
      <c r="C26">
        <v>4.2366666666666672</v>
      </c>
      <c r="D26">
        <f>AVERAGE(I26:J26)</f>
        <v>3.3250000000000002</v>
      </c>
      <c r="E26">
        <f>C26/D26</f>
        <v>1.2741854636591479</v>
      </c>
      <c r="F26">
        <f>E26/E26</f>
        <v>1</v>
      </c>
      <c r="H26" t="s">
        <v>10</v>
      </c>
      <c r="I26">
        <v>3.4933333333333336</v>
      </c>
      <c r="J26">
        <v>3.1566666666666663</v>
      </c>
      <c r="M26" t="s">
        <v>10</v>
      </c>
      <c r="N26" s="5">
        <v>126.12</v>
      </c>
      <c r="O26" s="5">
        <v>153.893</v>
      </c>
      <c r="P26">
        <f>N26/O26</f>
        <v>0.8195304529770685</v>
      </c>
      <c r="Q26">
        <f>P26/P26</f>
        <v>1</v>
      </c>
    </row>
    <row r="27" spans="1:19" x14ac:dyDescent="0.25">
      <c r="B27" t="s">
        <v>11</v>
      </c>
      <c r="C27">
        <v>3.1366666666666667</v>
      </c>
      <c r="D27">
        <f>AVERAGE(I27:J27)</f>
        <v>3.8116666666666665</v>
      </c>
      <c r="E27">
        <f>C27/D27</f>
        <v>0.82291211193703551</v>
      </c>
      <c r="F27">
        <f>E27/E26</f>
        <v>0.64583385653595038</v>
      </c>
      <c r="H27" t="s">
        <v>11</v>
      </c>
      <c r="I27">
        <v>3.8666666666666667</v>
      </c>
      <c r="J27">
        <v>3.7566666666666664</v>
      </c>
      <c r="M27" t="s">
        <v>11</v>
      </c>
      <c r="N27" s="5">
        <v>87.093999999999994</v>
      </c>
      <c r="O27" s="5">
        <v>150.351</v>
      </c>
      <c r="P27">
        <f>N27/O27</f>
        <v>0.57927117212389667</v>
      </c>
      <c r="Q27">
        <f>P27/P26</f>
        <v>0.70683300421553141</v>
      </c>
    </row>
    <row r="29" spans="1:19" x14ac:dyDescent="0.25">
      <c r="B29" s="2" t="s">
        <v>13</v>
      </c>
      <c r="C29" t="s">
        <v>1</v>
      </c>
      <c r="D29" t="s">
        <v>4</v>
      </c>
      <c r="E29" t="s">
        <v>5</v>
      </c>
      <c r="I29" t="s">
        <v>6</v>
      </c>
      <c r="J29" t="s">
        <v>7</v>
      </c>
      <c r="M29" s="2" t="s">
        <v>13</v>
      </c>
      <c r="N29" t="s">
        <v>1</v>
      </c>
      <c r="O29" t="s">
        <v>8</v>
      </c>
      <c r="P29" t="s">
        <v>9</v>
      </c>
    </row>
    <row r="30" spans="1:19" x14ac:dyDescent="0.25">
      <c r="B30" t="s">
        <v>10</v>
      </c>
      <c r="C30">
        <v>3.0400000000000005</v>
      </c>
      <c r="D30">
        <f>AVERAGE(I30:J30)</f>
        <v>1.8033333333333332</v>
      </c>
      <c r="E30">
        <f>C30/D30</f>
        <v>1.6857670979667287</v>
      </c>
      <c r="F30">
        <f>E30/E30</f>
        <v>1</v>
      </c>
      <c r="H30" t="s">
        <v>10</v>
      </c>
      <c r="I30">
        <v>1.8099999999999998</v>
      </c>
      <c r="J30">
        <v>1.7966666666666669</v>
      </c>
      <c r="M30" t="s">
        <v>10</v>
      </c>
      <c r="N30" s="5">
        <v>164.25</v>
      </c>
      <c r="O30" s="5">
        <v>148.42699999999999</v>
      </c>
      <c r="P30">
        <f>N30/O30</f>
        <v>1.1066045935038773</v>
      </c>
      <c r="Q30">
        <f>P30/P30</f>
        <v>1</v>
      </c>
    </row>
    <row r="31" spans="1:19" x14ac:dyDescent="0.25">
      <c r="B31" t="s">
        <v>11</v>
      </c>
      <c r="C31">
        <v>3.1266666666666665</v>
      </c>
      <c r="D31">
        <f>AVERAGE(I31:J31)</f>
        <v>2.8433333333333328</v>
      </c>
      <c r="E31">
        <f>C31/D31</f>
        <v>1.0996483001172335</v>
      </c>
      <c r="F31">
        <f>E31/E30</f>
        <v>0.65231330083708683</v>
      </c>
      <c r="H31" t="s">
        <v>11</v>
      </c>
      <c r="I31">
        <v>2.9299999999999997</v>
      </c>
      <c r="J31">
        <v>2.7566666666666664</v>
      </c>
      <c r="M31" t="s">
        <v>11</v>
      </c>
      <c r="N31" s="5">
        <v>120.113</v>
      </c>
      <c r="O31" s="5">
        <v>151.78100000000001</v>
      </c>
      <c r="P31">
        <f>N31/O31</f>
        <v>0.79135728450860121</v>
      </c>
      <c r="Q31">
        <f>P31/P30</f>
        <v>0.7151219949330786</v>
      </c>
    </row>
    <row r="33" spans="2:19" x14ac:dyDescent="0.25">
      <c r="B33" t="s">
        <v>10</v>
      </c>
      <c r="C33" t="s">
        <v>11</v>
      </c>
      <c r="F33" t="s">
        <v>14</v>
      </c>
      <c r="G33" t="s">
        <v>15</v>
      </c>
      <c r="H33" t="s">
        <v>16</v>
      </c>
      <c r="M33" t="s">
        <v>10</v>
      </c>
      <c r="N33" t="s">
        <v>11</v>
      </c>
      <c r="Q33" t="s">
        <v>14</v>
      </c>
      <c r="R33" t="s">
        <v>15</v>
      </c>
      <c r="S33" t="s">
        <v>16</v>
      </c>
    </row>
    <row r="34" spans="2:19" x14ac:dyDescent="0.25">
      <c r="B34">
        <v>1</v>
      </c>
      <c r="C34">
        <v>0.64392545024727488</v>
      </c>
      <c r="E34" t="s">
        <v>10</v>
      </c>
      <c r="F34">
        <f>AVERAGE(F22,F26,F30)</f>
        <v>1</v>
      </c>
      <c r="G34">
        <f>STDEV(F22,F26,F30)/SQRT(3)</f>
        <v>0</v>
      </c>
      <c r="M34">
        <v>1</v>
      </c>
      <c r="N34">
        <v>0.68243285431918477</v>
      </c>
      <c r="P34" t="s">
        <v>10</v>
      </c>
      <c r="Q34">
        <f>AVERAGE(Q22,Q26,Q30)</f>
        <v>1</v>
      </c>
      <c r="R34">
        <f>STDEV(Q22,Q26,Q30)/SQRT(3)</f>
        <v>0</v>
      </c>
    </row>
    <row r="35" spans="2:19" x14ac:dyDescent="0.25">
      <c r="B35">
        <v>1</v>
      </c>
      <c r="C35">
        <v>0.64583385653595038</v>
      </c>
      <c r="E35" t="s">
        <v>11</v>
      </c>
      <c r="F35">
        <f>AVERAGE(F23,F27,F31)</f>
        <v>0.64735753587343725</v>
      </c>
      <c r="G35">
        <f>STDEV(F23,F27,F31)/SQRT(3)</f>
        <v>2.5383858665082E-3</v>
      </c>
      <c r="H35">
        <f>TTEST(B34:B36,C34:C36,2,2)</f>
        <v>1.6102502772466329E-8</v>
      </c>
      <c r="M35">
        <v>1</v>
      </c>
      <c r="N35">
        <v>0.70683300421553141</v>
      </c>
      <c r="P35" t="s">
        <v>11</v>
      </c>
      <c r="Q35">
        <f>AVERAGE(Q23,Q27,Q31)</f>
        <v>0.70146261782259822</v>
      </c>
      <c r="R35">
        <f>STDEV(Q23,Q27,Q31)/SQRT(3)</f>
        <v>9.8111461448324513E-3</v>
      </c>
      <c r="S35">
        <f>TTEST(M34:M36,N34:N36,2,2)</f>
        <v>6.9488790434447219E-6</v>
      </c>
    </row>
    <row r="36" spans="2:19" x14ac:dyDescent="0.25">
      <c r="B36">
        <v>1</v>
      </c>
      <c r="C36">
        <v>0.65231330083708683</v>
      </c>
      <c r="H36" s="3" t="s">
        <v>17</v>
      </c>
      <c r="M36">
        <v>1</v>
      </c>
      <c r="N36">
        <v>0.7151219949330786</v>
      </c>
      <c r="S36" t="s">
        <v>17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80" zoomScaleNormal="80" workbookViewId="0"/>
  </sheetViews>
  <sheetFormatPr defaultRowHeight="15" x14ac:dyDescent="0.25"/>
  <sheetData>
    <row r="1" spans="1:19" x14ac:dyDescent="0.25">
      <c r="A1" s="2" t="s">
        <v>54</v>
      </c>
    </row>
    <row r="2" spans="1:19" x14ac:dyDescent="0.25">
      <c r="A2" s="1" t="s">
        <v>210</v>
      </c>
      <c r="B2" s="2" t="s">
        <v>3</v>
      </c>
      <c r="F2" s="2" t="s">
        <v>12</v>
      </c>
      <c r="J2" s="2" t="s">
        <v>13</v>
      </c>
      <c r="P2" t="s">
        <v>14</v>
      </c>
      <c r="Q2" t="s">
        <v>15</v>
      </c>
      <c r="R2" t="s">
        <v>37</v>
      </c>
    </row>
    <row r="3" spans="1:19" x14ac:dyDescent="0.25">
      <c r="B3" s="12" t="s">
        <v>10</v>
      </c>
      <c r="C3" t="s">
        <v>32</v>
      </c>
      <c r="D3">
        <v>1</v>
      </c>
      <c r="F3" s="12" t="s">
        <v>10</v>
      </c>
      <c r="G3" t="s">
        <v>32</v>
      </c>
      <c r="H3">
        <v>1</v>
      </c>
      <c r="J3" s="12" t="s">
        <v>10</v>
      </c>
      <c r="K3" t="s">
        <v>32</v>
      </c>
      <c r="L3">
        <v>1</v>
      </c>
      <c r="N3" s="12" t="s">
        <v>10</v>
      </c>
      <c r="O3" t="s">
        <v>32</v>
      </c>
      <c r="P3">
        <f t="shared" ref="P3:P10" si="0">AVERAGE(D3,H3,L3)</f>
        <v>1</v>
      </c>
      <c r="Q3">
        <f t="shared" ref="Q3:Q10" si="1">STDEV(D3,H3,L3)/SQRT(3)</f>
        <v>0</v>
      </c>
    </row>
    <row r="4" spans="1:19" x14ac:dyDescent="0.25">
      <c r="B4" s="12"/>
      <c r="C4" t="s">
        <v>114</v>
      </c>
      <c r="D4">
        <v>0.79482730923694778</v>
      </c>
      <c r="F4" s="12"/>
      <c r="G4" t="s">
        <v>114</v>
      </c>
      <c r="H4">
        <v>0.64646359455003044</v>
      </c>
      <c r="J4" s="12"/>
      <c r="K4" t="s">
        <v>114</v>
      </c>
      <c r="L4">
        <v>0.69969642348923267</v>
      </c>
      <c r="N4" s="12"/>
      <c r="O4" t="s">
        <v>114</v>
      </c>
      <c r="P4">
        <f t="shared" si="0"/>
        <v>0.71366244242540355</v>
      </c>
      <c r="Q4">
        <f t="shared" si="1"/>
        <v>4.3394451345071632E-2</v>
      </c>
      <c r="R4" t="s">
        <v>25</v>
      </c>
      <c r="S4" t="s">
        <v>211</v>
      </c>
    </row>
    <row r="5" spans="1:19" x14ac:dyDescent="0.25">
      <c r="B5" s="12"/>
      <c r="C5" t="s">
        <v>115</v>
      </c>
      <c r="D5">
        <v>0.8192128514056225</v>
      </c>
      <c r="F5" s="12"/>
      <c r="G5" t="s">
        <v>115</v>
      </c>
      <c r="H5">
        <v>0.6808296450577106</v>
      </c>
      <c r="J5" s="12"/>
      <c r="K5" t="s">
        <v>115</v>
      </c>
      <c r="L5">
        <v>0.70908832179110137</v>
      </c>
      <c r="N5" s="12"/>
      <c r="O5" t="s">
        <v>115</v>
      </c>
      <c r="P5">
        <f t="shared" si="0"/>
        <v>0.73637693941814486</v>
      </c>
      <c r="Q5">
        <f t="shared" si="1"/>
        <v>4.2213660659311182E-2</v>
      </c>
      <c r="R5" t="s">
        <v>25</v>
      </c>
      <c r="S5" t="s">
        <v>212</v>
      </c>
    </row>
    <row r="6" spans="1:19" x14ac:dyDescent="0.25">
      <c r="B6" s="12"/>
      <c r="C6" t="s">
        <v>116</v>
      </c>
      <c r="D6">
        <v>1.0223614457831323</v>
      </c>
      <c r="F6" s="12"/>
      <c r="G6" t="s">
        <v>116</v>
      </c>
      <c r="H6">
        <v>0.97588128091642801</v>
      </c>
      <c r="J6" s="12"/>
      <c r="K6" t="s">
        <v>116</v>
      </c>
      <c r="L6">
        <v>0.78996300161275002</v>
      </c>
      <c r="N6" s="12"/>
      <c r="O6" t="s">
        <v>116</v>
      </c>
      <c r="P6">
        <f t="shared" si="0"/>
        <v>0.92940190943743684</v>
      </c>
      <c r="Q6">
        <f t="shared" si="1"/>
        <v>7.0998845514122888E-2</v>
      </c>
      <c r="R6" t="s">
        <v>38</v>
      </c>
      <c r="S6" t="s">
        <v>213</v>
      </c>
    </row>
    <row r="7" spans="1:19" x14ac:dyDescent="0.25">
      <c r="B7" s="12" t="s">
        <v>11</v>
      </c>
      <c r="C7" t="s">
        <v>32</v>
      </c>
      <c r="D7">
        <v>1</v>
      </c>
      <c r="F7" s="12" t="s">
        <v>11</v>
      </c>
      <c r="G7" t="s">
        <v>32</v>
      </c>
      <c r="H7">
        <v>1</v>
      </c>
      <c r="J7" s="12" t="s">
        <v>11</v>
      </c>
      <c r="K7" t="s">
        <v>32</v>
      </c>
      <c r="L7">
        <v>1</v>
      </c>
      <c r="N7" s="12" t="s">
        <v>11</v>
      </c>
      <c r="O7" t="s">
        <v>32</v>
      </c>
      <c r="P7">
        <f t="shared" si="0"/>
        <v>1</v>
      </c>
      <c r="Q7">
        <f t="shared" si="1"/>
        <v>0</v>
      </c>
    </row>
    <row r="8" spans="1:19" x14ac:dyDescent="0.25">
      <c r="B8" s="12"/>
      <c r="C8" t="s">
        <v>114</v>
      </c>
      <c r="D8">
        <v>0.7003063840430187</v>
      </c>
      <c r="F8" s="12"/>
      <c r="G8" t="s">
        <v>114</v>
      </c>
      <c r="H8">
        <v>0.62333939694614404</v>
      </c>
      <c r="J8" s="12"/>
      <c r="K8" t="s">
        <v>114</v>
      </c>
      <c r="L8">
        <v>0.71344967014258365</v>
      </c>
      <c r="N8" s="12"/>
      <c r="O8" t="s">
        <v>114</v>
      </c>
      <c r="P8">
        <f t="shared" si="0"/>
        <v>0.67903181704391535</v>
      </c>
      <c r="Q8">
        <f t="shared" si="1"/>
        <v>2.8103503545725075E-2</v>
      </c>
      <c r="R8" t="s">
        <v>25</v>
      </c>
      <c r="S8" t="s">
        <v>78</v>
      </c>
    </row>
    <row r="9" spans="1:19" x14ac:dyDescent="0.25">
      <c r="B9" s="12"/>
      <c r="C9" t="s">
        <v>115</v>
      </c>
      <c r="D9">
        <v>0.66153942349778039</v>
      </c>
      <c r="F9" s="12"/>
      <c r="G9" t="s">
        <v>115</v>
      </c>
      <c r="H9">
        <v>0.57584109659518945</v>
      </c>
      <c r="J9" s="12"/>
      <c r="K9" t="s">
        <v>115</v>
      </c>
      <c r="L9">
        <v>0.72302617578208128</v>
      </c>
      <c r="N9" s="12"/>
      <c r="O9" t="s">
        <v>115</v>
      </c>
      <c r="P9">
        <f t="shared" si="0"/>
        <v>0.65346889862501711</v>
      </c>
      <c r="Q9">
        <f t="shared" si="1"/>
        <v>4.2679862201450168E-2</v>
      </c>
      <c r="R9" t="s">
        <v>17</v>
      </c>
      <c r="S9" t="s">
        <v>121</v>
      </c>
    </row>
    <row r="10" spans="1:19" x14ac:dyDescent="0.25">
      <c r="B10" s="12"/>
      <c r="C10" t="s">
        <v>116</v>
      </c>
      <c r="D10">
        <v>0.98611892703057569</v>
      </c>
      <c r="F10" s="12"/>
      <c r="G10" t="s">
        <v>116</v>
      </c>
      <c r="H10">
        <v>0.88424011906730626</v>
      </c>
      <c r="J10" s="12"/>
      <c r="K10" t="s">
        <v>116</v>
      </c>
      <c r="L10">
        <v>0.80549052989997849</v>
      </c>
      <c r="N10" s="12"/>
      <c r="O10" t="s">
        <v>116</v>
      </c>
      <c r="P10">
        <f t="shared" si="0"/>
        <v>0.89194985866595344</v>
      </c>
      <c r="Q10">
        <f t="shared" si="1"/>
        <v>5.2285225848230449E-2</v>
      </c>
      <c r="R10" t="s">
        <v>38</v>
      </c>
      <c r="S10" t="s">
        <v>214</v>
      </c>
    </row>
    <row r="12" spans="1:19" x14ac:dyDescent="0.25">
      <c r="Q12" t="s">
        <v>66</v>
      </c>
    </row>
    <row r="13" spans="1:19" x14ac:dyDescent="0.25">
      <c r="Q13" t="s">
        <v>32</v>
      </c>
      <c r="R13" t="s">
        <v>38</v>
      </c>
      <c r="S13" t="s">
        <v>62</v>
      </c>
    </row>
    <row r="14" spans="1:19" x14ac:dyDescent="0.25">
      <c r="Q14" t="s">
        <v>114</v>
      </c>
      <c r="R14" t="s">
        <v>38</v>
      </c>
      <c r="S14" t="s">
        <v>125</v>
      </c>
    </row>
    <row r="15" spans="1:19" x14ac:dyDescent="0.25">
      <c r="Q15" t="s">
        <v>115</v>
      </c>
      <c r="R15" t="s">
        <v>38</v>
      </c>
      <c r="S15" t="s">
        <v>215</v>
      </c>
    </row>
    <row r="16" spans="1:19" x14ac:dyDescent="0.25">
      <c r="Q16" t="s">
        <v>116</v>
      </c>
      <c r="R16" t="s">
        <v>38</v>
      </c>
      <c r="S16" t="s">
        <v>216</v>
      </c>
    </row>
    <row r="18" spans="1:33" x14ac:dyDescent="0.25">
      <c r="A18" s="2" t="s">
        <v>18</v>
      </c>
    </row>
    <row r="19" spans="1:33" x14ac:dyDescent="0.25">
      <c r="A19" s="1" t="s">
        <v>217</v>
      </c>
      <c r="B19" s="2" t="s">
        <v>3</v>
      </c>
      <c r="D19" t="s">
        <v>218</v>
      </c>
      <c r="E19" t="s">
        <v>219</v>
      </c>
      <c r="F19" t="s">
        <v>220</v>
      </c>
      <c r="H19" s="2" t="s">
        <v>12</v>
      </c>
      <c r="J19" t="s">
        <v>218</v>
      </c>
      <c r="K19" t="s">
        <v>219</v>
      </c>
      <c r="L19" t="s">
        <v>220</v>
      </c>
      <c r="N19" s="2" t="s">
        <v>13</v>
      </c>
      <c r="P19" t="s">
        <v>218</v>
      </c>
      <c r="Q19" t="s">
        <v>219</v>
      </c>
      <c r="R19" t="s">
        <v>220</v>
      </c>
      <c r="T19" s="2"/>
      <c r="U19" t="s">
        <v>14</v>
      </c>
      <c r="V19" t="s">
        <v>218</v>
      </c>
      <c r="W19" t="s">
        <v>219</v>
      </c>
      <c r="X19" t="s">
        <v>220</v>
      </c>
      <c r="AA19" t="s">
        <v>37</v>
      </c>
      <c r="AB19" t="s">
        <v>218</v>
      </c>
      <c r="AD19" t="s">
        <v>219</v>
      </c>
      <c r="AF19" t="s">
        <v>220</v>
      </c>
    </row>
    <row r="20" spans="1:33" x14ac:dyDescent="0.25">
      <c r="B20" s="12" t="s">
        <v>10</v>
      </c>
      <c r="C20" t="s">
        <v>32</v>
      </c>
      <c r="D20" s="8">
        <v>94.827778397057202</v>
      </c>
      <c r="E20" s="8">
        <v>3.09887415003901</v>
      </c>
      <c r="F20" s="8">
        <v>2.073347452903799</v>
      </c>
      <c r="H20" s="12" t="s">
        <v>10</v>
      </c>
      <c r="I20" t="s">
        <v>32</v>
      </c>
      <c r="J20">
        <v>95.58</v>
      </c>
      <c r="K20">
        <v>2.3199999999999998</v>
      </c>
      <c r="L20">
        <v>2.1000000000000103</v>
      </c>
      <c r="N20" s="12" t="s">
        <v>10</v>
      </c>
      <c r="O20" t="s">
        <v>32</v>
      </c>
      <c r="P20">
        <v>93.47</v>
      </c>
      <c r="Q20">
        <v>1.88</v>
      </c>
      <c r="R20">
        <v>4.6500000000000004</v>
      </c>
      <c r="T20" s="12" t="s">
        <v>10</v>
      </c>
      <c r="U20" t="s">
        <v>32</v>
      </c>
      <c r="V20" s="8">
        <f t="shared" ref="V20:X27" si="2">AVERAGE(D20,J20,P20)</f>
        <v>94.625926132352404</v>
      </c>
      <c r="W20" s="8">
        <f t="shared" si="2"/>
        <v>2.4329580500130032</v>
      </c>
      <c r="X20" s="8">
        <f t="shared" si="2"/>
        <v>2.9411158176346035</v>
      </c>
      <c r="Z20" s="12" t="s">
        <v>10</v>
      </c>
      <c r="AA20" t="s">
        <v>32</v>
      </c>
    </row>
    <row r="21" spans="1:33" x14ac:dyDescent="0.25">
      <c r="B21" s="12"/>
      <c r="C21" t="s">
        <v>114</v>
      </c>
      <c r="D21" s="8">
        <v>92.310150175737604</v>
      </c>
      <c r="E21" s="8">
        <v>5.0165086803706496</v>
      </c>
      <c r="F21" s="8">
        <v>2.6733411438917853</v>
      </c>
      <c r="H21" s="12"/>
      <c r="I21" t="s">
        <v>114</v>
      </c>
      <c r="J21">
        <v>94.7</v>
      </c>
      <c r="K21">
        <v>2.17</v>
      </c>
      <c r="L21">
        <v>3.129999999999991</v>
      </c>
      <c r="N21" s="12"/>
      <c r="O21" t="s">
        <v>114</v>
      </c>
      <c r="P21">
        <v>93.56</v>
      </c>
      <c r="Q21">
        <v>1.1399999999999999</v>
      </c>
      <c r="R21">
        <v>5.3</v>
      </c>
      <c r="T21" s="12"/>
      <c r="U21" t="s">
        <v>114</v>
      </c>
      <c r="V21" s="8">
        <f t="shared" si="2"/>
        <v>93.523383391912532</v>
      </c>
      <c r="W21" s="8">
        <f t="shared" si="2"/>
        <v>2.7755028934568831</v>
      </c>
      <c r="X21" s="8">
        <f t="shared" si="2"/>
        <v>3.7011137146305919</v>
      </c>
      <c r="Z21" s="12"/>
      <c r="AA21" t="s">
        <v>114</v>
      </c>
      <c r="AB21" t="s">
        <v>38</v>
      </c>
      <c r="AC21" t="s">
        <v>221</v>
      </c>
      <c r="AD21" t="s">
        <v>38</v>
      </c>
      <c r="AE21" t="s">
        <v>159</v>
      </c>
      <c r="AF21" t="s">
        <v>38</v>
      </c>
      <c r="AG21" t="s">
        <v>222</v>
      </c>
    </row>
    <row r="22" spans="1:33" x14ac:dyDescent="0.25">
      <c r="B22" s="12"/>
      <c r="C22" t="s">
        <v>115</v>
      </c>
      <c r="D22" s="8">
        <v>91.310070208529794</v>
      </c>
      <c r="E22" s="8">
        <v>4.53735722519124</v>
      </c>
      <c r="F22" s="8">
        <v>4.1525725662789403</v>
      </c>
      <c r="H22" s="12"/>
      <c r="I22" t="s">
        <v>115</v>
      </c>
      <c r="J22">
        <v>93.62</v>
      </c>
      <c r="K22">
        <v>2.5299999999999998</v>
      </c>
      <c r="L22">
        <v>3.8499999999999996</v>
      </c>
      <c r="N22" s="12"/>
      <c r="O22" t="s">
        <v>115</v>
      </c>
      <c r="P22">
        <v>94.17</v>
      </c>
      <c r="Q22">
        <v>2.2400000000000002</v>
      </c>
      <c r="R22">
        <v>3.589999999999999</v>
      </c>
      <c r="T22" s="12"/>
      <c r="U22" t="s">
        <v>115</v>
      </c>
      <c r="V22" s="8">
        <f t="shared" si="2"/>
        <v>93.0333567361766</v>
      </c>
      <c r="W22" s="8">
        <f t="shared" si="2"/>
        <v>3.1024524083970797</v>
      </c>
      <c r="X22" s="8">
        <f t="shared" si="2"/>
        <v>3.8641908554263131</v>
      </c>
      <c r="Z22" s="12"/>
      <c r="AA22" t="s">
        <v>115</v>
      </c>
      <c r="AB22" t="s">
        <v>38</v>
      </c>
      <c r="AC22" t="s">
        <v>223</v>
      </c>
      <c r="AD22" t="s">
        <v>38</v>
      </c>
      <c r="AE22" t="s">
        <v>224</v>
      </c>
      <c r="AF22" t="s">
        <v>38</v>
      </c>
      <c r="AG22" t="s">
        <v>225</v>
      </c>
    </row>
    <row r="23" spans="1:33" x14ac:dyDescent="0.25">
      <c r="B23" s="12"/>
      <c r="C23" t="s">
        <v>116</v>
      </c>
      <c r="D23" s="8">
        <v>95.035223079503496</v>
      </c>
      <c r="E23" s="8">
        <v>2.9520295202951998</v>
      </c>
      <c r="F23" s="8">
        <v>2.0127474002012709</v>
      </c>
      <c r="H23" s="12"/>
      <c r="I23" t="s">
        <v>116</v>
      </c>
      <c r="J23">
        <v>95.11</v>
      </c>
      <c r="K23">
        <v>2.16</v>
      </c>
      <c r="L23">
        <v>2.7300000000000102</v>
      </c>
      <c r="N23" s="12"/>
      <c r="O23" t="s">
        <v>116</v>
      </c>
      <c r="P23">
        <v>95.04</v>
      </c>
      <c r="Q23">
        <v>2.52</v>
      </c>
      <c r="R23">
        <v>2.4399999999999915</v>
      </c>
      <c r="T23" s="12"/>
      <c r="U23" t="s">
        <v>116</v>
      </c>
      <c r="V23" s="8">
        <f t="shared" si="2"/>
        <v>95.061741026501167</v>
      </c>
      <c r="W23" s="8">
        <f t="shared" si="2"/>
        <v>2.5440098400984001</v>
      </c>
      <c r="X23" s="8">
        <f t="shared" si="2"/>
        <v>2.3942491334004243</v>
      </c>
      <c r="Z23" s="12"/>
      <c r="AA23" t="s">
        <v>116</v>
      </c>
      <c r="AB23" t="s">
        <v>38</v>
      </c>
      <c r="AC23" t="s">
        <v>226</v>
      </c>
      <c r="AD23" t="s">
        <v>38</v>
      </c>
      <c r="AE23" t="s">
        <v>62</v>
      </c>
      <c r="AF23" t="s">
        <v>38</v>
      </c>
      <c r="AG23" t="s">
        <v>227</v>
      </c>
    </row>
    <row r="24" spans="1:33" x14ac:dyDescent="0.25">
      <c r="B24" s="12" t="s">
        <v>11</v>
      </c>
      <c r="C24" t="s">
        <v>32</v>
      </c>
      <c r="D24" s="8">
        <v>95.188425302826403</v>
      </c>
      <c r="E24" s="8">
        <v>1.97397936294302</v>
      </c>
      <c r="F24" s="8">
        <v>2.8375953342305968</v>
      </c>
      <c r="H24" s="12" t="s">
        <v>11</v>
      </c>
      <c r="I24" t="s">
        <v>32</v>
      </c>
      <c r="J24">
        <v>91.85</v>
      </c>
      <c r="K24">
        <v>3.12</v>
      </c>
      <c r="L24">
        <v>5.0300000000000082</v>
      </c>
      <c r="N24" s="12" t="s">
        <v>11</v>
      </c>
      <c r="O24" t="s">
        <v>32</v>
      </c>
      <c r="P24">
        <v>93.65</v>
      </c>
      <c r="Q24">
        <v>1.88</v>
      </c>
      <c r="R24">
        <v>4.47</v>
      </c>
      <c r="T24" s="12" t="s">
        <v>11</v>
      </c>
      <c r="U24" t="s">
        <v>32</v>
      </c>
      <c r="V24" s="8">
        <f t="shared" si="2"/>
        <v>93.562808434275482</v>
      </c>
      <c r="W24" s="8">
        <f t="shared" si="2"/>
        <v>2.3246597876476733</v>
      </c>
      <c r="X24" s="8">
        <f t="shared" si="2"/>
        <v>4.1125317780768684</v>
      </c>
      <c r="Z24" s="12" t="s">
        <v>11</v>
      </c>
      <c r="AA24" t="s">
        <v>32</v>
      </c>
    </row>
    <row r="25" spans="1:33" x14ac:dyDescent="0.25">
      <c r="B25" s="12"/>
      <c r="C25" t="s">
        <v>114</v>
      </c>
      <c r="D25" s="8">
        <v>92.519647841958303</v>
      </c>
      <c r="E25" s="8">
        <v>3.3268198410994199</v>
      </c>
      <c r="F25" s="8">
        <v>4.1535323169422398</v>
      </c>
      <c r="H25" s="12"/>
      <c r="I25" t="s">
        <v>114</v>
      </c>
      <c r="J25">
        <v>92.1</v>
      </c>
      <c r="K25">
        <v>2.67</v>
      </c>
      <c r="L25">
        <v>5.2300000000000049</v>
      </c>
      <c r="N25" s="12"/>
      <c r="O25" t="s">
        <v>114</v>
      </c>
      <c r="P25">
        <v>92.91</v>
      </c>
      <c r="Q25">
        <v>2.98</v>
      </c>
      <c r="R25">
        <v>4.1100000000000003</v>
      </c>
      <c r="T25" s="12"/>
      <c r="U25" t="s">
        <v>114</v>
      </c>
      <c r="V25" s="8">
        <f t="shared" si="2"/>
        <v>92.509882613986107</v>
      </c>
      <c r="W25" s="8">
        <f t="shared" si="2"/>
        <v>2.9922732803664736</v>
      </c>
      <c r="X25" s="8">
        <f t="shared" si="2"/>
        <v>4.4978441056474141</v>
      </c>
      <c r="Z25" s="12"/>
      <c r="AA25" t="s">
        <v>114</v>
      </c>
      <c r="AB25" t="s">
        <v>38</v>
      </c>
      <c r="AC25" t="s">
        <v>228</v>
      </c>
      <c r="AD25" t="s">
        <v>38</v>
      </c>
      <c r="AE25" t="s">
        <v>229</v>
      </c>
      <c r="AF25" t="s">
        <v>38</v>
      </c>
      <c r="AG25" t="s">
        <v>159</v>
      </c>
    </row>
    <row r="26" spans="1:33" x14ac:dyDescent="0.25">
      <c r="B26" s="12"/>
      <c r="C26" t="s">
        <v>115</v>
      </c>
      <c r="D26" s="8">
        <v>91.081810631229203</v>
      </c>
      <c r="E26" s="8">
        <v>3.5818106312292399</v>
      </c>
      <c r="F26" s="8">
        <v>5.3363787375415299</v>
      </c>
      <c r="H26" s="12"/>
      <c r="I26" t="s">
        <v>115</v>
      </c>
      <c r="J26">
        <v>90.95</v>
      </c>
      <c r="K26">
        <v>3.17</v>
      </c>
      <c r="L26">
        <v>5.88</v>
      </c>
      <c r="N26" s="12"/>
      <c r="O26" t="s">
        <v>115</v>
      </c>
      <c r="P26">
        <v>91.72</v>
      </c>
      <c r="Q26">
        <v>2.6</v>
      </c>
      <c r="R26">
        <v>5.68</v>
      </c>
      <c r="T26" s="12"/>
      <c r="U26" t="s">
        <v>115</v>
      </c>
      <c r="V26" s="8">
        <f t="shared" si="2"/>
        <v>91.250603543743068</v>
      </c>
      <c r="W26" s="8">
        <f t="shared" si="2"/>
        <v>3.1172702104097465</v>
      </c>
      <c r="X26" s="8">
        <f t="shared" si="2"/>
        <v>5.6321262458471759</v>
      </c>
      <c r="Z26" s="12"/>
      <c r="AA26" t="s">
        <v>115</v>
      </c>
      <c r="AB26" t="s">
        <v>38</v>
      </c>
      <c r="AC26" t="s">
        <v>230</v>
      </c>
      <c r="AD26" t="s">
        <v>38</v>
      </c>
      <c r="AE26" t="s">
        <v>231</v>
      </c>
      <c r="AF26" t="s">
        <v>38</v>
      </c>
      <c r="AG26" t="s">
        <v>232</v>
      </c>
    </row>
    <row r="27" spans="1:33" x14ac:dyDescent="0.25">
      <c r="B27" s="12"/>
      <c r="C27" t="s">
        <v>116</v>
      </c>
      <c r="D27" s="8">
        <v>95.040304523063099</v>
      </c>
      <c r="E27" s="8">
        <v>2.1495745633676702</v>
      </c>
      <c r="F27" s="8">
        <v>2.8101209135691887</v>
      </c>
      <c r="H27" s="12"/>
      <c r="I27" t="s">
        <v>116</v>
      </c>
      <c r="J27">
        <v>91.48</v>
      </c>
      <c r="K27">
        <v>2.31</v>
      </c>
      <c r="L27">
        <v>6.2099999999999955</v>
      </c>
      <c r="N27" s="12"/>
      <c r="O27" t="s">
        <v>116</v>
      </c>
      <c r="P27">
        <v>92.78</v>
      </c>
      <c r="Q27">
        <v>2.5299999999999998</v>
      </c>
      <c r="R27">
        <v>4.6900000000000004</v>
      </c>
      <c r="T27" s="12"/>
      <c r="U27" t="s">
        <v>116</v>
      </c>
      <c r="V27" s="8">
        <f t="shared" si="2"/>
        <v>93.100101507687711</v>
      </c>
      <c r="W27" s="8">
        <f t="shared" si="2"/>
        <v>2.3298581877892235</v>
      </c>
      <c r="X27" s="8">
        <f t="shared" si="2"/>
        <v>4.5700403045230615</v>
      </c>
      <c r="Z27" s="12"/>
      <c r="AA27" t="s">
        <v>116</v>
      </c>
      <c r="AB27" t="s">
        <v>38</v>
      </c>
      <c r="AC27" t="s">
        <v>82</v>
      </c>
      <c r="AD27" t="s">
        <v>38</v>
      </c>
      <c r="AE27" t="s">
        <v>62</v>
      </c>
      <c r="AF27" t="s">
        <v>38</v>
      </c>
      <c r="AG27" t="s">
        <v>233</v>
      </c>
    </row>
    <row r="29" spans="1:33" x14ac:dyDescent="0.25">
      <c r="T29" s="2"/>
      <c r="U29" t="s">
        <v>15</v>
      </c>
      <c r="V29" t="s">
        <v>218</v>
      </c>
      <c r="W29" t="s">
        <v>219</v>
      </c>
      <c r="X29" t="s">
        <v>220</v>
      </c>
      <c r="AA29" t="s">
        <v>66</v>
      </c>
    </row>
    <row r="30" spans="1:33" x14ac:dyDescent="0.25">
      <c r="T30" s="12" t="s">
        <v>10</v>
      </c>
      <c r="U30" t="s">
        <v>32</v>
      </c>
      <c r="V30">
        <f t="shared" ref="V30:X37" si="3">STDEV(D20,J20,P20)/SQRT(3)</f>
        <v>0.6174094407481534</v>
      </c>
      <c r="W30">
        <f t="shared" si="3"/>
        <v>0.35636273149951492</v>
      </c>
      <c r="X30">
        <f t="shared" si="3"/>
        <v>0.85447673093355103</v>
      </c>
      <c r="AB30" t="s">
        <v>218</v>
      </c>
      <c r="AD30" t="s">
        <v>219</v>
      </c>
      <c r="AF30" t="s">
        <v>220</v>
      </c>
    </row>
    <row r="31" spans="1:33" x14ac:dyDescent="0.25">
      <c r="T31" s="12"/>
      <c r="U31" t="s">
        <v>114</v>
      </c>
      <c r="V31">
        <f t="shared" si="3"/>
        <v>0.69013310977487718</v>
      </c>
      <c r="W31">
        <f t="shared" si="3"/>
        <v>1.1592821345895832</v>
      </c>
      <c r="X31">
        <f t="shared" si="3"/>
        <v>0.81023912990184677</v>
      </c>
      <c r="AA31" t="s">
        <v>32</v>
      </c>
      <c r="AB31" t="s">
        <v>38</v>
      </c>
      <c r="AC31" t="s">
        <v>234</v>
      </c>
      <c r="AD31" t="s">
        <v>38</v>
      </c>
      <c r="AE31" t="s">
        <v>62</v>
      </c>
      <c r="AF31" t="s">
        <v>38</v>
      </c>
      <c r="AG31" t="s">
        <v>235</v>
      </c>
    </row>
    <row r="32" spans="1:33" x14ac:dyDescent="0.25">
      <c r="T32" s="12"/>
      <c r="U32" t="s">
        <v>115</v>
      </c>
      <c r="V32">
        <f t="shared" si="3"/>
        <v>0.87614921527419054</v>
      </c>
      <c r="W32">
        <f t="shared" si="3"/>
        <v>0.72232007562306055</v>
      </c>
      <c r="X32">
        <f t="shared" si="3"/>
        <v>0.16255564008026746</v>
      </c>
      <c r="AA32" t="s">
        <v>114</v>
      </c>
      <c r="AB32" t="s">
        <v>38</v>
      </c>
      <c r="AC32" t="s">
        <v>236</v>
      </c>
      <c r="AD32" t="s">
        <v>38</v>
      </c>
      <c r="AE32" t="s">
        <v>62</v>
      </c>
      <c r="AF32" t="s">
        <v>38</v>
      </c>
      <c r="AG32" t="s">
        <v>237</v>
      </c>
    </row>
    <row r="33" spans="20:33" x14ac:dyDescent="0.25">
      <c r="T33" s="12"/>
      <c r="U33" t="s">
        <v>116</v>
      </c>
      <c r="V33">
        <f t="shared" si="3"/>
        <v>2.4168858301046883E-2</v>
      </c>
      <c r="W33">
        <f t="shared" si="3"/>
        <v>0.22895417632568882</v>
      </c>
      <c r="X33">
        <f t="shared" si="3"/>
        <v>0.2083128091160584</v>
      </c>
      <c r="AA33" t="s">
        <v>115</v>
      </c>
      <c r="AB33" t="s">
        <v>38</v>
      </c>
      <c r="AC33" t="s">
        <v>238</v>
      </c>
      <c r="AD33" t="s">
        <v>38</v>
      </c>
      <c r="AE33" t="s">
        <v>62</v>
      </c>
      <c r="AF33" t="s">
        <v>38</v>
      </c>
      <c r="AG33" t="s">
        <v>239</v>
      </c>
    </row>
    <row r="34" spans="20:33" x14ac:dyDescent="0.25">
      <c r="T34" s="12" t="s">
        <v>11</v>
      </c>
      <c r="U34" t="s">
        <v>32</v>
      </c>
      <c r="V34">
        <f t="shared" si="3"/>
        <v>0.96470594008191968</v>
      </c>
      <c r="W34">
        <f t="shared" si="3"/>
        <v>0.39859443473421924</v>
      </c>
      <c r="X34">
        <f t="shared" si="3"/>
        <v>0.65764661277556724</v>
      </c>
      <c r="AA34" t="s">
        <v>116</v>
      </c>
      <c r="AB34" t="s">
        <v>38</v>
      </c>
      <c r="AC34" t="s">
        <v>240</v>
      </c>
      <c r="AD34" t="s">
        <v>38</v>
      </c>
      <c r="AE34" t="s">
        <v>62</v>
      </c>
      <c r="AF34" t="s">
        <v>38</v>
      </c>
      <c r="AG34" t="s">
        <v>241</v>
      </c>
    </row>
    <row r="35" spans="20:33" x14ac:dyDescent="0.25">
      <c r="T35" s="12"/>
      <c r="U35" t="s">
        <v>114</v>
      </c>
      <c r="V35">
        <f t="shared" si="3"/>
        <v>0.23387783118401281</v>
      </c>
      <c r="W35">
        <f t="shared" si="3"/>
        <v>0.18970683608635225</v>
      </c>
      <c r="X35">
        <f t="shared" si="3"/>
        <v>0.36629357801314955</v>
      </c>
    </row>
    <row r="36" spans="20:33" x14ac:dyDescent="0.25">
      <c r="T36" s="12"/>
      <c r="U36" t="s">
        <v>115</v>
      </c>
      <c r="V36">
        <f t="shared" si="3"/>
        <v>0.23776268664797084</v>
      </c>
      <c r="W36">
        <f t="shared" si="3"/>
        <v>0.28464794157658629</v>
      </c>
      <c r="X36">
        <f t="shared" si="3"/>
        <v>0.15874501724647286</v>
      </c>
    </row>
    <row r="37" spans="20:33" x14ac:dyDescent="0.25">
      <c r="T37" s="12"/>
      <c r="U37" t="s">
        <v>116</v>
      </c>
      <c r="V37">
        <f t="shared" si="3"/>
        <v>1.0401587708380291</v>
      </c>
      <c r="W37">
        <f t="shared" si="3"/>
        <v>0.11026730994259468</v>
      </c>
      <c r="X37">
        <f t="shared" si="3"/>
        <v>0.98329161442432467</v>
      </c>
    </row>
  </sheetData>
  <mergeCells count="20">
    <mergeCell ref="N3:N6"/>
    <mergeCell ref="N7:N10"/>
    <mergeCell ref="B3:B6"/>
    <mergeCell ref="B7:B10"/>
    <mergeCell ref="F3:F6"/>
    <mergeCell ref="F7:F10"/>
    <mergeCell ref="J3:J6"/>
    <mergeCell ref="J7:J10"/>
    <mergeCell ref="B20:B23"/>
    <mergeCell ref="B24:B27"/>
    <mergeCell ref="H20:H23"/>
    <mergeCell ref="H24:H27"/>
    <mergeCell ref="N20:N23"/>
    <mergeCell ref="N24:N27"/>
    <mergeCell ref="T20:T23"/>
    <mergeCell ref="T24:T27"/>
    <mergeCell ref="T30:T33"/>
    <mergeCell ref="T34:T37"/>
    <mergeCell ref="Z20:Z23"/>
    <mergeCell ref="Z24:Z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80" zoomScaleNormal="80" workbookViewId="0"/>
  </sheetViews>
  <sheetFormatPr defaultRowHeight="15" x14ac:dyDescent="0.25"/>
  <sheetData>
    <row r="1" spans="1:41" x14ac:dyDescent="0.25">
      <c r="A1" s="2" t="s">
        <v>54</v>
      </c>
    </row>
    <row r="2" spans="1:41" x14ac:dyDescent="0.25">
      <c r="A2" s="1" t="s">
        <v>0</v>
      </c>
      <c r="B2" s="2" t="s">
        <v>249</v>
      </c>
      <c r="L2" s="2"/>
    </row>
    <row r="3" spans="1:41" x14ac:dyDescent="0.25">
      <c r="C3" s="2" t="s">
        <v>3</v>
      </c>
      <c r="D3" t="s">
        <v>249</v>
      </c>
      <c r="E3" t="s">
        <v>4</v>
      </c>
      <c r="F3" t="s">
        <v>251</v>
      </c>
      <c r="J3" t="s">
        <v>6</v>
      </c>
      <c r="K3" t="s">
        <v>7</v>
      </c>
      <c r="L3" s="2"/>
      <c r="N3" s="2" t="s">
        <v>12</v>
      </c>
      <c r="O3" t="s">
        <v>249</v>
      </c>
      <c r="P3" t="s">
        <v>4</v>
      </c>
      <c r="Q3" t="s">
        <v>251</v>
      </c>
      <c r="U3" t="s">
        <v>6</v>
      </c>
      <c r="V3" t="s">
        <v>7</v>
      </c>
      <c r="Y3" s="2" t="s">
        <v>13</v>
      </c>
      <c r="Z3" t="s">
        <v>249</v>
      </c>
      <c r="AA3" t="s">
        <v>4</v>
      </c>
      <c r="AB3" t="s">
        <v>251</v>
      </c>
      <c r="AF3" t="s">
        <v>6</v>
      </c>
      <c r="AG3" t="s">
        <v>7</v>
      </c>
      <c r="AJ3" s="2"/>
      <c r="AK3" t="s">
        <v>14</v>
      </c>
      <c r="AL3" t="s">
        <v>15</v>
      </c>
      <c r="AM3" t="s">
        <v>37</v>
      </c>
    </row>
    <row r="4" spans="1:41" x14ac:dyDescent="0.25">
      <c r="B4" s="12" t="s">
        <v>10</v>
      </c>
      <c r="C4" t="s">
        <v>32</v>
      </c>
      <c r="D4">
        <v>8.1999999999999993</v>
      </c>
      <c r="E4">
        <f t="shared" ref="E4:E13" si="0">AVERAGE(J4:K4)</f>
        <v>3.2383333333333333</v>
      </c>
      <c r="F4">
        <f t="shared" ref="F4:F13" si="1">D4/E4</f>
        <v>2.5321667524446729</v>
      </c>
      <c r="G4">
        <f>F4/F5</f>
        <v>1.1148620234401583</v>
      </c>
      <c r="I4" t="s">
        <v>32</v>
      </c>
      <c r="J4">
        <v>3.15</v>
      </c>
      <c r="K4">
        <v>3.3266666666666667</v>
      </c>
      <c r="M4" s="12" t="s">
        <v>10</v>
      </c>
      <c r="N4" t="s">
        <v>32</v>
      </c>
      <c r="O4">
        <v>6.42</v>
      </c>
      <c r="P4">
        <f t="shared" ref="P4:P13" si="2">AVERAGE(U4:V4)</f>
        <v>3.2583333333333333</v>
      </c>
      <c r="Q4">
        <f t="shared" ref="Q4:Q13" si="3">O4/P4</f>
        <v>1.9703324808184144</v>
      </c>
      <c r="R4">
        <f>Q4/Q5</f>
        <v>1.1081997635961363</v>
      </c>
      <c r="T4" t="s">
        <v>32</v>
      </c>
      <c r="U4">
        <v>3.2066666666666666</v>
      </c>
      <c r="V4">
        <v>3.31</v>
      </c>
      <c r="W4" s="3"/>
      <c r="X4" s="12" t="s">
        <v>10</v>
      </c>
      <c r="Y4" t="s">
        <v>32</v>
      </c>
      <c r="Z4">
        <v>7.13</v>
      </c>
      <c r="AA4">
        <f t="shared" ref="AA4:AA13" si="4">AVERAGE(AF4:AG4)</f>
        <v>3.3516666666666666</v>
      </c>
      <c r="AB4">
        <f t="shared" ref="AB4:AB13" si="5">Z4/AA4</f>
        <v>2.1272998508204872</v>
      </c>
      <c r="AC4">
        <f>AB4/AB5</f>
        <v>0.97936068603811111</v>
      </c>
      <c r="AE4" t="s">
        <v>32</v>
      </c>
      <c r="AF4">
        <v>3.3066666666666666</v>
      </c>
      <c r="AG4">
        <v>3.3966666666666665</v>
      </c>
      <c r="AI4" s="12" t="s">
        <v>10</v>
      </c>
      <c r="AJ4" t="s">
        <v>32</v>
      </c>
      <c r="AK4">
        <f t="shared" ref="AK4:AK13" si="6">AVERAGE(G4,R4,AC4)</f>
        <v>1.0674741576914684</v>
      </c>
      <c r="AL4">
        <f t="shared" ref="AL4:AL13" si="7">STDEV(G4,R4,AC4)/SQRT(3)</f>
        <v>4.4098693637728038E-2</v>
      </c>
      <c r="AM4" t="s">
        <v>38</v>
      </c>
      <c r="AN4" t="s">
        <v>252</v>
      </c>
    </row>
    <row r="5" spans="1:41" x14ac:dyDescent="0.25">
      <c r="B5" s="12"/>
      <c r="C5" t="s">
        <v>33</v>
      </c>
      <c r="D5">
        <v>6.669999999999999</v>
      </c>
      <c r="E5">
        <f t="shared" si="0"/>
        <v>2.9366666666666665</v>
      </c>
      <c r="F5">
        <f t="shared" si="1"/>
        <v>2.2712826333711691</v>
      </c>
      <c r="G5">
        <f>F5/F5</f>
        <v>1</v>
      </c>
      <c r="I5" t="s">
        <v>33</v>
      </c>
      <c r="J5">
        <v>2.61</v>
      </c>
      <c r="K5">
        <v>3.2633333333333332</v>
      </c>
      <c r="M5" s="12"/>
      <c r="N5" t="s">
        <v>33</v>
      </c>
      <c r="O5">
        <v>5.4850000000000003</v>
      </c>
      <c r="P5">
        <f t="shared" si="2"/>
        <v>3.085</v>
      </c>
      <c r="Q5">
        <f t="shared" si="3"/>
        <v>1.7779578606158835</v>
      </c>
      <c r="R5">
        <f>Q5/Q5</f>
        <v>1</v>
      </c>
      <c r="T5" t="s">
        <v>33</v>
      </c>
      <c r="U5">
        <v>2.7766666666666668</v>
      </c>
      <c r="V5">
        <v>3.3933333333333331</v>
      </c>
      <c r="W5" s="3"/>
      <c r="X5" s="12"/>
      <c r="Y5" t="s">
        <v>33</v>
      </c>
      <c r="Z5">
        <v>6.1833333333333336</v>
      </c>
      <c r="AA5">
        <f t="shared" si="4"/>
        <v>2.8466666666666667</v>
      </c>
      <c r="AB5">
        <f t="shared" si="5"/>
        <v>2.1721311475409837</v>
      </c>
      <c r="AC5">
        <f>AB5/AB5</f>
        <v>1</v>
      </c>
      <c r="AE5" t="s">
        <v>33</v>
      </c>
      <c r="AF5">
        <v>2.5266666666666668</v>
      </c>
      <c r="AG5">
        <v>3.1666666666666665</v>
      </c>
      <c r="AI5" s="12"/>
      <c r="AJ5" t="s">
        <v>33</v>
      </c>
      <c r="AK5">
        <f t="shared" si="6"/>
        <v>1</v>
      </c>
      <c r="AL5">
        <f t="shared" si="7"/>
        <v>0</v>
      </c>
    </row>
    <row r="6" spans="1:41" x14ac:dyDescent="0.25">
      <c r="B6" s="12"/>
      <c r="C6" t="s">
        <v>34</v>
      </c>
      <c r="D6">
        <v>0.13166666666666668</v>
      </c>
      <c r="E6">
        <f t="shared" si="0"/>
        <v>3.7183333333333328</v>
      </c>
      <c r="F6">
        <f t="shared" si="1"/>
        <v>3.5410129986553122E-2</v>
      </c>
      <c r="G6">
        <f>F6/F5</f>
        <v>1.5590367075538882E-2</v>
      </c>
      <c r="I6" t="s">
        <v>34</v>
      </c>
      <c r="J6">
        <v>3.0733333333333328</v>
      </c>
      <c r="K6">
        <v>4.3633333333333333</v>
      </c>
      <c r="M6" s="12"/>
      <c r="N6" t="s">
        <v>34</v>
      </c>
      <c r="O6">
        <v>0.214</v>
      </c>
      <c r="P6">
        <f t="shared" si="2"/>
        <v>4.0016666666666669</v>
      </c>
      <c r="Q6">
        <f t="shared" si="3"/>
        <v>5.3477717617659307E-2</v>
      </c>
      <c r="R6">
        <f>Q6/Q5</f>
        <v>3.0078169343751859E-2</v>
      </c>
      <c r="T6" t="s">
        <v>34</v>
      </c>
      <c r="U6">
        <v>3.2933333333333334</v>
      </c>
      <c r="V6">
        <v>4.71</v>
      </c>
      <c r="X6" s="12"/>
      <c r="Y6" t="s">
        <v>34</v>
      </c>
      <c r="Z6">
        <v>2.6766666666666664E-2</v>
      </c>
      <c r="AA6">
        <f t="shared" si="4"/>
        <v>3.4683333333333328</v>
      </c>
      <c r="AB6">
        <f t="shared" si="5"/>
        <v>7.7174435367611729E-3</v>
      </c>
      <c r="AC6">
        <f>AB6/AB5</f>
        <v>3.5529362697542003E-3</v>
      </c>
      <c r="AE6" t="s">
        <v>34</v>
      </c>
      <c r="AF6">
        <v>2.5133333333333332</v>
      </c>
      <c r="AG6">
        <v>4.4233333333333329</v>
      </c>
      <c r="AI6" s="12"/>
      <c r="AJ6" t="s">
        <v>34</v>
      </c>
      <c r="AK6">
        <f t="shared" si="6"/>
        <v>1.6407157563014977E-2</v>
      </c>
      <c r="AL6">
        <f t="shared" si="7"/>
        <v>7.6680583686006294E-3</v>
      </c>
      <c r="AM6" t="s">
        <v>72</v>
      </c>
      <c r="AN6" t="s">
        <v>45</v>
      </c>
    </row>
    <row r="7" spans="1:41" x14ac:dyDescent="0.25">
      <c r="B7" s="12"/>
      <c r="C7" t="s">
        <v>35</v>
      </c>
      <c r="D7">
        <v>0.92366666666666664</v>
      </c>
      <c r="E7">
        <f t="shared" si="0"/>
        <v>3.4050000000000002</v>
      </c>
      <c r="F7">
        <f t="shared" si="1"/>
        <v>0.2712677435144395</v>
      </c>
      <c r="G7">
        <f>F7/F5</f>
        <v>0.11943372415603258</v>
      </c>
      <c r="I7" t="s">
        <v>35</v>
      </c>
      <c r="J7">
        <v>3.436666666666667</v>
      </c>
      <c r="K7">
        <v>3.3733333333333331</v>
      </c>
      <c r="M7" s="12"/>
      <c r="N7" t="s">
        <v>35</v>
      </c>
      <c r="O7">
        <v>0.79066666666666663</v>
      </c>
      <c r="P7">
        <f t="shared" si="2"/>
        <v>3.2716666666666665</v>
      </c>
      <c r="Q7">
        <f t="shared" si="3"/>
        <v>0.24167091186958736</v>
      </c>
      <c r="R7">
        <f>Q7/Q5</f>
        <v>0.1359261190734142</v>
      </c>
      <c r="T7" t="s">
        <v>35</v>
      </c>
      <c r="U7">
        <v>3.2233333333333332</v>
      </c>
      <c r="V7">
        <v>3.32</v>
      </c>
      <c r="X7" s="12"/>
      <c r="Y7" t="s">
        <v>35</v>
      </c>
      <c r="Z7">
        <v>0.48833333333333329</v>
      </c>
      <c r="AA7">
        <f t="shared" si="4"/>
        <v>3.2783333333333333</v>
      </c>
      <c r="AB7">
        <f t="shared" si="5"/>
        <v>0.14895780376207421</v>
      </c>
      <c r="AC7">
        <f>AB7/AB5</f>
        <v>6.8576800222539827E-2</v>
      </c>
      <c r="AE7" t="s">
        <v>35</v>
      </c>
      <c r="AF7">
        <v>3.3633333333333333</v>
      </c>
      <c r="AG7">
        <v>3.1933333333333334</v>
      </c>
      <c r="AI7" s="12"/>
      <c r="AJ7" t="s">
        <v>35</v>
      </c>
      <c r="AK7">
        <f t="shared" si="6"/>
        <v>0.10797888115066219</v>
      </c>
      <c r="AL7">
        <f t="shared" si="7"/>
        <v>2.026814214991474E-2</v>
      </c>
      <c r="AM7" t="s">
        <v>72</v>
      </c>
      <c r="AN7" t="s">
        <v>45</v>
      </c>
    </row>
    <row r="8" spans="1:41" x14ac:dyDescent="0.25">
      <c r="B8" s="12"/>
      <c r="C8" t="s">
        <v>36</v>
      </c>
      <c r="D8">
        <v>0.37399999999999994</v>
      </c>
      <c r="E8">
        <f t="shared" si="0"/>
        <v>2.9116666666666662</v>
      </c>
      <c r="F8">
        <f t="shared" si="1"/>
        <v>0.12844876931883228</v>
      </c>
      <c r="G8">
        <f>F8/F5</f>
        <v>5.6553406181854692E-2</v>
      </c>
      <c r="I8" t="s">
        <v>36</v>
      </c>
      <c r="J8">
        <v>2.9599999999999995</v>
      </c>
      <c r="K8">
        <v>2.8633333333333333</v>
      </c>
      <c r="M8" s="12"/>
      <c r="N8" t="s">
        <v>36</v>
      </c>
      <c r="O8">
        <v>0.35099999999999998</v>
      </c>
      <c r="P8">
        <f t="shared" si="2"/>
        <v>3.3033333333333328</v>
      </c>
      <c r="Q8">
        <f t="shared" si="3"/>
        <v>0.10625630676084764</v>
      </c>
      <c r="R8">
        <f>Q8/Q5</f>
        <v>5.9763118752454866E-2</v>
      </c>
      <c r="T8" t="s">
        <v>36</v>
      </c>
      <c r="U8">
        <v>3.4833333333333329</v>
      </c>
      <c r="V8">
        <v>3.1233333333333331</v>
      </c>
      <c r="X8" s="12"/>
      <c r="Y8" t="s">
        <v>36</v>
      </c>
      <c r="Z8">
        <v>0.23199999999999998</v>
      </c>
      <c r="AA8">
        <f t="shared" si="4"/>
        <v>2.88</v>
      </c>
      <c r="AB8">
        <f t="shared" si="5"/>
        <v>8.0555555555555547E-2</v>
      </c>
      <c r="AC8">
        <f>AB8/AB5</f>
        <v>3.7085953878406706E-2</v>
      </c>
      <c r="AE8" t="s">
        <v>36</v>
      </c>
      <c r="AF8">
        <v>2.6933333333333334</v>
      </c>
      <c r="AG8">
        <v>3.0666666666666664</v>
      </c>
      <c r="AI8" s="12"/>
      <c r="AJ8" t="s">
        <v>36</v>
      </c>
      <c r="AK8">
        <f t="shared" si="6"/>
        <v>5.1134159604238755E-2</v>
      </c>
      <c r="AL8">
        <f t="shared" si="7"/>
        <v>7.0849518178305671E-3</v>
      </c>
      <c r="AM8" t="s">
        <v>72</v>
      </c>
      <c r="AN8" t="s">
        <v>45</v>
      </c>
    </row>
    <row r="9" spans="1:41" x14ac:dyDescent="0.25">
      <c r="B9" s="12" t="s">
        <v>11</v>
      </c>
      <c r="C9" t="s">
        <v>32</v>
      </c>
      <c r="D9">
        <v>8.0666666666666664</v>
      </c>
      <c r="E9">
        <f t="shared" si="0"/>
        <v>2.35</v>
      </c>
      <c r="F9">
        <f t="shared" si="1"/>
        <v>3.4326241134751769</v>
      </c>
      <c r="G9">
        <f>F9/F5</f>
        <v>1.5113152643536387</v>
      </c>
      <c r="I9" t="s">
        <v>32</v>
      </c>
      <c r="J9">
        <v>2.5966666666666667</v>
      </c>
      <c r="K9">
        <v>2.1033333333333335</v>
      </c>
      <c r="M9" s="12" t="s">
        <v>11</v>
      </c>
      <c r="N9" t="s">
        <v>32</v>
      </c>
      <c r="O9">
        <v>7.5666666666666664</v>
      </c>
      <c r="P9">
        <f t="shared" si="2"/>
        <v>2.8216666666666663</v>
      </c>
      <c r="Q9">
        <f t="shared" si="3"/>
        <v>2.6816302421736564</v>
      </c>
      <c r="R9">
        <f>Q9/Q5</f>
        <v>1.508264229189741</v>
      </c>
      <c r="T9" t="s">
        <v>32</v>
      </c>
      <c r="U9">
        <v>3.0566666666666666</v>
      </c>
      <c r="V9">
        <v>2.5866666666666664</v>
      </c>
      <c r="X9" s="12" t="s">
        <v>11</v>
      </c>
      <c r="Y9" t="s">
        <v>32</v>
      </c>
      <c r="Z9">
        <v>11</v>
      </c>
      <c r="AA9">
        <f t="shared" si="4"/>
        <v>2.8983333333333334</v>
      </c>
      <c r="AB9">
        <f t="shared" si="5"/>
        <v>3.7952846463484762</v>
      </c>
      <c r="AC9">
        <f>AB9/AB5</f>
        <v>1.7472631202057134</v>
      </c>
      <c r="AE9" t="s">
        <v>32</v>
      </c>
      <c r="AF9">
        <v>3.0599999999999996</v>
      </c>
      <c r="AG9">
        <v>2.7366666666666668</v>
      </c>
      <c r="AI9" s="12" t="s">
        <v>11</v>
      </c>
      <c r="AJ9" t="s">
        <v>32</v>
      </c>
      <c r="AK9">
        <f t="shared" si="6"/>
        <v>1.5889475379163642</v>
      </c>
      <c r="AL9">
        <f t="shared" si="7"/>
        <v>7.9162690918985659E-2</v>
      </c>
      <c r="AM9" t="s">
        <v>38</v>
      </c>
      <c r="AN9" t="s">
        <v>253</v>
      </c>
    </row>
    <row r="10" spans="1:41" x14ac:dyDescent="0.25">
      <c r="B10" s="12"/>
      <c r="C10" t="s">
        <v>33</v>
      </c>
      <c r="D10">
        <v>6.8499999999999988</v>
      </c>
      <c r="E10">
        <f t="shared" si="0"/>
        <v>2.2366666666666664</v>
      </c>
      <c r="F10">
        <f t="shared" si="1"/>
        <v>3.0625931445603576</v>
      </c>
      <c r="G10">
        <f>F10/F5</f>
        <v>1.3483980811382683</v>
      </c>
      <c r="I10" t="s">
        <v>33</v>
      </c>
      <c r="J10">
        <v>2.2566666666666664</v>
      </c>
      <c r="K10">
        <v>2.2166666666666663</v>
      </c>
      <c r="M10" s="12"/>
      <c r="N10" t="s">
        <v>33</v>
      </c>
      <c r="O10">
        <v>5.8966666666666674</v>
      </c>
      <c r="P10">
        <f t="shared" si="2"/>
        <v>2.4116666666666666</v>
      </c>
      <c r="Q10">
        <f t="shared" si="3"/>
        <v>2.4450587422252941</v>
      </c>
      <c r="R10">
        <f>Q10/Q5</f>
        <v>1.375206238790343</v>
      </c>
      <c r="T10" t="s">
        <v>33</v>
      </c>
      <c r="U10">
        <v>2.3866666666666667</v>
      </c>
      <c r="V10">
        <v>2.4366666666666665</v>
      </c>
      <c r="X10" s="12"/>
      <c r="Y10" t="s">
        <v>33</v>
      </c>
      <c r="Z10">
        <v>8.995000000000001</v>
      </c>
      <c r="AA10">
        <f t="shared" si="4"/>
        <v>2.69</v>
      </c>
      <c r="AB10">
        <f t="shared" si="5"/>
        <v>3.3438661710037181</v>
      </c>
      <c r="AC10">
        <f>AB10/AB5</f>
        <v>1.539440274952655</v>
      </c>
      <c r="AE10" t="s">
        <v>33</v>
      </c>
      <c r="AF10">
        <v>2.64</v>
      </c>
      <c r="AG10">
        <v>2.7399999999999998</v>
      </c>
      <c r="AI10" s="12"/>
      <c r="AJ10" t="s">
        <v>33</v>
      </c>
      <c r="AK10">
        <f t="shared" si="6"/>
        <v>1.4210148649604222</v>
      </c>
      <c r="AL10">
        <f t="shared" si="7"/>
        <v>5.9716280940365456E-2</v>
      </c>
    </row>
    <row r="11" spans="1:41" x14ac:dyDescent="0.25">
      <c r="B11" s="12"/>
      <c r="C11" t="s">
        <v>34</v>
      </c>
      <c r="D11">
        <v>1.0640000000000001</v>
      </c>
      <c r="E11">
        <f t="shared" si="0"/>
        <v>2.7716666666666665</v>
      </c>
      <c r="F11">
        <f t="shared" si="1"/>
        <v>0.3838845460012027</v>
      </c>
      <c r="G11">
        <f>F11/F5</f>
        <v>0.16901663419643156</v>
      </c>
      <c r="I11" t="s">
        <v>34</v>
      </c>
      <c r="J11">
        <v>2.8966666666666665</v>
      </c>
      <c r="K11">
        <v>2.6466666666666665</v>
      </c>
      <c r="M11" s="12"/>
      <c r="N11" t="s">
        <v>34</v>
      </c>
      <c r="O11">
        <v>0.90600000000000003</v>
      </c>
      <c r="P11">
        <f t="shared" si="2"/>
        <v>3.0883333333333334</v>
      </c>
      <c r="Q11">
        <f t="shared" si="3"/>
        <v>0.29336211548839719</v>
      </c>
      <c r="R11">
        <f>Q11/Q5</f>
        <v>0.16499947607688337</v>
      </c>
      <c r="T11" t="s">
        <v>34</v>
      </c>
      <c r="U11">
        <v>3.2866666666666666</v>
      </c>
      <c r="V11">
        <v>2.89</v>
      </c>
      <c r="X11" s="12"/>
      <c r="Y11" t="s">
        <v>34</v>
      </c>
      <c r="Z11">
        <v>0.505</v>
      </c>
      <c r="AA11">
        <f t="shared" si="4"/>
        <v>3.1966666666666663</v>
      </c>
      <c r="AB11">
        <f t="shared" si="5"/>
        <v>0.15797705943691348</v>
      </c>
      <c r="AC11">
        <f>AB11/AB5</f>
        <v>7.2729061325673375E-2</v>
      </c>
      <c r="AE11" t="s">
        <v>34</v>
      </c>
      <c r="AF11">
        <v>3.2966666666666669</v>
      </c>
      <c r="AG11">
        <v>3.0966666666666662</v>
      </c>
      <c r="AI11" s="12"/>
      <c r="AJ11" t="s">
        <v>34</v>
      </c>
      <c r="AK11">
        <f t="shared" si="6"/>
        <v>0.13558172386632941</v>
      </c>
      <c r="AL11">
        <f t="shared" si="7"/>
        <v>3.1447720008380878E-2</v>
      </c>
      <c r="AM11" t="s">
        <v>72</v>
      </c>
      <c r="AN11" t="s">
        <v>45</v>
      </c>
    </row>
    <row r="12" spans="1:41" x14ac:dyDescent="0.25">
      <c r="B12" s="12"/>
      <c r="C12" t="s">
        <v>35</v>
      </c>
      <c r="D12">
        <v>1.8666666666666665</v>
      </c>
      <c r="E12">
        <f t="shared" si="0"/>
        <v>2.92</v>
      </c>
      <c r="F12">
        <f t="shared" si="1"/>
        <v>0.63926940639269403</v>
      </c>
      <c r="G12">
        <f>F12/F5</f>
        <v>0.28145744479358492</v>
      </c>
      <c r="I12" t="s">
        <v>35</v>
      </c>
      <c r="J12">
        <v>3.1933333333333334</v>
      </c>
      <c r="K12">
        <v>2.6466666666666669</v>
      </c>
      <c r="M12" s="12"/>
      <c r="N12" t="s">
        <v>35</v>
      </c>
      <c r="O12">
        <v>1.2833333333333332</v>
      </c>
      <c r="P12">
        <f t="shared" si="2"/>
        <v>2.2649999999999997</v>
      </c>
      <c r="Q12">
        <f t="shared" si="3"/>
        <v>0.56659308314937462</v>
      </c>
      <c r="R12">
        <f>Q12/Q5</f>
        <v>0.31867632844408761</v>
      </c>
      <c r="T12" t="s">
        <v>35</v>
      </c>
      <c r="U12">
        <v>2.46</v>
      </c>
      <c r="V12">
        <v>2.0699999999999998</v>
      </c>
      <c r="X12" s="12"/>
      <c r="Y12" t="s">
        <v>35</v>
      </c>
      <c r="Z12">
        <v>1.3333333333333333</v>
      </c>
      <c r="AA12">
        <f t="shared" si="4"/>
        <v>2.8966666666666665</v>
      </c>
      <c r="AB12">
        <f t="shared" si="5"/>
        <v>0.46029919447640966</v>
      </c>
      <c r="AC12">
        <f>AB12/AB5</f>
        <v>0.21191132726838482</v>
      </c>
      <c r="AE12" t="s">
        <v>35</v>
      </c>
      <c r="AF12">
        <v>3.16</v>
      </c>
      <c r="AG12">
        <v>2.6333333333333333</v>
      </c>
      <c r="AI12" s="12"/>
      <c r="AJ12" t="s">
        <v>35</v>
      </c>
      <c r="AK12">
        <f t="shared" si="6"/>
        <v>0.27068170016868581</v>
      </c>
      <c r="AL12">
        <f t="shared" si="7"/>
        <v>3.1287797798171126E-2</v>
      </c>
      <c r="AM12" t="s">
        <v>72</v>
      </c>
      <c r="AN12" t="s">
        <v>45</v>
      </c>
    </row>
    <row r="13" spans="1:41" x14ac:dyDescent="0.25">
      <c r="B13" s="12"/>
      <c r="C13" t="s">
        <v>36</v>
      </c>
      <c r="D13">
        <v>0.70966666666666667</v>
      </c>
      <c r="E13">
        <f t="shared" si="0"/>
        <v>2.753333333333333</v>
      </c>
      <c r="F13">
        <f t="shared" si="1"/>
        <v>0.2577481840193705</v>
      </c>
      <c r="G13">
        <f>F13/F5</f>
        <v>0.11348133439333603</v>
      </c>
      <c r="I13" t="s">
        <v>36</v>
      </c>
      <c r="J13">
        <v>2.9166666666666665</v>
      </c>
      <c r="K13">
        <v>2.59</v>
      </c>
      <c r="M13" s="12"/>
      <c r="N13" t="s">
        <v>36</v>
      </c>
      <c r="O13">
        <v>0.63</v>
      </c>
      <c r="P13">
        <f t="shared" si="2"/>
        <v>2.65</v>
      </c>
      <c r="Q13">
        <f t="shared" si="3"/>
        <v>0.23773584905660378</v>
      </c>
      <c r="R13">
        <f>Q13/Q5</f>
        <v>0.13371287043566502</v>
      </c>
      <c r="T13" t="s">
        <v>36</v>
      </c>
      <c r="U13">
        <v>2.86</v>
      </c>
      <c r="V13">
        <v>2.44</v>
      </c>
      <c r="X13" s="12"/>
      <c r="Y13" t="s">
        <v>36</v>
      </c>
      <c r="Z13">
        <v>0.46600000000000003</v>
      </c>
      <c r="AA13">
        <f t="shared" si="4"/>
        <v>2.7283333333333335</v>
      </c>
      <c r="AB13">
        <f t="shared" si="5"/>
        <v>0.17080024434941968</v>
      </c>
      <c r="AC13">
        <f>AB13/AB5</f>
        <v>7.8632565323129053E-2</v>
      </c>
      <c r="AE13" t="s">
        <v>36</v>
      </c>
      <c r="AF13">
        <v>2.7733333333333334</v>
      </c>
      <c r="AG13">
        <v>2.6833333333333336</v>
      </c>
      <c r="AI13" s="12"/>
      <c r="AJ13" t="s">
        <v>36</v>
      </c>
      <c r="AK13">
        <f t="shared" si="6"/>
        <v>0.10860892338404338</v>
      </c>
      <c r="AL13">
        <f t="shared" si="7"/>
        <v>1.6085866411284989E-2</v>
      </c>
      <c r="AM13" t="s">
        <v>72</v>
      </c>
      <c r="AN13" t="s">
        <v>45</v>
      </c>
    </row>
    <row r="15" spans="1:41" x14ac:dyDescent="0.25">
      <c r="AM15" t="s">
        <v>66</v>
      </c>
    </row>
    <row r="16" spans="1:41" x14ac:dyDescent="0.25">
      <c r="AM16" t="s">
        <v>32</v>
      </c>
      <c r="AN16" t="s">
        <v>17</v>
      </c>
      <c r="AO16" t="s">
        <v>45</v>
      </c>
    </row>
    <row r="17" spans="1:41" x14ac:dyDescent="0.25">
      <c r="AM17" t="s">
        <v>33</v>
      </c>
      <c r="AN17" t="s">
        <v>17</v>
      </c>
      <c r="AO17" t="s">
        <v>45</v>
      </c>
    </row>
    <row r="18" spans="1:41" x14ac:dyDescent="0.25">
      <c r="AM18" t="s">
        <v>34</v>
      </c>
      <c r="AN18" t="s">
        <v>38</v>
      </c>
      <c r="AO18" t="s">
        <v>254</v>
      </c>
    </row>
    <row r="19" spans="1:41" x14ac:dyDescent="0.25">
      <c r="AM19" t="s">
        <v>35</v>
      </c>
      <c r="AN19" t="s">
        <v>38</v>
      </c>
      <c r="AO19" t="s">
        <v>255</v>
      </c>
    </row>
    <row r="20" spans="1:41" x14ac:dyDescent="0.25">
      <c r="AM20" t="s">
        <v>36</v>
      </c>
      <c r="AN20" t="s">
        <v>38</v>
      </c>
      <c r="AO20" t="s">
        <v>256</v>
      </c>
    </row>
    <row r="22" spans="1:41" x14ac:dyDescent="0.25">
      <c r="A22" s="2" t="s">
        <v>18</v>
      </c>
    </row>
    <row r="23" spans="1:41" x14ac:dyDescent="0.25">
      <c r="A23" s="1" t="s">
        <v>19</v>
      </c>
      <c r="C23" s="2" t="s">
        <v>20</v>
      </c>
      <c r="O23" s="2" t="s">
        <v>21</v>
      </c>
    </row>
    <row r="24" spans="1:41" x14ac:dyDescent="0.25">
      <c r="C24" s="11" t="s">
        <v>10</v>
      </c>
      <c r="D24" s="11"/>
      <c r="E24" s="11"/>
      <c r="F24" s="11"/>
      <c r="G24" s="11"/>
      <c r="H24" s="11" t="s">
        <v>11</v>
      </c>
      <c r="I24" s="11"/>
      <c r="J24" s="11"/>
      <c r="K24" s="11"/>
      <c r="L24" s="11"/>
      <c r="O24" s="11" t="s">
        <v>10</v>
      </c>
      <c r="P24" s="11"/>
      <c r="Q24" s="11"/>
      <c r="R24" s="11"/>
      <c r="S24" s="11"/>
      <c r="T24" s="11" t="s">
        <v>11</v>
      </c>
      <c r="U24" s="11"/>
      <c r="V24" s="11"/>
      <c r="W24" s="11"/>
      <c r="X24" s="11"/>
    </row>
    <row r="25" spans="1:41" x14ac:dyDescent="0.25">
      <c r="C25" t="s">
        <v>32</v>
      </c>
      <c r="D25" t="s">
        <v>33</v>
      </c>
      <c r="E25" t="s">
        <v>34</v>
      </c>
      <c r="F25" t="s">
        <v>35</v>
      </c>
      <c r="G25" t="s">
        <v>36</v>
      </c>
      <c r="H25" t="s">
        <v>32</v>
      </c>
      <c r="I25" t="s">
        <v>33</v>
      </c>
      <c r="J25" t="s">
        <v>34</v>
      </c>
      <c r="K25" t="s">
        <v>35</v>
      </c>
      <c r="L25" t="s">
        <v>36</v>
      </c>
      <c r="O25" t="s">
        <v>32</v>
      </c>
      <c r="P25" t="s">
        <v>33</v>
      </c>
      <c r="Q25" t="s">
        <v>34</v>
      </c>
      <c r="R25" t="s">
        <v>35</v>
      </c>
      <c r="S25" t="s">
        <v>36</v>
      </c>
      <c r="T25" t="s">
        <v>32</v>
      </c>
      <c r="U25" t="s">
        <v>33</v>
      </c>
      <c r="V25" t="s">
        <v>34</v>
      </c>
      <c r="W25" t="s">
        <v>35</v>
      </c>
      <c r="X25" t="s">
        <v>36</v>
      </c>
    </row>
    <row r="26" spans="1:41" x14ac:dyDescent="0.25">
      <c r="B26" s="2" t="s">
        <v>3</v>
      </c>
      <c r="C26">
        <v>9.7251840000000005</v>
      </c>
      <c r="D26">
        <v>10.629557999999999</v>
      </c>
      <c r="E26">
        <v>11.032622</v>
      </c>
      <c r="F26">
        <v>10.948214999999999</v>
      </c>
      <c r="G26">
        <v>10.652841</v>
      </c>
      <c r="H26">
        <v>11.949854</v>
      </c>
      <c r="I26">
        <v>12.326529000000001</v>
      </c>
      <c r="J26">
        <v>12.335483999999999</v>
      </c>
      <c r="K26">
        <v>11.912547999999999</v>
      </c>
      <c r="L26">
        <v>12.771853999999999</v>
      </c>
      <c r="N26" s="2" t="s">
        <v>3</v>
      </c>
      <c r="O26" s="7">
        <v>610.32958399999995</v>
      </c>
      <c r="P26" s="6">
        <v>611.32948399999998</v>
      </c>
      <c r="Q26" s="7">
        <v>555.62515499999995</v>
      </c>
      <c r="R26" s="7">
        <v>541.32925499999999</v>
      </c>
      <c r="S26" s="7">
        <v>569.95812000000001</v>
      </c>
      <c r="T26" s="7">
        <v>441.03625</v>
      </c>
      <c r="U26" s="7">
        <v>466.94815199999999</v>
      </c>
      <c r="V26" s="7">
        <v>419.84658000000002</v>
      </c>
      <c r="W26" s="7">
        <v>447.65841999999998</v>
      </c>
      <c r="X26" s="7">
        <v>477.61382500000002</v>
      </c>
    </row>
    <row r="27" spans="1:41" x14ac:dyDescent="0.25">
      <c r="B27" s="2" t="s">
        <v>12</v>
      </c>
      <c r="C27">
        <v>9.9992549999999998</v>
      </c>
      <c r="D27">
        <v>10.326684999999999</v>
      </c>
      <c r="E27">
        <v>10.947811</v>
      </c>
      <c r="F27">
        <v>11.006235</v>
      </c>
      <c r="G27">
        <v>10.328476999999999</v>
      </c>
      <c r="H27">
        <v>12.136524</v>
      </c>
      <c r="I27">
        <v>12.845712199999999</v>
      </c>
      <c r="J27">
        <v>12.716255</v>
      </c>
      <c r="K27">
        <v>12.526255000000001</v>
      </c>
      <c r="L27">
        <v>12.563264999999999</v>
      </c>
      <c r="N27" s="2" t="s">
        <v>12</v>
      </c>
      <c r="O27" s="7">
        <v>599.62817199999995</v>
      </c>
      <c r="P27" s="6">
        <v>623.584475</v>
      </c>
      <c r="Q27" s="7">
        <v>532.95150999999998</v>
      </c>
      <c r="R27" s="7">
        <v>550.512655</v>
      </c>
      <c r="S27" s="7">
        <v>562.18454999999994</v>
      </c>
      <c r="T27" s="7">
        <v>453.95839999999998</v>
      </c>
      <c r="U27" s="7">
        <v>423.67955999999998</v>
      </c>
      <c r="V27" s="7">
        <v>451.67284999999998</v>
      </c>
      <c r="W27" s="7">
        <v>479.61775</v>
      </c>
      <c r="X27" s="7">
        <v>462.08724999999998</v>
      </c>
    </row>
    <row r="28" spans="1:41" x14ac:dyDescent="0.25">
      <c r="B28" s="2" t="s">
        <v>13</v>
      </c>
      <c r="C28">
        <v>10.151611000000001</v>
      </c>
      <c r="D28">
        <v>10.126555</v>
      </c>
      <c r="E28">
        <v>10.516254999999999</v>
      </c>
      <c r="F28">
        <v>10.882652</v>
      </c>
      <c r="G28">
        <v>10.512632</v>
      </c>
      <c r="H28">
        <v>12.629588800000001</v>
      </c>
      <c r="I28">
        <v>11.958881999999999</v>
      </c>
      <c r="J28">
        <v>12.062225</v>
      </c>
      <c r="K28">
        <v>12.326388</v>
      </c>
      <c r="L28">
        <v>12.329488</v>
      </c>
      <c r="N28" s="2" t="s">
        <v>13</v>
      </c>
      <c r="O28" s="7">
        <v>623.32815400000004</v>
      </c>
      <c r="P28" s="6">
        <v>631.32984799999997</v>
      </c>
      <c r="Q28" s="7">
        <v>571.21627000000001</v>
      </c>
      <c r="R28" s="7">
        <v>532.62989900000002</v>
      </c>
      <c r="S28" s="7">
        <v>549.26871200000005</v>
      </c>
      <c r="T28" s="7">
        <v>479.26315499999998</v>
      </c>
      <c r="U28" s="7">
        <v>441.62888400000003</v>
      </c>
      <c r="V28" s="7">
        <v>440.182635</v>
      </c>
      <c r="W28" s="7">
        <v>411.62052499999999</v>
      </c>
      <c r="X28" s="7">
        <v>450.39266500000002</v>
      </c>
    </row>
    <row r="30" spans="1:41" x14ac:dyDescent="0.25">
      <c r="B30" t="s">
        <v>14</v>
      </c>
      <c r="C30">
        <f>AVERAGE(C26:C28)</f>
        <v>9.9586833333333331</v>
      </c>
      <c r="D30">
        <f>AVERAGE(D26:D28)</f>
        <v>10.360932666666667</v>
      </c>
      <c r="E30">
        <f t="shared" ref="E30:L30" si="8">AVERAGE(E26:E28)</f>
        <v>10.832229333333332</v>
      </c>
      <c r="F30">
        <f t="shared" si="8"/>
        <v>10.945700666666667</v>
      </c>
      <c r="G30">
        <f t="shared" si="8"/>
        <v>10.497983333333334</v>
      </c>
      <c r="H30">
        <f t="shared" si="8"/>
        <v>12.238655600000001</v>
      </c>
      <c r="I30">
        <f t="shared" si="8"/>
        <v>12.377041066666669</v>
      </c>
      <c r="J30">
        <f t="shared" si="8"/>
        <v>12.371321333333333</v>
      </c>
      <c r="K30">
        <f t="shared" si="8"/>
        <v>12.255063666666667</v>
      </c>
      <c r="L30">
        <f t="shared" si="8"/>
        <v>12.554868999999998</v>
      </c>
      <c r="N30" t="s">
        <v>14</v>
      </c>
      <c r="O30">
        <f>AVERAGE(O26:O28)</f>
        <v>611.09530333333328</v>
      </c>
      <c r="P30">
        <f>AVERAGE(P26:P28)</f>
        <v>622.08126899999991</v>
      </c>
      <c r="Q30">
        <f t="shared" ref="Q30:X30" si="9">AVERAGE(Q26:Q28)</f>
        <v>553.26431166666669</v>
      </c>
      <c r="R30">
        <f t="shared" si="9"/>
        <v>541.49060300000008</v>
      </c>
      <c r="S30">
        <f t="shared" si="9"/>
        <v>560.47046066666667</v>
      </c>
      <c r="T30">
        <f t="shared" si="9"/>
        <v>458.08593500000001</v>
      </c>
      <c r="U30">
        <f t="shared" si="9"/>
        <v>444.085532</v>
      </c>
      <c r="V30">
        <f t="shared" si="9"/>
        <v>437.23402166666665</v>
      </c>
      <c r="W30">
        <f t="shared" si="9"/>
        <v>446.29889833333328</v>
      </c>
      <c r="X30">
        <f t="shared" si="9"/>
        <v>463.36457999999999</v>
      </c>
    </row>
    <row r="31" spans="1:41" x14ac:dyDescent="0.25">
      <c r="B31" t="s">
        <v>15</v>
      </c>
      <c r="C31">
        <f>STDEV(C26:C28)/SQRT(3)</f>
        <v>0.12475915689083157</v>
      </c>
      <c r="D31">
        <f>STDEV(D26:D28)/SQRT(3)</f>
        <v>0.14621067164236365</v>
      </c>
      <c r="E31">
        <f t="shared" ref="E31:L31" si="10">STDEV(E26:E28)/SQRT(3)</f>
        <v>0.15987292967054964</v>
      </c>
      <c r="F31">
        <f t="shared" si="10"/>
        <v>3.5697482994058706E-2</v>
      </c>
      <c r="G31">
        <f t="shared" si="10"/>
        <v>9.3921844637502541E-2</v>
      </c>
      <c r="H31">
        <f t="shared" si="10"/>
        <v>0.20275847485097484</v>
      </c>
      <c r="I31">
        <f t="shared" si="10"/>
        <v>0.25724861681987293</v>
      </c>
      <c r="J31">
        <f t="shared" si="10"/>
        <v>0.18965059633471018</v>
      </c>
      <c r="K31">
        <f t="shared" si="10"/>
        <v>0.18071565220564398</v>
      </c>
      <c r="L31">
        <f t="shared" si="10"/>
        <v>0.12776904828765581</v>
      </c>
      <c r="N31" t="s">
        <v>15</v>
      </c>
      <c r="O31">
        <f>STDEV(O26:O28)/SQRT(3)</f>
        <v>6.8522996449650018</v>
      </c>
      <c r="P31">
        <f>STDEV(P26:P28)/SQRT(3)</f>
        <v>5.8223237411979234</v>
      </c>
      <c r="Q31">
        <f t="shared" ref="Q31:X31" si="11">STDEV(Q26:Q28)/SQRT(3)</f>
        <v>11.108977606689836</v>
      </c>
      <c r="R31">
        <f t="shared" si="11"/>
        <v>5.1629373235821152</v>
      </c>
      <c r="S31">
        <f t="shared" si="11"/>
        <v>6.0336964217523343</v>
      </c>
      <c r="T31">
        <f t="shared" si="11"/>
        <v>11.226478749692991</v>
      </c>
      <c r="U31">
        <f t="shared" si="11"/>
        <v>12.550818073769058</v>
      </c>
      <c r="V31">
        <f t="shared" si="11"/>
        <v>9.3049915989637491</v>
      </c>
      <c r="W31">
        <f t="shared" si="11"/>
        <v>19.640874694513641</v>
      </c>
      <c r="X31">
        <f t="shared" si="11"/>
        <v>7.8839830644811144</v>
      </c>
    </row>
    <row r="32" spans="1:41" x14ac:dyDescent="0.25">
      <c r="B32" t="s">
        <v>37</v>
      </c>
      <c r="C32" s="3" t="s">
        <v>38</v>
      </c>
      <c r="E32" s="3" t="s">
        <v>38</v>
      </c>
      <c r="F32" s="3" t="s">
        <v>38</v>
      </c>
      <c r="G32" s="3" t="s">
        <v>38</v>
      </c>
      <c r="H32" s="3" t="s">
        <v>38</v>
      </c>
      <c r="J32" s="3" t="s">
        <v>38</v>
      </c>
      <c r="K32" s="3" t="s">
        <v>38</v>
      </c>
      <c r="L32" s="3" t="s">
        <v>38</v>
      </c>
      <c r="N32" t="s">
        <v>37</v>
      </c>
      <c r="O32" s="3" t="s">
        <v>38</v>
      </c>
      <c r="Q32" s="3" t="s">
        <v>70</v>
      </c>
      <c r="R32" s="3" t="s">
        <v>72</v>
      </c>
      <c r="S32" s="3" t="s">
        <v>117</v>
      </c>
      <c r="T32" s="3" t="s">
        <v>38</v>
      </c>
      <c r="V32" s="3" t="s">
        <v>38</v>
      </c>
      <c r="W32" s="3" t="s">
        <v>38</v>
      </c>
      <c r="X32" s="3" t="s">
        <v>38</v>
      </c>
    </row>
    <row r="33" spans="2:27" x14ac:dyDescent="0.25">
      <c r="C33" s="3" t="s">
        <v>270</v>
      </c>
      <c r="E33" s="3" t="s">
        <v>271</v>
      </c>
      <c r="F33" s="3" t="s">
        <v>272</v>
      </c>
      <c r="G33" s="3" t="s">
        <v>159</v>
      </c>
      <c r="H33" s="3" t="s">
        <v>159</v>
      </c>
      <c r="J33" s="3" t="s">
        <v>62</v>
      </c>
      <c r="K33" s="3" t="s">
        <v>62</v>
      </c>
      <c r="L33" s="3" t="s">
        <v>273</v>
      </c>
      <c r="O33" s="3" t="s">
        <v>274</v>
      </c>
      <c r="Q33" s="3" t="s">
        <v>275</v>
      </c>
      <c r="R33" s="3" t="s">
        <v>161</v>
      </c>
      <c r="S33" s="3" t="s">
        <v>276</v>
      </c>
      <c r="T33" s="3" t="s">
        <v>277</v>
      </c>
      <c r="V33" s="3" t="s">
        <v>62</v>
      </c>
      <c r="W33" s="3" t="s">
        <v>62</v>
      </c>
      <c r="X33" s="3" t="s">
        <v>278</v>
      </c>
    </row>
    <row r="34" spans="2:27" x14ac:dyDescent="0.25">
      <c r="B34" t="s">
        <v>66</v>
      </c>
      <c r="N34" t="s">
        <v>66</v>
      </c>
    </row>
    <row r="35" spans="2:27" x14ac:dyDescent="0.25">
      <c r="B35" t="s">
        <v>32</v>
      </c>
      <c r="C35" s="3" t="s">
        <v>17</v>
      </c>
      <c r="D35" s="3" t="s">
        <v>45</v>
      </c>
      <c r="N35" t="s">
        <v>32</v>
      </c>
      <c r="O35" s="3" t="s">
        <v>17</v>
      </c>
      <c r="P35" s="3" t="s">
        <v>45</v>
      </c>
    </row>
    <row r="36" spans="2:27" x14ac:dyDescent="0.25">
      <c r="B36" t="s">
        <v>33</v>
      </c>
      <c r="C36" s="3" t="s">
        <v>17</v>
      </c>
      <c r="D36" s="3" t="s">
        <v>45</v>
      </c>
      <c r="N36" t="s">
        <v>33</v>
      </c>
      <c r="O36" s="3" t="s">
        <v>17</v>
      </c>
      <c r="P36" s="3" t="s">
        <v>45</v>
      </c>
    </row>
    <row r="37" spans="2:27" x14ac:dyDescent="0.25">
      <c r="B37" t="s">
        <v>34</v>
      </c>
      <c r="C37" s="3" t="s">
        <v>17</v>
      </c>
      <c r="D37" s="3" t="s">
        <v>45</v>
      </c>
      <c r="N37" t="s">
        <v>34</v>
      </c>
      <c r="O37" s="3" t="s">
        <v>17</v>
      </c>
      <c r="P37" s="3" t="s">
        <v>45</v>
      </c>
    </row>
    <row r="38" spans="2:27" x14ac:dyDescent="0.25">
      <c r="B38" t="s">
        <v>35</v>
      </c>
      <c r="C38" s="3" t="s">
        <v>17</v>
      </c>
      <c r="D38" s="3" t="s">
        <v>121</v>
      </c>
      <c r="N38" t="s">
        <v>35</v>
      </c>
      <c r="O38" s="3" t="s">
        <v>17</v>
      </c>
      <c r="P38" s="3" t="s">
        <v>45</v>
      </c>
    </row>
    <row r="39" spans="2:27" x14ac:dyDescent="0.25">
      <c r="B39" t="s">
        <v>36</v>
      </c>
      <c r="C39" s="3" t="s">
        <v>17</v>
      </c>
      <c r="D39" s="3" t="s">
        <v>45</v>
      </c>
      <c r="N39" t="s">
        <v>36</v>
      </c>
      <c r="O39" s="3" t="s">
        <v>17</v>
      </c>
      <c r="P39" s="3" t="s">
        <v>45</v>
      </c>
    </row>
    <row r="41" spans="2:27" x14ac:dyDescent="0.25">
      <c r="C41" s="2" t="s">
        <v>22</v>
      </c>
      <c r="O41" s="2" t="s">
        <v>23</v>
      </c>
      <c r="AA41" s="3"/>
    </row>
    <row r="42" spans="2:27" x14ac:dyDescent="0.25">
      <c r="C42" s="11" t="s">
        <v>10</v>
      </c>
      <c r="D42" s="11"/>
      <c r="E42" s="11"/>
      <c r="F42" s="11"/>
      <c r="G42" s="11"/>
      <c r="H42" s="11" t="s">
        <v>11</v>
      </c>
      <c r="I42" s="11"/>
      <c r="J42" s="11"/>
      <c r="K42" s="11"/>
      <c r="L42" s="11"/>
      <c r="O42" s="11" t="s">
        <v>10</v>
      </c>
      <c r="P42" s="11"/>
      <c r="Q42" s="11"/>
      <c r="R42" s="11"/>
      <c r="S42" s="11"/>
      <c r="T42" s="11" t="s">
        <v>11</v>
      </c>
      <c r="U42" s="11"/>
      <c r="V42" s="11"/>
      <c r="W42" s="11"/>
      <c r="X42" s="11"/>
    </row>
    <row r="43" spans="2:27" x14ac:dyDescent="0.25">
      <c r="C43" t="s">
        <v>32</v>
      </c>
      <c r="D43" t="s">
        <v>33</v>
      </c>
      <c r="E43" t="s">
        <v>34</v>
      </c>
      <c r="F43" t="s">
        <v>35</v>
      </c>
      <c r="G43" t="s">
        <v>36</v>
      </c>
      <c r="H43" t="s">
        <v>32</v>
      </c>
      <c r="I43" t="s">
        <v>33</v>
      </c>
      <c r="J43" t="s">
        <v>34</v>
      </c>
      <c r="K43" t="s">
        <v>35</v>
      </c>
      <c r="L43" t="s">
        <v>36</v>
      </c>
      <c r="O43" t="s">
        <v>32</v>
      </c>
      <c r="P43" t="s">
        <v>33</v>
      </c>
      <c r="Q43" t="s">
        <v>34</v>
      </c>
      <c r="R43" t="s">
        <v>35</v>
      </c>
      <c r="S43" t="s">
        <v>36</v>
      </c>
      <c r="T43" t="s">
        <v>32</v>
      </c>
      <c r="U43" t="s">
        <v>33</v>
      </c>
      <c r="V43" t="s">
        <v>34</v>
      </c>
      <c r="W43" t="s">
        <v>35</v>
      </c>
      <c r="X43" t="s">
        <v>36</v>
      </c>
    </row>
    <row r="44" spans="2:27" x14ac:dyDescent="0.25">
      <c r="B44" s="2" t="s">
        <v>3</v>
      </c>
      <c r="C44" s="7">
        <v>0.15162970000000001</v>
      </c>
      <c r="D44" s="7">
        <v>0.15562799999999999</v>
      </c>
      <c r="E44" s="7">
        <v>0.16232840000000001</v>
      </c>
      <c r="F44" s="7">
        <v>0.15732940000000001</v>
      </c>
      <c r="G44" s="7">
        <v>0.15332873999999999</v>
      </c>
      <c r="H44" s="7">
        <v>0.178452</v>
      </c>
      <c r="I44" s="7">
        <v>0.17462949999999999</v>
      </c>
      <c r="J44" s="7">
        <v>0.15965840000000001</v>
      </c>
      <c r="K44" s="7">
        <v>0.16484699999999999</v>
      </c>
      <c r="L44" s="7">
        <v>0.1659484</v>
      </c>
      <c r="N44" s="2" t="s">
        <v>3</v>
      </c>
      <c r="O44" s="7">
        <v>220.71773999999999</v>
      </c>
      <c r="P44" s="7">
        <v>225.03574399999999</v>
      </c>
      <c r="Q44" s="7">
        <v>201.62944999999999</v>
      </c>
      <c r="R44" s="7">
        <v>192.74857</v>
      </c>
      <c r="S44" s="7">
        <v>194.26817</v>
      </c>
      <c r="T44" s="7">
        <v>168.32714999999999</v>
      </c>
      <c r="U44" s="7">
        <v>161.26477</v>
      </c>
      <c r="V44" s="7">
        <v>164.03777099999999</v>
      </c>
      <c r="W44" s="7">
        <v>161.94771</v>
      </c>
      <c r="X44" s="7">
        <v>164.84880000000001</v>
      </c>
    </row>
    <row r="45" spans="2:27" x14ac:dyDescent="0.25">
      <c r="B45" s="2" t="s">
        <v>12</v>
      </c>
      <c r="C45" s="7">
        <v>0.1463285</v>
      </c>
      <c r="D45" s="7">
        <v>0.1582655</v>
      </c>
      <c r="E45" s="7">
        <v>0.15778449999999999</v>
      </c>
      <c r="F45" s="7">
        <v>0.1678471</v>
      </c>
      <c r="G45" s="7">
        <v>0.15162384000000001</v>
      </c>
      <c r="H45" s="7">
        <v>0.161328255</v>
      </c>
      <c r="I45" s="7">
        <v>0.16832510000000001</v>
      </c>
      <c r="J45" s="7">
        <v>0.16956850000000001</v>
      </c>
      <c r="K45" s="7">
        <v>0.15825739999999999</v>
      </c>
      <c r="L45" s="7">
        <v>0.1712157</v>
      </c>
      <c r="N45" s="2" t="s">
        <v>12</v>
      </c>
      <c r="O45" s="7">
        <v>215.94845000000001</v>
      </c>
      <c r="P45" s="7">
        <v>211.84744000000001</v>
      </c>
      <c r="Q45" s="7">
        <v>209.26510999999999</v>
      </c>
      <c r="R45" s="7">
        <v>189.15747999999999</v>
      </c>
      <c r="S45" s="7">
        <v>205.26813999999999</v>
      </c>
      <c r="T45" s="7">
        <v>154.03525500000001</v>
      </c>
      <c r="U45" s="7">
        <v>155.62474399999999</v>
      </c>
      <c r="V45" s="7">
        <v>169.62814</v>
      </c>
      <c r="W45" s="7">
        <v>154.06254999999999</v>
      </c>
      <c r="X45" s="7">
        <v>154.16946999999999</v>
      </c>
    </row>
    <row r="46" spans="2:27" x14ac:dyDescent="0.25">
      <c r="B46" s="2" t="s">
        <v>13</v>
      </c>
      <c r="C46" s="7">
        <v>0.14062786999999999</v>
      </c>
      <c r="D46" s="7">
        <v>0.14926819999999999</v>
      </c>
      <c r="E46" s="7">
        <v>0.1536285</v>
      </c>
      <c r="F46" s="7">
        <v>0.1643281</v>
      </c>
      <c r="G46" s="7">
        <v>0.15578520000000001</v>
      </c>
      <c r="H46" s="7">
        <v>0.17262949999999999</v>
      </c>
      <c r="I46" s="7">
        <v>0.16132579999999999</v>
      </c>
      <c r="J46" s="7">
        <v>0.16484557</v>
      </c>
      <c r="K46" s="7">
        <v>0.16632715000000001</v>
      </c>
      <c r="L46" s="7">
        <v>0.16306699999999999</v>
      </c>
      <c r="N46" s="2" t="s">
        <v>13</v>
      </c>
      <c r="O46" s="7">
        <v>209.03574399999999</v>
      </c>
      <c r="P46" s="7">
        <v>218.15674000000001</v>
      </c>
      <c r="Q46" s="7">
        <v>215.03522000000001</v>
      </c>
      <c r="R46" s="7">
        <v>195.15628799999999</v>
      </c>
      <c r="S46" s="7">
        <v>215.62877</v>
      </c>
      <c r="T46" s="7">
        <v>147.47488000000001</v>
      </c>
      <c r="U46" s="7">
        <v>149.84264999999999</v>
      </c>
      <c r="V46" s="7">
        <v>171.01884000000001</v>
      </c>
      <c r="W46" s="7">
        <v>157.39715000000001</v>
      </c>
      <c r="X46" s="7">
        <v>159.99994000000001</v>
      </c>
    </row>
    <row r="48" spans="2:27" x14ac:dyDescent="0.25">
      <c r="B48" t="s">
        <v>14</v>
      </c>
      <c r="C48">
        <f>AVERAGE(C44:C46)</f>
        <v>0.14619535666666666</v>
      </c>
      <c r="D48">
        <f>AVERAGE(D44:D46)</f>
        <v>0.15438723333333335</v>
      </c>
      <c r="E48">
        <f t="shared" ref="E48:L48" si="12">AVERAGE(E44:E46)</f>
        <v>0.15791380000000002</v>
      </c>
      <c r="F48">
        <f t="shared" si="12"/>
        <v>0.16316819999999999</v>
      </c>
      <c r="G48">
        <f t="shared" si="12"/>
        <v>0.15357926000000002</v>
      </c>
      <c r="H48">
        <f t="shared" si="12"/>
        <v>0.17080325166666666</v>
      </c>
      <c r="I48">
        <f t="shared" si="12"/>
        <v>0.16809346666666666</v>
      </c>
      <c r="J48">
        <f t="shared" si="12"/>
        <v>0.16469082333333332</v>
      </c>
      <c r="K48">
        <f t="shared" si="12"/>
        <v>0.16314384999999998</v>
      </c>
      <c r="L48">
        <f t="shared" si="12"/>
        <v>0.16674369999999997</v>
      </c>
      <c r="N48" t="s">
        <v>14</v>
      </c>
      <c r="O48">
        <f>AVERAGE(O44:O46)</f>
        <v>215.23397800000001</v>
      </c>
      <c r="P48">
        <f>AVERAGE(P44:P46)</f>
        <v>218.34664133333334</v>
      </c>
      <c r="Q48">
        <f t="shared" ref="Q48:X48" si="13">AVERAGE(Q44:Q46)</f>
        <v>208.64325999999997</v>
      </c>
      <c r="R48">
        <f t="shared" si="13"/>
        <v>192.35411266666665</v>
      </c>
      <c r="S48">
        <f t="shared" si="13"/>
        <v>205.05502666666666</v>
      </c>
      <c r="T48">
        <f t="shared" si="13"/>
        <v>156.61242833333333</v>
      </c>
      <c r="U48">
        <f t="shared" si="13"/>
        <v>155.57738799999998</v>
      </c>
      <c r="V48">
        <f t="shared" si="13"/>
        <v>168.22825033333334</v>
      </c>
      <c r="W48">
        <f t="shared" si="13"/>
        <v>157.80247</v>
      </c>
      <c r="X48">
        <f t="shared" si="13"/>
        <v>159.67273666666668</v>
      </c>
    </row>
    <row r="49" spans="2:24" x14ac:dyDescent="0.25">
      <c r="B49" t="s">
        <v>15</v>
      </c>
      <c r="C49">
        <f>STDEV(C44:C46)/SQRT(3)</f>
        <v>3.1766523887909338E-3</v>
      </c>
      <c r="D49">
        <f>STDEV(D44:D46)/SQRT(3)</f>
        <v>2.6703606662355169E-3</v>
      </c>
      <c r="E49">
        <f t="shared" ref="E49:L49" si="14">STDEV(E44:E46)/SQRT(3)</f>
        <v>2.5122767807973208E-3</v>
      </c>
      <c r="F49">
        <f t="shared" si="14"/>
        <v>3.0910909255471579E-3</v>
      </c>
      <c r="G49">
        <f t="shared" si="14"/>
        <v>1.207794058769956E-3</v>
      </c>
      <c r="H49">
        <f t="shared" si="14"/>
        <v>5.0268296150923417E-3</v>
      </c>
      <c r="I49">
        <f t="shared" si="14"/>
        <v>3.8421933372894076E-3</v>
      </c>
      <c r="J49">
        <f t="shared" si="14"/>
        <v>2.8618455817084987E-3</v>
      </c>
      <c r="K49">
        <f t="shared" si="14"/>
        <v>2.4803061778404193E-3</v>
      </c>
      <c r="L49">
        <f t="shared" si="14"/>
        <v>2.3857007698647676E-3</v>
      </c>
      <c r="N49" t="s">
        <v>15</v>
      </c>
      <c r="O49">
        <f>STDEV(O44:O46)/SQRT(3)</f>
        <v>3.3911704132492866</v>
      </c>
      <c r="P49">
        <f>STDEV(P44:P46)/SQRT(3)</f>
        <v>3.8083192918663937</v>
      </c>
      <c r="Q49">
        <f t="shared" ref="Q49:X49" si="15">STDEV(Q44:Q46)/SQRT(3)</f>
        <v>3.8823828761084398</v>
      </c>
      <c r="R49">
        <f t="shared" si="15"/>
        <v>1.7429019666522965</v>
      </c>
      <c r="S49">
        <f t="shared" si="15"/>
        <v>6.1671946907172588</v>
      </c>
      <c r="T49">
        <f t="shared" si="15"/>
        <v>6.1559092973271916</v>
      </c>
      <c r="U49">
        <f t="shared" si="15"/>
        <v>3.2973670439029603</v>
      </c>
      <c r="V49">
        <f t="shared" si="15"/>
        <v>2.1333541200669899</v>
      </c>
      <c r="W49">
        <f t="shared" si="15"/>
        <v>2.285253471222251</v>
      </c>
      <c r="X49">
        <f t="shared" si="15"/>
        <v>3.0871949959055849</v>
      </c>
    </row>
    <row r="50" spans="2:24" x14ac:dyDescent="0.25">
      <c r="B50" t="s">
        <v>37</v>
      </c>
      <c r="C50" s="3" t="s">
        <v>38</v>
      </c>
      <c r="E50" s="3" t="s">
        <v>38</v>
      </c>
      <c r="F50" s="3" t="s">
        <v>38</v>
      </c>
      <c r="G50" s="3" t="s">
        <v>38</v>
      </c>
      <c r="H50" s="3" t="s">
        <v>38</v>
      </c>
      <c r="J50" s="3" t="s">
        <v>38</v>
      </c>
      <c r="K50" s="3" t="s">
        <v>38</v>
      </c>
      <c r="L50" s="3" t="s">
        <v>38</v>
      </c>
      <c r="N50" t="s">
        <v>37</v>
      </c>
      <c r="O50" s="3" t="s">
        <v>38</v>
      </c>
      <c r="Q50" s="3" t="s">
        <v>38</v>
      </c>
      <c r="R50" s="3" t="s">
        <v>70</v>
      </c>
      <c r="S50" s="3" t="s">
        <v>38</v>
      </c>
      <c r="T50" s="3" t="s">
        <v>38</v>
      </c>
      <c r="V50" s="3" t="s">
        <v>38</v>
      </c>
      <c r="W50" s="3" t="s">
        <v>38</v>
      </c>
      <c r="X50" s="3" t="s">
        <v>38</v>
      </c>
    </row>
    <row r="51" spans="2:24" x14ac:dyDescent="0.25">
      <c r="C51" s="3" t="s">
        <v>279</v>
      </c>
      <c r="E51" s="3" t="s">
        <v>280</v>
      </c>
      <c r="F51" s="3" t="s">
        <v>281</v>
      </c>
      <c r="G51" s="3" t="s">
        <v>62</v>
      </c>
      <c r="H51" s="3" t="s">
        <v>226</v>
      </c>
      <c r="J51" s="3" t="s">
        <v>282</v>
      </c>
      <c r="K51" s="3" t="s">
        <v>283</v>
      </c>
      <c r="L51" s="3" t="s">
        <v>62</v>
      </c>
      <c r="O51" s="3" t="s">
        <v>159</v>
      </c>
      <c r="Q51" s="3" t="s">
        <v>287</v>
      </c>
      <c r="R51" s="3" t="s">
        <v>137</v>
      </c>
      <c r="S51" s="3" t="s">
        <v>288</v>
      </c>
      <c r="T51" s="3" t="s">
        <v>62</v>
      </c>
      <c r="V51" s="3" t="s">
        <v>289</v>
      </c>
      <c r="W51" s="3" t="s">
        <v>62</v>
      </c>
      <c r="X51" s="3" t="s">
        <v>274</v>
      </c>
    </row>
    <row r="52" spans="2:24" x14ac:dyDescent="0.25">
      <c r="B52" t="s">
        <v>66</v>
      </c>
      <c r="N52" t="s">
        <v>66</v>
      </c>
    </row>
    <row r="53" spans="2:24" x14ac:dyDescent="0.25">
      <c r="B53" t="s">
        <v>32</v>
      </c>
      <c r="C53" s="7" t="s">
        <v>17</v>
      </c>
      <c r="D53" s="3" t="s">
        <v>121</v>
      </c>
      <c r="N53" t="s">
        <v>32</v>
      </c>
      <c r="O53" s="3" t="s">
        <v>17</v>
      </c>
      <c r="P53" s="3" t="s">
        <v>45</v>
      </c>
    </row>
    <row r="54" spans="2:24" x14ac:dyDescent="0.25">
      <c r="B54" t="s">
        <v>33</v>
      </c>
      <c r="C54" s="3" t="s">
        <v>38</v>
      </c>
      <c r="D54" s="3" t="s">
        <v>284</v>
      </c>
      <c r="N54" t="s">
        <v>33</v>
      </c>
      <c r="O54" s="3" t="s">
        <v>17</v>
      </c>
      <c r="P54" s="3" t="s">
        <v>45</v>
      </c>
    </row>
    <row r="55" spans="2:24" x14ac:dyDescent="0.25">
      <c r="B55" t="s">
        <v>34</v>
      </c>
      <c r="C55" s="3" t="s">
        <v>38</v>
      </c>
      <c r="D55" s="3" t="s">
        <v>285</v>
      </c>
      <c r="N55" t="s">
        <v>34</v>
      </c>
      <c r="O55" s="3" t="s">
        <v>17</v>
      </c>
      <c r="P55" s="3" t="s">
        <v>45</v>
      </c>
    </row>
    <row r="56" spans="2:24" x14ac:dyDescent="0.25">
      <c r="B56" t="s">
        <v>35</v>
      </c>
      <c r="C56" s="3" t="s">
        <v>38</v>
      </c>
      <c r="D56" s="3" t="s">
        <v>62</v>
      </c>
      <c r="N56" t="s">
        <v>35</v>
      </c>
      <c r="O56" s="3" t="s">
        <v>17</v>
      </c>
      <c r="P56" s="3" t="s">
        <v>45</v>
      </c>
      <c r="V56" s="3"/>
    </row>
    <row r="57" spans="2:24" x14ac:dyDescent="0.25">
      <c r="B57" t="s">
        <v>36</v>
      </c>
      <c r="C57" s="3" t="s">
        <v>38</v>
      </c>
      <c r="D57" s="3" t="s">
        <v>286</v>
      </c>
      <c r="N57" t="s">
        <v>36</v>
      </c>
      <c r="O57" s="3" t="s">
        <v>17</v>
      </c>
      <c r="P57" s="3" t="s">
        <v>45</v>
      </c>
      <c r="V57" s="3"/>
    </row>
    <row r="58" spans="2:24" x14ac:dyDescent="0.25">
      <c r="V58" s="3"/>
    </row>
    <row r="59" spans="2:24" x14ac:dyDescent="0.25">
      <c r="V59" s="3"/>
    </row>
    <row r="60" spans="2:24" x14ac:dyDescent="0.25">
      <c r="V60" s="3"/>
    </row>
    <row r="61" spans="2:24" x14ac:dyDescent="0.25">
      <c r="V61" s="3"/>
    </row>
    <row r="62" spans="2:24" x14ac:dyDescent="0.25">
      <c r="V62" s="3"/>
    </row>
    <row r="68" spans="6:20" x14ac:dyDescent="0.25">
      <c r="T68" s="3"/>
    </row>
    <row r="71" spans="6:20" x14ac:dyDescent="0.25">
      <c r="F71" s="3"/>
    </row>
  </sheetData>
  <mergeCells count="16">
    <mergeCell ref="O42:S42"/>
    <mergeCell ref="T42:X42"/>
    <mergeCell ref="C42:G42"/>
    <mergeCell ref="H42:L42"/>
    <mergeCell ref="C24:G24"/>
    <mergeCell ref="H24:L24"/>
    <mergeCell ref="O24:S24"/>
    <mergeCell ref="T24:X24"/>
    <mergeCell ref="X4:X8"/>
    <mergeCell ref="X9:X13"/>
    <mergeCell ref="AI4:AI8"/>
    <mergeCell ref="AI9:AI13"/>
    <mergeCell ref="B9:B13"/>
    <mergeCell ref="B4:B8"/>
    <mergeCell ref="M4:M8"/>
    <mergeCell ref="M9:M13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9"/>
  <sheetViews>
    <sheetView tabSelected="1" zoomScale="80" zoomScaleNormal="80" workbookViewId="0"/>
  </sheetViews>
  <sheetFormatPr defaultRowHeight="15" x14ac:dyDescent="0.25"/>
  <sheetData>
    <row r="1" spans="1:41" x14ac:dyDescent="0.25">
      <c r="A1" s="2" t="s">
        <v>54</v>
      </c>
    </row>
    <row r="2" spans="1:41" x14ac:dyDescent="0.25">
      <c r="A2" s="1" t="s">
        <v>0</v>
      </c>
      <c r="B2" s="2" t="s">
        <v>250</v>
      </c>
      <c r="L2" s="2"/>
    </row>
    <row r="3" spans="1:41" x14ac:dyDescent="0.25">
      <c r="C3" s="2" t="s">
        <v>3</v>
      </c>
      <c r="D3" t="s">
        <v>250</v>
      </c>
      <c r="E3" t="s">
        <v>4</v>
      </c>
      <c r="F3" t="s">
        <v>257</v>
      </c>
      <c r="J3" t="s">
        <v>6</v>
      </c>
      <c r="K3" t="s">
        <v>7</v>
      </c>
      <c r="L3" s="2"/>
      <c r="N3" s="2" t="s">
        <v>12</v>
      </c>
      <c r="O3" t="s">
        <v>250</v>
      </c>
      <c r="P3" t="s">
        <v>4</v>
      </c>
      <c r="Q3" t="s">
        <v>257</v>
      </c>
      <c r="U3" t="s">
        <v>6</v>
      </c>
      <c r="V3" t="s">
        <v>7</v>
      </c>
      <c r="Y3" s="2" t="s">
        <v>13</v>
      </c>
      <c r="Z3" t="s">
        <v>250</v>
      </c>
      <c r="AA3" t="s">
        <v>4</v>
      </c>
      <c r="AB3" t="s">
        <v>257</v>
      </c>
      <c r="AF3" t="s">
        <v>6</v>
      </c>
      <c r="AG3" t="s">
        <v>7</v>
      </c>
      <c r="AJ3" s="2"/>
      <c r="AK3" t="s">
        <v>14</v>
      </c>
      <c r="AL3" t="s">
        <v>15</v>
      </c>
      <c r="AM3" t="s">
        <v>37</v>
      </c>
    </row>
    <row r="4" spans="1:41" x14ac:dyDescent="0.25">
      <c r="B4" s="12" t="s">
        <v>10</v>
      </c>
      <c r="C4" t="s">
        <v>32</v>
      </c>
      <c r="D4">
        <v>6.1599999999999993</v>
      </c>
      <c r="E4">
        <f t="shared" ref="E4:E13" si="0">AVERAGE(J4:K4)</f>
        <v>3.355</v>
      </c>
      <c r="F4">
        <f>D4/E4</f>
        <v>1.8360655737704916</v>
      </c>
      <c r="G4">
        <f>F4/F5</f>
        <v>0.91951907849919934</v>
      </c>
      <c r="I4" t="s">
        <v>32</v>
      </c>
      <c r="J4">
        <v>3.2866666666666666</v>
      </c>
      <c r="K4">
        <v>3.4233333333333333</v>
      </c>
      <c r="M4" s="12" t="s">
        <v>10</v>
      </c>
      <c r="N4" t="s">
        <v>32</v>
      </c>
      <c r="O4">
        <v>6.8466666666666667</v>
      </c>
      <c r="P4">
        <f t="shared" ref="P4:P13" si="1">AVERAGE(U4:V4)</f>
        <v>3.293333333333333</v>
      </c>
      <c r="Q4">
        <f>O4/P4</f>
        <v>2.0789473684210527</v>
      </c>
      <c r="R4">
        <f>Q4/Q5</f>
        <v>1.0227784063568854</v>
      </c>
      <c r="T4" t="s">
        <v>32</v>
      </c>
      <c r="U4">
        <v>3.5666666666666664</v>
      </c>
      <c r="V4">
        <v>3.02</v>
      </c>
      <c r="W4" s="3"/>
      <c r="X4" s="12" t="s">
        <v>10</v>
      </c>
      <c r="Y4" t="s">
        <v>32</v>
      </c>
      <c r="Z4">
        <v>6.8800000000000008</v>
      </c>
      <c r="AA4">
        <f t="shared" ref="AA4:AA13" si="2">AVERAGE(AF4:AG4)</f>
        <v>3.3199999999999994</v>
      </c>
      <c r="AB4">
        <f>Z4/AA4</f>
        <v>2.0722891566265065</v>
      </c>
      <c r="AC4">
        <f>AB4/AB5</f>
        <v>0.98645076446912239</v>
      </c>
      <c r="AE4" t="s">
        <v>32</v>
      </c>
      <c r="AF4">
        <v>3.4533333333333331</v>
      </c>
      <c r="AG4">
        <v>3.1866666666666661</v>
      </c>
      <c r="AI4" s="12" t="s">
        <v>10</v>
      </c>
      <c r="AJ4" t="s">
        <v>32</v>
      </c>
      <c r="AK4">
        <f>AVERAGE(G4,R4,AC4)</f>
        <v>0.9762494164417358</v>
      </c>
      <c r="AL4">
        <f>STDEV(G4,R4,AC4)/SQRT(3)</f>
        <v>3.0241653523945946E-2</v>
      </c>
      <c r="AM4" t="s">
        <v>38</v>
      </c>
      <c r="AN4" t="s">
        <v>62</v>
      </c>
    </row>
    <row r="5" spans="1:41" x14ac:dyDescent="0.25">
      <c r="B5" s="12"/>
      <c r="C5" t="s">
        <v>33</v>
      </c>
      <c r="D5">
        <v>6.1766666666666667</v>
      </c>
      <c r="E5">
        <f t="shared" si="0"/>
        <v>3.0933333333333337</v>
      </c>
      <c r="F5">
        <f t="shared" ref="F5:F13" si="3">D5/E5</f>
        <v>1.9967672413793101</v>
      </c>
      <c r="G5">
        <f>F5/F5</f>
        <v>1</v>
      </c>
      <c r="I5" t="s">
        <v>33</v>
      </c>
      <c r="J5">
        <v>2.7533333333333334</v>
      </c>
      <c r="K5">
        <v>3.4333333333333336</v>
      </c>
      <c r="M5" s="12"/>
      <c r="N5" t="s">
        <v>33</v>
      </c>
      <c r="O5">
        <v>6.7450000000000001</v>
      </c>
      <c r="P5">
        <f t="shared" si="1"/>
        <v>3.3183333333333334</v>
      </c>
      <c r="Q5">
        <f>O5/P5</f>
        <v>2.0326469110999499</v>
      </c>
      <c r="R5">
        <f>Q5/Q5</f>
        <v>1</v>
      </c>
      <c r="T5" t="s">
        <v>33</v>
      </c>
      <c r="U5">
        <v>3.1533333333333338</v>
      </c>
      <c r="V5">
        <v>3.4833333333333329</v>
      </c>
      <c r="W5" s="3"/>
      <c r="X5" s="12"/>
      <c r="Y5" t="s">
        <v>33</v>
      </c>
      <c r="Z5">
        <v>6.0466666666666669</v>
      </c>
      <c r="AA5">
        <f t="shared" si="2"/>
        <v>2.878333333333333</v>
      </c>
      <c r="AB5">
        <f>Z5/AA5</f>
        <v>2.1007527504342796</v>
      </c>
      <c r="AC5">
        <f>AB5/AB5</f>
        <v>1</v>
      </c>
      <c r="AE5" t="s">
        <v>33</v>
      </c>
      <c r="AF5">
        <v>2.7466666666666666</v>
      </c>
      <c r="AG5">
        <v>3.01</v>
      </c>
      <c r="AI5" s="12"/>
      <c r="AJ5" t="s">
        <v>33</v>
      </c>
      <c r="AK5">
        <f t="shared" ref="AK5:AK13" si="4">AVERAGE(G5,R5,AC5)</f>
        <v>1</v>
      </c>
      <c r="AL5">
        <f t="shared" ref="AL5:AL13" si="5">STDEV(G5,R5,AC5)/SQRT(3)</f>
        <v>0</v>
      </c>
    </row>
    <row r="6" spans="1:41" x14ac:dyDescent="0.25">
      <c r="B6" s="12"/>
      <c r="C6" t="s">
        <v>34</v>
      </c>
      <c r="D6">
        <v>1.1700000000000002</v>
      </c>
      <c r="E6">
        <f t="shared" si="0"/>
        <v>3.3449999999999998</v>
      </c>
      <c r="F6">
        <f t="shared" si="3"/>
        <v>0.34977578475336329</v>
      </c>
      <c r="G6">
        <f>F6/F5</f>
        <v>0.17517103521377289</v>
      </c>
      <c r="I6" t="s">
        <v>34</v>
      </c>
      <c r="J6">
        <v>3.43</v>
      </c>
      <c r="K6">
        <v>3.26</v>
      </c>
      <c r="M6" s="12"/>
      <c r="N6" t="s">
        <v>34</v>
      </c>
      <c r="O6">
        <v>1.0933333333333335</v>
      </c>
      <c r="P6">
        <f t="shared" si="1"/>
        <v>4.0249999999999995</v>
      </c>
      <c r="Q6">
        <f t="shared" ref="Q6" si="6">O6/P6</f>
        <v>0.27163561076604564</v>
      </c>
      <c r="R6">
        <f>Q6/Q5</f>
        <v>0.13363639758715021</v>
      </c>
      <c r="T6" t="s">
        <v>34</v>
      </c>
      <c r="U6">
        <v>4.2866666666666662</v>
      </c>
      <c r="V6">
        <v>3.7633333333333332</v>
      </c>
      <c r="X6" s="12"/>
      <c r="Y6" t="s">
        <v>34</v>
      </c>
      <c r="Z6">
        <v>1.256</v>
      </c>
      <c r="AA6">
        <f t="shared" si="2"/>
        <v>3.4083333333333337</v>
      </c>
      <c r="AB6">
        <f t="shared" ref="AB6" si="7">Z6/AA6</f>
        <v>0.36850855745721267</v>
      </c>
      <c r="AC6">
        <f>AB6/AB5</f>
        <v>0.17541738663963785</v>
      </c>
      <c r="AE6" t="s">
        <v>34</v>
      </c>
      <c r="AF6">
        <v>3.5966666666666671</v>
      </c>
      <c r="AG6">
        <v>3.22</v>
      </c>
      <c r="AI6" s="12"/>
      <c r="AJ6" t="s">
        <v>34</v>
      </c>
      <c r="AK6">
        <f t="shared" si="4"/>
        <v>0.16140827314685366</v>
      </c>
      <c r="AL6">
        <f t="shared" si="5"/>
        <v>1.3886119884426599E-2</v>
      </c>
      <c r="AM6" t="s">
        <v>72</v>
      </c>
      <c r="AN6" t="s">
        <v>45</v>
      </c>
    </row>
    <row r="7" spans="1:41" x14ac:dyDescent="0.25">
      <c r="B7" s="12"/>
      <c r="C7" t="s">
        <v>35</v>
      </c>
      <c r="D7">
        <v>0.82566666666666666</v>
      </c>
      <c r="E7">
        <f t="shared" si="0"/>
        <v>3.165</v>
      </c>
      <c r="F7">
        <f t="shared" si="3"/>
        <v>0.26087414428646655</v>
      </c>
      <c r="G7">
        <f>F7/F5</f>
        <v>0.13064824927028656</v>
      </c>
      <c r="I7" t="s">
        <v>35</v>
      </c>
      <c r="J7">
        <v>2.8333333333333335</v>
      </c>
      <c r="K7">
        <v>3.4966666666666666</v>
      </c>
      <c r="M7" s="12"/>
      <c r="N7" t="s">
        <v>35</v>
      </c>
      <c r="O7">
        <v>0.72766666666666657</v>
      </c>
      <c r="P7">
        <f t="shared" si="1"/>
        <v>3.1983333333333333</v>
      </c>
      <c r="Q7">
        <f>O7/P7</f>
        <v>0.22751433038040644</v>
      </c>
      <c r="R7">
        <f>Q7/Q5</f>
        <v>0.11193007951257455</v>
      </c>
      <c r="T7" t="s">
        <v>35</v>
      </c>
      <c r="U7">
        <v>3.1066666666666669</v>
      </c>
      <c r="V7">
        <v>3.29</v>
      </c>
      <c r="X7" s="12"/>
      <c r="Y7" t="s">
        <v>35</v>
      </c>
      <c r="Z7">
        <v>0.7446666666666667</v>
      </c>
      <c r="AA7">
        <f t="shared" si="2"/>
        <v>3.1383333333333332</v>
      </c>
      <c r="AB7">
        <f>Z7/AA7</f>
        <v>0.2372809346787042</v>
      </c>
      <c r="AC7">
        <f>AB7/AB5</f>
        <v>0.11295043390025415</v>
      </c>
      <c r="AE7" t="s">
        <v>35</v>
      </c>
      <c r="AF7">
        <v>3.0666666666666664</v>
      </c>
      <c r="AG7">
        <v>3.21</v>
      </c>
      <c r="AI7" s="12"/>
      <c r="AJ7" t="s">
        <v>35</v>
      </c>
      <c r="AK7">
        <f t="shared" si="4"/>
        <v>0.11850958756103842</v>
      </c>
      <c r="AL7">
        <f t="shared" si="5"/>
        <v>6.0764740828265842E-3</v>
      </c>
      <c r="AM7" t="s">
        <v>72</v>
      </c>
      <c r="AN7" t="s">
        <v>45</v>
      </c>
    </row>
    <row r="8" spans="1:41" x14ac:dyDescent="0.25">
      <c r="B8" s="12"/>
      <c r="C8" t="s">
        <v>36</v>
      </c>
      <c r="D8">
        <v>1.1333333333333335</v>
      </c>
      <c r="E8">
        <f t="shared" si="0"/>
        <v>2.6516666666666664</v>
      </c>
      <c r="F8">
        <f t="shared" si="3"/>
        <v>0.42740414833438101</v>
      </c>
      <c r="G8">
        <f>F8/F5</f>
        <v>0.21404805701797389</v>
      </c>
      <c r="I8" t="s">
        <v>36</v>
      </c>
      <c r="J8">
        <v>2.2333333333333329</v>
      </c>
      <c r="K8">
        <v>3.0700000000000003</v>
      </c>
      <c r="M8" s="12"/>
      <c r="N8" t="s">
        <v>36</v>
      </c>
      <c r="O8">
        <v>1.2233333333333334</v>
      </c>
      <c r="P8">
        <f t="shared" si="1"/>
        <v>3.0249999999999995</v>
      </c>
      <c r="Q8">
        <f t="shared" ref="Q8:Q13" si="8">O8/P8</f>
        <v>0.4044077134986227</v>
      </c>
      <c r="R8">
        <f>Q8/Q5</f>
        <v>0.19895620399697497</v>
      </c>
      <c r="T8" t="s">
        <v>36</v>
      </c>
      <c r="U8">
        <v>2.543333333333333</v>
      </c>
      <c r="V8">
        <v>3.5066666666666664</v>
      </c>
      <c r="X8" s="12"/>
      <c r="Y8" t="s">
        <v>36</v>
      </c>
      <c r="Z8">
        <v>1.069</v>
      </c>
      <c r="AA8">
        <f t="shared" si="2"/>
        <v>2.6766666666666667</v>
      </c>
      <c r="AB8">
        <f t="shared" ref="AB8:AB13" si="9">Z8/AA8</f>
        <v>0.39937733499377331</v>
      </c>
      <c r="AC8">
        <f>AB8/AB5</f>
        <v>0.19011153735784078</v>
      </c>
      <c r="AE8" t="s">
        <v>36</v>
      </c>
      <c r="AF8">
        <v>2.35</v>
      </c>
      <c r="AG8">
        <v>3.0033333333333334</v>
      </c>
      <c r="AI8" s="12"/>
      <c r="AJ8" t="s">
        <v>36</v>
      </c>
      <c r="AK8">
        <f t="shared" si="4"/>
        <v>0.20103859945759653</v>
      </c>
      <c r="AL8">
        <f t="shared" si="5"/>
        <v>6.9878828815981573E-3</v>
      </c>
      <c r="AM8" t="s">
        <v>72</v>
      </c>
      <c r="AN8" t="s">
        <v>45</v>
      </c>
    </row>
    <row r="9" spans="1:41" x14ac:dyDescent="0.25">
      <c r="B9" s="12" t="s">
        <v>11</v>
      </c>
      <c r="C9" t="s">
        <v>32</v>
      </c>
      <c r="D9">
        <v>3.9166666666666665</v>
      </c>
      <c r="E9">
        <f t="shared" si="0"/>
        <v>3.2033333333333331</v>
      </c>
      <c r="F9">
        <f t="shared" si="3"/>
        <v>1.222684703433923</v>
      </c>
      <c r="G9">
        <f>F9/F5</f>
        <v>0.61233211267494914</v>
      </c>
      <c r="I9" t="s">
        <v>32</v>
      </c>
      <c r="J9">
        <v>3.56</v>
      </c>
      <c r="K9">
        <v>2.8466666666666662</v>
      </c>
      <c r="M9" s="12" t="s">
        <v>11</v>
      </c>
      <c r="N9" t="s">
        <v>32</v>
      </c>
      <c r="O9">
        <v>4.57</v>
      </c>
      <c r="P9">
        <f t="shared" si="1"/>
        <v>2.81</v>
      </c>
      <c r="Q9">
        <f t="shared" si="8"/>
        <v>1.6263345195729537</v>
      </c>
      <c r="R9">
        <f>Q9/Q5</f>
        <v>0.80010675277236243</v>
      </c>
      <c r="T9" t="s">
        <v>32</v>
      </c>
      <c r="U9">
        <v>3.14</v>
      </c>
      <c r="V9">
        <v>2.48</v>
      </c>
      <c r="X9" s="12" t="s">
        <v>11</v>
      </c>
      <c r="Y9" t="s">
        <v>32</v>
      </c>
      <c r="Z9">
        <v>5.4433333333333325</v>
      </c>
      <c r="AA9">
        <f t="shared" si="2"/>
        <v>2.9550000000000001</v>
      </c>
      <c r="AB9">
        <f t="shared" si="9"/>
        <v>1.8420755781161868</v>
      </c>
      <c r="AC9">
        <f>AB9/AB5</f>
        <v>0.87686453236126072</v>
      </c>
      <c r="AE9" t="s">
        <v>32</v>
      </c>
      <c r="AF9">
        <v>3.2333333333333329</v>
      </c>
      <c r="AG9">
        <v>2.6766666666666672</v>
      </c>
      <c r="AI9" s="12" t="s">
        <v>11</v>
      </c>
      <c r="AJ9" t="s">
        <v>32</v>
      </c>
      <c r="AK9">
        <f t="shared" si="4"/>
        <v>0.76310113260285739</v>
      </c>
      <c r="AL9">
        <f t="shared" si="5"/>
        <v>7.8573558337333593E-2</v>
      </c>
      <c r="AM9" t="s">
        <v>38</v>
      </c>
      <c r="AN9" t="s">
        <v>62</v>
      </c>
    </row>
    <row r="10" spans="1:41" x14ac:dyDescent="0.25">
      <c r="B10" s="12"/>
      <c r="C10" t="s">
        <v>33</v>
      </c>
      <c r="D10">
        <v>3.3466666666666662</v>
      </c>
      <c r="E10">
        <f t="shared" si="0"/>
        <v>2.6983333333333333</v>
      </c>
      <c r="F10">
        <f t="shared" si="3"/>
        <v>1.240271772699197</v>
      </c>
      <c r="G10">
        <f>F10/F5</f>
        <v>0.62113988400693743</v>
      </c>
      <c r="I10" t="s">
        <v>33</v>
      </c>
      <c r="J10">
        <v>2.8233333333333337</v>
      </c>
      <c r="K10">
        <v>2.5733333333333333</v>
      </c>
      <c r="M10" s="12"/>
      <c r="N10" t="s">
        <v>33</v>
      </c>
      <c r="O10">
        <v>4.1900000000000004</v>
      </c>
      <c r="P10">
        <f t="shared" si="1"/>
        <v>2.665</v>
      </c>
      <c r="Q10">
        <f t="shared" si="8"/>
        <v>1.5722326454033773</v>
      </c>
      <c r="R10">
        <f>Q10/Q5</f>
        <v>0.77349028836128586</v>
      </c>
      <c r="T10" t="s">
        <v>33</v>
      </c>
      <c r="U10">
        <v>2.81</v>
      </c>
      <c r="V10">
        <v>2.52</v>
      </c>
      <c r="X10" s="12"/>
      <c r="Y10" t="s">
        <v>33</v>
      </c>
      <c r="Z10">
        <v>4.7650000000000006</v>
      </c>
      <c r="AA10">
        <f t="shared" si="2"/>
        <v>2.688333333333333</v>
      </c>
      <c r="AB10">
        <f t="shared" si="9"/>
        <v>1.7724736515809056</v>
      </c>
      <c r="AC10">
        <f>AB10/AB5</f>
        <v>0.84373263403534271</v>
      </c>
      <c r="AE10" t="s">
        <v>33</v>
      </c>
      <c r="AF10">
        <v>2.7566666666666664</v>
      </c>
      <c r="AG10">
        <v>2.6199999999999997</v>
      </c>
      <c r="AI10" s="12"/>
      <c r="AJ10" t="s">
        <v>33</v>
      </c>
      <c r="AK10">
        <f t="shared" si="4"/>
        <v>0.74612093546785541</v>
      </c>
      <c r="AL10">
        <f t="shared" si="5"/>
        <v>6.5698031933120168E-2</v>
      </c>
    </row>
    <row r="11" spans="1:41" x14ac:dyDescent="0.25">
      <c r="B11" s="12"/>
      <c r="C11" t="s">
        <v>34</v>
      </c>
      <c r="D11">
        <v>0.82299999999999995</v>
      </c>
      <c r="E11">
        <f t="shared" si="0"/>
        <v>2.9233333333333329</v>
      </c>
      <c r="F11">
        <f t="shared" si="3"/>
        <v>0.28152793614595212</v>
      </c>
      <c r="G11">
        <f>F11/F5</f>
        <v>0.14099186440552811</v>
      </c>
      <c r="I11" t="s">
        <v>34</v>
      </c>
      <c r="J11">
        <v>3.2566666666666664</v>
      </c>
      <c r="K11">
        <v>2.59</v>
      </c>
      <c r="M11" s="12"/>
      <c r="N11" t="s">
        <v>34</v>
      </c>
      <c r="O11">
        <v>0.59166666666666667</v>
      </c>
      <c r="P11">
        <f t="shared" si="1"/>
        <v>2.56</v>
      </c>
      <c r="Q11">
        <f t="shared" si="8"/>
        <v>0.23111979166666666</v>
      </c>
      <c r="R11">
        <f>Q11/Q5</f>
        <v>0.11370385599415203</v>
      </c>
      <c r="T11" t="s">
        <v>34</v>
      </c>
      <c r="U11">
        <v>2.9200000000000004</v>
      </c>
      <c r="V11">
        <v>2.1999999999999997</v>
      </c>
      <c r="X11" s="12"/>
      <c r="Y11" t="s">
        <v>34</v>
      </c>
      <c r="Z11">
        <v>1.2266666666666668</v>
      </c>
      <c r="AA11">
        <f t="shared" si="2"/>
        <v>2.95</v>
      </c>
      <c r="AB11">
        <f t="shared" si="9"/>
        <v>0.41581920903954805</v>
      </c>
      <c r="AC11">
        <f>AB11/AB5</f>
        <v>0.19793819570322474</v>
      </c>
      <c r="AE11" t="s">
        <v>34</v>
      </c>
      <c r="AF11">
        <v>3.1566666666666667</v>
      </c>
      <c r="AG11">
        <v>2.7433333333333336</v>
      </c>
      <c r="AI11" s="12"/>
      <c r="AJ11" t="s">
        <v>34</v>
      </c>
      <c r="AK11">
        <f t="shared" si="4"/>
        <v>0.15087797203430162</v>
      </c>
      <c r="AL11">
        <f t="shared" si="5"/>
        <v>2.4813688020872957E-2</v>
      </c>
      <c r="AM11" t="s">
        <v>72</v>
      </c>
      <c r="AN11" t="s">
        <v>45</v>
      </c>
    </row>
    <row r="12" spans="1:41" x14ac:dyDescent="0.25">
      <c r="B12" s="12"/>
      <c r="C12" t="s">
        <v>35</v>
      </c>
      <c r="D12">
        <v>0.87000000000000011</v>
      </c>
      <c r="E12">
        <f t="shared" si="0"/>
        <v>1.7316666666666665</v>
      </c>
      <c r="F12">
        <f t="shared" si="3"/>
        <v>0.50240615976900882</v>
      </c>
      <c r="G12">
        <f>F12/F5</f>
        <v>0.25160977672187818</v>
      </c>
      <c r="I12" t="s">
        <v>35</v>
      </c>
      <c r="J12">
        <v>1.79</v>
      </c>
      <c r="K12">
        <v>1.6733333333333331</v>
      </c>
      <c r="M12" s="12"/>
      <c r="N12" t="s">
        <v>35</v>
      </c>
      <c r="O12">
        <v>1.27</v>
      </c>
      <c r="P12">
        <f t="shared" si="1"/>
        <v>2.5966666666666667</v>
      </c>
      <c r="Q12">
        <f t="shared" si="8"/>
        <v>0.48908857509627729</v>
      </c>
      <c r="R12">
        <f>Q12/Q5</f>
        <v>0.24061659328309565</v>
      </c>
      <c r="T12" t="s">
        <v>35</v>
      </c>
      <c r="U12">
        <v>2.5033333333333334</v>
      </c>
      <c r="V12">
        <v>2.69</v>
      </c>
      <c r="X12" s="12"/>
      <c r="Y12" t="s">
        <v>35</v>
      </c>
      <c r="Z12">
        <v>1.24</v>
      </c>
      <c r="AA12">
        <f t="shared" si="2"/>
        <v>2.4500000000000002</v>
      </c>
      <c r="AB12">
        <f t="shared" si="9"/>
        <v>0.5061224489795918</v>
      </c>
      <c r="AC12">
        <f>AB12/AB5</f>
        <v>0.24092433004072625</v>
      </c>
      <c r="AE12" t="s">
        <v>35</v>
      </c>
      <c r="AF12">
        <v>2.2233333333333332</v>
      </c>
      <c r="AG12">
        <v>2.6766666666666672</v>
      </c>
      <c r="AI12" s="12"/>
      <c r="AJ12" t="s">
        <v>35</v>
      </c>
      <c r="AK12">
        <f t="shared" si="4"/>
        <v>0.24438356668190001</v>
      </c>
      <c r="AL12">
        <f t="shared" si="5"/>
        <v>3.6141969663356774E-3</v>
      </c>
      <c r="AM12" t="s">
        <v>72</v>
      </c>
      <c r="AN12" t="s">
        <v>45</v>
      </c>
    </row>
    <row r="13" spans="1:41" x14ac:dyDescent="0.25">
      <c r="B13" s="12"/>
      <c r="C13" t="s">
        <v>36</v>
      </c>
      <c r="D13">
        <v>1.1266666666666667</v>
      </c>
      <c r="E13">
        <f t="shared" si="0"/>
        <v>2.6633333333333331</v>
      </c>
      <c r="F13">
        <f t="shared" si="3"/>
        <v>0.42302878598247817</v>
      </c>
      <c r="G13">
        <f>F13/F5</f>
        <v>0.21185683399446292</v>
      </c>
      <c r="I13" t="s">
        <v>36</v>
      </c>
      <c r="J13">
        <v>2.6933333333333334</v>
      </c>
      <c r="K13">
        <v>2.6333333333333333</v>
      </c>
      <c r="M13" s="12"/>
      <c r="N13" t="s">
        <v>36</v>
      </c>
      <c r="O13">
        <v>1.1299999999999999</v>
      </c>
      <c r="P13">
        <f t="shared" si="1"/>
        <v>2.5350000000000001</v>
      </c>
      <c r="Q13">
        <f t="shared" si="8"/>
        <v>0.44575936883629186</v>
      </c>
      <c r="R13">
        <f>Q13/Q5</f>
        <v>0.21929995140920608</v>
      </c>
      <c r="T13" t="s">
        <v>36</v>
      </c>
      <c r="U13">
        <v>2.6133333333333333</v>
      </c>
      <c r="V13">
        <v>2.4566666666666666</v>
      </c>
      <c r="X13" s="12"/>
      <c r="Y13" t="s">
        <v>36</v>
      </c>
      <c r="Z13">
        <v>1.3466666666666667</v>
      </c>
      <c r="AA13">
        <f t="shared" si="2"/>
        <v>2.1916666666666664</v>
      </c>
      <c r="AB13">
        <f t="shared" si="9"/>
        <v>0.61444866920152097</v>
      </c>
      <c r="AC13">
        <f>AB13/AB5</f>
        <v>0.29248976067007343</v>
      </c>
      <c r="AE13" t="s">
        <v>36</v>
      </c>
      <c r="AF13">
        <v>2.13</v>
      </c>
      <c r="AG13">
        <v>2.2533333333333334</v>
      </c>
      <c r="AI13" s="12"/>
      <c r="AJ13" t="s">
        <v>36</v>
      </c>
      <c r="AK13">
        <f t="shared" si="4"/>
        <v>0.24121551535791416</v>
      </c>
      <c r="AL13">
        <f t="shared" si="5"/>
        <v>2.5727003799257457E-2</v>
      </c>
      <c r="AM13" t="s">
        <v>72</v>
      </c>
      <c r="AN13" t="s">
        <v>45</v>
      </c>
    </row>
    <row r="15" spans="1:41" x14ac:dyDescent="0.25">
      <c r="AM15" t="s">
        <v>66</v>
      </c>
    </row>
    <row r="16" spans="1:41" x14ac:dyDescent="0.25">
      <c r="AM16" t="s">
        <v>32</v>
      </c>
      <c r="AN16" t="s">
        <v>24</v>
      </c>
      <c r="AO16" t="s">
        <v>258</v>
      </c>
    </row>
    <row r="17" spans="1:41" x14ac:dyDescent="0.25">
      <c r="AM17" t="s">
        <v>33</v>
      </c>
      <c r="AN17" t="s">
        <v>25</v>
      </c>
      <c r="AO17" t="s">
        <v>248</v>
      </c>
    </row>
    <row r="18" spans="1:41" x14ac:dyDescent="0.25">
      <c r="AM18" t="s">
        <v>34</v>
      </c>
      <c r="AN18" t="s">
        <v>38</v>
      </c>
      <c r="AO18" t="s">
        <v>62</v>
      </c>
    </row>
    <row r="19" spans="1:41" x14ac:dyDescent="0.25">
      <c r="AM19" t="s">
        <v>35</v>
      </c>
      <c r="AN19" t="s">
        <v>38</v>
      </c>
      <c r="AO19" t="s">
        <v>259</v>
      </c>
    </row>
    <row r="20" spans="1:41" x14ac:dyDescent="0.25">
      <c r="AM20" t="s">
        <v>36</v>
      </c>
      <c r="AN20" t="s">
        <v>38</v>
      </c>
      <c r="AO20" t="s">
        <v>260</v>
      </c>
    </row>
    <row r="22" spans="1:41" x14ac:dyDescent="0.25">
      <c r="A22" s="2" t="s">
        <v>18</v>
      </c>
    </row>
    <row r="23" spans="1:41" x14ac:dyDescent="0.25">
      <c r="A23" s="1" t="s">
        <v>19</v>
      </c>
      <c r="C23" s="2" t="s">
        <v>20</v>
      </c>
      <c r="O23" s="2" t="s">
        <v>21</v>
      </c>
    </row>
    <row r="24" spans="1:41" x14ac:dyDescent="0.25">
      <c r="C24" s="11" t="s">
        <v>10</v>
      </c>
      <c r="D24" s="11"/>
      <c r="E24" s="11"/>
      <c r="F24" s="11"/>
      <c r="G24" s="11"/>
      <c r="H24" s="11" t="s">
        <v>11</v>
      </c>
      <c r="I24" s="11"/>
      <c r="J24" s="11"/>
      <c r="K24" s="11"/>
      <c r="L24" s="11"/>
      <c r="O24" s="11" t="s">
        <v>10</v>
      </c>
      <c r="P24" s="11"/>
      <c r="Q24" s="11"/>
      <c r="R24" s="11"/>
      <c r="S24" s="11"/>
      <c r="T24" s="11" t="s">
        <v>11</v>
      </c>
      <c r="U24" s="11"/>
      <c r="V24" s="11"/>
      <c r="W24" s="11"/>
      <c r="X24" s="11"/>
    </row>
    <row r="25" spans="1:41" x14ac:dyDescent="0.25">
      <c r="C25" t="s">
        <v>32</v>
      </c>
      <c r="D25" t="s">
        <v>33</v>
      </c>
      <c r="E25" t="s">
        <v>34</v>
      </c>
      <c r="F25" t="s">
        <v>35</v>
      </c>
      <c r="G25" t="s">
        <v>36</v>
      </c>
      <c r="H25" t="s">
        <v>32</v>
      </c>
      <c r="I25" t="s">
        <v>33</v>
      </c>
      <c r="J25" t="s">
        <v>34</v>
      </c>
      <c r="K25" t="s">
        <v>35</v>
      </c>
      <c r="L25" t="s">
        <v>36</v>
      </c>
      <c r="O25" t="s">
        <v>32</v>
      </c>
      <c r="P25" t="s">
        <v>33</v>
      </c>
      <c r="Q25" t="s">
        <v>34</v>
      </c>
      <c r="R25" t="s">
        <v>35</v>
      </c>
      <c r="S25" t="s">
        <v>36</v>
      </c>
      <c r="T25" t="s">
        <v>32</v>
      </c>
      <c r="U25" t="s">
        <v>33</v>
      </c>
      <c r="V25" t="s">
        <v>34</v>
      </c>
      <c r="W25" t="s">
        <v>35</v>
      </c>
      <c r="X25" t="s">
        <v>36</v>
      </c>
    </row>
    <row r="26" spans="1:41" x14ac:dyDescent="0.25">
      <c r="B26" s="2" t="s">
        <v>3</v>
      </c>
      <c r="C26" s="7">
        <v>10.075480000000001</v>
      </c>
      <c r="D26" s="7">
        <v>10.315844999999999</v>
      </c>
      <c r="E26" s="7">
        <v>10.125845</v>
      </c>
      <c r="F26" s="7">
        <v>10.429449999999999</v>
      </c>
      <c r="G26" s="7">
        <v>10.261839999999999</v>
      </c>
      <c r="H26" s="7">
        <v>11.948449999999999</v>
      </c>
      <c r="I26" s="7">
        <v>12.327748</v>
      </c>
      <c r="J26" s="7">
        <v>12.948449999999999</v>
      </c>
      <c r="K26" s="7">
        <v>11.92841</v>
      </c>
      <c r="L26" s="7">
        <v>12.31887</v>
      </c>
      <c r="N26" s="2" t="s">
        <v>3</v>
      </c>
      <c r="O26" s="7">
        <v>599.21874000000003</v>
      </c>
      <c r="P26" s="7">
        <v>584.62394800000004</v>
      </c>
      <c r="Q26" s="7">
        <v>512.32610999999997</v>
      </c>
      <c r="R26" s="7">
        <v>541.12633700000004</v>
      </c>
      <c r="S26" s="7">
        <v>539.84714399999996</v>
      </c>
      <c r="T26" s="7">
        <v>487.07774000000001</v>
      </c>
      <c r="U26" s="7">
        <v>454.62635</v>
      </c>
      <c r="V26" s="7">
        <v>495.84724999999997</v>
      </c>
      <c r="W26" s="7">
        <v>459.62351999999998</v>
      </c>
      <c r="X26" s="7">
        <v>468.97710000000001</v>
      </c>
    </row>
    <row r="27" spans="1:41" x14ac:dyDescent="0.25">
      <c r="B27" s="2" t="s">
        <v>12</v>
      </c>
      <c r="C27" s="7">
        <v>10.003254999999999</v>
      </c>
      <c r="D27" s="7">
        <v>10.084711</v>
      </c>
      <c r="E27" s="7">
        <v>10.067748</v>
      </c>
      <c r="F27" s="7">
        <v>10.692511</v>
      </c>
      <c r="G27" s="7">
        <v>10.071510999999999</v>
      </c>
      <c r="H27" s="7">
        <v>12.229480000000001</v>
      </c>
      <c r="I27" s="7">
        <v>12.668469999999999</v>
      </c>
      <c r="J27" s="7">
        <v>12.531739999999999</v>
      </c>
      <c r="K27" s="7">
        <v>12.76995</v>
      </c>
      <c r="L27" s="7">
        <v>12.615410000000001</v>
      </c>
      <c r="N27" s="2" t="s">
        <v>12</v>
      </c>
      <c r="O27" s="7">
        <v>577.26346999999998</v>
      </c>
      <c r="P27" s="7">
        <v>561.03000199999997</v>
      </c>
      <c r="Q27" s="7">
        <v>523.62418000000002</v>
      </c>
      <c r="R27" s="7">
        <v>520.03699900000004</v>
      </c>
      <c r="S27" s="7">
        <v>530.15346999999997</v>
      </c>
      <c r="T27" s="7">
        <v>456.32265000000001</v>
      </c>
      <c r="U27" s="7">
        <v>435.35695500000003</v>
      </c>
      <c r="V27" s="7">
        <v>480.32549999999998</v>
      </c>
      <c r="W27" s="7">
        <v>477.12974000000003</v>
      </c>
      <c r="X27" s="7">
        <v>477.15264999999999</v>
      </c>
    </row>
    <row r="28" spans="1:41" x14ac:dyDescent="0.25">
      <c r="B28" s="2" t="s">
        <v>13</v>
      </c>
      <c r="C28" s="7">
        <v>9.9494509999999998</v>
      </c>
      <c r="D28" s="7">
        <v>9.9974769999999999</v>
      </c>
      <c r="E28" s="7">
        <v>10.359450000000001</v>
      </c>
      <c r="F28" s="7">
        <v>10.275169999999999</v>
      </c>
      <c r="G28" s="7">
        <v>10.154721</v>
      </c>
      <c r="H28" s="7">
        <v>12.492511</v>
      </c>
      <c r="I28" s="7">
        <v>12.595584000000001</v>
      </c>
      <c r="J28" s="7">
        <v>11.9412</v>
      </c>
      <c r="K28" s="7">
        <v>12.300039999999999</v>
      </c>
      <c r="L28" s="7">
        <v>11.999824</v>
      </c>
      <c r="N28" s="2" t="s">
        <v>13</v>
      </c>
      <c r="O28" s="7">
        <v>584.03666499999997</v>
      </c>
      <c r="P28" s="7">
        <v>575.84713622000004</v>
      </c>
      <c r="Q28" s="7">
        <v>542.62999500000001</v>
      </c>
      <c r="R28" s="7">
        <v>510.32771500000001</v>
      </c>
      <c r="S28" s="7">
        <v>522.03225999999995</v>
      </c>
      <c r="T28" s="7">
        <v>431.15168</v>
      </c>
      <c r="U28" s="7">
        <v>472.26284399999997</v>
      </c>
      <c r="V28" s="7">
        <v>471.26974000000001</v>
      </c>
      <c r="W28" s="7">
        <v>465.03994999999998</v>
      </c>
      <c r="X28" s="7">
        <v>461.98712399999999</v>
      </c>
    </row>
    <row r="30" spans="1:41" x14ac:dyDescent="0.25">
      <c r="B30" t="s">
        <v>14</v>
      </c>
      <c r="C30">
        <f>AVERAGE(C26:C28)</f>
        <v>10.009395333333334</v>
      </c>
      <c r="D30">
        <f>AVERAGE(D26:D28)</f>
        <v>10.132677666666668</v>
      </c>
      <c r="E30">
        <f t="shared" ref="E30:L30" si="10">AVERAGE(E26:E28)</f>
        <v>10.184347666666667</v>
      </c>
      <c r="F30">
        <f t="shared" si="10"/>
        <v>10.465710333333332</v>
      </c>
      <c r="G30">
        <f t="shared" si="10"/>
        <v>10.162690666666668</v>
      </c>
      <c r="H30">
        <f t="shared" si="10"/>
        <v>12.223480333333333</v>
      </c>
      <c r="I30">
        <f t="shared" si="10"/>
        <v>12.530600666666666</v>
      </c>
      <c r="J30">
        <f t="shared" si="10"/>
        <v>12.473796666666667</v>
      </c>
      <c r="K30">
        <f t="shared" si="10"/>
        <v>12.332800000000001</v>
      </c>
      <c r="L30">
        <f t="shared" si="10"/>
        <v>12.311368000000002</v>
      </c>
      <c r="N30" t="s">
        <v>14</v>
      </c>
      <c r="O30">
        <f>AVERAGE(O26:O28)</f>
        <v>586.83962500000007</v>
      </c>
      <c r="P30">
        <f>AVERAGE(P26:P28)</f>
        <v>573.83369540666661</v>
      </c>
      <c r="Q30">
        <f t="shared" ref="Q30:X30" si="11">AVERAGE(Q26:Q28)</f>
        <v>526.19342833333337</v>
      </c>
      <c r="R30">
        <f t="shared" si="11"/>
        <v>523.83035033333329</v>
      </c>
      <c r="S30">
        <f t="shared" si="11"/>
        <v>530.6776246666667</v>
      </c>
      <c r="T30">
        <f t="shared" si="11"/>
        <v>458.1840233333333</v>
      </c>
      <c r="U30">
        <f t="shared" si="11"/>
        <v>454.08204966666671</v>
      </c>
      <c r="V30">
        <f t="shared" si="11"/>
        <v>482.48082999999997</v>
      </c>
      <c r="W30">
        <f t="shared" si="11"/>
        <v>467.26440333333329</v>
      </c>
      <c r="X30">
        <f t="shared" si="11"/>
        <v>469.37229133333335</v>
      </c>
    </row>
    <row r="31" spans="1:41" x14ac:dyDescent="0.25">
      <c r="B31" t="s">
        <v>15</v>
      </c>
      <c r="C31">
        <f>STDEV(C26:C28)/SQRT(3)</f>
        <v>3.6510751751291891E-2</v>
      </c>
      <c r="D31">
        <f>STDEV(D26:D28)/SQRT(3)</f>
        <v>9.4982711917017182E-2</v>
      </c>
      <c r="E31">
        <f t="shared" ref="E31:L31" si="12">STDEV(E26:E28)/SQRT(3)</f>
        <v>8.9143023107688152E-2</v>
      </c>
      <c r="F31">
        <f t="shared" si="12"/>
        <v>0.12183251673278557</v>
      </c>
      <c r="G31">
        <f t="shared" si="12"/>
        <v>5.5087562874431541E-2</v>
      </c>
      <c r="H31">
        <f t="shared" si="12"/>
        <v>0.15708552864637534</v>
      </c>
      <c r="I31">
        <f t="shared" si="12"/>
        <v>0.10358570610744407</v>
      </c>
      <c r="J31">
        <f t="shared" si="12"/>
        <v>0.29220781020438907</v>
      </c>
      <c r="K31">
        <f t="shared" si="12"/>
        <v>0.24348326848745352</v>
      </c>
      <c r="L31">
        <f t="shared" si="12"/>
        <v>0.17774395522023634</v>
      </c>
      <c r="N31" t="s">
        <v>15</v>
      </c>
      <c r="O31">
        <f>STDEV(O26:O28)/SQRT(3)</f>
        <v>6.4910427709889973</v>
      </c>
      <c r="P31">
        <f>STDEV(P26:P28)/SQRT(3)</f>
        <v>6.8849843837713784</v>
      </c>
      <c r="Q31">
        <f t="shared" ref="Q31:X31" si="13">STDEV(Q26:Q28)/SQRT(3)</f>
        <v>8.8417973148762545</v>
      </c>
      <c r="R31">
        <f t="shared" si="13"/>
        <v>9.0908546541436852</v>
      </c>
      <c r="S31">
        <f t="shared" si="13"/>
        <v>5.1493875548232397</v>
      </c>
      <c r="T31">
        <f t="shared" si="13"/>
        <v>16.171266491274306</v>
      </c>
      <c r="U31">
        <f t="shared" si="13"/>
        <v>10.657287926730847</v>
      </c>
      <c r="V31">
        <f t="shared" si="13"/>
        <v>7.1762939601324298</v>
      </c>
      <c r="W31">
        <f t="shared" si="13"/>
        <v>5.1745556700143753</v>
      </c>
      <c r="X31">
        <f t="shared" si="13"/>
        <v>4.3823672011302044</v>
      </c>
    </row>
    <row r="32" spans="1:41" x14ac:dyDescent="0.25">
      <c r="B32" t="s">
        <v>37</v>
      </c>
      <c r="C32" s="3" t="s">
        <v>38</v>
      </c>
      <c r="E32" s="3" t="s">
        <v>38</v>
      </c>
      <c r="F32" s="3" t="s">
        <v>38</v>
      </c>
      <c r="G32" s="3" t="s">
        <v>38</v>
      </c>
      <c r="H32" s="3" t="s">
        <v>38</v>
      </c>
      <c r="J32" s="3" t="s">
        <v>38</v>
      </c>
      <c r="K32" s="3" t="s">
        <v>38</v>
      </c>
      <c r="L32" s="3" t="s">
        <v>38</v>
      </c>
      <c r="N32" t="s">
        <v>37</v>
      </c>
      <c r="O32" s="3" t="s">
        <v>38</v>
      </c>
      <c r="Q32" s="3" t="s">
        <v>117</v>
      </c>
      <c r="R32" s="3" t="s">
        <v>117</v>
      </c>
      <c r="S32" s="3" t="s">
        <v>38</v>
      </c>
      <c r="T32" s="3" t="s">
        <v>38</v>
      </c>
      <c r="V32" s="3" t="s">
        <v>38</v>
      </c>
      <c r="W32" s="3" t="s">
        <v>38</v>
      </c>
      <c r="X32" s="3" t="s">
        <v>38</v>
      </c>
    </row>
    <row r="33" spans="2:26" x14ac:dyDescent="0.25">
      <c r="C33" s="3" t="s">
        <v>119</v>
      </c>
      <c r="E33" s="3" t="s">
        <v>62</v>
      </c>
      <c r="F33" s="3" t="s">
        <v>290</v>
      </c>
      <c r="G33" s="3" t="s">
        <v>62</v>
      </c>
      <c r="H33" s="3" t="s">
        <v>291</v>
      </c>
      <c r="J33" s="3" t="s">
        <v>62</v>
      </c>
      <c r="K33" s="3" t="s">
        <v>292</v>
      </c>
      <c r="L33" s="3" t="s">
        <v>293</v>
      </c>
      <c r="O33" s="3" t="s">
        <v>294</v>
      </c>
      <c r="Q33" s="3" t="s">
        <v>295</v>
      </c>
      <c r="R33" s="3" t="s">
        <v>296</v>
      </c>
      <c r="S33" s="10" t="s">
        <v>297</v>
      </c>
      <c r="T33" s="3" t="s">
        <v>62</v>
      </c>
      <c r="V33" s="3" t="s">
        <v>298</v>
      </c>
      <c r="W33" s="3" t="s">
        <v>299</v>
      </c>
      <c r="X33" s="3" t="s">
        <v>300</v>
      </c>
    </row>
    <row r="34" spans="2:26" x14ac:dyDescent="0.25">
      <c r="B34" t="s">
        <v>66</v>
      </c>
      <c r="M34" s="3"/>
      <c r="N34" t="s">
        <v>66</v>
      </c>
    </row>
    <row r="35" spans="2:26" x14ac:dyDescent="0.25">
      <c r="B35" t="s">
        <v>32</v>
      </c>
      <c r="C35" s="3" t="s">
        <v>17</v>
      </c>
      <c r="D35" s="3" t="s">
        <v>45</v>
      </c>
      <c r="M35" s="3"/>
      <c r="N35" t="s">
        <v>32</v>
      </c>
      <c r="O35" s="3" t="s">
        <v>17</v>
      </c>
      <c r="P35" s="3" t="s">
        <v>45</v>
      </c>
    </row>
    <row r="36" spans="2:26" x14ac:dyDescent="0.25">
      <c r="B36" t="s">
        <v>33</v>
      </c>
      <c r="C36" s="3" t="s">
        <v>17</v>
      </c>
      <c r="D36" s="3" t="s">
        <v>45</v>
      </c>
      <c r="M36" s="3"/>
      <c r="N36" t="s">
        <v>33</v>
      </c>
      <c r="O36" s="3" t="s">
        <v>17</v>
      </c>
      <c r="P36" s="3" t="s">
        <v>45</v>
      </c>
    </row>
    <row r="37" spans="2:26" x14ac:dyDescent="0.25">
      <c r="B37" t="s">
        <v>34</v>
      </c>
      <c r="C37" s="3" t="s">
        <v>17</v>
      </c>
      <c r="D37" s="3" t="s">
        <v>45</v>
      </c>
      <c r="M37" s="3"/>
      <c r="N37" t="s">
        <v>34</v>
      </c>
      <c r="O37" s="3" t="s">
        <v>24</v>
      </c>
      <c r="P37" s="3" t="s">
        <v>301</v>
      </c>
    </row>
    <row r="38" spans="2:26" x14ac:dyDescent="0.25">
      <c r="B38" t="s">
        <v>35</v>
      </c>
      <c r="C38" s="3" t="s">
        <v>17</v>
      </c>
      <c r="D38" s="3" t="s">
        <v>45</v>
      </c>
      <c r="M38" s="3"/>
      <c r="N38" t="s">
        <v>35</v>
      </c>
      <c r="O38" s="3" t="s">
        <v>25</v>
      </c>
      <c r="P38" s="3" t="s">
        <v>302</v>
      </c>
    </row>
    <row r="39" spans="2:26" x14ac:dyDescent="0.25">
      <c r="B39" t="s">
        <v>36</v>
      </c>
      <c r="C39" s="3" t="s">
        <v>17</v>
      </c>
      <c r="D39" s="3" t="s">
        <v>45</v>
      </c>
      <c r="M39" s="3"/>
      <c r="N39" t="s">
        <v>36</v>
      </c>
      <c r="O39" s="3" t="s">
        <v>25</v>
      </c>
      <c r="P39" s="3" t="s">
        <v>303</v>
      </c>
    </row>
    <row r="40" spans="2:26" x14ac:dyDescent="0.25">
      <c r="M40" s="3"/>
      <c r="Z40" s="3"/>
    </row>
    <row r="41" spans="2:26" x14ac:dyDescent="0.25">
      <c r="C41" s="2" t="s">
        <v>22</v>
      </c>
      <c r="M41" s="3"/>
      <c r="O41" s="2" t="s">
        <v>23</v>
      </c>
    </row>
    <row r="42" spans="2:26" x14ac:dyDescent="0.25">
      <c r="C42" s="11" t="s">
        <v>10</v>
      </c>
      <c r="D42" s="11"/>
      <c r="E42" s="11"/>
      <c r="F42" s="11"/>
      <c r="G42" s="11"/>
      <c r="H42" s="11" t="s">
        <v>11</v>
      </c>
      <c r="I42" s="11"/>
      <c r="J42" s="11"/>
      <c r="K42" s="11"/>
      <c r="L42" s="11"/>
      <c r="M42" s="3"/>
      <c r="O42" s="11" t="s">
        <v>10</v>
      </c>
      <c r="P42" s="11"/>
      <c r="Q42" s="11"/>
      <c r="R42" s="11"/>
      <c r="S42" s="11"/>
      <c r="T42" s="11" t="s">
        <v>11</v>
      </c>
      <c r="U42" s="11"/>
      <c r="V42" s="11"/>
      <c r="W42" s="11"/>
      <c r="X42" s="11"/>
    </row>
    <row r="43" spans="2:26" x14ac:dyDescent="0.25">
      <c r="C43" t="s">
        <v>32</v>
      </c>
      <c r="D43" t="s">
        <v>33</v>
      </c>
      <c r="E43" t="s">
        <v>34</v>
      </c>
      <c r="F43" t="s">
        <v>35</v>
      </c>
      <c r="G43" t="s">
        <v>36</v>
      </c>
      <c r="H43" t="s">
        <v>32</v>
      </c>
      <c r="I43" t="s">
        <v>33</v>
      </c>
      <c r="J43" t="s">
        <v>34</v>
      </c>
      <c r="K43" t="s">
        <v>35</v>
      </c>
      <c r="L43" t="s">
        <v>36</v>
      </c>
      <c r="M43" s="3"/>
      <c r="O43" t="s">
        <v>32</v>
      </c>
      <c r="P43" t="s">
        <v>33</v>
      </c>
      <c r="Q43" t="s">
        <v>34</v>
      </c>
      <c r="R43" t="s">
        <v>35</v>
      </c>
      <c r="S43" t="s">
        <v>36</v>
      </c>
      <c r="T43" t="s">
        <v>32</v>
      </c>
      <c r="U43" t="s">
        <v>33</v>
      </c>
      <c r="V43" t="s">
        <v>34</v>
      </c>
      <c r="W43" t="s">
        <v>35</v>
      </c>
      <c r="X43" t="s">
        <v>36</v>
      </c>
    </row>
    <row r="44" spans="2:26" x14ac:dyDescent="0.25">
      <c r="B44" s="2" t="s">
        <v>3</v>
      </c>
      <c r="C44" s="7">
        <v>0.14484749999999999</v>
      </c>
      <c r="D44" s="7">
        <v>0.15166199999999999</v>
      </c>
      <c r="E44" s="7">
        <v>0.13984469999999999</v>
      </c>
      <c r="F44" s="7">
        <v>0.14109886999999999</v>
      </c>
      <c r="G44" s="7">
        <v>0.1475474</v>
      </c>
      <c r="H44" s="7">
        <v>0.16484699999999999</v>
      </c>
      <c r="I44" s="7">
        <v>0.17132539999999999</v>
      </c>
      <c r="J44" s="7">
        <v>0.15848570000000001</v>
      </c>
      <c r="K44" s="7">
        <v>0.15632579999999999</v>
      </c>
      <c r="L44" s="7">
        <v>0.15362880000000001</v>
      </c>
      <c r="N44" s="2" t="s">
        <v>3</v>
      </c>
      <c r="O44" s="7">
        <v>219.62357399999999</v>
      </c>
      <c r="P44" s="7">
        <v>216.32876999999999</v>
      </c>
      <c r="Q44" s="7">
        <v>191.62384</v>
      </c>
      <c r="R44" s="7">
        <v>184.07483999999999</v>
      </c>
      <c r="S44" s="7">
        <v>198.62812400000001</v>
      </c>
      <c r="T44" s="7">
        <v>159.327484</v>
      </c>
      <c r="U44" s="7">
        <v>146.30551</v>
      </c>
      <c r="V44" s="7">
        <v>169.62747999999999</v>
      </c>
      <c r="W44" s="7">
        <v>157.03625</v>
      </c>
      <c r="X44" s="7">
        <v>160.54874000000001</v>
      </c>
    </row>
    <row r="45" spans="2:26" x14ac:dyDescent="0.25">
      <c r="B45" s="2" t="s">
        <v>12</v>
      </c>
      <c r="C45" s="7">
        <v>0.15132599999999999</v>
      </c>
      <c r="D45" s="7">
        <v>0.14888699999999999</v>
      </c>
      <c r="E45" s="7">
        <v>0.14958550000000001</v>
      </c>
      <c r="F45" s="7">
        <v>0.17154810000000001</v>
      </c>
      <c r="G45" s="7">
        <v>0.14232649999999999</v>
      </c>
      <c r="H45" s="7">
        <v>0.170325</v>
      </c>
      <c r="I45" s="7">
        <v>0.16454869999999999</v>
      </c>
      <c r="J45" s="7">
        <v>0.1516284</v>
      </c>
      <c r="K45" s="7">
        <v>0.16032840000000001</v>
      </c>
      <c r="L45" s="7">
        <v>0.15871250000000001</v>
      </c>
      <c r="N45" s="2" t="s">
        <v>12</v>
      </c>
      <c r="O45" s="7">
        <v>215.51446999999999</v>
      </c>
      <c r="P45" s="7">
        <v>214.21574000000001</v>
      </c>
      <c r="Q45" s="7">
        <v>188.0352</v>
      </c>
      <c r="R45" s="7">
        <v>178.62584000000001</v>
      </c>
      <c r="S45" s="7">
        <v>189.62555</v>
      </c>
      <c r="T45" s="7">
        <v>151.03885</v>
      </c>
      <c r="U45" s="7">
        <v>150.3252</v>
      </c>
      <c r="V45" s="7">
        <v>163.02551</v>
      </c>
      <c r="W45" s="7">
        <v>155.03222</v>
      </c>
      <c r="X45" s="7">
        <v>149.03666680000001</v>
      </c>
    </row>
    <row r="46" spans="2:26" x14ac:dyDescent="0.25">
      <c r="B46" s="2" t="s">
        <v>13</v>
      </c>
      <c r="C46" s="7">
        <v>0.1400303</v>
      </c>
      <c r="D46" s="7">
        <v>0.14232600000000001</v>
      </c>
      <c r="E46" s="7">
        <v>0.1450322</v>
      </c>
      <c r="F46" s="7">
        <v>0.15854209999999999</v>
      </c>
      <c r="G46" s="7">
        <v>0.1448479</v>
      </c>
      <c r="H46" s="7">
        <v>0.1687488</v>
      </c>
      <c r="I46" s="7">
        <v>0.1685499</v>
      </c>
      <c r="J46" s="7">
        <v>0.15526770000000001</v>
      </c>
      <c r="K46" s="7">
        <v>0.14852399999999999</v>
      </c>
      <c r="L46" s="7">
        <v>0.14932655</v>
      </c>
      <c r="N46" s="2" t="s">
        <v>13</v>
      </c>
      <c r="O46" s="7">
        <v>209.32514</v>
      </c>
      <c r="P46" s="7">
        <v>212.03555399999999</v>
      </c>
      <c r="Q46" s="7">
        <v>182.36555000000001</v>
      </c>
      <c r="R46" s="7">
        <v>169.62877700000001</v>
      </c>
      <c r="S46" s="7">
        <v>194.84752399999999</v>
      </c>
      <c r="T46" s="7">
        <v>155.0352</v>
      </c>
      <c r="U46" s="7">
        <v>148.87450000000001</v>
      </c>
      <c r="V46" s="7">
        <v>154.03219999999999</v>
      </c>
      <c r="W46" s="7">
        <v>152.99969999999999</v>
      </c>
      <c r="X46" s="7">
        <v>154.62398999999999</v>
      </c>
    </row>
    <row r="48" spans="2:26" x14ac:dyDescent="0.25">
      <c r="B48" t="s">
        <v>14</v>
      </c>
      <c r="C48">
        <f>AVERAGE(C44:C46)</f>
        <v>0.14540126666666667</v>
      </c>
      <c r="D48">
        <f>AVERAGE(D44:D46)</f>
        <v>0.14762499999999998</v>
      </c>
      <c r="E48">
        <f t="shared" ref="E48:L48" si="14">AVERAGE(E44:E46)</f>
        <v>0.1448208</v>
      </c>
      <c r="F48">
        <f t="shared" si="14"/>
        <v>0.15706302333333333</v>
      </c>
      <c r="G48">
        <f t="shared" si="14"/>
        <v>0.14490726666666667</v>
      </c>
      <c r="H48">
        <f t="shared" si="14"/>
        <v>0.16797360000000003</v>
      </c>
      <c r="I48">
        <f t="shared" si="14"/>
        <v>0.16814133333333334</v>
      </c>
      <c r="J48">
        <f t="shared" si="14"/>
        <v>0.15512726666666668</v>
      </c>
      <c r="K48">
        <f t="shared" si="14"/>
        <v>0.15505939999999999</v>
      </c>
      <c r="L48">
        <f t="shared" si="14"/>
        <v>0.15388928333333335</v>
      </c>
      <c r="N48" t="s">
        <v>14</v>
      </c>
      <c r="O48">
        <f>AVERAGE(O44:O46)</f>
        <v>214.82106133333332</v>
      </c>
      <c r="P48">
        <f>AVERAGE(P44:P46)</f>
        <v>214.19335466666666</v>
      </c>
      <c r="Q48">
        <f t="shared" ref="Q48:X48" si="15">AVERAGE(Q44:Q46)</f>
        <v>187.34153000000001</v>
      </c>
      <c r="R48">
        <f t="shared" si="15"/>
        <v>177.44315233333336</v>
      </c>
      <c r="S48">
        <f t="shared" si="15"/>
        <v>194.36706600000002</v>
      </c>
      <c r="T48">
        <f t="shared" si="15"/>
        <v>155.13384466666665</v>
      </c>
      <c r="U48">
        <f t="shared" si="15"/>
        <v>148.50173666666669</v>
      </c>
      <c r="V48">
        <f t="shared" si="15"/>
        <v>162.22839666666667</v>
      </c>
      <c r="W48">
        <f t="shared" si="15"/>
        <v>155.02272333333335</v>
      </c>
      <c r="X48">
        <f t="shared" si="15"/>
        <v>154.7364656</v>
      </c>
    </row>
    <row r="49" spans="2:24" x14ac:dyDescent="0.25">
      <c r="B49" t="s">
        <v>15</v>
      </c>
      <c r="C49">
        <f>STDEV(C44:C46)/SQRT(3)</f>
        <v>3.2725221039912166E-3</v>
      </c>
      <c r="D49">
        <f>STDEV(D44:D46)/SQRT(3)</f>
        <v>2.7679539374780011E-3</v>
      </c>
      <c r="E49">
        <f t="shared" ref="E49:L49" si="16">STDEV(E44:E46)/SQRT(3)</f>
        <v>2.8139126751435214E-3</v>
      </c>
      <c r="F49">
        <f t="shared" si="16"/>
        <v>8.8209911147148247E-3</v>
      </c>
      <c r="G49">
        <f t="shared" si="16"/>
        <v>1.5074362897906427E-3</v>
      </c>
      <c r="H49">
        <f t="shared" si="16"/>
        <v>1.6281709861068069E-3</v>
      </c>
      <c r="I49">
        <f t="shared" si="16"/>
        <v>1.9669020280069305E-3</v>
      </c>
      <c r="J49">
        <f t="shared" si="16"/>
        <v>1.9807769488539399E-3</v>
      </c>
      <c r="K49">
        <f t="shared" si="16"/>
        <v>3.4659674724382564E-3</v>
      </c>
      <c r="L49">
        <f t="shared" si="16"/>
        <v>2.7126188469099592E-3</v>
      </c>
      <c r="N49" t="s">
        <v>15</v>
      </c>
      <c r="O49">
        <f>STDEV(O44:O46)/SQRT(3)</f>
        <v>2.9930501386459301</v>
      </c>
      <c r="P49">
        <f>STDEV(P44:P46)/SQRT(3)</f>
        <v>1.239395246753477</v>
      </c>
      <c r="Q49">
        <f t="shared" ref="Q49:X49" si="17">STDEV(Q44:Q46)/SQRT(3)</f>
        <v>2.6950489780768945</v>
      </c>
      <c r="R49">
        <f t="shared" si="17"/>
        <v>4.211937267562921</v>
      </c>
      <c r="S49">
        <f t="shared" si="17"/>
        <v>2.6098987575314125</v>
      </c>
      <c r="T49">
        <f t="shared" si="17"/>
        <v>2.3932308339833095</v>
      </c>
      <c r="U49">
        <f t="shared" si="17"/>
        <v>1.1752576031142183</v>
      </c>
      <c r="V49">
        <f t="shared" si="17"/>
        <v>4.5195771121950985</v>
      </c>
      <c r="W49">
        <f t="shared" si="17"/>
        <v>1.165261289101196</v>
      </c>
      <c r="X49">
        <f t="shared" si="17"/>
        <v>3.3237250894634323</v>
      </c>
    </row>
    <row r="50" spans="2:24" x14ac:dyDescent="0.25">
      <c r="B50" t="s">
        <v>37</v>
      </c>
      <c r="C50" s="3" t="s">
        <v>38</v>
      </c>
      <c r="E50" s="3" t="s">
        <v>38</v>
      </c>
      <c r="F50" s="3" t="s">
        <v>38</v>
      </c>
      <c r="G50" s="3" t="s">
        <v>38</v>
      </c>
      <c r="H50" s="3" t="s">
        <v>38</v>
      </c>
      <c r="J50" s="3" t="s">
        <v>38</v>
      </c>
      <c r="K50" s="3" t="s">
        <v>38</v>
      </c>
      <c r="L50" s="3" t="s">
        <v>38</v>
      </c>
      <c r="N50" t="s">
        <v>37</v>
      </c>
      <c r="O50" s="3" t="s">
        <v>38</v>
      </c>
      <c r="Q50" s="3" t="s">
        <v>72</v>
      </c>
      <c r="R50" s="3" t="s">
        <v>72</v>
      </c>
      <c r="S50" s="3" t="s">
        <v>70</v>
      </c>
      <c r="T50" s="3" t="s">
        <v>38</v>
      </c>
      <c r="V50" s="3" t="s">
        <v>38</v>
      </c>
      <c r="W50" s="3" t="s">
        <v>38</v>
      </c>
      <c r="X50" s="3" t="s">
        <v>38</v>
      </c>
    </row>
    <row r="51" spans="2:24" x14ac:dyDescent="0.25">
      <c r="C51" s="3" t="s">
        <v>62</v>
      </c>
      <c r="E51" s="3" t="s">
        <v>62</v>
      </c>
      <c r="F51" s="3" t="s">
        <v>304</v>
      </c>
      <c r="G51" s="3" t="s">
        <v>62</v>
      </c>
      <c r="H51" s="3" t="s">
        <v>62</v>
      </c>
      <c r="J51" s="3" t="s">
        <v>305</v>
      </c>
      <c r="K51" s="3" t="s">
        <v>306</v>
      </c>
      <c r="L51" s="3" t="s">
        <v>307</v>
      </c>
      <c r="O51" s="3" t="s">
        <v>62</v>
      </c>
      <c r="Q51" s="3" t="s">
        <v>45</v>
      </c>
      <c r="R51" s="3" t="s">
        <v>45</v>
      </c>
      <c r="S51" s="3" t="s">
        <v>312</v>
      </c>
      <c r="T51" s="3" t="s">
        <v>313</v>
      </c>
      <c r="V51" s="10" t="s">
        <v>314</v>
      </c>
      <c r="W51" s="3" t="s">
        <v>315</v>
      </c>
      <c r="X51" s="3" t="s">
        <v>316</v>
      </c>
    </row>
    <row r="52" spans="2:24" x14ac:dyDescent="0.25">
      <c r="B52" t="s">
        <v>66</v>
      </c>
      <c r="N52" t="s">
        <v>66</v>
      </c>
      <c r="X52" s="3"/>
    </row>
    <row r="53" spans="2:24" x14ac:dyDescent="0.25">
      <c r="B53" t="s">
        <v>32</v>
      </c>
      <c r="C53" s="3" t="s">
        <v>25</v>
      </c>
      <c r="D53" s="3" t="s">
        <v>308</v>
      </c>
      <c r="N53" t="s">
        <v>32</v>
      </c>
      <c r="O53" s="3" t="s">
        <v>17</v>
      </c>
      <c r="P53" s="3" t="s">
        <v>45</v>
      </c>
    </row>
    <row r="54" spans="2:24" x14ac:dyDescent="0.25">
      <c r="B54" t="s">
        <v>33</v>
      </c>
      <c r="C54" s="3" t="s">
        <v>24</v>
      </c>
      <c r="D54" s="3" t="s">
        <v>309</v>
      </c>
      <c r="N54" t="s">
        <v>33</v>
      </c>
      <c r="O54" s="3" t="s">
        <v>17</v>
      </c>
      <c r="P54" s="3" t="s">
        <v>45</v>
      </c>
    </row>
    <row r="55" spans="2:24" x14ac:dyDescent="0.25">
      <c r="B55" t="s">
        <v>34</v>
      </c>
      <c r="C55" s="3" t="s">
        <v>38</v>
      </c>
      <c r="D55" s="3" t="s">
        <v>310</v>
      </c>
      <c r="N55" t="s">
        <v>34</v>
      </c>
      <c r="O55" s="3" t="s">
        <v>17</v>
      </c>
      <c r="P55" s="3" t="s">
        <v>132</v>
      </c>
    </row>
    <row r="56" spans="2:24" x14ac:dyDescent="0.25">
      <c r="B56" t="s">
        <v>35</v>
      </c>
      <c r="C56" s="3" t="s">
        <v>38</v>
      </c>
      <c r="D56" s="3" t="s">
        <v>62</v>
      </c>
      <c r="N56" t="s">
        <v>35</v>
      </c>
      <c r="O56" s="3" t="s">
        <v>17</v>
      </c>
      <c r="P56" s="3" t="s">
        <v>317</v>
      </c>
      <c r="V56" s="3"/>
    </row>
    <row r="57" spans="2:24" x14ac:dyDescent="0.25">
      <c r="B57" t="s">
        <v>36</v>
      </c>
      <c r="C57" s="3" t="s">
        <v>38</v>
      </c>
      <c r="D57" s="3" t="s">
        <v>311</v>
      </c>
      <c r="N57" t="s">
        <v>36</v>
      </c>
      <c r="O57" s="3" t="s">
        <v>17</v>
      </c>
      <c r="P57" s="3" t="s">
        <v>45</v>
      </c>
      <c r="V57" s="3"/>
    </row>
    <row r="58" spans="2:24" x14ac:dyDescent="0.25">
      <c r="V58" s="3"/>
    </row>
    <row r="59" spans="2:24" x14ac:dyDescent="0.25">
      <c r="V59" s="3"/>
    </row>
    <row r="69" spans="9:9" x14ac:dyDescent="0.25">
      <c r="I69" s="3"/>
    </row>
  </sheetData>
  <mergeCells count="16">
    <mergeCell ref="C24:G24"/>
    <mergeCell ref="H24:L24"/>
    <mergeCell ref="O24:S24"/>
    <mergeCell ref="T24:X24"/>
    <mergeCell ref="T42:X42"/>
    <mergeCell ref="O42:S42"/>
    <mergeCell ref="C42:G42"/>
    <mergeCell ref="H42:L42"/>
    <mergeCell ref="B9:B13"/>
    <mergeCell ref="M9:M13"/>
    <mergeCell ref="X9:X13"/>
    <mergeCell ref="AI9:AI13"/>
    <mergeCell ref="B4:B8"/>
    <mergeCell ref="M4:M8"/>
    <mergeCell ref="X4:X8"/>
    <mergeCell ref="AI4:A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80" zoomScaleNormal="80" workbookViewId="0"/>
  </sheetViews>
  <sheetFormatPr defaultRowHeight="15" x14ac:dyDescent="0.25"/>
  <sheetData>
    <row r="1" spans="1:16" x14ac:dyDescent="0.25">
      <c r="A1" s="2" t="s">
        <v>54</v>
      </c>
    </row>
    <row r="2" spans="1:16" x14ac:dyDescent="0.25">
      <c r="A2" s="1" t="s">
        <v>19</v>
      </c>
      <c r="C2" s="2" t="s">
        <v>20</v>
      </c>
      <c r="G2" s="2" t="s">
        <v>21</v>
      </c>
      <c r="K2" s="2" t="s">
        <v>22</v>
      </c>
      <c r="O2" s="2" t="s">
        <v>23</v>
      </c>
    </row>
    <row r="3" spans="1:16" x14ac:dyDescent="0.25">
      <c r="C3" t="s">
        <v>10</v>
      </c>
      <c r="D3" t="s">
        <v>11</v>
      </c>
      <c r="G3" t="s">
        <v>10</v>
      </c>
      <c r="H3" t="s">
        <v>11</v>
      </c>
      <c r="K3" t="s">
        <v>10</v>
      </c>
      <c r="L3" t="s">
        <v>11</v>
      </c>
      <c r="O3" t="s">
        <v>10</v>
      </c>
      <c r="P3" t="s">
        <v>11</v>
      </c>
    </row>
    <row r="4" spans="1:16" x14ac:dyDescent="0.25">
      <c r="B4" s="2" t="s">
        <v>3</v>
      </c>
      <c r="C4">
        <v>10.248524999999997</v>
      </c>
      <c r="D4">
        <v>11.812470000000001</v>
      </c>
      <c r="F4" s="2" t="s">
        <v>3</v>
      </c>
      <c r="G4">
        <v>573.56148499999995</v>
      </c>
      <c r="H4">
        <v>490.93936999999994</v>
      </c>
      <c r="J4" s="2" t="s">
        <v>3</v>
      </c>
      <c r="K4">
        <v>0.15501000000000001</v>
      </c>
      <c r="L4">
        <v>0.17241500000000004</v>
      </c>
      <c r="N4" s="2" t="s">
        <v>3</v>
      </c>
      <c r="O4">
        <v>226.15878799163912</v>
      </c>
      <c r="P4">
        <v>147.8377116532682</v>
      </c>
    </row>
    <row r="5" spans="1:16" x14ac:dyDescent="0.25">
      <c r="B5" s="2" t="s">
        <v>12</v>
      </c>
      <c r="C5">
        <v>10.391870000000001</v>
      </c>
      <c r="D5">
        <v>11.91043</v>
      </c>
      <c r="F5" s="2" t="s">
        <v>12</v>
      </c>
      <c r="G5">
        <v>595.61198999999999</v>
      </c>
      <c r="H5">
        <v>484.08217999999999</v>
      </c>
      <c r="J5" s="2" t="s">
        <v>12</v>
      </c>
      <c r="K5">
        <v>0.15828000000000003</v>
      </c>
      <c r="L5">
        <v>0.17333499999999999</v>
      </c>
      <c r="N5" s="2" t="s">
        <v>12</v>
      </c>
      <c r="O5">
        <v>216.76666474345308</v>
      </c>
      <c r="P5">
        <v>157.7528488060687</v>
      </c>
    </row>
    <row r="6" spans="1:16" x14ac:dyDescent="0.25">
      <c r="B6" s="2" t="s">
        <v>13</v>
      </c>
      <c r="C6">
        <v>10.963325000000001</v>
      </c>
      <c r="D6">
        <v>10.976755000000001</v>
      </c>
      <c r="F6" s="2" t="s">
        <v>13</v>
      </c>
      <c r="G6">
        <v>612.85293000000013</v>
      </c>
      <c r="H6">
        <v>506.06667500000003</v>
      </c>
      <c r="J6" s="2" t="s">
        <v>13</v>
      </c>
      <c r="K6">
        <v>0.151695</v>
      </c>
      <c r="L6">
        <v>0.17287</v>
      </c>
      <c r="N6" s="2" t="s">
        <v>13</v>
      </c>
      <c r="O6">
        <v>206.68066811755747</v>
      </c>
      <c r="P6">
        <v>153.78442322752539</v>
      </c>
    </row>
    <row r="8" spans="1:16" x14ac:dyDescent="0.25">
      <c r="B8" t="s">
        <v>14</v>
      </c>
      <c r="C8">
        <f>AVERAGE(C4:C6)</f>
        <v>10.534573333333332</v>
      </c>
      <c r="D8">
        <f>AVERAGE(D4:D6)</f>
        <v>11.566551666666669</v>
      </c>
      <c r="F8" t="s">
        <v>14</v>
      </c>
      <c r="G8">
        <f>AVERAGE(G4:G6)</f>
        <v>594.00880166666673</v>
      </c>
      <c r="H8">
        <f>AVERAGE(H4:H6)</f>
        <v>493.69607500000001</v>
      </c>
      <c r="J8" t="s">
        <v>14</v>
      </c>
      <c r="K8">
        <f>AVERAGE(K4:K6)</f>
        <v>0.15499500000000002</v>
      </c>
      <c r="L8">
        <f>AVERAGE(L4:L6)</f>
        <v>0.17287333333333332</v>
      </c>
      <c r="N8" t="s">
        <v>14</v>
      </c>
      <c r="O8">
        <f>AVERAGE(O4:O6)</f>
        <v>216.53537361754991</v>
      </c>
      <c r="P8">
        <f>AVERAGE(P4:P6)</f>
        <v>153.12499456228741</v>
      </c>
    </row>
    <row r="9" spans="1:16" x14ac:dyDescent="0.25">
      <c r="B9" t="s">
        <v>15</v>
      </c>
      <c r="C9">
        <f>STDEV(C4:C6)/SQRT(3)</f>
        <v>0.21833303384839597</v>
      </c>
      <c r="D9">
        <f>STDEV(D4:D6)/SQRT(3)</f>
        <v>0.29625108799143851</v>
      </c>
      <c r="F9" t="s">
        <v>15</v>
      </c>
      <c r="G9">
        <f>STDEV(G4:G6)/SQRT(3)</f>
        <v>11.370753011873809</v>
      </c>
      <c r="H9">
        <f>STDEV(H4:H6)/SQRT(3)</f>
        <v>6.4943327074207717</v>
      </c>
      <c r="J9" t="s">
        <v>15</v>
      </c>
      <c r="K9">
        <f>STDEV(K4:K6)/SQRT(3)</f>
        <v>1.9009405566718909E-3</v>
      </c>
      <c r="L9">
        <f>STDEV(L4:L6)/SQRT(3)</f>
        <v>2.6558635339772873E-4</v>
      </c>
      <c r="N9" t="s">
        <v>15</v>
      </c>
      <c r="O9">
        <f>STDEV(O4:O6)/SQRT(3)</f>
        <v>5.6240379961366056</v>
      </c>
      <c r="P9">
        <f>STDEV(P4:P6)/SQRT(3)</f>
        <v>2.8811815176598605</v>
      </c>
    </row>
    <row r="10" spans="1:16" x14ac:dyDescent="0.25">
      <c r="B10" t="s">
        <v>16</v>
      </c>
      <c r="C10">
        <f>TTEST(C4:C6,D4:D6,2,2)</f>
        <v>4.8603832396148246E-2</v>
      </c>
      <c r="F10" t="s">
        <v>16</v>
      </c>
      <c r="G10">
        <f>TTEST(G4:G6,H4:H6,2,2)</f>
        <v>1.5606718819576621E-3</v>
      </c>
      <c r="J10" t="s">
        <v>16</v>
      </c>
      <c r="K10">
        <f>TTEST(K4:K6,L4:L6,2,2)</f>
        <v>7.393551442588782E-4</v>
      </c>
      <c r="N10" t="s">
        <v>16</v>
      </c>
      <c r="O10">
        <f>TTEST(O4:O6,P4:P6,2,2)</f>
        <v>5.5451201638356687E-4</v>
      </c>
    </row>
    <row r="11" spans="1:16" x14ac:dyDescent="0.25">
      <c r="C11" t="s">
        <v>24</v>
      </c>
      <c r="G11" t="s">
        <v>25</v>
      </c>
      <c r="K11" t="s">
        <v>17</v>
      </c>
      <c r="O11" t="s">
        <v>17</v>
      </c>
    </row>
    <row r="13" spans="1:16" x14ac:dyDescent="0.25">
      <c r="A13" s="2" t="s">
        <v>18</v>
      </c>
    </row>
    <row r="14" spans="1:16" x14ac:dyDescent="0.25">
      <c r="A14" s="1" t="s">
        <v>27</v>
      </c>
      <c r="C14" s="2" t="s">
        <v>20</v>
      </c>
      <c r="G14" s="2" t="s">
        <v>21</v>
      </c>
      <c r="K14" s="2" t="s">
        <v>22</v>
      </c>
      <c r="O14" s="2" t="s">
        <v>23</v>
      </c>
    </row>
    <row r="15" spans="1:16" x14ac:dyDescent="0.25">
      <c r="C15" t="s">
        <v>10</v>
      </c>
      <c r="D15" t="s">
        <v>11</v>
      </c>
      <c r="G15" t="s">
        <v>10</v>
      </c>
      <c r="H15" t="s">
        <v>11</v>
      </c>
      <c r="K15" t="s">
        <v>10</v>
      </c>
      <c r="L15" t="s">
        <v>11</v>
      </c>
      <c r="O15" t="s">
        <v>10</v>
      </c>
      <c r="P15" t="s">
        <v>11</v>
      </c>
    </row>
    <row r="16" spans="1:16" x14ac:dyDescent="0.25">
      <c r="B16" s="2" t="s">
        <v>3</v>
      </c>
      <c r="C16">
        <v>8.1044549999999997</v>
      </c>
      <c r="D16">
        <v>13.054804999999998</v>
      </c>
      <c r="F16" s="2" t="s">
        <v>3</v>
      </c>
      <c r="G16">
        <v>534.84137499999986</v>
      </c>
      <c r="H16">
        <v>348.20705000000009</v>
      </c>
      <c r="J16" s="2" t="s">
        <v>3</v>
      </c>
      <c r="K16">
        <v>0.16763500000000003</v>
      </c>
      <c r="L16">
        <v>0.18474000000000004</v>
      </c>
      <c r="N16" s="2" t="s">
        <v>3</v>
      </c>
      <c r="O16">
        <v>180.19825523657556</v>
      </c>
      <c r="P16">
        <v>96.362541403932511</v>
      </c>
    </row>
    <row r="17" spans="1:16" x14ac:dyDescent="0.25">
      <c r="B17" s="2" t="s">
        <v>12</v>
      </c>
      <c r="C17">
        <v>9.473279999999999</v>
      </c>
      <c r="D17">
        <v>12.939119999999997</v>
      </c>
      <c r="F17" s="2" t="s">
        <v>12</v>
      </c>
      <c r="G17">
        <v>639.85610999999994</v>
      </c>
      <c r="H17">
        <v>376.71226999999993</v>
      </c>
      <c r="J17" s="2" t="s">
        <v>12</v>
      </c>
      <c r="K17">
        <v>0.16236499999999998</v>
      </c>
      <c r="L17">
        <v>0.18099499999999999</v>
      </c>
      <c r="N17" s="2" t="s">
        <v>12</v>
      </c>
      <c r="O17">
        <v>210.57024863919182</v>
      </c>
      <c r="P17">
        <v>90.373906740778722</v>
      </c>
    </row>
    <row r="18" spans="1:16" x14ac:dyDescent="0.25">
      <c r="B18" s="2" t="s">
        <v>13</v>
      </c>
      <c r="C18">
        <v>10.127775000000002</v>
      </c>
      <c r="D18">
        <v>12.85815</v>
      </c>
      <c r="F18" s="2" t="s">
        <v>13</v>
      </c>
      <c r="G18">
        <v>533.47670999999991</v>
      </c>
      <c r="H18">
        <v>353.07794999999999</v>
      </c>
      <c r="J18" s="2" t="s">
        <v>13</v>
      </c>
      <c r="K18">
        <v>0.16369999999999998</v>
      </c>
      <c r="L18">
        <v>0.19461999999999996</v>
      </c>
      <c r="N18" s="2" t="s">
        <v>13</v>
      </c>
      <c r="O18">
        <v>168.7772146190278</v>
      </c>
      <c r="P18">
        <v>88.812776481654126</v>
      </c>
    </row>
    <row r="20" spans="1:16" x14ac:dyDescent="0.25">
      <c r="B20" t="s">
        <v>14</v>
      </c>
      <c r="C20">
        <f>AVERAGE(C16:C18)</f>
        <v>9.2351699999999983</v>
      </c>
      <c r="D20">
        <f>AVERAGE(D16:D18)</f>
        <v>12.950691666666666</v>
      </c>
      <c r="F20" t="s">
        <v>14</v>
      </c>
      <c r="G20">
        <f>AVERAGE(G16:G18)</f>
        <v>569.3913983333332</v>
      </c>
      <c r="H20">
        <f>AVERAGE(H16:H18)</f>
        <v>359.33242333333328</v>
      </c>
      <c r="J20" t="s">
        <v>14</v>
      </c>
      <c r="K20">
        <f>AVERAGE(K16:K18)</f>
        <v>0.16456666666666667</v>
      </c>
      <c r="L20">
        <f>AVERAGE(L16:L18)</f>
        <v>0.18678499999999998</v>
      </c>
      <c r="N20" t="s">
        <v>14</v>
      </c>
      <c r="O20">
        <f>AVERAGE(O16:O18)</f>
        <v>186.51523949826506</v>
      </c>
      <c r="P20">
        <f>AVERAGE(P16:P18)</f>
        <v>91.849741542121777</v>
      </c>
    </row>
    <row r="21" spans="1:16" x14ac:dyDescent="0.25">
      <c r="B21" t="s">
        <v>15</v>
      </c>
      <c r="C21">
        <f>STDEV(C16:C18)/SQRT(3)</f>
        <v>0.59609234035088932</v>
      </c>
      <c r="D21">
        <f>STDEV(D16:D18)/SQRT(3)</f>
        <v>5.7063487620757879E-2</v>
      </c>
      <c r="F21" t="s">
        <v>15</v>
      </c>
      <c r="G21">
        <f>STDEV(G16:G18)/SQRT(3)</f>
        <v>35.234558179626305</v>
      </c>
      <c r="H21">
        <f>STDEV(H16:H18)/SQRT(3)</f>
        <v>8.8029487355115137</v>
      </c>
      <c r="J21" t="s">
        <v>15</v>
      </c>
      <c r="K21">
        <f>STDEV(K16:K18)/SQRT(3)</f>
        <v>1.5818299880553423E-3</v>
      </c>
      <c r="L21">
        <f>STDEV(L16:L18)/SQRT(3)</f>
        <v>4.0639338495272312E-3</v>
      </c>
      <c r="N21" t="s">
        <v>15</v>
      </c>
      <c r="O21">
        <f>STDEV(O16:O18)/SQRT(3)</f>
        <v>12.471202037420335</v>
      </c>
      <c r="P21">
        <f>STDEV(P16:P18)/SQRT(3)</f>
        <v>2.3009638463085986</v>
      </c>
    </row>
    <row r="22" spans="1:16" x14ac:dyDescent="0.25">
      <c r="B22" t="s">
        <v>16</v>
      </c>
      <c r="C22">
        <f>TTEST(C16:C18,D16:D18,2,2)</f>
        <v>3.4320472774266556E-3</v>
      </c>
      <c r="F22" t="s">
        <v>16</v>
      </c>
      <c r="G22">
        <f>TTEST(G16:G18,H16:H18,2,2)</f>
        <v>4.4392549331553569E-3</v>
      </c>
      <c r="J22" t="s">
        <v>16</v>
      </c>
      <c r="K22">
        <f>TTEST(K16:K18,L16:L18,2,2)</f>
        <v>7.0076777638524955E-3</v>
      </c>
      <c r="N22" t="s">
        <v>16</v>
      </c>
      <c r="O22">
        <f>TTEST(O16:O18,P16:P18,2,2)</f>
        <v>1.7212396214277299E-3</v>
      </c>
    </row>
    <row r="23" spans="1:16" x14ac:dyDescent="0.25">
      <c r="C23" t="s">
        <v>25</v>
      </c>
      <c r="G23" t="s">
        <v>25</v>
      </c>
      <c r="K23" t="s">
        <v>25</v>
      </c>
      <c r="O23" t="s">
        <v>25</v>
      </c>
    </row>
    <row r="25" spans="1:16" x14ac:dyDescent="0.25">
      <c r="A25" s="2" t="s">
        <v>26</v>
      </c>
    </row>
    <row r="26" spans="1:16" x14ac:dyDescent="0.25">
      <c r="A26" s="1" t="s">
        <v>29</v>
      </c>
      <c r="C26" t="s">
        <v>10</v>
      </c>
      <c r="D26" t="s">
        <v>11</v>
      </c>
    </row>
    <row r="27" spans="1:16" x14ac:dyDescent="0.25">
      <c r="B27">
        <v>1</v>
      </c>
      <c r="C27">
        <v>0.32068948238713235</v>
      </c>
      <c r="D27">
        <v>0.43522580201807332</v>
      </c>
    </row>
    <row r="28" spans="1:16" x14ac:dyDescent="0.25">
      <c r="B28">
        <v>2</v>
      </c>
      <c r="C28">
        <v>0.20573271428174261</v>
      </c>
      <c r="D28">
        <v>0.21774917037566086</v>
      </c>
    </row>
    <row r="29" spans="1:16" x14ac:dyDescent="0.25">
      <c r="B29">
        <v>3</v>
      </c>
      <c r="C29">
        <v>0.22108900755067024</v>
      </c>
      <c r="D29">
        <v>0.40420074813883927</v>
      </c>
    </row>
    <row r="30" spans="1:16" x14ac:dyDescent="0.25">
      <c r="B30">
        <v>4</v>
      </c>
      <c r="C30">
        <v>0.43790339470327283</v>
      </c>
      <c r="D30">
        <v>0.27940141041831978</v>
      </c>
    </row>
    <row r="31" spans="1:16" x14ac:dyDescent="0.25">
      <c r="B31">
        <v>5</v>
      </c>
      <c r="C31">
        <v>0.40223984079770508</v>
      </c>
      <c r="D31">
        <v>0.57606279084420198</v>
      </c>
    </row>
    <row r="32" spans="1:16" x14ac:dyDescent="0.25">
      <c r="B32">
        <v>6</v>
      </c>
      <c r="C32">
        <v>0.93578196280266701</v>
      </c>
      <c r="D32">
        <v>0.48892957976023277</v>
      </c>
    </row>
    <row r="33" spans="2:4" x14ac:dyDescent="0.25">
      <c r="B33">
        <v>7</v>
      </c>
      <c r="C33">
        <v>0.20699500356887937</v>
      </c>
      <c r="D33">
        <v>0.31267042355935282</v>
      </c>
    </row>
    <row r="34" spans="2:4" x14ac:dyDescent="0.25">
      <c r="B34">
        <v>8</v>
      </c>
      <c r="C34">
        <v>0.30732981611432669</v>
      </c>
      <c r="D34">
        <v>0.1289656951250967</v>
      </c>
    </row>
    <row r="35" spans="2:4" x14ac:dyDescent="0.25">
      <c r="B35">
        <v>9</v>
      </c>
      <c r="C35">
        <v>0.25039215830675982</v>
      </c>
      <c r="D35">
        <v>0.21298498455858864</v>
      </c>
    </row>
    <row r="36" spans="2:4" x14ac:dyDescent="0.25">
      <c r="B36">
        <v>10</v>
      </c>
      <c r="C36">
        <v>0.3165516968489917</v>
      </c>
      <c r="D36">
        <v>0.25963067536429429</v>
      </c>
    </row>
    <row r="37" spans="2:4" x14ac:dyDescent="0.25">
      <c r="B37">
        <v>11</v>
      </c>
      <c r="C37">
        <v>0.47191103451105915</v>
      </c>
      <c r="D37">
        <v>0.51415605754076921</v>
      </c>
    </row>
    <row r="38" spans="2:4" x14ac:dyDescent="0.25">
      <c r="B38">
        <v>12</v>
      </c>
      <c r="C38">
        <v>0.27137549947128564</v>
      </c>
      <c r="D38">
        <v>0.38617183037402353</v>
      </c>
    </row>
    <row r="39" spans="2:4" x14ac:dyDescent="0.25">
      <c r="B39">
        <v>13</v>
      </c>
      <c r="C39">
        <v>0.28904286666291978</v>
      </c>
      <c r="D39">
        <v>0.38778280081230293</v>
      </c>
    </row>
    <row r="40" spans="2:4" x14ac:dyDescent="0.25">
      <c r="B40">
        <v>14</v>
      </c>
      <c r="C40">
        <v>0.25491438518291931</v>
      </c>
      <c r="D40">
        <v>0.55997949905562772</v>
      </c>
    </row>
    <row r="41" spans="2:4" x14ac:dyDescent="0.25">
      <c r="B41">
        <v>15</v>
      </c>
      <c r="C41">
        <v>0.15909764206322211</v>
      </c>
      <c r="D41">
        <v>0.3516715387827769</v>
      </c>
    </row>
    <row r="42" spans="2:4" x14ac:dyDescent="0.25">
      <c r="B42">
        <v>16</v>
      </c>
      <c r="C42">
        <v>0.2042416914479919</v>
      </c>
      <c r="D42">
        <v>0.18772499392654429</v>
      </c>
    </row>
    <row r="43" spans="2:4" x14ac:dyDescent="0.25">
      <c r="B43">
        <v>17</v>
      </c>
      <c r="C43">
        <v>0.23270094696357582</v>
      </c>
      <c r="D43">
        <v>0.3513103877462937</v>
      </c>
    </row>
    <row r="44" spans="2:4" x14ac:dyDescent="0.25">
      <c r="B44">
        <v>18</v>
      </c>
      <c r="C44">
        <v>0.25259663324773113</v>
      </c>
      <c r="D44">
        <v>0.49141947119996898</v>
      </c>
    </row>
    <row r="45" spans="2:4" x14ac:dyDescent="0.25">
      <c r="B45">
        <v>19</v>
      </c>
      <c r="C45">
        <v>0.22660527174504189</v>
      </c>
      <c r="D45">
        <v>0.53253225916569946</v>
      </c>
    </row>
    <row r="46" spans="2:4" x14ac:dyDescent="0.25">
      <c r="B46">
        <v>20</v>
      </c>
      <c r="C46">
        <v>0.32186666772631001</v>
      </c>
      <c r="D46">
        <v>0.29064750815175433</v>
      </c>
    </row>
    <row r="47" spans="2:4" x14ac:dyDescent="0.25">
      <c r="B47">
        <v>21</v>
      </c>
      <c r="C47">
        <v>0.25959522736623503</v>
      </c>
      <c r="D47">
        <v>0.476334696584503</v>
      </c>
    </row>
    <row r="48" spans="2:4" x14ac:dyDescent="0.25">
      <c r="B48">
        <v>22</v>
      </c>
      <c r="C48">
        <v>0.34543281798491299</v>
      </c>
      <c r="D48">
        <v>0.40749023918729388</v>
      </c>
    </row>
    <row r="49" spans="2:4" x14ac:dyDescent="0.25">
      <c r="B49">
        <v>23</v>
      </c>
      <c r="C49">
        <v>0.48481755549885175</v>
      </c>
      <c r="D49">
        <v>0.26891684655023296</v>
      </c>
    </row>
    <row r="50" spans="2:4" x14ac:dyDescent="0.25">
      <c r="B50">
        <v>24</v>
      </c>
      <c r="C50">
        <v>0.47725819668440628</v>
      </c>
      <c r="D50">
        <v>0.33528562940327644</v>
      </c>
    </row>
    <row r="51" spans="2:4" x14ac:dyDescent="0.25">
      <c r="B51">
        <v>25</v>
      </c>
      <c r="C51">
        <v>0.38739804625742075</v>
      </c>
      <c r="D51">
        <v>0.61326766258779797</v>
      </c>
    </row>
    <row r="52" spans="2:4" x14ac:dyDescent="0.25">
      <c r="B52">
        <v>26</v>
      </c>
      <c r="C52">
        <v>0.28749876078120351</v>
      </c>
      <c r="D52">
        <v>0.76463009709754792</v>
      </c>
    </row>
    <row r="53" spans="2:4" x14ac:dyDescent="0.25">
      <c r="B53">
        <v>27</v>
      </c>
      <c r="C53">
        <v>0.17711056759719998</v>
      </c>
      <c r="D53">
        <v>0.57301818965432805</v>
      </c>
    </row>
    <row r="54" spans="2:4" x14ac:dyDescent="0.25">
      <c r="B54">
        <v>28</v>
      </c>
      <c r="C54">
        <v>0.49208505447589479</v>
      </c>
      <c r="D54">
        <v>0.71137644367572395</v>
      </c>
    </row>
    <row r="55" spans="2:4" x14ac:dyDescent="0.25">
      <c r="B55">
        <v>29</v>
      </c>
      <c r="C55">
        <v>0.28981069346777638</v>
      </c>
      <c r="D55">
        <v>0.40462703770788699</v>
      </c>
    </row>
    <row r="56" spans="2:4" x14ac:dyDescent="0.25">
      <c r="B56">
        <v>30</v>
      </c>
      <c r="C56">
        <v>0.51175435790820401</v>
      </c>
      <c r="D56">
        <v>0.46202623297780498</v>
      </c>
    </row>
    <row r="57" spans="2:4" x14ac:dyDescent="0.25">
      <c r="B57">
        <v>31</v>
      </c>
      <c r="C57">
        <v>0.38489932674166943</v>
      </c>
      <c r="D57">
        <v>0.59949342805329497</v>
      </c>
    </row>
    <row r="58" spans="2:4" x14ac:dyDescent="0.25">
      <c r="B58">
        <v>32</v>
      </c>
      <c r="C58">
        <v>0.38698062573084657</v>
      </c>
      <c r="D58">
        <v>0.33757064871433806</v>
      </c>
    </row>
    <row r="59" spans="2:4" x14ac:dyDescent="0.25">
      <c r="B59">
        <v>33</v>
      </c>
      <c r="C59">
        <v>0.45354638383979345</v>
      </c>
      <c r="D59">
        <v>0.42639074447823982</v>
      </c>
    </row>
    <row r="60" spans="2:4" x14ac:dyDescent="0.25">
      <c r="B60">
        <v>34</v>
      </c>
      <c r="C60">
        <v>0.50970626356182736</v>
      </c>
      <c r="D60">
        <v>0.6990863994177472</v>
      </c>
    </row>
    <row r="61" spans="2:4" x14ac:dyDescent="0.25">
      <c r="B61">
        <v>35</v>
      </c>
      <c r="C61">
        <v>0.18645783389270681</v>
      </c>
      <c r="D61">
        <v>0.48048492016558247</v>
      </c>
    </row>
    <row r="62" spans="2:4" x14ac:dyDescent="0.25">
      <c r="B62">
        <v>36</v>
      </c>
      <c r="C62">
        <v>0.64267738196058644</v>
      </c>
      <c r="D62">
        <v>0.45312694132006109</v>
      </c>
    </row>
    <row r="63" spans="2:4" x14ac:dyDescent="0.25">
      <c r="B63">
        <v>37</v>
      </c>
      <c r="C63">
        <v>0.26132277718361796</v>
      </c>
      <c r="D63">
        <v>0.3878064537923</v>
      </c>
    </row>
    <row r="64" spans="2:4" x14ac:dyDescent="0.25">
      <c r="B64">
        <v>38</v>
      </c>
      <c r="C64">
        <v>0.39499976764719547</v>
      </c>
      <c r="D64">
        <v>0.37227085219841027</v>
      </c>
    </row>
    <row r="65" spans="2:4" x14ac:dyDescent="0.25">
      <c r="B65">
        <v>39</v>
      </c>
      <c r="C65">
        <v>0.4138984993526203</v>
      </c>
      <c r="D65">
        <v>0.47903692749880245</v>
      </c>
    </row>
    <row r="66" spans="2:4" x14ac:dyDescent="0.25">
      <c r="B66">
        <v>40</v>
      </c>
      <c r="C66">
        <v>0.14699037213062546</v>
      </c>
      <c r="D66">
        <v>0.50509796551238073</v>
      </c>
    </row>
    <row r="67" spans="2:4" x14ac:dyDescent="0.25">
      <c r="B67">
        <v>41</v>
      </c>
      <c r="C67">
        <v>0.26345631779704698</v>
      </c>
      <c r="D67">
        <v>0.82996407441220765</v>
      </c>
    </row>
    <row r="68" spans="2:4" x14ac:dyDescent="0.25">
      <c r="B68">
        <v>42</v>
      </c>
      <c r="C68">
        <v>0.4570324231859077</v>
      </c>
      <c r="D68">
        <v>0.75076783073597997</v>
      </c>
    </row>
    <row r="69" spans="2:4" x14ac:dyDescent="0.25">
      <c r="B69">
        <v>43</v>
      </c>
      <c r="C69">
        <v>0.4645383069901402</v>
      </c>
      <c r="D69">
        <v>0.4439631835408771</v>
      </c>
    </row>
    <row r="70" spans="2:4" x14ac:dyDescent="0.25">
      <c r="B70">
        <v>44</v>
      </c>
      <c r="C70">
        <v>0.34273830478148981</v>
      </c>
      <c r="D70">
        <v>0.33649988351927107</v>
      </c>
    </row>
    <row r="71" spans="2:4" x14ac:dyDescent="0.25">
      <c r="B71">
        <v>45</v>
      </c>
      <c r="C71">
        <v>0.34544999999999998</v>
      </c>
      <c r="D71">
        <v>0.49021924021924018</v>
      </c>
    </row>
    <row r="73" spans="2:4" x14ac:dyDescent="0.25">
      <c r="B73" t="s">
        <v>14</v>
      </c>
      <c r="C73">
        <f>AVERAGE(C27:C71)</f>
        <v>0.34792252398227524</v>
      </c>
      <c r="D73">
        <f>AVERAGE(D27:D71)</f>
        <v>0.44395489324274556</v>
      </c>
    </row>
    <row r="74" spans="2:4" x14ac:dyDescent="0.25">
      <c r="B74" t="s">
        <v>30</v>
      </c>
      <c r="C74">
        <f>STDEV(C27:C71)</f>
        <v>0.14475971929698295</v>
      </c>
      <c r="D74">
        <f>STDEV(D27:D71)</f>
        <v>0.1569001934349743</v>
      </c>
    </row>
    <row r="75" spans="2:4" x14ac:dyDescent="0.25">
      <c r="B75" t="s">
        <v>16</v>
      </c>
      <c r="C75">
        <f>TTEST(C27:C71,D27:D71,2,3)</f>
        <v>3.3365905708972817E-3</v>
      </c>
    </row>
    <row r="76" spans="2:4" x14ac:dyDescent="0.25">
      <c r="C76" t="s">
        <v>25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="80" zoomScaleNormal="80" workbookViewId="0"/>
  </sheetViews>
  <sheetFormatPr defaultRowHeight="15" x14ac:dyDescent="0.25"/>
  <sheetData>
    <row r="1" spans="1:33" x14ac:dyDescent="0.25">
      <c r="A1" s="2" t="s">
        <v>54</v>
      </c>
    </row>
    <row r="2" spans="1:33" x14ac:dyDescent="0.25">
      <c r="A2" s="1" t="s">
        <v>0</v>
      </c>
      <c r="B2" s="2" t="s">
        <v>1</v>
      </c>
      <c r="L2" s="1" t="s">
        <v>2</v>
      </c>
      <c r="M2" s="2" t="s">
        <v>1</v>
      </c>
    </row>
    <row r="3" spans="1:33" x14ac:dyDescent="0.25">
      <c r="B3" s="2" t="s">
        <v>3</v>
      </c>
      <c r="C3" t="s">
        <v>1</v>
      </c>
      <c r="D3" t="s">
        <v>4</v>
      </c>
      <c r="E3" t="s">
        <v>5</v>
      </c>
      <c r="I3" t="s">
        <v>6</v>
      </c>
      <c r="J3" t="s">
        <v>7</v>
      </c>
      <c r="M3" s="2" t="s">
        <v>3</v>
      </c>
      <c r="N3" t="s">
        <v>1</v>
      </c>
      <c r="O3" t="s">
        <v>8</v>
      </c>
      <c r="P3" t="s">
        <v>9</v>
      </c>
    </row>
    <row r="4" spans="1:33" x14ac:dyDescent="0.25">
      <c r="B4" t="s">
        <v>32</v>
      </c>
      <c r="C4">
        <v>5.3350000000000009</v>
      </c>
      <c r="D4">
        <f>AVERAGE(I4:J4)</f>
        <v>2.9350000000000005</v>
      </c>
      <c r="E4">
        <f>C4/D4</f>
        <v>1.817717206132879</v>
      </c>
      <c r="F4">
        <f>E4/E5</f>
        <v>0.96266303236797279</v>
      </c>
      <c r="H4" t="s">
        <v>32</v>
      </c>
      <c r="I4">
        <v>2.8000000000000003</v>
      </c>
      <c r="J4">
        <v>3.0700000000000003</v>
      </c>
      <c r="M4" t="s">
        <v>32</v>
      </c>
      <c r="N4" s="3">
        <v>183.119</v>
      </c>
      <c r="O4">
        <v>175.864</v>
      </c>
      <c r="P4">
        <f>N4/O4</f>
        <v>1.0412534685893644</v>
      </c>
      <c r="Q4">
        <f>P4/P5</f>
        <v>0.92023153166797667</v>
      </c>
      <c r="AG4" s="2"/>
    </row>
    <row r="5" spans="1:33" x14ac:dyDescent="0.25">
      <c r="B5" t="s">
        <v>33</v>
      </c>
      <c r="C5">
        <v>6.25</v>
      </c>
      <c r="D5">
        <f>AVERAGE(I5:J5)</f>
        <v>3.31</v>
      </c>
      <c r="E5">
        <f>C5/D5</f>
        <v>1.8882175226586102</v>
      </c>
      <c r="F5">
        <f>E5/E5</f>
        <v>1</v>
      </c>
      <c r="H5" t="s">
        <v>33</v>
      </c>
      <c r="I5">
        <v>3.2533333333333334</v>
      </c>
      <c r="J5">
        <v>3.3666666666666667</v>
      </c>
      <c r="M5" t="s">
        <v>33</v>
      </c>
      <c r="N5" s="3">
        <v>176.52500000000001</v>
      </c>
      <c r="O5">
        <v>156.00800000000001</v>
      </c>
      <c r="P5">
        <f>N5/O5</f>
        <v>1.1315124865391517</v>
      </c>
      <c r="Q5">
        <f>P5/P5</f>
        <v>1</v>
      </c>
      <c r="AG5" s="2"/>
    </row>
    <row r="6" spans="1:33" x14ac:dyDescent="0.25">
      <c r="B6" t="s">
        <v>34</v>
      </c>
      <c r="C6">
        <v>1.6266666666666667</v>
      </c>
      <c r="D6">
        <f>AVERAGE(I6:J6)</f>
        <v>3.1616666666666671</v>
      </c>
      <c r="E6">
        <f>C6/D6</f>
        <v>0.51449657353716394</v>
      </c>
      <c r="F6">
        <f>E6/E5</f>
        <v>0.27247738534528204</v>
      </c>
      <c r="H6" t="s">
        <v>34</v>
      </c>
      <c r="I6">
        <v>2.8966666666666665</v>
      </c>
      <c r="J6">
        <v>3.4266666666666672</v>
      </c>
      <c r="M6" t="s">
        <v>34</v>
      </c>
      <c r="N6">
        <v>94.405000000000001</v>
      </c>
      <c r="O6">
        <v>155.07599999999999</v>
      </c>
      <c r="P6">
        <f>N6/O6</f>
        <v>0.60876602440093897</v>
      </c>
      <c r="Q6">
        <f>P6/P5</f>
        <v>0.53801087627668431</v>
      </c>
      <c r="AG6" s="2"/>
    </row>
    <row r="7" spans="1:33" x14ac:dyDescent="0.25">
      <c r="B7" t="s">
        <v>35</v>
      </c>
      <c r="C7">
        <v>1.6033333333333335</v>
      </c>
      <c r="D7">
        <f>AVERAGE(I7:J7)</f>
        <v>3.9283333333333337</v>
      </c>
      <c r="E7">
        <f>C7/D7</f>
        <v>0.40814594823928724</v>
      </c>
      <c r="F7">
        <f>E7/E5</f>
        <v>0.21615409418752654</v>
      </c>
      <c r="H7" t="s">
        <v>35</v>
      </c>
      <c r="I7">
        <v>4.2300000000000004</v>
      </c>
      <c r="J7">
        <v>3.6266666666666669</v>
      </c>
      <c r="M7" t="s">
        <v>35</v>
      </c>
      <c r="N7">
        <v>102.20399999999999</v>
      </c>
      <c r="O7">
        <v>163.483</v>
      </c>
      <c r="P7">
        <f>N7/O7</f>
        <v>0.62516591939223032</v>
      </c>
      <c r="Q7">
        <f>P7/P5</f>
        <v>0.55250465799486237</v>
      </c>
    </row>
    <row r="8" spans="1:33" x14ac:dyDescent="0.25">
      <c r="B8" t="s">
        <v>36</v>
      </c>
      <c r="C8">
        <v>1.1500000000000001</v>
      </c>
      <c r="D8">
        <f>AVERAGE(I8:J8)</f>
        <v>3.4916666666666667</v>
      </c>
      <c r="E8">
        <f>C8/D8</f>
        <v>0.32935560859188545</v>
      </c>
      <c r="F8">
        <f>E8/E5</f>
        <v>0.17442673031026254</v>
      </c>
      <c r="H8" t="s">
        <v>36</v>
      </c>
      <c r="I8">
        <v>3.64</v>
      </c>
      <c r="J8">
        <v>3.3433333333333333</v>
      </c>
      <c r="M8" t="s">
        <v>36</v>
      </c>
      <c r="N8">
        <v>99.122</v>
      </c>
      <c r="O8">
        <v>153.6</v>
      </c>
      <c r="P8">
        <f>N8/O8</f>
        <v>0.64532552083333339</v>
      </c>
      <c r="Q8">
        <f>P8/P5</f>
        <v>0.57032116614738249</v>
      </c>
    </row>
    <row r="10" spans="1:33" x14ac:dyDescent="0.25">
      <c r="B10" s="2" t="s">
        <v>12</v>
      </c>
      <c r="C10" t="s">
        <v>1</v>
      </c>
      <c r="D10" t="s">
        <v>4</v>
      </c>
      <c r="E10" t="s">
        <v>5</v>
      </c>
      <c r="I10" t="s">
        <v>6</v>
      </c>
      <c r="J10" t="s">
        <v>7</v>
      </c>
      <c r="M10" s="2" t="s">
        <v>12</v>
      </c>
      <c r="N10" t="s">
        <v>1</v>
      </c>
      <c r="O10" t="s">
        <v>8</v>
      </c>
      <c r="P10" t="s">
        <v>9</v>
      </c>
    </row>
    <row r="11" spans="1:33" x14ac:dyDescent="0.25">
      <c r="B11" t="s">
        <v>32</v>
      </c>
      <c r="C11" s="3">
        <v>6.41</v>
      </c>
      <c r="D11">
        <f>AVERAGE(I11:J11)</f>
        <v>3.1766666666666667</v>
      </c>
      <c r="E11">
        <f>C11/D11</f>
        <v>2.0178384050367262</v>
      </c>
      <c r="F11">
        <f>E11/E12</f>
        <v>0.91369636294792922</v>
      </c>
      <c r="H11" t="s">
        <v>32</v>
      </c>
      <c r="I11">
        <v>3.06</v>
      </c>
      <c r="J11">
        <v>3.2933333333333334</v>
      </c>
      <c r="M11" t="s">
        <v>32</v>
      </c>
      <c r="N11">
        <v>176.631</v>
      </c>
      <c r="O11">
        <v>209.86</v>
      </c>
      <c r="P11">
        <f>N11/O11</f>
        <v>0.8416611074049366</v>
      </c>
      <c r="Q11">
        <f>P11/P12</f>
        <v>0.99125717897001275</v>
      </c>
    </row>
    <row r="12" spans="1:33" x14ac:dyDescent="0.25">
      <c r="B12" t="s">
        <v>33</v>
      </c>
      <c r="C12" s="3">
        <v>7.5933333333333337</v>
      </c>
      <c r="D12">
        <f>AVERAGE(I12:J12)</f>
        <v>3.438333333333333</v>
      </c>
      <c r="E12">
        <f>C12/D12</f>
        <v>2.2084343189529814</v>
      </c>
      <c r="F12">
        <f>E12/E12</f>
        <v>1</v>
      </c>
      <c r="H12" t="s">
        <v>33</v>
      </c>
      <c r="I12">
        <v>3.313333333333333</v>
      </c>
      <c r="J12">
        <v>3.563333333333333</v>
      </c>
      <c r="M12" t="s">
        <v>33</v>
      </c>
      <c r="N12">
        <v>175.15</v>
      </c>
      <c r="O12">
        <v>206.28100000000001</v>
      </c>
      <c r="P12">
        <f>N12/O12</f>
        <v>0.84908450123860169</v>
      </c>
      <c r="Q12">
        <f>P12/P12</f>
        <v>1</v>
      </c>
    </row>
    <row r="13" spans="1:33" x14ac:dyDescent="0.25">
      <c r="B13" t="s">
        <v>34</v>
      </c>
      <c r="C13">
        <v>1.2533333333333332</v>
      </c>
      <c r="D13">
        <f>AVERAGE(I13:J13)</f>
        <v>3.0716666666666668</v>
      </c>
      <c r="E13">
        <f>C13/D13</f>
        <v>0.40803038524145407</v>
      </c>
      <c r="F13">
        <f>E13/E12</f>
        <v>0.18476002738215971</v>
      </c>
      <c r="H13" t="s">
        <v>34</v>
      </c>
      <c r="I13">
        <v>2.6966666666666668</v>
      </c>
      <c r="J13">
        <v>3.4466666666666668</v>
      </c>
      <c r="M13" t="s">
        <v>34</v>
      </c>
      <c r="N13">
        <v>96.305999999999997</v>
      </c>
      <c r="O13">
        <v>207.74700000000001</v>
      </c>
      <c r="P13">
        <f>N13/O13</f>
        <v>0.46357348120550473</v>
      </c>
      <c r="Q13">
        <f>P13/P12</f>
        <v>0.54596860563261618</v>
      </c>
    </row>
    <row r="14" spans="1:33" x14ac:dyDescent="0.25">
      <c r="B14" t="s">
        <v>35</v>
      </c>
      <c r="C14">
        <v>1.3133333333333332</v>
      </c>
      <c r="D14">
        <f>AVERAGE(I14:J14)</f>
        <v>3.5466666666666669</v>
      </c>
      <c r="E14">
        <f>C14/D14</f>
        <v>0.37030075187969919</v>
      </c>
      <c r="F14">
        <f>E14/E12</f>
        <v>0.16767569164350732</v>
      </c>
      <c r="H14" t="s">
        <v>35</v>
      </c>
      <c r="I14">
        <v>3.6066666666666669</v>
      </c>
      <c r="J14">
        <v>3.4866666666666668</v>
      </c>
      <c r="M14" t="s">
        <v>35</v>
      </c>
      <c r="N14">
        <v>99.466999999999999</v>
      </c>
      <c r="O14">
        <v>219.245</v>
      </c>
      <c r="P14">
        <f>N14/O14</f>
        <v>0.4536796734247075</v>
      </c>
      <c r="Q14">
        <f>P14/P12</f>
        <v>0.5343162815513679</v>
      </c>
    </row>
    <row r="15" spans="1:33" x14ac:dyDescent="0.25">
      <c r="B15" t="s">
        <v>36</v>
      </c>
      <c r="C15">
        <v>0.84399999999999997</v>
      </c>
      <c r="D15">
        <f>AVERAGE(I15:J15)</f>
        <v>3.5616666666666665</v>
      </c>
      <c r="E15">
        <f>C15/D15</f>
        <v>0.23696771174543754</v>
      </c>
      <c r="F15">
        <f>E15/E12</f>
        <v>0.10730122680659297</v>
      </c>
      <c r="H15" t="s">
        <v>36</v>
      </c>
      <c r="I15">
        <v>3.7033333333333331</v>
      </c>
      <c r="J15">
        <v>3.42</v>
      </c>
      <c r="M15" t="s">
        <v>36</v>
      </c>
      <c r="N15">
        <v>111.539</v>
      </c>
      <c r="O15">
        <v>218.58500000000001</v>
      </c>
      <c r="P15">
        <f>N15/O15</f>
        <v>0.51027746643182281</v>
      </c>
      <c r="Q15">
        <f>P15/P12</f>
        <v>0.60097371426219148</v>
      </c>
    </row>
    <row r="17" spans="1:17" x14ac:dyDescent="0.25">
      <c r="B17" s="2" t="s">
        <v>13</v>
      </c>
      <c r="C17" t="s">
        <v>1</v>
      </c>
      <c r="D17" t="s">
        <v>4</v>
      </c>
      <c r="E17" t="s">
        <v>5</v>
      </c>
      <c r="I17" t="s">
        <v>6</v>
      </c>
      <c r="J17" t="s">
        <v>7</v>
      </c>
      <c r="M17" s="2" t="s">
        <v>13</v>
      </c>
      <c r="N17" t="s">
        <v>1</v>
      </c>
      <c r="O17" t="s">
        <v>8</v>
      </c>
      <c r="P17" t="s">
        <v>9</v>
      </c>
    </row>
    <row r="18" spans="1:17" x14ac:dyDescent="0.25">
      <c r="B18" t="s">
        <v>32</v>
      </c>
      <c r="C18" s="3">
        <v>5.8949999999999996</v>
      </c>
      <c r="D18">
        <f>AVERAGE(I18:J18)</f>
        <v>2.9916666666666667</v>
      </c>
      <c r="E18">
        <f>C18/D18</f>
        <v>1.9704735376044566</v>
      </c>
      <c r="F18">
        <f>E18/E19</f>
        <v>0.9794213033690623</v>
      </c>
      <c r="H18" t="s">
        <v>32</v>
      </c>
      <c r="I18">
        <v>2.98</v>
      </c>
      <c r="J18">
        <v>3.0033333333333334</v>
      </c>
      <c r="M18" t="s">
        <v>32</v>
      </c>
      <c r="N18">
        <v>176.196</v>
      </c>
      <c r="O18">
        <v>203.40799999999999</v>
      </c>
      <c r="P18">
        <f>N18/O18</f>
        <v>0.8662196177141509</v>
      </c>
      <c r="Q18">
        <f>P18/P19</f>
        <v>0.947821990232393</v>
      </c>
    </row>
    <row r="19" spans="1:17" x14ac:dyDescent="0.25">
      <c r="B19" t="s">
        <v>33</v>
      </c>
      <c r="C19" s="3">
        <v>6.7766666666666664</v>
      </c>
      <c r="D19">
        <f>AVERAGE(I19:J19)</f>
        <v>3.3683333333333332</v>
      </c>
      <c r="E19">
        <f>C19/D19</f>
        <v>2.011875309252845</v>
      </c>
      <c r="F19">
        <f>E19/E19</f>
        <v>1</v>
      </c>
      <c r="H19" t="s">
        <v>33</v>
      </c>
      <c r="I19">
        <v>3.35</v>
      </c>
      <c r="J19">
        <v>3.3866666666666667</v>
      </c>
      <c r="M19" t="s">
        <v>33</v>
      </c>
      <c r="N19">
        <v>187.63300000000001</v>
      </c>
      <c r="O19">
        <v>205.309</v>
      </c>
      <c r="P19">
        <f>N19/O19</f>
        <v>0.91390538164425339</v>
      </c>
      <c r="Q19">
        <f>P19/P19</f>
        <v>1</v>
      </c>
    </row>
    <row r="20" spans="1:17" x14ac:dyDescent="0.25">
      <c r="B20" t="s">
        <v>34</v>
      </c>
      <c r="C20">
        <v>1.26</v>
      </c>
      <c r="D20">
        <f>AVERAGE(I20:J20)</f>
        <v>2.5533333333333328</v>
      </c>
      <c r="E20">
        <f>C20/D20</f>
        <v>0.493472584856397</v>
      </c>
      <c r="F20">
        <f>E20/E19</f>
        <v>0.24527990506512012</v>
      </c>
      <c r="H20" t="s">
        <v>34</v>
      </c>
      <c r="I20">
        <v>2.3366666666666664</v>
      </c>
      <c r="J20">
        <v>2.7699999999999996</v>
      </c>
      <c r="M20" t="s">
        <v>34</v>
      </c>
      <c r="N20">
        <v>101.45099999999999</v>
      </c>
      <c r="O20">
        <v>186.476</v>
      </c>
      <c r="P20">
        <f>N20/O20</f>
        <v>0.54404320126986849</v>
      </c>
      <c r="Q20">
        <f>P20/P19</f>
        <v>0.59529488741061232</v>
      </c>
    </row>
    <row r="21" spans="1:17" x14ac:dyDescent="0.25">
      <c r="B21" t="s">
        <v>35</v>
      </c>
      <c r="C21">
        <v>1.4733333333333334</v>
      </c>
      <c r="D21">
        <f>AVERAGE(I21:J21)</f>
        <v>3.3899999999999997</v>
      </c>
      <c r="E21">
        <f>C21/D21</f>
        <v>0.43461160275319571</v>
      </c>
      <c r="F21">
        <f>E21/E19</f>
        <v>0.21602313063556533</v>
      </c>
      <c r="H21" t="s">
        <v>35</v>
      </c>
      <c r="I21">
        <v>3.5766666666666667</v>
      </c>
      <c r="J21">
        <v>3.2033333333333331</v>
      </c>
      <c r="M21" t="s">
        <v>35</v>
      </c>
      <c r="N21">
        <v>105.343</v>
      </c>
      <c r="O21">
        <v>210.31299999999999</v>
      </c>
      <c r="P21">
        <f>N21/O21</f>
        <v>0.50088677352327249</v>
      </c>
      <c r="Q21">
        <f>P21/P19</f>
        <v>0.54807290074394988</v>
      </c>
    </row>
    <row r="22" spans="1:17" x14ac:dyDescent="0.25">
      <c r="B22" t="s">
        <v>36</v>
      </c>
      <c r="C22">
        <v>1.0509999999999999</v>
      </c>
      <c r="D22">
        <f>AVERAGE(I22:J22)</f>
        <v>3.5666666666666664</v>
      </c>
      <c r="E22">
        <f>C22/D22</f>
        <v>0.29467289719626166</v>
      </c>
      <c r="F22">
        <f>E22/E19</f>
        <v>0.14646677944752703</v>
      </c>
      <c r="H22" t="s">
        <v>36</v>
      </c>
      <c r="I22">
        <v>3.8166666666666664</v>
      </c>
      <c r="J22">
        <v>3.3166666666666664</v>
      </c>
      <c r="M22" t="s">
        <v>36</v>
      </c>
      <c r="N22">
        <v>103.764</v>
      </c>
      <c r="O22">
        <v>207.495</v>
      </c>
      <c r="P22">
        <f>N22/O22</f>
        <v>0.50007951998843347</v>
      </c>
      <c r="Q22">
        <f>P22/P19</f>
        <v>0.54718959974687431</v>
      </c>
    </row>
    <row r="24" spans="1:17" x14ac:dyDescent="0.25">
      <c r="C24" t="s">
        <v>14</v>
      </c>
      <c r="D24" t="s">
        <v>15</v>
      </c>
      <c r="E24" t="s">
        <v>37</v>
      </c>
      <c r="N24" t="s">
        <v>14</v>
      </c>
      <c r="O24" t="s">
        <v>15</v>
      </c>
      <c r="P24" t="s">
        <v>37</v>
      </c>
    </row>
    <row r="25" spans="1:17" x14ac:dyDescent="0.25">
      <c r="B25" t="s">
        <v>32</v>
      </c>
      <c r="C25">
        <f>AVERAGE(F4,F11,F18)</f>
        <v>0.95192689956165477</v>
      </c>
      <c r="D25">
        <f>STDEV(F4,F11,F18)/SQRT(3)</f>
        <v>1.9717930579944632E-2</v>
      </c>
      <c r="E25" t="s">
        <v>38</v>
      </c>
      <c r="F25" t="s">
        <v>52</v>
      </c>
      <c r="M25" t="s">
        <v>32</v>
      </c>
      <c r="N25">
        <f>AVERAGE(Q4,Q11,Q18)</f>
        <v>0.9531035669567941</v>
      </c>
      <c r="O25">
        <f>STDEV(Q4,Q11,Q18)/SQRT(3)</f>
        <v>2.0672702880772578E-2</v>
      </c>
      <c r="P25" t="s">
        <v>38</v>
      </c>
      <c r="Q25" t="s">
        <v>53</v>
      </c>
    </row>
    <row r="26" spans="1:17" x14ac:dyDescent="0.25">
      <c r="B26" t="s">
        <v>33</v>
      </c>
      <c r="C26">
        <f>AVERAGE(F5,F12,F19)</f>
        <v>1</v>
      </c>
      <c r="D26">
        <f>STDEV(F5,F12,F19)/SQRT(3)</f>
        <v>0</v>
      </c>
      <c r="M26" t="s">
        <v>33</v>
      </c>
      <c r="N26">
        <f>AVERAGE(Q5,Q12,Q19)</f>
        <v>1</v>
      </c>
      <c r="O26">
        <f>STDEV(Q5,Q12,Q19)/SQRT(3)</f>
        <v>0</v>
      </c>
    </row>
    <row r="27" spans="1:17" x14ac:dyDescent="0.25">
      <c r="B27" t="s">
        <v>34</v>
      </c>
      <c r="C27">
        <f>AVERAGE(F6,F13,F20)</f>
        <v>0.23417243926418729</v>
      </c>
      <c r="D27">
        <f>STDEV(F6,F13,F20)/SQRT(3)</f>
        <v>2.5923705814027996E-2</v>
      </c>
      <c r="E27" t="s">
        <v>17</v>
      </c>
      <c r="F27" t="s">
        <v>45</v>
      </c>
      <c r="M27" t="s">
        <v>34</v>
      </c>
      <c r="N27">
        <f>AVERAGE(Q6,Q13,Q20)</f>
        <v>0.55975812310663764</v>
      </c>
      <c r="O27">
        <f>STDEV(Q6,Q13,Q20)/SQRT(3)</f>
        <v>1.7916264277863598E-2</v>
      </c>
      <c r="P27" t="s">
        <v>17</v>
      </c>
      <c r="Q27" t="s">
        <v>45</v>
      </c>
    </row>
    <row r="28" spans="1:17" x14ac:dyDescent="0.25">
      <c r="B28" t="s">
        <v>35</v>
      </c>
      <c r="C28">
        <f>AVERAGE(F7,F14,F21)</f>
        <v>0.19995097215553306</v>
      </c>
      <c r="D28">
        <f>STDEV(F7,F14,F21)/SQRT(3)</f>
        <v>1.6137684540235328E-2</v>
      </c>
      <c r="E28" t="s">
        <v>17</v>
      </c>
      <c r="F28" t="s">
        <v>45</v>
      </c>
      <c r="M28" t="s">
        <v>35</v>
      </c>
      <c r="N28">
        <f>AVERAGE(Q7,Q14,Q21)</f>
        <v>0.54496461343005997</v>
      </c>
      <c r="O28">
        <f>STDEV(Q7,Q14,Q21)/SQRT(3)</f>
        <v>5.4757144718545619E-3</v>
      </c>
      <c r="P28" t="s">
        <v>17</v>
      </c>
      <c r="Q28" t="s">
        <v>45</v>
      </c>
    </row>
    <row r="29" spans="1:17" x14ac:dyDescent="0.25">
      <c r="B29" t="s">
        <v>36</v>
      </c>
      <c r="C29">
        <f>AVERAGE(F8,F15,F22)</f>
        <v>0.14273157885479418</v>
      </c>
      <c r="D29">
        <f>STDEV(F8,F15,F22)/SQRT(3)</f>
        <v>1.9467255394261893E-2</v>
      </c>
      <c r="E29" t="s">
        <v>17</v>
      </c>
      <c r="F29" t="s">
        <v>45</v>
      </c>
      <c r="M29" t="s">
        <v>36</v>
      </c>
      <c r="N29">
        <f>AVERAGE(Q8,Q15,Q22)</f>
        <v>0.57282816005214943</v>
      </c>
      <c r="O29">
        <f>STDEV(Q8,Q15,Q22)/SQRT(3)</f>
        <v>1.5576654619205968E-2</v>
      </c>
      <c r="P29" t="s">
        <v>17</v>
      </c>
      <c r="Q29" t="s">
        <v>45</v>
      </c>
    </row>
    <row r="31" spans="1:17" x14ac:dyDescent="0.25">
      <c r="A31" s="2" t="s">
        <v>18</v>
      </c>
    </row>
    <row r="32" spans="1:17" x14ac:dyDescent="0.25">
      <c r="A32" s="1" t="s">
        <v>19</v>
      </c>
      <c r="C32" s="2" t="s">
        <v>20</v>
      </c>
      <c r="J32" s="2" t="s">
        <v>21</v>
      </c>
    </row>
    <row r="33" spans="2:14" x14ac:dyDescent="0.25">
      <c r="C33" t="s">
        <v>32</v>
      </c>
      <c r="D33" t="s">
        <v>33</v>
      </c>
      <c r="E33" t="s">
        <v>34</v>
      </c>
      <c r="F33" t="s">
        <v>35</v>
      </c>
      <c r="G33" t="s">
        <v>36</v>
      </c>
      <c r="J33" t="s">
        <v>32</v>
      </c>
      <c r="K33" t="s">
        <v>33</v>
      </c>
      <c r="L33" t="s">
        <v>34</v>
      </c>
      <c r="M33" t="s">
        <v>35</v>
      </c>
      <c r="N33" t="s">
        <v>36</v>
      </c>
    </row>
    <row r="34" spans="2:14" x14ac:dyDescent="0.25">
      <c r="B34" s="2" t="s">
        <v>3</v>
      </c>
      <c r="C34">
        <v>9.9748799999999989</v>
      </c>
      <c r="D34">
        <v>10.405754999999999</v>
      </c>
      <c r="E34">
        <v>11.208515000000002</v>
      </c>
      <c r="F34">
        <v>11.276910000000001</v>
      </c>
      <c r="G34">
        <v>11.582084999999999</v>
      </c>
      <c r="I34" s="2" t="s">
        <v>3</v>
      </c>
      <c r="J34">
        <v>596.91261500000019</v>
      </c>
      <c r="K34">
        <v>553.28633000000013</v>
      </c>
      <c r="L34">
        <v>486.38065500000005</v>
      </c>
      <c r="M34">
        <v>450.78354999999999</v>
      </c>
      <c r="N34">
        <v>494.205015</v>
      </c>
    </row>
    <row r="35" spans="2:14" x14ac:dyDescent="0.25">
      <c r="B35" s="2" t="s">
        <v>12</v>
      </c>
      <c r="C35">
        <v>9.9802850000000021</v>
      </c>
      <c r="D35">
        <v>10.401965000000001</v>
      </c>
      <c r="E35">
        <v>12.214530000000002</v>
      </c>
      <c r="F35">
        <v>11.308890000000002</v>
      </c>
      <c r="G35">
        <v>11.69181</v>
      </c>
      <c r="I35" s="2" t="s">
        <v>12</v>
      </c>
      <c r="J35">
        <v>586.70511499999986</v>
      </c>
      <c r="K35">
        <v>569.98902000000021</v>
      </c>
      <c r="L35">
        <v>496.28343999999998</v>
      </c>
      <c r="M35">
        <v>449.97422999999998</v>
      </c>
      <c r="N35">
        <v>473.84304499999996</v>
      </c>
    </row>
    <row r="36" spans="2:14" x14ac:dyDescent="0.25">
      <c r="B36" s="2" t="s">
        <v>13</v>
      </c>
      <c r="C36">
        <v>11.1926845</v>
      </c>
      <c r="D36">
        <v>10.80772</v>
      </c>
      <c r="E36">
        <v>12.504104999999999</v>
      </c>
      <c r="F36">
        <v>11.560022499999999</v>
      </c>
      <c r="G36">
        <v>11.968039999999998</v>
      </c>
      <c r="I36" s="2" t="s">
        <v>13</v>
      </c>
      <c r="J36">
        <v>541.174983</v>
      </c>
      <c r="K36">
        <v>570.86563999999998</v>
      </c>
      <c r="L36">
        <v>493.20239499999991</v>
      </c>
      <c r="M36">
        <v>461.92659400000014</v>
      </c>
      <c r="N36">
        <v>490.52017499999994</v>
      </c>
    </row>
    <row r="38" spans="2:14" x14ac:dyDescent="0.25">
      <c r="B38" t="s">
        <v>14</v>
      </c>
      <c r="C38">
        <f>AVERAGE(C34:C36)</f>
        <v>10.382616499999999</v>
      </c>
      <c r="D38">
        <f>AVERAGE(D34:D36)</f>
        <v>10.53848</v>
      </c>
      <c r="E38">
        <f>AVERAGE(E34:E36)</f>
        <v>11.975716666666665</v>
      </c>
      <c r="F38">
        <f>AVERAGE(F34:F36)</f>
        <v>11.381940833333333</v>
      </c>
      <c r="G38">
        <f>AVERAGE(G34:G36)</f>
        <v>11.747311666666667</v>
      </c>
      <c r="I38" t="s">
        <v>14</v>
      </c>
      <c r="J38">
        <f>AVERAGE(J34:J36)</f>
        <v>574.93090433333327</v>
      </c>
      <c r="K38">
        <f>AVERAGE(K34:K36)</f>
        <v>564.71366333333344</v>
      </c>
      <c r="L38">
        <f>AVERAGE(L34:L36)</f>
        <v>491.95549666666665</v>
      </c>
      <c r="M38">
        <f>AVERAGE(M34:M36)</f>
        <v>454.22812466666664</v>
      </c>
      <c r="N38">
        <f>AVERAGE(N34:N36)</f>
        <v>486.18941166666667</v>
      </c>
    </row>
    <row r="39" spans="2:14" x14ac:dyDescent="0.25">
      <c r="B39" t="s">
        <v>15</v>
      </c>
      <c r="C39">
        <f>STDEV(C34:C36)/SQRT(3)</f>
        <v>0.4050370052946809</v>
      </c>
      <c r="D39">
        <f>STDEV(D34:D36)/SQRT(3)</f>
        <v>0.13462444580511121</v>
      </c>
      <c r="E39">
        <f>STDEV(E34:E36)/SQRT(3)</f>
        <v>0.39260336989483074</v>
      </c>
      <c r="F39">
        <f>STDEV(F34:F36)/SQRT(3)</f>
        <v>8.9518136155162992E-2</v>
      </c>
      <c r="G39">
        <f>STDEV(G34:G36)/SQRT(3)</f>
        <v>0.11481962921372678</v>
      </c>
      <c r="I39" t="s">
        <v>15</v>
      </c>
      <c r="J39">
        <f>STDEV(J34:J36)/SQRT(3)</f>
        <v>17.133251616463468</v>
      </c>
      <c r="K39">
        <f>STDEV(K34:K36)/SQRT(3)</f>
        <v>5.7192679015596859</v>
      </c>
      <c r="L39">
        <f>STDEV(L34:L36)/SQRT(3)</f>
        <v>2.9258818772755162</v>
      </c>
      <c r="M39">
        <f>STDEV(M34:M36)/SQRT(3)</f>
        <v>3.8563182904944675</v>
      </c>
      <c r="N39">
        <f>STDEV(N34:N36)/SQRT(3)</f>
        <v>6.2641596631746648</v>
      </c>
    </row>
    <row r="40" spans="2:14" x14ac:dyDescent="0.25">
      <c r="B40" t="s">
        <v>37</v>
      </c>
      <c r="C40" t="s">
        <v>38</v>
      </c>
      <c r="E40" t="s">
        <v>24</v>
      </c>
      <c r="F40" t="s">
        <v>38</v>
      </c>
      <c r="G40" t="s">
        <v>24</v>
      </c>
      <c r="I40" t="s">
        <v>37</v>
      </c>
      <c r="J40" t="s">
        <v>38</v>
      </c>
      <c r="L40" t="s">
        <v>17</v>
      </c>
      <c r="M40" t="s">
        <v>17</v>
      </c>
      <c r="N40" t="s">
        <v>17</v>
      </c>
    </row>
    <row r="41" spans="2:14" x14ac:dyDescent="0.25">
      <c r="C41" t="s">
        <v>39</v>
      </c>
      <c r="E41" t="s">
        <v>40</v>
      </c>
      <c r="F41" t="s">
        <v>41</v>
      </c>
      <c r="G41" t="s">
        <v>42</v>
      </c>
      <c r="J41" t="s">
        <v>43</v>
      </c>
      <c r="L41" t="s">
        <v>44</v>
      </c>
      <c r="M41" t="s">
        <v>45</v>
      </c>
      <c r="N41" t="s">
        <v>46</v>
      </c>
    </row>
    <row r="43" spans="2:14" x14ac:dyDescent="0.25">
      <c r="C43" s="2" t="s">
        <v>22</v>
      </c>
      <c r="J43" s="2" t="s">
        <v>23</v>
      </c>
    </row>
    <row r="44" spans="2:14" x14ac:dyDescent="0.25">
      <c r="C44" t="s">
        <v>32</v>
      </c>
      <c r="D44" t="s">
        <v>33</v>
      </c>
      <c r="E44" t="s">
        <v>34</v>
      </c>
      <c r="F44" t="s">
        <v>35</v>
      </c>
      <c r="G44" t="s">
        <v>36</v>
      </c>
      <c r="J44" t="s">
        <v>32</v>
      </c>
      <c r="K44" t="s">
        <v>33</v>
      </c>
      <c r="L44" t="s">
        <v>34</v>
      </c>
      <c r="M44" t="s">
        <v>35</v>
      </c>
      <c r="N44" t="s">
        <v>36</v>
      </c>
    </row>
    <row r="45" spans="2:14" x14ac:dyDescent="0.25">
      <c r="B45" s="2" t="s">
        <v>3</v>
      </c>
      <c r="C45">
        <v>0.16167499999999999</v>
      </c>
      <c r="D45">
        <v>0.15779499999999996</v>
      </c>
      <c r="E45">
        <v>0.17482999999999999</v>
      </c>
      <c r="F45">
        <v>0.20813999999999999</v>
      </c>
      <c r="G45">
        <v>0.214535</v>
      </c>
      <c r="I45" s="2" t="s">
        <v>3</v>
      </c>
      <c r="J45">
        <v>208.73386545517292</v>
      </c>
      <c r="K45">
        <v>190.74260624438469</v>
      </c>
      <c r="L45">
        <v>150.82333508998346</v>
      </c>
      <c r="M45">
        <v>148.9218009400856</v>
      </c>
      <c r="N45">
        <v>144.10406006923154</v>
      </c>
    </row>
    <row r="46" spans="2:14" x14ac:dyDescent="0.25">
      <c r="B46" s="2" t="s">
        <v>12</v>
      </c>
      <c r="C46">
        <v>0.15271999999999997</v>
      </c>
      <c r="D46">
        <v>0.15013000000000001</v>
      </c>
      <c r="E46">
        <v>0.17582500000000001</v>
      </c>
      <c r="F46">
        <v>0.18002105263157897</v>
      </c>
      <c r="G46">
        <v>0.18343999999999999</v>
      </c>
      <c r="I46" s="2" t="s">
        <v>12</v>
      </c>
      <c r="J46">
        <v>206.41400950798106</v>
      </c>
      <c r="K46">
        <v>222.02825981292773</v>
      </c>
      <c r="L46">
        <v>158.36400187068779</v>
      </c>
      <c r="M46">
        <v>138.457527462754</v>
      </c>
      <c r="N46">
        <v>118.41905712345329</v>
      </c>
    </row>
    <row r="47" spans="2:14" x14ac:dyDescent="0.25">
      <c r="B47" s="2" t="s">
        <v>13</v>
      </c>
      <c r="C47">
        <v>0.13818499999999997</v>
      </c>
      <c r="D47">
        <v>0.153282</v>
      </c>
      <c r="E47">
        <v>0.17626500000000003</v>
      </c>
      <c r="F47">
        <v>0.17562999999999998</v>
      </c>
      <c r="G47">
        <v>0.19456000000000001</v>
      </c>
      <c r="I47" s="2" t="s">
        <v>13</v>
      </c>
      <c r="J47">
        <v>217.49095237239698</v>
      </c>
      <c r="K47">
        <v>207.80793644385318</v>
      </c>
      <c r="L47">
        <v>150.01009132152873</v>
      </c>
      <c r="M47">
        <v>148.75726059864326</v>
      </c>
      <c r="N47">
        <v>136.00504603146985</v>
      </c>
    </row>
    <row r="49" spans="2:14" x14ac:dyDescent="0.25">
      <c r="B49" t="s">
        <v>14</v>
      </c>
      <c r="C49">
        <f>AVERAGE(C45:C47)</f>
        <v>0.15085999999999999</v>
      </c>
      <c r="D49">
        <f>AVERAGE(D45:D47)</f>
        <v>0.15373566666666669</v>
      </c>
      <c r="E49">
        <f>AVERAGE(E45:E47)</f>
        <v>0.17564000000000002</v>
      </c>
      <c r="F49">
        <f>AVERAGE(F45:F47)</f>
        <v>0.18793035087719298</v>
      </c>
      <c r="G49">
        <f>AVERAGE(G45:G47)</f>
        <v>0.19751166666666667</v>
      </c>
      <c r="I49" t="s">
        <v>14</v>
      </c>
      <c r="J49">
        <f>AVERAGE(J45:J47)</f>
        <v>210.87960911185033</v>
      </c>
      <c r="K49">
        <f>AVERAGE(K45:K47)</f>
        <v>206.85960083372188</v>
      </c>
      <c r="L49">
        <f>AVERAGE(L45:L47)</f>
        <v>153.06580942740001</v>
      </c>
      <c r="M49">
        <f>AVERAGE(M45:M47)</f>
        <v>145.37886300049431</v>
      </c>
      <c r="N49">
        <f>AVERAGE(N45:N47)</f>
        <v>132.84272107471824</v>
      </c>
    </row>
    <row r="50" spans="2:14" x14ac:dyDescent="0.25">
      <c r="B50" t="s">
        <v>15</v>
      </c>
      <c r="C50">
        <f>STDEV(C45:C47)/SQRT(3)</f>
        <v>6.844455785524518E-3</v>
      </c>
      <c r="D50">
        <f>STDEV(D45:D47)/SQRT(3)</f>
        <v>2.2242913727996711E-3</v>
      </c>
      <c r="E50">
        <f>STDEV(E45:E47)/SQRT(3)</f>
        <v>4.2445062531859307E-4</v>
      </c>
      <c r="F50">
        <f>STDEV(F45:F47)/SQRT(3)</f>
        <v>1.0184019737699434E-2</v>
      </c>
      <c r="G50">
        <f>STDEV(G45:G47)/SQRT(3)</f>
        <v>9.0968677454263246E-3</v>
      </c>
      <c r="I50" t="s">
        <v>15</v>
      </c>
      <c r="J50">
        <f>STDEV(J45:J47)/SQRT(3)</f>
        <v>3.3728241225770099</v>
      </c>
      <c r="K50">
        <f>STDEV(K45:K47)/SQRT(3)</f>
        <v>9.0438291139097498</v>
      </c>
      <c r="L50">
        <f>STDEV(L45:L47)/SQRT(3)</f>
        <v>2.6594782527980012</v>
      </c>
      <c r="M50">
        <f>STDEV(M45:M47)/SQRT(3)</f>
        <v>3.4609937205221115</v>
      </c>
      <c r="N50">
        <f>STDEV(N45:N47)/SQRT(3)</f>
        <v>7.5813382378537453</v>
      </c>
    </row>
    <row r="51" spans="2:14" x14ac:dyDescent="0.25">
      <c r="B51" t="s">
        <v>37</v>
      </c>
      <c r="C51" t="s">
        <v>38</v>
      </c>
      <c r="E51" t="s">
        <v>38</v>
      </c>
      <c r="F51" t="s">
        <v>24</v>
      </c>
      <c r="G51" t="s">
        <v>25</v>
      </c>
      <c r="I51" t="s">
        <v>37</v>
      </c>
      <c r="J51" t="s">
        <v>38</v>
      </c>
      <c r="L51" t="s">
        <v>17</v>
      </c>
      <c r="M51" t="s">
        <v>17</v>
      </c>
      <c r="N51" t="s">
        <v>17</v>
      </c>
    </row>
    <row r="52" spans="2:14" x14ac:dyDescent="0.25">
      <c r="C52" t="s">
        <v>47</v>
      </c>
      <c r="E52" t="s">
        <v>48</v>
      </c>
      <c r="F52" t="s">
        <v>49</v>
      </c>
      <c r="G52" t="s">
        <v>50</v>
      </c>
      <c r="J52" t="s">
        <v>51</v>
      </c>
      <c r="L52" t="s">
        <v>46</v>
      </c>
      <c r="M52" t="s">
        <v>45</v>
      </c>
      <c r="N5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zoomScale="80" zoomScaleNormal="80" workbookViewId="0"/>
  </sheetViews>
  <sheetFormatPr defaultRowHeight="15" x14ac:dyDescent="0.25"/>
  <sheetData>
    <row r="1" spans="1:36" x14ac:dyDescent="0.25">
      <c r="A1" s="2" t="s">
        <v>54</v>
      </c>
    </row>
    <row r="2" spans="1:36" x14ac:dyDescent="0.25">
      <c r="A2" s="1" t="s">
        <v>55</v>
      </c>
      <c r="C2" s="2" t="s">
        <v>81</v>
      </c>
      <c r="F2" s="1" t="s">
        <v>56</v>
      </c>
      <c r="H2" s="2" t="s">
        <v>81</v>
      </c>
      <c r="K2" s="2"/>
      <c r="O2" s="2"/>
    </row>
    <row r="3" spans="1:36" x14ac:dyDescent="0.25">
      <c r="C3" t="s">
        <v>10</v>
      </c>
      <c r="D3" t="s">
        <v>11</v>
      </c>
      <c r="H3" t="s">
        <v>10</v>
      </c>
      <c r="I3" t="s">
        <v>11</v>
      </c>
    </row>
    <row r="4" spans="1:36" x14ac:dyDescent="0.25">
      <c r="B4" s="2" t="s">
        <v>3</v>
      </c>
      <c r="C4">
        <v>0.1499900000000001</v>
      </c>
      <c r="D4">
        <v>0.20342000000000002</v>
      </c>
      <c r="G4" s="2" t="s">
        <v>3</v>
      </c>
      <c r="H4">
        <v>0.23482</v>
      </c>
      <c r="I4">
        <v>0.26396999999999993</v>
      </c>
      <c r="J4" s="2"/>
      <c r="N4" s="2"/>
    </row>
    <row r="5" spans="1:36" x14ac:dyDescent="0.25">
      <c r="B5" s="2" t="s">
        <v>12</v>
      </c>
      <c r="C5">
        <v>0.13589999999999999</v>
      </c>
      <c r="D5">
        <v>0.2022500000000001</v>
      </c>
      <c r="G5" s="2" t="s">
        <v>12</v>
      </c>
      <c r="H5">
        <v>0.20210000000000006</v>
      </c>
      <c r="I5">
        <v>0.26979999999999998</v>
      </c>
      <c r="J5" s="2"/>
      <c r="N5" s="2"/>
    </row>
    <row r="6" spans="1:36" x14ac:dyDescent="0.25">
      <c r="B6" s="2" t="s">
        <v>13</v>
      </c>
      <c r="C6">
        <v>0.13740000000000002</v>
      </c>
      <c r="D6">
        <v>0.19946000000000003</v>
      </c>
      <c r="G6" s="2" t="s">
        <v>13</v>
      </c>
      <c r="H6">
        <v>0.21628000000000008</v>
      </c>
      <c r="I6">
        <v>0.27637000000000006</v>
      </c>
      <c r="J6" s="2"/>
      <c r="N6" s="2"/>
    </row>
    <row r="8" spans="1:36" x14ac:dyDescent="0.25">
      <c r="B8" t="s">
        <v>14</v>
      </c>
      <c r="C8">
        <f>AVERAGE(C4:C6)</f>
        <v>0.1410966666666667</v>
      </c>
      <c r="D8">
        <f>AVERAGE(D4:D6)</f>
        <v>0.20171000000000006</v>
      </c>
      <c r="G8" t="s">
        <v>14</v>
      </c>
      <c r="H8">
        <f>AVERAGE(H4:H6)</f>
        <v>0.21773333333333342</v>
      </c>
      <c r="I8">
        <f>AVERAGE(I4:I6)</f>
        <v>0.2700466666666666</v>
      </c>
    </row>
    <row r="9" spans="1:36" x14ac:dyDescent="0.25">
      <c r="B9" t="s">
        <v>15</v>
      </c>
      <c r="C9">
        <f>STDEV(C4:C6)/SQRT(3)</f>
        <v>4.467700129198995E-3</v>
      </c>
      <c r="D9">
        <f>STDEV(D4:D6)/SQRT(3)</f>
        <v>1.1746063170271169E-3</v>
      </c>
      <c r="G9" t="s">
        <v>15</v>
      </c>
      <c r="H9">
        <f>STDEV(H4:H6)/SQRT(3)</f>
        <v>9.4733614824822066E-3</v>
      </c>
      <c r="I9">
        <f>STDEV(I4:I6)/SQRT(3)</f>
        <v>3.5816957498431834E-3</v>
      </c>
    </row>
    <row r="10" spans="1:36" x14ac:dyDescent="0.25">
      <c r="B10" t="s">
        <v>16</v>
      </c>
      <c r="C10">
        <f>TTEST(C4:C6,D4:D6,2,2)</f>
        <v>1.9482133131663547E-4</v>
      </c>
      <c r="G10" t="s">
        <v>16</v>
      </c>
      <c r="H10">
        <f>TTEST(H4:H6,I4:I6,2,2)</f>
        <v>6.6735679593396121E-3</v>
      </c>
    </row>
    <row r="11" spans="1:36" x14ac:dyDescent="0.25">
      <c r="C11" t="s">
        <v>17</v>
      </c>
      <c r="H11" t="s">
        <v>25</v>
      </c>
    </row>
    <row r="13" spans="1:36" x14ac:dyDescent="0.25">
      <c r="A13" s="2" t="s">
        <v>18</v>
      </c>
    </row>
    <row r="14" spans="1:36" x14ac:dyDescent="0.25">
      <c r="A14" s="1" t="s">
        <v>0</v>
      </c>
      <c r="B14" s="2" t="s">
        <v>57</v>
      </c>
      <c r="M14" s="1" t="s">
        <v>2</v>
      </c>
      <c r="N14" s="2" t="s">
        <v>57</v>
      </c>
      <c r="U14" s="1" t="s">
        <v>19</v>
      </c>
      <c r="W14" s="2" t="s">
        <v>20</v>
      </c>
      <c r="AE14" s="2" t="s">
        <v>21</v>
      </c>
    </row>
    <row r="15" spans="1:36" x14ac:dyDescent="0.25">
      <c r="C15" s="2" t="s">
        <v>3</v>
      </c>
      <c r="D15" t="s">
        <v>57</v>
      </c>
      <c r="E15" t="s">
        <v>4</v>
      </c>
      <c r="F15" t="s">
        <v>58</v>
      </c>
      <c r="J15" t="s">
        <v>6</v>
      </c>
      <c r="K15" t="s">
        <v>7</v>
      </c>
      <c r="O15" s="2" t="s">
        <v>3</v>
      </c>
      <c r="P15" t="s">
        <v>57</v>
      </c>
      <c r="Q15" t="s">
        <v>8</v>
      </c>
      <c r="R15" t="s">
        <v>59</v>
      </c>
      <c r="W15" s="11" t="s">
        <v>10</v>
      </c>
      <c r="X15" s="11"/>
      <c r="Y15" s="11"/>
      <c r="Z15" s="11" t="s">
        <v>11</v>
      </c>
      <c r="AA15" s="11"/>
      <c r="AB15" s="11"/>
      <c r="AE15" s="11" t="s">
        <v>10</v>
      </c>
      <c r="AF15" s="11"/>
      <c r="AG15" s="11"/>
      <c r="AH15" s="11" t="s">
        <v>11</v>
      </c>
      <c r="AI15" s="11"/>
      <c r="AJ15" s="11"/>
    </row>
    <row r="16" spans="1:36" x14ac:dyDescent="0.25">
      <c r="B16" s="12" t="s">
        <v>10</v>
      </c>
      <c r="C16" t="s">
        <v>32</v>
      </c>
      <c r="D16">
        <v>4.4066666666666672</v>
      </c>
      <c r="E16">
        <f t="shared" ref="E16:E21" si="0">AVERAGE(J16:K16)</f>
        <v>4.585</v>
      </c>
      <c r="F16">
        <f>D16/E16</f>
        <v>0.96110505270810631</v>
      </c>
      <c r="G16">
        <f>F16/F17</f>
        <v>1.2655873696817488</v>
      </c>
      <c r="I16" t="s">
        <v>32</v>
      </c>
      <c r="J16">
        <v>4.38</v>
      </c>
      <c r="K16">
        <v>4.79</v>
      </c>
      <c r="N16" s="12" t="s">
        <v>10</v>
      </c>
      <c r="O16" t="s">
        <v>32</v>
      </c>
      <c r="P16" s="3">
        <v>160.06200000000001</v>
      </c>
      <c r="Q16">
        <v>199.69399999999999</v>
      </c>
      <c r="R16">
        <f t="shared" ref="R16:R21" si="1">P16/Q16</f>
        <v>0.80153635061644324</v>
      </c>
      <c r="S16">
        <f>R16/R17</f>
        <v>1.096386209846945</v>
      </c>
      <c r="W16" t="s">
        <v>32</v>
      </c>
      <c r="X16" t="s">
        <v>33</v>
      </c>
      <c r="Y16" t="s">
        <v>60</v>
      </c>
      <c r="Z16" t="s">
        <v>32</v>
      </c>
      <c r="AA16" t="s">
        <v>33</v>
      </c>
      <c r="AB16" t="s">
        <v>60</v>
      </c>
      <c r="AE16" t="s">
        <v>32</v>
      </c>
      <c r="AF16" t="s">
        <v>33</v>
      </c>
      <c r="AG16" t="s">
        <v>60</v>
      </c>
      <c r="AH16" t="s">
        <v>32</v>
      </c>
      <c r="AI16" t="s">
        <v>33</v>
      </c>
      <c r="AJ16" t="s">
        <v>60</v>
      </c>
    </row>
    <row r="17" spans="2:36" x14ac:dyDescent="0.25">
      <c r="B17" s="12"/>
      <c r="C17" t="s">
        <v>33</v>
      </c>
      <c r="D17">
        <v>3.6300000000000003</v>
      </c>
      <c r="E17">
        <f t="shared" si="0"/>
        <v>4.78</v>
      </c>
      <c r="F17">
        <f>D17/E17</f>
        <v>0.7594142259414226</v>
      </c>
      <c r="G17">
        <f>F17/F17</f>
        <v>1</v>
      </c>
      <c r="I17" t="s">
        <v>33</v>
      </c>
      <c r="J17">
        <v>3.7433333333333336</v>
      </c>
      <c r="K17">
        <v>5.8166666666666673</v>
      </c>
      <c r="N17" s="12"/>
      <c r="O17" t="s">
        <v>33</v>
      </c>
      <c r="P17" s="3">
        <v>158.31200000000001</v>
      </c>
      <c r="Q17">
        <v>216.548</v>
      </c>
      <c r="R17">
        <f t="shared" si="1"/>
        <v>0.73107117128765908</v>
      </c>
      <c r="S17">
        <f>R17/R17</f>
        <v>1</v>
      </c>
      <c r="V17" s="2" t="s">
        <v>3</v>
      </c>
      <c r="W17">
        <v>10.86778</v>
      </c>
      <c r="X17">
        <v>10.901135</v>
      </c>
      <c r="Y17">
        <v>10.768279999999997</v>
      </c>
      <c r="Z17">
        <v>12.044915</v>
      </c>
      <c r="AA17">
        <v>11.83982</v>
      </c>
      <c r="AB17">
        <v>11.991169999999999</v>
      </c>
      <c r="AD17" s="2" t="s">
        <v>3</v>
      </c>
      <c r="AE17">
        <v>598.76256499999988</v>
      </c>
      <c r="AF17">
        <v>614.29724999999996</v>
      </c>
      <c r="AG17">
        <v>599.1959099999998</v>
      </c>
      <c r="AH17">
        <v>467.92832500000003</v>
      </c>
      <c r="AI17">
        <v>473.25746499999985</v>
      </c>
      <c r="AJ17">
        <v>486.11071999999984</v>
      </c>
    </row>
    <row r="18" spans="2:36" x14ac:dyDescent="0.25">
      <c r="B18" s="12"/>
      <c r="C18" t="s">
        <v>60</v>
      </c>
      <c r="D18">
        <v>0.59133333333333338</v>
      </c>
      <c r="E18">
        <f t="shared" si="0"/>
        <v>1.4216666666666669</v>
      </c>
      <c r="F18">
        <f t="shared" ref="F18" si="2">D18/E18</f>
        <v>0.41594372801875729</v>
      </c>
      <c r="G18">
        <f>F18/F17</f>
        <v>0.54771653441588419</v>
      </c>
      <c r="I18" t="s">
        <v>60</v>
      </c>
      <c r="J18">
        <v>1.3066666666666666</v>
      </c>
      <c r="K18">
        <v>1.5366666666666668</v>
      </c>
      <c r="N18" s="12"/>
      <c r="O18" t="s">
        <v>60</v>
      </c>
      <c r="P18">
        <v>35.222000000000001</v>
      </c>
      <c r="Q18">
        <v>214.05099999999999</v>
      </c>
      <c r="R18">
        <f t="shared" si="1"/>
        <v>0.16454956996229872</v>
      </c>
      <c r="S18">
        <f>R18/R17</f>
        <v>0.22508009674690399</v>
      </c>
      <c r="V18" s="2" t="s">
        <v>12</v>
      </c>
      <c r="W18">
        <v>10.626564999999999</v>
      </c>
      <c r="X18">
        <v>10.890179999999999</v>
      </c>
      <c r="Y18">
        <v>10.792029999999997</v>
      </c>
      <c r="Z18">
        <v>12.758094999999997</v>
      </c>
      <c r="AA18">
        <v>12.759519999999998</v>
      </c>
      <c r="AB18">
        <v>12.324845</v>
      </c>
      <c r="AD18" s="2" t="s">
        <v>12</v>
      </c>
      <c r="AE18">
        <v>592.09786500000007</v>
      </c>
      <c r="AF18">
        <v>600.58476999999993</v>
      </c>
      <c r="AG18">
        <v>607.65318499999989</v>
      </c>
      <c r="AH18">
        <v>479.58018000000004</v>
      </c>
      <c r="AI18">
        <v>473.23788999999999</v>
      </c>
      <c r="AJ18">
        <v>471.63292499999989</v>
      </c>
    </row>
    <row r="19" spans="2:36" x14ac:dyDescent="0.25">
      <c r="B19" s="12" t="s">
        <v>11</v>
      </c>
      <c r="C19" t="s">
        <v>32</v>
      </c>
      <c r="D19">
        <v>4.2600000000000007</v>
      </c>
      <c r="E19">
        <f t="shared" si="0"/>
        <v>3.0599999999999996</v>
      </c>
      <c r="F19">
        <f>D19/E19</f>
        <v>1.3921568627450984</v>
      </c>
      <c r="G19">
        <f>F19/F17</f>
        <v>1.8331982930913417</v>
      </c>
      <c r="I19" t="s">
        <v>32</v>
      </c>
      <c r="J19">
        <v>3.3266666666666667</v>
      </c>
      <c r="K19">
        <v>2.793333333333333</v>
      </c>
      <c r="N19" s="12" t="s">
        <v>11</v>
      </c>
      <c r="O19" t="s">
        <v>32</v>
      </c>
      <c r="P19">
        <v>208.703</v>
      </c>
      <c r="Q19">
        <v>211.029</v>
      </c>
      <c r="R19">
        <f t="shared" si="1"/>
        <v>0.98897781821455821</v>
      </c>
      <c r="S19">
        <f>R19/R17</f>
        <v>1.3527791233685769</v>
      </c>
      <c r="V19" s="2" t="s">
        <v>13</v>
      </c>
      <c r="W19">
        <v>10.830605000000002</v>
      </c>
      <c r="X19">
        <v>10.851845000000001</v>
      </c>
      <c r="Y19">
        <v>10.751520000000001</v>
      </c>
      <c r="Z19">
        <v>11.963079999999998</v>
      </c>
      <c r="AA19">
        <v>12.521884999999999</v>
      </c>
      <c r="AB19">
        <v>12.341969999999998</v>
      </c>
      <c r="AD19" s="2" t="s">
        <v>13</v>
      </c>
      <c r="AE19">
        <v>609.90201500000012</v>
      </c>
      <c r="AF19">
        <v>616.53437999999983</v>
      </c>
      <c r="AG19">
        <v>591.9692050000001</v>
      </c>
      <c r="AH19">
        <v>490.98427499999997</v>
      </c>
      <c r="AI19">
        <v>476.18814000000003</v>
      </c>
      <c r="AJ19">
        <v>471.74322000000001</v>
      </c>
    </row>
    <row r="20" spans="2:36" x14ac:dyDescent="0.25">
      <c r="B20" s="12"/>
      <c r="C20" t="s">
        <v>33</v>
      </c>
      <c r="D20">
        <v>4.3233333333333333</v>
      </c>
      <c r="E20">
        <f t="shared" si="0"/>
        <v>3.085</v>
      </c>
      <c r="F20">
        <f>D20/E20</f>
        <v>1.4014046461372232</v>
      </c>
      <c r="G20">
        <f>F20/F17</f>
        <v>1.8453758150236712</v>
      </c>
      <c r="I20" t="s">
        <v>33</v>
      </c>
      <c r="J20">
        <v>3.0500000000000003</v>
      </c>
      <c r="K20">
        <v>3.1199999999999997</v>
      </c>
      <c r="N20" s="12"/>
      <c r="O20" t="s">
        <v>33</v>
      </c>
      <c r="P20">
        <v>210.23599999999999</v>
      </c>
      <c r="Q20">
        <v>218.46799999999999</v>
      </c>
      <c r="R20">
        <f t="shared" si="1"/>
        <v>0.96231942435505424</v>
      </c>
      <c r="S20">
        <f>R20/R17</f>
        <v>1.3163142825890539</v>
      </c>
    </row>
    <row r="21" spans="2:36" x14ac:dyDescent="0.25">
      <c r="B21" s="12"/>
      <c r="C21" t="s">
        <v>60</v>
      </c>
      <c r="D21">
        <v>1.1033333333333333</v>
      </c>
      <c r="E21">
        <f t="shared" si="0"/>
        <v>3.0549999999999997</v>
      </c>
      <c r="F21">
        <f>D21/E21</f>
        <v>0.36115657392253137</v>
      </c>
      <c r="G21">
        <f>F21/F17</f>
        <v>0.47557256841589529</v>
      </c>
      <c r="I21" t="s">
        <v>60</v>
      </c>
      <c r="J21">
        <v>3.2466666666666666</v>
      </c>
      <c r="K21">
        <v>2.8633333333333333</v>
      </c>
      <c r="N21" s="12"/>
      <c r="O21" t="s">
        <v>60</v>
      </c>
      <c r="P21">
        <v>50.698</v>
      </c>
      <c r="Q21">
        <v>192.846</v>
      </c>
      <c r="R21">
        <f t="shared" si="1"/>
        <v>0.26289370793275463</v>
      </c>
      <c r="S21">
        <f>R21/R17</f>
        <v>0.35960070408700634</v>
      </c>
      <c r="V21" t="s">
        <v>14</v>
      </c>
      <c r="W21">
        <f>AVERAGE(W17:W19)</f>
        <v>10.774983333333333</v>
      </c>
      <c r="X21">
        <f>AVERAGE(X17:X19)</f>
        <v>10.881053333333332</v>
      </c>
      <c r="Y21">
        <f t="shared" ref="Y21:AB21" si="3">AVERAGE(Y17:Y19)</f>
        <v>10.770609999999998</v>
      </c>
      <c r="Z21">
        <f t="shared" si="3"/>
        <v>12.25536333333333</v>
      </c>
      <c r="AA21">
        <f t="shared" si="3"/>
        <v>12.373741666666666</v>
      </c>
      <c r="AB21">
        <f t="shared" si="3"/>
        <v>12.219328333333332</v>
      </c>
      <c r="AD21" t="s">
        <v>14</v>
      </c>
      <c r="AE21">
        <f>AVERAGE(AE17:AE19)</f>
        <v>600.25414833333332</v>
      </c>
      <c r="AF21">
        <f>AVERAGE(AF17:AF19)</f>
        <v>610.47213333333332</v>
      </c>
      <c r="AG21">
        <f t="shared" ref="AG21:AJ21" si="4">AVERAGE(AG17:AG19)</f>
        <v>599.60609999999986</v>
      </c>
      <c r="AH21">
        <f t="shared" si="4"/>
        <v>479.49759333333333</v>
      </c>
      <c r="AI21">
        <f t="shared" si="4"/>
        <v>474.22783166666659</v>
      </c>
      <c r="AJ21">
        <f t="shared" si="4"/>
        <v>476.49562166666664</v>
      </c>
    </row>
    <row r="22" spans="2:36" x14ac:dyDescent="0.25">
      <c r="V22" t="s">
        <v>15</v>
      </c>
      <c r="W22">
        <f>STDEV(W17:W19)/SQRT(3)</f>
        <v>7.4981100748418641E-2</v>
      </c>
      <c r="X22">
        <f>STDEV(X17:X19)/SQRT(3)</f>
        <v>1.4942646556453786E-2</v>
      </c>
      <c r="Y22">
        <f t="shared" ref="Y22:AB22" si="5">STDEV(Y17:Y19)/SQRT(3)</f>
        <v>1.1752116121503673E-2</v>
      </c>
      <c r="Z22">
        <f t="shared" si="5"/>
        <v>0.25247348924083934</v>
      </c>
      <c r="AA22">
        <f t="shared" si="5"/>
        <v>0.27563372913362938</v>
      </c>
      <c r="AB22">
        <f t="shared" si="5"/>
        <v>0.11418622977156428</v>
      </c>
      <c r="AD22" t="s">
        <v>15</v>
      </c>
      <c r="AE22">
        <f>STDEV(AE17:AE19)/SQRT(3)</f>
        <v>5.1934431396981742</v>
      </c>
      <c r="AF22">
        <f>STDEV(AF17:AF19)/SQRT(3)</f>
        <v>4.9856846043859342</v>
      </c>
      <c r="AG22">
        <f t="shared" ref="AG22:AJ22" si="6">STDEV(AG17:AG19)/SQRT(3)</f>
        <v>4.532217964645767</v>
      </c>
      <c r="AH22">
        <f t="shared" si="6"/>
        <v>6.655807564795265</v>
      </c>
      <c r="AI22">
        <f t="shared" si="6"/>
        <v>0.98017045566209993</v>
      </c>
      <c r="AJ22">
        <f t="shared" si="6"/>
        <v>4.8076545985371899</v>
      </c>
    </row>
    <row r="23" spans="2:36" x14ac:dyDescent="0.25">
      <c r="C23" s="2" t="s">
        <v>12</v>
      </c>
      <c r="D23" t="s">
        <v>57</v>
      </c>
      <c r="E23" t="s">
        <v>4</v>
      </c>
      <c r="F23" t="s">
        <v>58</v>
      </c>
      <c r="J23" t="s">
        <v>6</v>
      </c>
      <c r="K23" t="s">
        <v>7</v>
      </c>
      <c r="O23" s="2" t="s">
        <v>12</v>
      </c>
      <c r="P23" t="s">
        <v>57</v>
      </c>
      <c r="Q23" t="s">
        <v>8</v>
      </c>
      <c r="R23" t="s">
        <v>59</v>
      </c>
      <c r="V23" t="s">
        <v>37</v>
      </c>
      <c r="W23" s="3" t="s">
        <v>38</v>
      </c>
      <c r="Y23" s="3" t="s">
        <v>38</v>
      </c>
      <c r="Z23" s="3" t="s">
        <v>38</v>
      </c>
      <c r="AB23" s="3" t="s">
        <v>38</v>
      </c>
      <c r="AD23" t="s">
        <v>37</v>
      </c>
      <c r="AE23" s="3" t="s">
        <v>38</v>
      </c>
      <c r="AG23" s="3" t="s">
        <v>38</v>
      </c>
      <c r="AH23" s="3" t="s">
        <v>38</v>
      </c>
      <c r="AJ23" s="3" t="s">
        <v>38</v>
      </c>
    </row>
    <row r="24" spans="2:36" x14ac:dyDescent="0.25">
      <c r="B24" s="12" t="s">
        <v>10</v>
      </c>
      <c r="C24" t="s">
        <v>32</v>
      </c>
      <c r="D24">
        <v>4.1733333333333329</v>
      </c>
      <c r="E24">
        <f t="shared" ref="E24:E29" si="7">AVERAGE(J24:K24)</f>
        <v>3.6366666666666667</v>
      </c>
      <c r="F24">
        <f t="shared" ref="F24:F29" si="8">D24/E24</f>
        <v>1.147571035747021</v>
      </c>
      <c r="G24">
        <f>F24/F25</f>
        <v>1.0772674378925853</v>
      </c>
      <c r="I24" t="s">
        <v>32</v>
      </c>
      <c r="J24">
        <v>3.7833333333333332</v>
      </c>
      <c r="K24">
        <v>3.4899999999999998</v>
      </c>
      <c r="N24" s="12" t="s">
        <v>10</v>
      </c>
      <c r="O24" t="s">
        <v>32</v>
      </c>
      <c r="P24">
        <v>116.634</v>
      </c>
      <c r="Q24">
        <v>163.684</v>
      </c>
      <c r="R24">
        <f>P24/Q24</f>
        <v>0.71255590039344108</v>
      </c>
      <c r="S24">
        <f>R24/R25</f>
        <v>0.97242795559692152</v>
      </c>
      <c r="W24" s="3" t="s">
        <v>61</v>
      </c>
      <c r="Y24" s="3" t="s">
        <v>261</v>
      </c>
      <c r="Z24" s="3" t="s">
        <v>63</v>
      </c>
      <c r="AB24" s="3" t="s">
        <v>262</v>
      </c>
      <c r="AE24" s="3" t="s">
        <v>64</v>
      </c>
      <c r="AG24" s="3" t="s">
        <v>263</v>
      </c>
      <c r="AH24" s="3" t="s">
        <v>65</v>
      </c>
      <c r="AJ24" s="3" t="s">
        <v>233</v>
      </c>
    </row>
    <row r="25" spans="2:36" x14ac:dyDescent="0.25">
      <c r="B25" s="12"/>
      <c r="C25" t="s">
        <v>33</v>
      </c>
      <c r="D25">
        <v>3.5366666666666666</v>
      </c>
      <c r="E25">
        <f t="shared" si="7"/>
        <v>3.3200000000000003</v>
      </c>
      <c r="F25">
        <f t="shared" si="8"/>
        <v>1.0652610441767068</v>
      </c>
      <c r="G25">
        <f>F25/F25</f>
        <v>1</v>
      </c>
      <c r="I25" t="s">
        <v>33</v>
      </c>
      <c r="J25">
        <v>3.0733333333333337</v>
      </c>
      <c r="K25">
        <v>3.5666666666666664</v>
      </c>
      <c r="N25" s="12"/>
      <c r="O25" t="s">
        <v>33</v>
      </c>
      <c r="P25">
        <v>118.518</v>
      </c>
      <c r="Q25">
        <v>161.74199999999999</v>
      </c>
      <c r="R25">
        <f>P25/Q25</f>
        <v>0.73275958007196651</v>
      </c>
      <c r="S25">
        <f>R25/R25</f>
        <v>1</v>
      </c>
      <c r="V25" t="s">
        <v>66</v>
      </c>
      <c r="AD25" t="s">
        <v>66</v>
      </c>
    </row>
    <row r="26" spans="2:36" x14ac:dyDescent="0.25">
      <c r="B26" s="12"/>
      <c r="C26" t="s">
        <v>60</v>
      </c>
      <c r="D26">
        <v>0.89033333333333342</v>
      </c>
      <c r="E26">
        <f t="shared" si="7"/>
        <v>3.6183333333333332</v>
      </c>
      <c r="F26">
        <f t="shared" si="8"/>
        <v>0.24606172270842933</v>
      </c>
      <c r="G26">
        <f>F26/F25</f>
        <v>0.2309872533624841</v>
      </c>
      <c r="I26" t="s">
        <v>60</v>
      </c>
      <c r="J26">
        <v>3.6533333333333329</v>
      </c>
      <c r="K26">
        <v>3.5833333333333335</v>
      </c>
      <c r="N26" s="12"/>
      <c r="O26" t="s">
        <v>60</v>
      </c>
      <c r="P26">
        <v>19.495999999999999</v>
      </c>
      <c r="Q26">
        <v>173.49799999999999</v>
      </c>
      <c r="R26">
        <f t="shared" ref="R26" si="9">P26/Q26</f>
        <v>0.11237017141407971</v>
      </c>
      <c r="S26">
        <f>R26/R25</f>
        <v>0.1533520331498682</v>
      </c>
      <c r="V26" t="s">
        <v>32</v>
      </c>
      <c r="W26" s="3" t="s">
        <v>17</v>
      </c>
      <c r="X26" s="3" t="s">
        <v>67</v>
      </c>
      <c r="AD26" t="s">
        <v>32</v>
      </c>
      <c r="AE26" s="3" t="s">
        <v>17</v>
      </c>
      <c r="AF26" s="3" t="s">
        <v>45</v>
      </c>
    </row>
    <row r="27" spans="2:36" x14ac:dyDescent="0.25">
      <c r="B27" s="12" t="s">
        <v>11</v>
      </c>
      <c r="C27" t="s">
        <v>32</v>
      </c>
      <c r="D27">
        <v>4.1433333333333335</v>
      </c>
      <c r="E27">
        <f t="shared" si="7"/>
        <v>2.4466666666666668</v>
      </c>
      <c r="F27">
        <f t="shared" si="8"/>
        <v>1.6934604904632153</v>
      </c>
      <c r="G27">
        <f>F27/F25</f>
        <v>1.5897140890682022</v>
      </c>
      <c r="I27" t="s">
        <v>32</v>
      </c>
      <c r="J27">
        <v>2.44</v>
      </c>
      <c r="K27">
        <v>2.4533333333333336</v>
      </c>
      <c r="N27" s="12" t="s">
        <v>11</v>
      </c>
      <c r="O27" t="s">
        <v>32</v>
      </c>
      <c r="P27">
        <v>150.452</v>
      </c>
      <c r="Q27">
        <v>168.71899999999999</v>
      </c>
      <c r="R27">
        <f>P27/Q27</f>
        <v>0.89173122173554853</v>
      </c>
      <c r="S27">
        <f>R27/R25</f>
        <v>1.216949250459433</v>
      </c>
      <c r="V27" t="s">
        <v>33</v>
      </c>
      <c r="W27" s="3" t="s">
        <v>17</v>
      </c>
      <c r="X27" s="3" t="s">
        <v>46</v>
      </c>
      <c r="AD27" t="s">
        <v>33</v>
      </c>
      <c r="AE27" s="3" t="s">
        <v>17</v>
      </c>
      <c r="AF27" s="3" t="s">
        <v>45</v>
      </c>
    </row>
    <row r="28" spans="2:36" x14ac:dyDescent="0.25">
      <c r="B28" s="12"/>
      <c r="C28" t="s">
        <v>33</v>
      </c>
      <c r="D28">
        <v>3.73</v>
      </c>
      <c r="E28">
        <f t="shared" si="7"/>
        <v>2.4733333333333332</v>
      </c>
      <c r="F28">
        <f t="shared" si="8"/>
        <v>1.5080862533692723</v>
      </c>
      <c r="G28">
        <f>F28/F25</f>
        <v>1.4156964263485348</v>
      </c>
      <c r="I28" t="s">
        <v>33</v>
      </c>
      <c r="J28">
        <v>2.2799999999999998</v>
      </c>
      <c r="K28">
        <v>2.6666666666666665</v>
      </c>
      <c r="N28" s="12"/>
      <c r="O28" t="s">
        <v>33</v>
      </c>
      <c r="P28">
        <v>152.535</v>
      </c>
      <c r="Q28">
        <v>151.18600000000001</v>
      </c>
      <c r="R28">
        <f>P28/Q28</f>
        <v>1.008922783855648</v>
      </c>
      <c r="S28">
        <f>R28/R25</f>
        <v>1.3768810552521997</v>
      </c>
      <c r="V28" t="s">
        <v>60</v>
      </c>
      <c r="W28" s="3" t="s">
        <v>17</v>
      </c>
      <c r="X28" s="3" t="s">
        <v>67</v>
      </c>
      <c r="AD28" t="s">
        <v>60</v>
      </c>
      <c r="AE28" s="3" t="s">
        <v>17</v>
      </c>
      <c r="AF28" s="3" t="s">
        <v>45</v>
      </c>
    </row>
    <row r="29" spans="2:36" x14ac:dyDescent="0.25">
      <c r="B29" s="12"/>
      <c r="C29" t="s">
        <v>60</v>
      </c>
      <c r="D29">
        <v>0.91133333333333333</v>
      </c>
      <c r="E29">
        <f t="shared" si="7"/>
        <v>2.2199999999999998</v>
      </c>
      <c r="F29">
        <f t="shared" si="8"/>
        <v>0.41051051051051057</v>
      </c>
      <c r="G29">
        <f>F29/F25</f>
        <v>0.38536142174219468</v>
      </c>
      <c r="I29" t="s">
        <v>60</v>
      </c>
      <c r="J29">
        <v>2.2166666666666668</v>
      </c>
      <c r="K29">
        <v>2.2233333333333332</v>
      </c>
      <c r="N29" s="12"/>
      <c r="O29" t="s">
        <v>60</v>
      </c>
      <c r="P29">
        <v>24.45</v>
      </c>
      <c r="Q29">
        <v>186.79900000000001</v>
      </c>
      <c r="R29">
        <f>P29/Q29</f>
        <v>0.13088935165605811</v>
      </c>
      <c r="S29">
        <f>R29/R25</f>
        <v>0.17862523427288809</v>
      </c>
      <c r="W29" s="3"/>
      <c r="X29" s="3"/>
      <c r="AE29" s="3"/>
      <c r="AF29" s="3"/>
    </row>
    <row r="30" spans="2:36" x14ac:dyDescent="0.25">
      <c r="W30" s="2" t="s">
        <v>22</v>
      </c>
      <c r="AE30" s="2" t="s">
        <v>23</v>
      </c>
    </row>
    <row r="31" spans="2:36" x14ac:dyDescent="0.25">
      <c r="C31" s="2" t="s">
        <v>13</v>
      </c>
      <c r="D31" t="s">
        <v>57</v>
      </c>
      <c r="E31" t="s">
        <v>4</v>
      </c>
      <c r="F31" t="s">
        <v>58</v>
      </c>
      <c r="J31" t="s">
        <v>6</v>
      </c>
      <c r="K31" t="s">
        <v>7</v>
      </c>
      <c r="O31" s="2" t="s">
        <v>13</v>
      </c>
      <c r="P31" t="s">
        <v>57</v>
      </c>
      <c r="Q31" t="s">
        <v>8</v>
      </c>
      <c r="R31" t="s">
        <v>59</v>
      </c>
      <c r="W31" s="11" t="s">
        <v>10</v>
      </c>
      <c r="X31" s="11"/>
      <c r="Y31" s="11"/>
      <c r="Z31" s="11" t="s">
        <v>11</v>
      </c>
      <c r="AA31" s="11"/>
      <c r="AB31" s="11"/>
      <c r="AE31" s="11" t="s">
        <v>10</v>
      </c>
      <c r="AF31" s="11"/>
      <c r="AG31" s="11"/>
      <c r="AH31" s="11" t="s">
        <v>11</v>
      </c>
      <c r="AI31" s="11"/>
      <c r="AJ31" s="11"/>
    </row>
    <row r="32" spans="2:36" x14ac:dyDescent="0.25">
      <c r="B32" s="12" t="s">
        <v>10</v>
      </c>
      <c r="C32" t="s">
        <v>32</v>
      </c>
      <c r="D32">
        <v>3.8033333333333332</v>
      </c>
      <c r="E32">
        <f>AVERAGE(J32:K32)</f>
        <v>3.3916666666666666</v>
      </c>
      <c r="F32">
        <f t="shared" ref="F32:F37" si="10">D32/E32</f>
        <v>1.1213759213759213</v>
      </c>
      <c r="G32">
        <f>F32/F33</f>
        <v>0.98095844610730776</v>
      </c>
      <c r="I32" t="s">
        <v>32</v>
      </c>
      <c r="J32">
        <v>3.3433333333333333</v>
      </c>
      <c r="K32">
        <v>3.44</v>
      </c>
      <c r="N32" s="12" t="s">
        <v>10</v>
      </c>
      <c r="O32" t="s">
        <v>32</v>
      </c>
      <c r="P32">
        <v>128.15299999999999</v>
      </c>
      <c r="Q32">
        <v>171.108</v>
      </c>
      <c r="R32">
        <f>P32/Q32</f>
        <v>0.74895972134558286</v>
      </c>
      <c r="S32">
        <f>R32/R33</f>
        <v>1.0566268918575297</v>
      </c>
      <c r="W32" t="s">
        <v>32</v>
      </c>
      <c r="X32" t="s">
        <v>33</v>
      </c>
      <c r="Y32" t="s">
        <v>60</v>
      </c>
      <c r="Z32" t="s">
        <v>32</v>
      </c>
      <c r="AA32" t="s">
        <v>33</v>
      </c>
      <c r="AB32" t="s">
        <v>60</v>
      </c>
      <c r="AE32" t="s">
        <v>32</v>
      </c>
      <c r="AF32" t="s">
        <v>33</v>
      </c>
      <c r="AG32" t="s">
        <v>60</v>
      </c>
      <c r="AH32" t="s">
        <v>32</v>
      </c>
      <c r="AI32" t="s">
        <v>33</v>
      </c>
      <c r="AJ32" t="s">
        <v>60</v>
      </c>
    </row>
    <row r="33" spans="2:36" x14ac:dyDescent="0.25">
      <c r="B33" s="12"/>
      <c r="C33" t="s">
        <v>33</v>
      </c>
      <c r="D33">
        <v>3.8066666666666666</v>
      </c>
      <c r="E33">
        <f>AVERAGE(J33:K33)</f>
        <v>3.33</v>
      </c>
      <c r="F33">
        <f t="shared" si="10"/>
        <v>1.1431431431431431</v>
      </c>
      <c r="G33">
        <f>F33/F33</f>
        <v>1</v>
      </c>
      <c r="I33" t="s">
        <v>33</v>
      </c>
      <c r="J33">
        <v>2.9233333333333333</v>
      </c>
      <c r="K33">
        <v>3.7366666666666664</v>
      </c>
      <c r="N33" s="12"/>
      <c r="O33" t="s">
        <v>33</v>
      </c>
      <c r="P33">
        <v>129.38399999999999</v>
      </c>
      <c r="Q33">
        <v>182.53399999999999</v>
      </c>
      <c r="R33">
        <f>P33/Q33</f>
        <v>0.70882137026526559</v>
      </c>
      <c r="S33">
        <f>R33/R33</f>
        <v>1</v>
      </c>
      <c r="V33" s="2" t="s">
        <v>3</v>
      </c>
      <c r="W33">
        <v>0.14821000000000001</v>
      </c>
      <c r="X33">
        <v>0.14940499999999995</v>
      </c>
      <c r="Y33">
        <v>0.14585000000000001</v>
      </c>
      <c r="Z33">
        <v>0.17217500000000002</v>
      </c>
      <c r="AA33">
        <v>0.17365500000000003</v>
      </c>
      <c r="AB33">
        <v>0.17398</v>
      </c>
      <c r="AD33" s="2" t="s">
        <v>3</v>
      </c>
      <c r="AE33">
        <v>211.45969764675675</v>
      </c>
      <c r="AF33">
        <v>210.50725454077656</v>
      </c>
      <c r="AG33">
        <v>211.12972724182106</v>
      </c>
      <c r="AH33">
        <v>145.3132822353619</v>
      </c>
      <c r="AI33">
        <v>143.44639495266208</v>
      </c>
      <c r="AJ33">
        <v>147.85878777178368</v>
      </c>
    </row>
    <row r="34" spans="2:36" x14ac:dyDescent="0.25">
      <c r="B34" s="12"/>
      <c r="C34" t="s">
        <v>60</v>
      </c>
      <c r="D34">
        <v>0.94066666666666665</v>
      </c>
      <c r="E34">
        <f t="shared" ref="E34" si="11">AVERAGE(J34:K34)</f>
        <v>4.0733333333333341</v>
      </c>
      <c r="F34">
        <f t="shared" si="10"/>
        <v>0.23093289689034366</v>
      </c>
      <c r="G34">
        <f>F34/F33</f>
        <v>0.20201573029199066</v>
      </c>
      <c r="I34" t="s">
        <v>60</v>
      </c>
      <c r="J34">
        <v>3.456666666666667</v>
      </c>
      <c r="K34">
        <v>4.6900000000000004</v>
      </c>
      <c r="N34" s="12"/>
      <c r="O34" t="s">
        <v>60</v>
      </c>
      <c r="P34">
        <v>24.710999999999999</v>
      </c>
      <c r="Q34">
        <v>172.30099999999999</v>
      </c>
      <c r="R34">
        <f t="shared" ref="R34" si="12">P34/Q34</f>
        <v>0.14341762380949619</v>
      </c>
      <c r="S34">
        <f>R34/R33</f>
        <v>0.20233253373247526</v>
      </c>
      <c r="V34" s="2" t="s">
        <v>12</v>
      </c>
      <c r="W34">
        <v>0.148835</v>
      </c>
      <c r="X34">
        <v>0.152555</v>
      </c>
      <c r="Y34">
        <v>0.15422499999999997</v>
      </c>
      <c r="Z34">
        <v>0.17734999999999998</v>
      </c>
      <c r="AA34">
        <v>0.17473999999999995</v>
      </c>
      <c r="AB34">
        <v>0.17372499999999999</v>
      </c>
      <c r="AD34" s="2" t="s">
        <v>12</v>
      </c>
      <c r="AE34">
        <v>214.33535637504127</v>
      </c>
      <c r="AF34">
        <v>216.9518725865978</v>
      </c>
      <c r="AG34">
        <v>214.79884146654913</v>
      </c>
      <c r="AH34">
        <v>150.09587287364357</v>
      </c>
      <c r="AI34">
        <v>149.43049565666891</v>
      </c>
      <c r="AJ34">
        <v>150.96709886860648</v>
      </c>
    </row>
    <row r="35" spans="2:36" x14ac:dyDescent="0.25">
      <c r="B35" s="12" t="s">
        <v>11</v>
      </c>
      <c r="C35" t="s">
        <v>32</v>
      </c>
      <c r="D35">
        <v>4.6999999999999993</v>
      </c>
      <c r="E35">
        <f>AVERAGE(J35:K35)</f>
        <v>2.8116666666666665</v>
      </c>
      <c r="F35">
        <f t="shared" si="10"/>
        <v>1.6716064018968582</v>
      </c>
      <c r="G35">
        <f>F35/F33</f>
        <v>1.4622896633055704</v>
      </c>
      <c r="I35" t="s">
        <v>32</v>
      </c>
      <c r="J35">
        <v>2.8933333333333331</v>
      </c>
      <c r="K35">
        <v>2.7300000000000004</v>
      </c>
      <c r="N35" s="12" t="s">
        <v>11</v>
      </c>
      <c r="O35" t="s">
        <v>32</v>
      </c>
      <c r="P35">
        <v>208.65700000000001</v>
      </c>
      <c r="Q35">
        <v>214.75899999999999</v>
      </c>
      <c r="R35">
        <f>P35/Q35</f>
        <v>0.97158675538627026</v>
      </c>
      <c r="S35">
        <f>R35/R33</f>
        <v>1.3707074816644831</v>
      </c>
      <c r="V35" s="2" t="s">
        <v>13</v>
      </c>
      <c r="W35">
        <v>0.14881</v>
      </c>
      <c r="X35">
        <v>0.14593000000000003</v>
      </c>
      <c r="Y35">
        <v>0.14520000000000002</v>
      </c>
      <c r="Z35">
        <v>0.17112500000000003</v>
      </c>
      <c r="AA35">
        <v>0.17252000000000003</v>
      </c>
      <c r="AB35">
        <v>0.173065</v>
      </c>
      <c r="AD35" s="2" t="s">
        <v>13</v>
      </c>
      <c r="AE35">
        <v>207.88624751820731</v>
      </c>
      <c r="AF35">
        <v>212.00856425890873</v>
      </c>
      <c r="AG35">
        <v>206.11746374621481</v>
      </c>
      <c r="AH35">
        <v>152.49258127243712</v>
      </c>
      <c r="AI35">
        <v>148.35554935000485</v>
      </c>
      <c r="AJ35">
        <v>145.76523192489046</v>
      </c>
    </row>
    <row r="36" spans="2:36" x14ac:dyDescent="0.25">
      <c r="B36" s="12"/>
      <c r="C36" t="s">
        <v>33</v>
      </c>
      <c r="D36">
        <v>3.65</v>
      </c>
      <c r="E36">
        <f>AVERAGE(J36:K36)</f>
        <v>2.5950000000000002</v>
      </c>
      <c r="F36">
        <f t="shared" si="10"/>
        <v>1.4065510597302504</v>
      </c>
      <c r="G36">
        <f>F36/F33</f>
        <v>1.2304242632841682</v>
      </c>
      <c r="I36" t="s">
        <v>33</v>
      </c>
      <c r="J36">
        <v>2.4233333333333333</v>
      </c>
      <c r="K36">
        <v>2.7666666666666671</v>
      </c>
      <c r="N36" s="12"/>
      <c r="O36" t="s">
        <v>33</v>
      </c>
      <c r="P36">
        <v>175.666</v>
      </c>
      <c r="Q36">
        <v>201.434</v>
      </c>
      <c r="R36">
        <f>P36/Q36</f>
        <v>0.87207720642989761</v>
      </c>
      <c r="S36">
        <f>R36/R33</f>
        <v>1.2303201384906552</v>
      </c>
    </row>
    <row r="37" spans="2:36" x14ac:dyDescent="0.25">
      <c r="B37" s="12"/>
      <c r="C37" t="s">
        <v>60</v>
      </c>
      <c r="D37">
        <v>1.1733333333333331</v>
      </c>
      <c r="E37">
        <f>AVERAGE(J37:K37)</f>
        <v>2.4500000000000002</v>
      </c>
      <c r="F37">
        <f t="shared" si="10"/>
        <v>0.47891156462585022</v>
      </c>
      <c r="G37">
        <f>F37/F33</f>
        <v>0.41894277851245565</v>
      </c>
      <c r="I37" t="s">
        <v>60</v>
      </c>
      <c r="J37">
        <v>2.3800000000000003</v>
      </c>
      <c r="K37">
        <v>2.52</v>
      </c>
      <c r="N37" s="12"/>
      <c r="O37" t="s">
        <v>60</v>
      </c>
      <c r="P37">
        <v>39.741999999999997</v>
      </c>
      <c r="Q37">
        <v>176.01400000000001</v>
      </c>
      <c r="R37">
        <f>P37/Q37</f>
        <v>0.22578885770450074</v>
      </c>
      <c r="S37">
        <f>R37/R33</f>
        <v>0.31854126748464529</v>
      </c>
      <c r="V37" t="s">
        <v>14</v>
      </c>
      <c r="W37">
        <f>AVERAGE(W33:W35)</f>
        <v>0.14861833333333332</v>
      </c>
      <c r="X37">
        <f>AVERAGE(X33:X35)</f>
        <v>0.14929666666666666</v>
      </c>
      <c r="Y37">
        <f t="shared" ref="Y37:AB37" si="13">AVERAGE(Y33:Y35)</f>
        <v>0.148425</v>
      </c>
      <c r="Z37">
        <f t="shared" si="13"/>
        <v>0.17355000000000001</v>
      </c>
      <c r="AA37">
        <f t="shared" si="13"/>
        <v>0.17363833333333334</v>
      </c>
      <c r="AB37">
        <f t="shared" si="13"/>
        <v>0.17358999999999999</v>
      </c>
      <c r="AD37" t="s">
        <v>14</v>
      </c>
      <c r="AE37">
        <f>AVERAGE(AE33:AE35)</f>
        <v>211.2271005133351</v>
      </c>
      <c r="AF37">
        <f>AVERAGE(AF33:AF35)</f>
        <v>213.15589712876104</v>
      </c>
      <c r="AG37">
        <f t="shared" ref="AG37:AJ37" si="14">AVERAGE(AG33:AG35)</f>
        <v>210.68201081819498</v>
      </c>
      <c r="AH37">
        <f t="shared" si="14"/>
        <v>149.3005787938142</v>
      </c>
      <c r="AI37">
        <f t="shared" si="14"/>
        <v>147.07747998644527</v>
      </c>
      <c r="AJ37">
        <f t="shared" si="14"/>
        <v>148.19703952176022</v>
      </c>
    </row>
    <row r="38" spans="2:36" x14ac:dyDescent="0.25">
      <c r="V38" t="s">
        <v>15</v>
      </c>
      <c r="W38">
        <f>STDEV(W33:W35)/SQRT(3)</f>
        <v>2.0429417786885039E-4</v>
      </c>
      <c r="X38">
        <f>STDEV(X33:X35)/SQRT(3)</f>
        <v>1.9132396899267667E-3</v>
      </c>
      <c r="Y38">
        <f t="shared" ref="Y38:AB38" si="15">STDEV(Y33:Y35)/SQRT(3)</f>
        <v>2.9060640621523214E-3</v>
      </c>
      <c r="Z38">
        <f t="shared" si="15"/>
        <v>1.9240257274787005E-3</v>
      </c>
      <c r="AA38">
        <f t="shared" si="15"/>
        <v>6.4091297727882979E-4</v>
      </c>
      <c r="AB38">
        <f t="shared" si="15"/>
        <v>2.7262611760431104E-4</v>
      </c>
      <c r="AD38" t="s">
        <v>15</v>
      </c>
      <c r="AE38">
        <f>STDEV(AE33:AE35)/SQRT(3)</f>
        <v>1.865326363908876</v>
      </c>
      <c r="AF38">
        <f>STDEV(AF33:AF35)/SQRT(3)</f>
        <v>1.9468397447156798</v>
      </c>
      <c r="AG38">
        <f t="shared" ref="AG38:AJ38" si="16">STDEV(AG33:AG35)/SQRT(3)</f>
        <v>2.5160761301258807</v>
      </c>
      <c r="AH38">
        <f t="shared" si="16"/>
        <v>2.1102885403814691</v>
      </c>
      <c r="AI38">
        <f t="shared" si="16"/>
        <v>1.841870542182227</v>
      </c>
      <c r="AJ38">
        <f t="shared" si="16"/>
        <v>1.5111436739329824</v>
      </c>
    </row>
    <row r="39" spans="2:36" x14ac:dyDescent="0.25">
      <c r="D39" t="s">
        <v>14</v>
      </c>
      <c r="E39" t="s">
        <v>15</v>
      </c>
      <c r="F39" t="s">
        <v>37</v>
      </c>
      <c r="P39" t="s">
        <v>14</v>
      </c>
      <c r="Q39" t="s">
        <v>15</v>
      </c>
      <c r="R39" t="s">
        <v>37</v>
      </c>
      <c r="V39" t="s">
        <v>37</v>
      </c>
      <c r="W39" s="3" t="s">
        <v>38</v>
      </c>
      <c r="Y39" s="3" t="s">
        <v>38</v>
      </c>
      <c r="Z39" s="3" t="s">
        <v>38</v>
      </c>
      <c r="AB39" s="3" t="s">
        <v>38</v>
      </c>
      <c r="AD39" t="s">
        <v>37</v>
      </c>
      <c r="AE39" s="3" t="s">
        <v>38</v>
      </c>
      <c r="AG39" s="3" t="s">
        <v>38</v>
      </c>
      <c r="AH39" s="3" t="s">
        <v>38</v>
      </c>
      <c r="AJ39" s="3" t="s">
        <v>38</v>
      </c>
    </row>
    <row r="40" spans="2:36" x14ac:dyDescent="0.25">
      <c r="B40" s="12" t="s">
        <v>10</v>
      </c>
      <c r="C40" t="s">
        <v>32</v>
      </c>
      <c r="D40">
        <f t="shared" ref="D40:D45" si="17">AVERAGE(G16,G24,G32)</f>
        <v>1.1079377512272139</v>
      </c>
      <c r="E40">
        <f t="shared" ref="E40:E45" si="18">STDEV(G16,G24,G32)/SQRT(3)</f>
        <v>8.3584103599945822E-2</v>
      </c>
      <c r="F40" s="3" t="s">
        <v>38</v>
      </c>
      <c r="G40" s="3" t="s">
        <v>68</v>
      </c>
      <c r="N40" s="12" t="s">
        <v>10</v>
      </c>
      <c r="O40" t="s">
        <v>32</v>
      </c>
      <c r="P40">
        <f t="shared" ref="P40:P45" si="19">AVERAGE(S16,S24,S32)</f>
        <v>1.0418136857671321</v>
      </c>
      <c r="Q40">
        <f t="shared" ref="Q40:Q45" si="20">STDEV(S16,S24,S32)/SQRT(3)</f>
        <v>3.6542146922815086E-2</v>
      </c>
      <c r="R40" s="3" t="s">
        <v>38</v>
      </c>
      <c r="S40" s="3" t="s">
        <v>69</v>
      </c>
      <c r="W40" s="3" t="s">
        <v>82</v>
      </c>
      <c r="Y40" s="3" t="s">
        <v>264</v>
      </c>
      <c r="Z40" s="3" t="s">
        <v>62</v>
      </c>
      <c r="AB40" s="3" t="s">
        <v>62</v>
      </c>
      <c r="AE40" s="3" t="s">
        <v>39</v>
      </c>
      <c r="AG40" s="3" t="s">
        <v>265</v>
      </c>
      <c r="AH40" s="3" t="s">
        <v>83</v>
      </c>
      <c r="AJ40" s="3" t="s">
        <v>266</v>
      </c>
    </row>
    <row r="41" spans="2:36" x14ac:dyDescent="0.25">
      <c r="B41" s="12"/>
      <c r="C41" t="s">
        <v>33</v>
      </c>
      <c r="D41">
        <f t="shared" si="17"/>
        <v>1</v>
      </c>
      <c r="E41">
        <f t="shared" si="18"/>
        <v>0</v>
      </c>
      <c r="N41" s="12"/>
      <c r="O41" t="s">
        <v>33</v>
      </c>
      <c r="P41">
        <f t="shared" si="19"/>
        <v>1</v>
      </c>
      <c r="Q41">
        <f t="shared" si="20"/>
        <v>0</v>
      </c>
      <c r="V41" t="s">
        <v>66</v>
      </c>
      <c r="AD41" t="s">
        <v>66</v>
      </c>
    </row>
    <row r="42" spans="2:36" x14ac:dyDescent="0.25">
      <c r="B42" s="12"/>
      <c r="C42" t="s">
        <v>60</v>
      </c>
      <c r="D42">
        <f t="shared" si="17"/>
        <v>0.326906506023453</v>
      </c>
      <c r="E42">
        <f t="shared" si="18"/>
        <v>0.11072133002310464</v>
      </c>
      <c r="F42" s="3" t="s">
        <v>70</v>
      </c>
      <c r="G42" s="3" t="s">
        <v>71</v>
      </c>
      <c r="N42" s="12"/>
      <c r="O42" t="s">
        <v>60</v>
      </c>
      <c r="P42">
        <f t="shared" si="19"/>
        <v>0.19358822120974917</v>
      </c>
      <c r="Q42">
        <f t="shared" si="20"/>
        <v>2.1162671759227591E-2</v>
      </c>
      <c r="R42" s="3" t="s">
        <v>72</v>
      </c>
      <c r="S42" s="3" t="s">
        <v>45</v>
      </c>
      <c r="V42" t="s">
        <v>32</v>
      </c>
      <c r="W42" s="3" t="s">
        <v>17</v>
      </c>
      <c r="X42" s="3" t="s">
        <v>45</v>
      </c>
      <c r="AD42" t="s">
        <v>32</v>
      </c>
      <c r="AE42" s="3" t="s">
        <v>17</v>
      </c>
      <c r="AF42" s="3" t="s">
        <v>45</v>
      </c>
    </row>
    <row r="43" spans="2:36" x14ac:dyDescent="0.25">
      <c r="B43" s="12" t="s">
        <v>11</v>
      </c>
      <c r="C43" t="s">
        <v>32</v>
      </c>
      <c r="D43">
        <f t="shared" si="17"/>
        <v>1.6284006818217049</v>
      </c>
      <c r="E43">
        <f t="shared" si="18"/>
        <v>0.10880531889043249</v>
      </c>
      <c r="F43" s="3" t="s">
        <v>38</v>
      </c>
      <c r="G43" s="3" t="s">
        <v>73</v>
      </c>
      <c r="H43" s="3"/>
      <c r="I43" s="3"/>
      <c r="N43" s="12" t="s">
        <v>11</v>
      </c>
      <c r="O43" t="s">
        <v>32</v>
      </c>
      <c r="P43">
        <f t="shared" si="19"/>
        <v>1.3134786184974976</v>
      </c>
      <c r="Q43">
        <f t="shared" si="20"/>
        <v>4.8541376433470652E-2</v>
      </c>
      <c r="R43" s="3" t="s">
        <v>38</v>
      </c>
      <c r="S43" s="3" t="s">
        <v>62</v>
      </c>
      <c r="V43" t="s">
        <v>33</v>
      </c>
      <c r="W43" s="3" t="s">
        <v>17</v>
      </c>
      <c r="X43" s="3" t="s">
        <v>45</v>
      </c>
      <c r="AD43" t="s">
        <v>33</v>
      </c>
      <c r="AE43" s="3" t="s">
        <v>17</v>
      </c>
      <c r="AF43" s="3" t="s">
        <v>45</v>
      </c>
    </row>
    <row r="44" spans="2:36" x14ac:dyDescent="0.25">
      <c r="B44" s="12"/>
      <c r="C44" t="s">
        <v>33</v>
      </c>
      <c r="D44">
        <f t="shared" si="17"/>
        <v>1.4971655015521248</v>
      </c>
      <c r="E44">
        <f t="shared" si="18"/>
        <v>0.18213480392976522</v>
      </c>
      <c r="N44" s="12"/>
      <c r="O44" t="s">
        <v>33</v>
      </c>
      <c r="P44">
        <f t="shared" si="19"/>
        <v>1.3078384921106363</v>
      </c>
      <c r="Q44">
        <f t="shared" si="20"/>
        <v>4.2520210287468468E-2</v>
      </c>
      <c r="T44" s="3"/>
      <c r="U44" s="3"/>
      <c r="V44" t="s">
        <v>60</v>
      </c>
      <c r="W44" s="3" t="s">
        <v>17</v>
      </c>
      <c r="X44" s="3" t="s">
        <v>45</v>
      </c>
      <c r="AD44" t="s">
        <v>60</v>
      </c>
      <c r="AE44" s="3" t="s">
        <v>17</v>
      </c>
      <c r="AF44" s="3" t="s">
        <v>45</v>
      </c>
    </row>
    <row r="45" spans="2:36" x14ac:dyDescent="0.25">
      <c r="B45" s="12"/>
      <c r="C45" t="s">
        <v>60</v>
      </c>
      <c r="D45">
        <f t="shared" si="17"/>
        <v>0.42662558955684854</v>
      </c>
      <c r="E45">
        <f t="shared" si="18"/>
        <v>2.6323512526534559E-2</v>
      </c>
      <c r="F45" s="3" t="s">
        <v>72</v>
      </c>
      <c r="G45" s="3" t="s">
        <v>74</v>
      </c>
      <c r="N45" s="12"/>
      <c r="O45" t="s">
        <v>60</v>
      </c>
      <c r="P45">
        <f t="shared" si="19"/>
        <v>0.28558906861484656</v>
      </c>
      <c r="Q45">
        <f t="shared" si="20"/>
        <v>5.4779606078589421E-2</v>
      </c>
      <c r="R45" s="3" t="s">
        <v>72</v>
      </c>
      <c r="S45" s="3" t="s">
        <v>45</v>
      </c>
    </row>
    <row r="47" spans="2:36" x14ac:dyDescent="0.25">
      <c r="E47" t="s">
        <v>66</v>
      </c>
      <c r="Q47" t="s">
        <v>66</v>
      </c>
    </row>
    <row r="48" spans="2:36" x14ac:dyDescent="0.25">
      <c r="E48" t="s">
        <v>32</v>
      </c>
      <c r="F48" s="3" t="s">
        <v>24</v>
      </c>
      <c r="G48" s="3" t="s">
        <v>75</v>
      </c>
      <c r="Q48" t="s">
        <v>32</v>
      </c>
      <c r="R48" s="3" t="s">
        <v>25</v>
      </c>
      <c r="S48" s="3" t="s">
        <v>76</v>
      </c>
    </row>
    <row r="49" spans="5:19" x14ac:dyDescent="0.25">
      <c r="E49" t="s">
        <v>33</v>
      </c>
      <c r="F49" s="3" t="s">
        <v>24</v>
      </c>
      <c r="G49" s="3" t="s">
        <v>77</v>
      </c>
      <c r="Q49" t="s">
        <v>33</v>
      </c>
      <c r="R49" s="3" t="s">
        <v>25</v>
      </c>
      <c r="S49" s="3" t="s">
        <v>78</v>
      </c>
    </row>
    <row r="50" spans="5:19" x14ac:dyDescent="0.25">
      <c r="E50" t="s">
        <v>60</v>
      </c>
      <c r="F50" s="3" t="s">
        <v>38</v>
      </c>
      <c r="G50" s="3" t="s">
        <v>79</v>
      </c>
      <c r="Q50" t="s">
        <v>60</v>
      </c>
      <c r="R50" s="3" t="s">
        <v>38</v>
      </c>
      <c r="S50" s="3" t="s">
        <v>80</v>
      </c>
    </row>
  </sheetData>
  <mergeCells count="24">
    <mergeCell ref="N40:N42"/>
    <mergeCell ref="B32:B34"/>
    <mergeCell ref="B40:B42"/>
    <mergeCell ref="B43:B45"/>
    <mergeCell ref="N43:N45"/>
    <mergeCell ref="B27:B29"/>
    <mergeCell ref="N27:N29"/>
    <mergeCell ref="B35:B37"/>
    <mergeCell ref="N35:N37"/>
    <mergeCell ref="N32:N34"/>
    <mergeCell ref="B16:B18"/>
    <mergeCell ref="B19:B21"/>
    <mergeCell ref="B24:B26"/>
    <mergeCell ref="N16:N18"/>
    <mergeCell ref="N19:N21"/>
    <mergeCell ref="N24:N26"/>
    <mergeCell ref="AH15:AJ15"/>
    <mergeCell ref="AE31:AG31"/>
    <mergeCell ref="AH31:AJ31"/>
    <mergeCell ref="W15:Y15"/>
    <mergeCell ref="Z15:AB15"/>
    <mergeCell ref="W31:Y31"/>
    <mergeCell ref="Z31:AB31"/>
    <mergeCell ref="AE15:AG15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80" zoomScaleNormal="80" workbookViewId="0"/>
  </sheetViews>
  <sheetFormatPr defaultRowHeight="15" x14ac:dyDescent="0.25"/>
  <sheetData>
    <row r="1" spans="1:70" x14ac:dyDescent="0.25">
      <c r="A1" s="2" t="s">
        <v>54</v>
      </c>
    </row>
    <row r="2" spans="1:70" x14ac:dyDescent="0.25">
      <c r="A2" s="1" t="s">
        <v>0</v>
      </c>
      <c r="B2" s="2" t="s">
        <v>84</v>
      </c>
      <c r="L2" s="2" t="s">
        <v>85</v>
      </c>
      <c r="V2" s="2" t="s">
        <v>86</v>
      </c>
      <c r="AF2" s="2" t="s">
        <v>87</v>
      </c>
      <c r="AP2" s="2" t="s">
        <v>88</v>
      </c>
      <c r="AZ2" s="2" t="s">
        <v>89</v>
      </c>
      <c r="BJ2" s="2" t="s">
        <v>90</v>
      </c>
    </row>
    <row r="3" spans="1:70" x14ac:dyDescent="0.25">
      <c r="B3" s="2" t="s">
        <v>3</v>
      </c>
      <c r="C3" t="s">
        <v>84</v>
      </c>
      <c r="D3" t="s">
        <v>4</v>
      </c>
      <c r="E3" t="s">
        <v>91</v>
      </c>
      <c r="I3" t="s">
        <v>6</v>
      </c>
      <c r="J3" t="s">
        <v>7</v>
      </c>
      <c r="L3" s="2" t="s">
        <v>3</v>
      </c>
      <c r="M3" t="s">
        <v>85</v>
      </c>
      <c r="N3" t="s">
        <v>4</v>
      </c>
      <c r="O3" t="s">
        <v>92</v>
      </c>
      <c r="S3" t="s">
        <v>6</v>
      </c>
      <c r="T3" t="s">
        <v>7</v>
      </c>
      <c r="V3" s="2" t="s">
        <v>3</v>
      </c>
      <c r="W3" t="s">
        <v>86</v>
      </c>
      <c r="X3" t="s">
        <v>4</v>
      </c>
      <c r="Y3" t="s">
        <v>93</v>
      </c>
      <c r="AC3" t="s">
        <v>6</v>
      </c>
      <c r="AD3" t="s">
        <v>7</v>
      </c>
      <c r="AF3" s="2" t="s">
        <v>3</v>
      </c>
      <c r="AG3" t="s">
        <v>87</v>
      </c>
      <c r="AH3" t="s">
        <v>4</v>
      </c>
      <c r="AI3" t="s">
        <v>94</v>
      </c>
      <c r="AM3" t="s">
        <v>6</v>
      </c>
      <c r="AN3" t="s">
        <v>7</v>
      </c>
      <c r="AP3" s="2" t="s">
        <v>3</v>
      </c>
      <c r="AQ3" t="s">
        <v>88</v>
      </c>
      <c r="AR3" t="s">
        <v>4</v>
      </c>
      <c r="AS3" t="s">
        <v>95</v>
      </c>
      <c r="AW3" t="s">
        <v>6</v>
      </c>
      <c r="AX3" t="s">
        <v>7</v>
      </c>
      <c r="AZ3" s="2" t="s">
        <v>3</v>
      </c>
      <c r="BA3" t="s">
        <v>89</v>
      </c>
      <c r="BB3" t="s">
        <v>4</v>
      </c>
      <c r="BC3" t="s">
        <v>96</v>
      </c>
      <c r="BG3" t="s">
        <v>6</v>
      </c>
      <c r="BH3" t="s">
        <v>7</v>
      </c>
      <c r="BJ3" s="2" t="s">
        <v>3</v>
      </c>
      <c r="BK3" t="s">
        <v>90</v>
      </c>
      <c r="BL3" t="s">
        <v>4</v>
      </c>
      <c r="BM3" t="s">
        <v>97</v>
      </c>
      <c r="BQ3" t="s">
        <v>6</v>
      </c>
      <c r="BR3" t="s">
        <v>7</v>
      </c>
    </row>
    <row r="4" spans="1:70" x14ac:dyDescent="0.25">
      <c r="B4" t="s">
        <v>10</v>
      </c>
      <c r="C4">
        <v>1.83</v>
      </c>
      <c r="D4">
        <f>AVERAGE(I4:J4)</f>
        <v>1.5816666666666666</v>
      </c>
      <c r="E4">
        <f>C4/D4</f>
        <v>1.1570073761854585</v>
      </c>
      <c r="F4">
        <f>E4/E4</f>
        <v>1</v>
      </c>
      <c r="H4" t="s">
        <v>10</v>
      </c>
      <c r="I4">
        <v>1.6133333333333333</v>
      </c>
      <c r="J4">
        <v>1.55</v>
      </c>
      <c r="L4" t="s">
        <v>10</v>
      </c>
      <c r="M4">
        <v>1.4533333333333334</v>
      </c>
      <c r="N4">
        <f>AVERAGE(S4:T4)</f>
        <v>1.5816666666666666</v>
      </c>
      <c r="O4">
        <f>M4/N4</f>
        <v>0.91886195995785047</v>
      </c>
      <c r="P4">
        <f>O4/O4</f>
        <v>1</v>
      </c>
      <c r="R4" t="s">
        <v>10</v>
      </c>
      <c r="S4">
        <v>1.6133333333333333</v>
      </c>
      <c r="T4">
        <v>1.55</v>
      </c>
      <c r="V4" t="s">
        <v>10</v>
      </c>
      <c r="W4">
        <v>3.0233333333333334</v>
      </c>
      <c r="X4">
        <f>AVERAGE(AC4:AD4)</f>
        <v>2.6833333333333336</v>
      </c>
      <c r="Y4">
        <f>W4/X4</f>
        <v>1.1267080745341613</v>
      </c>
      <c r="Z4">
        <f>Y4/Y4</f>
        <v>1</v>
      </c>
      <c r="AB4" t="s">
        <v>10</v>
      </c>
      <c r="AC4">
        <v>2.73</v>
      </c>
      <c r="AD4">
        <v>2.6366666666666667</v>
      </c>
      <c r="AF4" t="s">
        <v>10</v>
      </c>
      <c r="AG4">
        <v>2.0299999999999998</v>
      </c>
      <c r="AH4">
        <f>AVERAGE(AM4:AN4)</f>
        <v>1.5816666666666666</v>
      </c>
      <c r="AI4">
        <f>AG4/AH4</f>
        <v>1.2834562697576395</v>
      </c>
      <c r="AJ4">
        <f>AI4/AI4</f>
        <v>1</v>
      </c>
      <c r="AL4" t="s">
        <v>10</v>
      </c>
      <c r="AM4">
        <v>1.6133333333333333</v>
      </c>
      <c r="AN4">
        <v>1.55</v>
      </c>
      <c r="AP4" t="s">
        <v>10</v>
      </c>
      <c r="AQ4">
        <v>2.0533333333333332</v>
      </c>
      <c r="AR4">
        <f>AVERAGE(AW4:AX4)</f>
        <v>1.5816666666666666</v>
      </c>
      <c r="AS4">
        <f>AQ4/AR4</f>
        <v>1.2982086406743942</v>
      </c>
      <c r="AT4">
        <f>AS4/AS4</f>
        <v>1</v>
      </c>
      <c r="AV4" t="s">
        <v>10</v>
      </c>
      <c r="AW4">
        <v>1.6133333333333333</v>
      </c>
      <c r="AX4">
        <v>1.55</v>
      </c>
      <c r="AZ4" t="s">
        <v>10</v>
      </c>
      <c r="BA4">
        <v>1.1826666666666668</v>
      </c>
      <c r="BB4">
        <f>AVERAGE(BG4:BH4)</f>
        <v>1.5816666666666666</v>
      </c>
      <c r="BC4">
        <f>BA4/BB4</f>
        <v>0.74773445732349852</v>
      </c>
      <c r="BD4">
        <f>BC4/BC4</f>
        <v>1</v>
      </c>
      <c r="BF4" t="s">
        <v>10</v>
      </c>
      <c r="BG4">
        <v>1.6133333333333333</v>
      </c>
      <c r="BH4">
        <v>1.55</v>
      </c>
      <c r="BJ4" t="s">
        <v>10</v>
      </c>
      <c r="BK4">
        <v>2.7999999999999994</v>
      </c>
      <c r="BL4">
        <f>AVERAGE(BQ4:BR4)</f>
        <v>2.6866666666666665</v>
      </c>
      <c r="BM4">
        <f>BK4/BL4</f>
        <v>1.042183622828784</v>
      </c>
      <c r="BN4">
        <f>BM4/BM4</f>
        <v>1</v>
      </c>
      <c r="BP4" t="s">
        <v>10</v>
      </c>
      <c r="BQ4">
        <v>2.3733333333333331</v>
      </c>
      <c r="BR4">
        <v>3</v>
      </c>
    </row>
    <row r="5" spans="1:70" x14ac:dyDescent="0.25">
      <c r="B5" t="s">
        <v>11</v>
      </c>
      <c r="C5">
        <v>3.1833333333333336</v>
      </c>
      <c r="D5">
        <f>AVERAGE(I5:J5)</f>
        <v>2.9266666666666667</v>
      </c>
      <c r="E5">
        <f>C5/D5</f>
        <v>1.0876993166287017</v>
      </c>
      <c r="F5">
        <f>E5/E4</f>
        <v>0.94009713249602711</v>
      </c>
      <c r="H5" t="s">
        <v>11</v>
      </c>
      <c r="I5">
        <v>3.0999999999999996</v>
      </c>
      <c r="J5">
        <v>2.7533333333333334</v>
      </c>
      <c r="L5" t="s">
        <v>11</v>
      </c>
      <c r="M5">
        <v>3.0566666666666666</v>
      </c>
      <c r="N5">
        <f>AVERAGE(S5:T5)</f>
        <v>2.9266666666666667</v>
      </c>
      <c r="O5">
        <f>M5/N5</f>
        <v>1.0444191343963554</v>
      </c>
      <c r="P5">
        <f>O5/O4</f>
        <v>1.1366442185116297</v>
      </c>
      <c r="R5" t="s">
        <v>11</v>
      </c>
      <c r="S5">
        <v>3.0999999999999996</v>
      </c>
      <c r="T5">
        <v>2.7533333333333334</v>
      </c>
      <c r="V5" t="s">
        <v>11</v>
      </c>
      <c r="W5">
        <v>4.3600000000000003</v>
      </c>
      <c r="X5">
        <f>AVERAGE(AC5:AD5)</f>
        <v>3.4766666666666666</v>
      </c>
      <c r="Y5">
        <f>W5/X5</f>
        <v>1.2540747842761266</v>
      </c>
      <c r="Z5">
        <f>Y5/Y4</f>
        <v>1.1130432208845447</v>
      </c>
      <c r="AB5" t="s">
        <v>11</v>
      </c>
      <c r="AC5">
        <v>3.7233333333333332</v>
      </c>
      <c r="AD5">
        <v>3.2300000000000004</v>
      </c>
      <c r="AF5" t="s">
        <v>11</v>
      </c>
      <c r="AG5">
        <v>2.9433333333333334</v>
      </c>
      <c r="AH5">
        <f>AVERAGE(AM5:AN5)</f>
        <v>2.9266666666666667</v>
      </c>
      <c r="AI5">
        <f>AG5/AH5</f>
        <v>1.0056947608200455</v>
      </c>
      <c r="AJ5">
        <f>AI5/AI4</f>
        <v>0.78358319213318828</v>
      </c>
      <c r="AL5" t="s">
        <v>11</v>
      </c>
      <c r="AM5">
        <v>3.0999999999999996</v>
      </c>
      <c r="AN5">
        <v>2.7533333333333334</v>
      </c>
      <c r="AP5" t="s">
        <v>11</v>
      </c>
      <c r="AQ5">
        <v>3.2666666666666671</v>
      </c>
      <c r="AR5">
        <f>AVERAGE(AW5:AX5)</f>
        <v>2.9266666666666667</v>
      </c>
      <c r="AS5">
        <f>AQ5/AR5</f>
        <v>1.1161731207289294</v>
      </c>
      <c r="AT5">
        <f>AS5/AS4</f>
        <v>0.85977945744460538</v>
      </c>
      <c r="AV5" t="s">
        <v>11</v>
      </c>
      <c r="AW5">
        <v>3.0999999999999996</v>
      </c>
      <c r="AX5">
        <v>2.7533333333333334</v>
      </c>
      <c r="AZ5" t="s">
        <v>11</v>
      </c>
      <c r="BA5">
        <v>2.8233333333333328</v>
      </c>
      <c r="BB5">
        <f>AVERAGE(BG5:BH5)</f>
        <v>2.9266666666666667</v>
      </c>
      <c r="BC5">
        <f>BA5/BB5</f>
        <v>0.9646924829157173</v>
      </c>
      <c r="BD5">
        <f>BC5/BC4</f>
        <v>1.2901538420053771</v>
      </c>
      <c r="BF5" t="s">
        <v>11</v>
      </c>
      <c r="BG5">
        <v>3.0999999999999996</v>
      </c>
      <c r="BH5">
        <v>2.7533333333333334</v>
      </c>
      <c r="BJ5" t="s">
        <v>11</v>
      </c>
      <c r="BK5">
        <v>2.42</v>
      </c>
      <c r="BL5">
        <f>AVERAGE(BQ5:BR5)</f>
        <v>2.1016666666666666</v>
      </c>
      <c r="BM5">
        <f>BK5/BL5</f>
        <v>1.1514670896114196</v>
      </c>
      <c r="BN5">
        <f>BM5/BM4</f>
        <v>1.1048600883652433</v>
      </c>
      <c r="BP5" t="s">
        <v>11</v>
      </c>
      <c r="BQ5">
        <v>1.9366666666666665</v>
      </c>
      <c r="BR5">
        <v>2.2666666666666671</v>
      </c>
    </row>
    <row r="7" spans="1:70" x14ac:dyDescent="0.25">
      <c r="B7" s="2" t="s">
        <v>12</v>
      </c>
      <c r="C7" t="s">
        <v>84</v>
      </c>
      <c r="D7" t="s">
        <v>4</v>
      </c>
      <c r="E7" t="s">
        <v>91</v>
      </c>
      <c r="I7" t="s">
        <v>6</v>
      </c>
      <c r="J7" t="s">
        <v>7</v>
      </c>
      <c r="L7" s="2" t="s">
        <v>12</v>
      </c>
      <c r="M7" t="s">
        <v>85</v>
      </c>
      <c r="N7" t="s">
        <v>4</v>
      </c>
      <c r="O7" t="s">
        <v>92</v>
      </c>
      <c r="S7" t="s">
        <v>6</v>
      </c>
      <c r="T7" t="s">
        <v>7</v>
      </c>
      <c r="V7" s="2" t="s">
        <v>12</v>
      </c>
      <c r="W7" t="s">
        <v>86</v>
      </c>
      <c r="X7" t="s">
        <v>4</v>
      </c>
      <c r="Y7" t="s">
        <v>93</v>
      </c>
      <c r="AC7" t="s">
        <v>6</v>
      </c>
      <c r="AD7" t="s">
        <v>7</v>
      </c>
      <c r="AF7" s="2" t="s">
        <v>12</v>
      </c>
      <c r="AG7" t="s">
        <v>87</v>
      </c>
      <c r="AH7" t="s">
        <v>4</v>
      </c>
      <c r="AI7" t="s">
        <v>94</v>
      </c>
      <c r="AM7" t="s">
        <v>6</v>
      </c>
      <c r="AN7" t="s">
        <v>7</v>
      </c>
      <c r="AP7" s="2" t="s">
        <v>12</v>
      </c>
      <c r="AQ7" t="s">
        <v>88</v>
      </c>
      <c r="AR7" t="s">
        <v>4</v>
      </c>
      <c r="AS7" t="s">
        <v>95</v>
      </c>
      <c r="AW7" t="s">
        <v>6</v>
      </c>
      <c r="AX7" t="s">
        <v>7</v>
      </c>
      <c r="AZ7" s="2" t="s">
        <v>12</v>
      </c>
      <c r="BA7" t="s">
        <v>89</v>
      </c>
      <c r="BB7" t="s">
        <v>4</v>
      </c>
      <c r="BC7" t="s">
        <v>96</v>
      </c>
      <c r="BG7" t="s">
        <v>6</v>
      </c>
      <c r="BH7" t="s">
        <v>7</v>
      </c>
      <c r="BJ7" s="2" t="s">
        <v>12</v>
      </c>
      <c r="BK7" t="s">
        <v>90</v>
      </c>
      <c r="BL7" t="s">
        <v>4</v>
      </c>
      <c r="BM7" t="s">
        <v>97</v>
      </c>
      <c r="BQ7" t="s">
        <v>6</v>
      </c>
      <c r="BR7" t="s">
        <v>7</v>
      </c>
    </row>
    <row r="8" spans="1:70" x14ac:dyDescent="0.25">
      <c r="B8" t="s">
        <v>10</v>
      </c>
      <c r="C8">
        <v>3.4766666666666666</v>
      </c>
      <c r="D8">
        <f>AVERAGE(I8:J8)</f>
        <v>3.2555616665000002</v>
      </c>
      <c r="E8">
        <f>C8/D8</f>
        <v>1.067916084171237</v>
      </c>
      <c r="F8">
        <f>E8/E8</f>
        <v>1</v>
      </c>
      <c r="H8" t="s">
        <v>10</v>
      </c>
      <c r="I8" s="3">
        <v>3.2311233330000002</v>
      </c>
      <c r="J8" s="3">
        <v>3.28</v>
      </c>
      <c r="L8" t="s">
        <v>10</v>
      </c>
      <c r="M8">
        <v>3.5100000000000002</v>
      </c>
      <c r="N8">
        <f>AVERAGE(S8:T8)</f>
        <v>3.2555616665000002</v>
      </c>
      <c r="O8">
        <f>M8/N8</f>
        <v>1.0781549728018338</v>
      </c>
      <c r="P8">
        <f>O8/O8</f>
        <v>1</v>
      </c>
      <c r="R8" t="s">
        <v>10</v>
      </c>
      <c r="S8" s="3">
        <v>3.2311233330000002</v>
      </c>
      <c r="T8" s="3">
        <v>3.28</v>
      </c>
      <c r="V8" t="s">
        <v>10</v>
      </c>
      <c r="W8">
        <v>2.3633333333333333</v>
      </c>
      <c r="X8">
        <f>AVERAGE(AC8:AD8)</f>
        <v>3.2555616665000002</v>
      </c>
      <c r="Y8">
        <f>W8/X8</f>
        <v>0.72593720390930683</v>
      </c>
      <c r="Z8">
        <f>Y8/Y8</f>
        <v>1</v>
      </c>
      <c r="AB8" t="s">
        <v>10</v>
      </c>
      <c r="AC8" s="3">
        <v>3.2311233330000002</v>
      </c>
      <c r="AD8" s="3">
        <v>3.28</v>
      </c>
      <c r="AF8" t="s">
        <v>10</v>
      </c>
      <c r="AG8">
        <v>3.06</v>
      </c>
      <c r="AH8">
        <f>AVERAGE(AM8:AN8)</f>
        <v>3.2555616665000002</v>
      </c>
      <c r="AI8">
        <f>AG8/AH8</f>
        <v>0.93992997628877806</v>
      </c>
      <c r="AJ8">
        <f>AI8/AI8</f>
        <v>1</v>
      </c>
      <c r="AL8" t="s">
        <v>10</v>
      </c>
      <c r="AM8" s="3">
        <v>3.2311233330000002</v>
      </c>
      <c r="AN8" s="3">
        <v>3.28</v>
      </c>
      <c r="AP8" t="s">
        <v>10</v>
      </c>
      <c r="AQ8">
        <v>2.6666666666666665</v>
      </c>
      <c r="AR8">
        <f>AVERAGE(AW8:AX8)</f>
        <v>3.2555616665000002</v>
      </c>
      <c r="AS8">
        <f>AQ8/AR8</f>
        <v>0.81911109044773678</v>
      </c>
      <c r="AT8">
        <f>AS8/AS8</f>
        <v>1</v>
      </c>
      <c r="AV8" t="s">
        <v>10</v>
      </c>
      <c r="AW8" s="3">
        <v>3.2311233330000002</v>
      </c>
      <c r="AX8" s="3">
        <v>3.28</v>
      </c>
      <c r="AZ8" t="s">
        <v>10</v>
      </c>
      <c r="BA8">
        <v>3</v>
      </c>
      <c r="BB8">
        <f>AVERAGE(BG8:BH8)</f>
        <v>2.9388800000000002</v>
      </c>
      <c r="BC8">
        <f>BA8/BB8</f>
        <v>1.020797038327526</v>
      </c>
      <c r="BD8">
        <f>BC8/BC8</f>
        <v>1</v>
      </c>
      <c r="BF8" t="s">
        <v>10</v>
      </c>
      <c r="BG8">
        <v>2.9839699999999998</v>
      </c>
      <c r="BH8">
        <v>2.8937900000000001</v>
      </c>
      <c r="BJ8" t="s">
        <v>10</v>
      </c>
      <c r="BK8">
        <v>3.4833333333333338</v>
      </c>
      <c r="BL8">
        <f>AVERAGE(BQ8:BR8)</f>
        <v>3.9000000000000004</v>
      </c>
      <c r="BM8">
        <f>BK8/BL8</f>
        <v>0.89316239316239321</v>
      </c>
      <c r="BN8">
        <f>BM8/BM8</f>
        <v>1</v>
      </c>
      <c r="BP8" t="s">
        <v>10</v>
      </c>
      <c r="BQ8">
        <v>3.85</v>
      </c>
      <c r="BR8">
        <v>3.9500000000000006</v>
      </c>
    </row>
    <row r="9" spans="1:70" x14ac:dyDescent="0.25">
      <c r="B9" t="s">
        <v>11</v>
      </c>
      <c r="C9">
        <v>3.2000000000000006</v>
      </c>
      <c r="D9">
        <f>AVERAGE(I9:J9)</f>
        <v>3.3533499999999998</v>
      </c>
      <c r="E9">
        <f>C9/D9</f>
        <v>0.95426961098602914</v>
      </c>
      <c r="F9">
        <f>E9/E8</f>
        <v>0.89358108294304428</v>
      </c>
      <c r="H9" t="s">
        <v>11</v>
      </c>
      <c r="I9" s="3">
        <v>3.4167000000000001</v>
      </c>
      <c r="J9" s="3">
        <v>3.29</v>
      </c>
      <c r="L9" t="s">
        <v>11</v>
      </c>
      <c r="M9">
        <v>3.1466666666666665</v>
      </c>
      <c r="N9">
        <f>AVERAGE(S9:T9)</f>
        <v>3.3533499999999998</v>
      </c>
      <c r="O9">
        <f>M9/N9</f>
        <v>0.93836511746959506</v>
      </c>
      <c r="P9">
        <f>O9/O8</f>
        <v>0.87034344889310056</v>
      </c>
      <c r="R9" t="s">
        <v>11</v>
      </c>
      <c r="S9" s="3">
        <v>3.4167000000000001</v>
      </c>
      <c r="T9" s="3">
        <v>3.29</v>
      </c>
      <c r="V9" t="s">
        <v>11</v>
      </c>
      <c r="W9">
        <v>3.8866666666666667</v>
      </c>
      <c r="X9">
        <f>AVERAGE(AC9:AD9)</f>
        <v>3.3533499999999998</v>
      </c>
      <c r="Y9">
        <f>W9/X9</f>
        <v>1.1590399650101144</v>
      </c>
      <c r="Z9">
        <f>Y9/Y8</f>
        <v>1.5966118815353019</v>
      </c>
      <c r="AB9" t="s">
        <v>11</v>
      </c>
      <c r="AC9" s="3">
        <v>3.4167000000000001</v>
      </c>
      <c r="AD9" s="3">
        <v>3.29</v>
      </c>
      <c r="AF9" t="s">
        <v>11</v>
      </c>
      <c r="AG9">
        <v>3.78</v>
      </c>
      <c r="AH9">
        <f>AVERAGE(AM9:AN9)</f>
        <v>3.3533499999999998</v>
      </c>
      <c r="AI9">
        <f>AG9/AH9</f>
        <v>1.1272309779772467</v>
      </c>
      <c r="AJ9">
        <f>AI9/AI8</f>
        <v>1.199271229148376</v>
      </c>
      <c r="AL9" t="s">
        <v>11</v>
      </c>
      <c r="AM9" s="3">
        <v>3.4167000000000001</v>
      </c>
      <c r="AN9" s="3">
        <v>3.29</v>
      </c>
      <c r="AP9" t="s">
        <v>11</v>
      </c>
      <c r="AQ9">
        <v>2.8166666666666664</v>
      </c>
      <c r="AR9">
        <f>AVERAGE(AW9:AX9)</f>
        <v>3.3533499999999998</v>
      </c>
      <c r="AS9">
        <f>AQ9/AR9</f>
        <v>0.83995606383666077</v>
      </c>
      <c r="AT9">
        <f>AS9/AS8</f>
        <v>1.0254482861140726</v>
      </c>
      <c r="AV9" t="s">
        <v>11</v>
      </c>
      <c r="AW9" s="3">
        <v>3.4167000000000001</v>
      </c>
      <c r="AX9" s="3">
        <v>3.29</v>
      </c>
      <c r="AZ9" t="s">
        <v>11</v>
      </c>
      <c r="BA9">
        <v>4.2433333333333332</v>
      </c>
      <c r="BB9">
        <f>AVERAGE(BG9:BH9)</f>
        <v>3.2788899999999996</v>
      </c>
      <c r="BC9">
        <f>BA9/BB9</f>
        <v>1.2941371419392946</v>
      </c>
      <c r="BD9">
        <f>BC9/BC8</f>
        <v>1.2677712545675182</v>
      </c>
      <c r="BF9" t="s">
        <v>11</v>
      </c>
      <c r="BG9">
        <v>3.2299899999999999</v>
      </c>
      <c r="BH9">
        <v>3.3277899999999998</v>
      </c>
      <c r="BJ9" t="s">
        <v>11</v>
      </c>
      <c r="BK9">
        <v>3.6633333333333336</v>
      </c>
      <c r="BL9">
        <f>AVERAGE(BQ9:BR9)</f>
        <v>3.6866666666666665</v>
      </c>
      <c r="BM9">
        <f>BK9/BL9</f>
        <v>0.99367088607594944</v>
      </c>
      <c r="BN9">
        <f>BM9/BM8</f>
        <v>1.1125310399127855</v>
      </c>
      <c r="BP9" t="s">
        <v>11</v>
      </c>
      <c r="BQ9">
        <v>3.9599999999999995</v>
      </c>
      <c r="BR9">
        <v>3.4133333333333336</v>
      </c>
    </row>
    <row r="11" spans="1:70" x14ac:dyDescent="0.25">
      <c r="B11" s="2" t="s">
        <v>13</v>
      </c>
      <c r="C11" t="s">
        <v>84</v>
      </c>
      <c r="D11" t="s">
        <v>4</v>
      </c>
      <c r="E11" t="s">
        <v>91</v>
      </c>
      <c r="I11" t="s">
        <v>6</v>
      </c>
      <c r="J11" t="s">
        <v>7</v>
      </c>
      <c r="L11" s="2" t="s">
        <v>13</v>
      </c>
      <c r="M11" t="s">
        <v>85</v>
      </c>
      <c r="N11" t="s">
        <v>4</v>
      </c>
      <c r="O11" t="s">
        <v>92</v>
      </c>
      <c r="S11" t="s">
        <v>6</v>
      </c>
      <c r="T11" t="s">
        <v>7</v>
      </c>
      <c r="V11" s="2" t="s">
        <v>13</v>
      </c>
      <c r="W11" t="s">
        <v>86</v>
      </c>
      <c r="X11" t="s">
        <v>4</v>
      </c>
      <c r="Y11" t="s">
        <v>93</v>
      </c>
      <c r="AC11" t="s">
        <v>6</v>
      </c>
      <c r="AD11" t="s">
        <v>7</v>
      </c>
      <c r="AF11" s="2" t="s">
        <v>13</v>
      </c>
      <c r="AG11" t="s">
        <v>87</v>
      </c>
      <c r="AH11" t="s">
        <v>4</v>
      </c>
      <c r="AI11" t="s">
        <v>94</v>
      </c>
      <c r="AM11" t="s">
        <v>6</v>
      </c>
      <c r="AN11" t="s">
        <v>7</v>
      </c>
      <c r="AP11" s="2" t="s">
        <v>13</v>
      </c>
      <c r="AQ11" t="s">
        <v>88</v>
      </c>
      <c r="AR11" t="s">
        <v>4</v>
      </c>
      <c r="AS11" t="s">
        <v>95</v>
      </c>
      <c r="AW11" t="s">
        <v>6</v>
      </c>
      <c r="AX11" t="s">
        <v>7</v>
      </c>
      <c r="AZ11" s="2" t="s">
        <v>13</v>
      </c>
      <c r="BA11" t="s">
        <v>89</v>
      </c>
      <c r="BB11" t="s">
        <v>4</v>
      </c>
      <c r="BC11" t="s">
        <v>96</v>
      </c>
      <c r="BG11" t="s">
        <v>6</v>
      </c>
      <c r="BH11" t="s">
        <v>7</v>
      </c>
      <c r="BJ11" s="2" t="s">
        <v>13</v>
      </c>
      <c r="BK11" t="s">
        <v>90</v>
      </c>
      <c r="BL11" t="s">
        <v>4</v>
      </c>
      <c r="BM11" t="s">
        <v>97</v>
      </c>
      <c r="BQ11" t="s">
        <v>6</v>
      </c>
      <c r="BR11" t="s">
        <v>7</v>
      </c>
    </row>
    <row r="12" spans="1:70" x14ac:dyDescent="0.25">
      <c r="B12" t="s">
        <v>10</v>
      </c>
      <c r="C12">
        <v>2.5366666666666666</v>
      </c>
      <c r="D12">
        <f>AVERAGE(I12:J12)</f>
        <v>2.9388800000000002</v>
      </c>
      <c r="E12">
        <f>C12/D12</f>
        <v>0.86314060685249705</v>
      </c>
      <c r="F12">
        <f>E12/E12</f>
        <v>1</v>
      </c>
      <c r="H12" t="s">
        <v>10</v>
      </c>
      <c r="I12">
        <v>2.9839699999999998</v>
      </c>
      <c r="J12">
        <v>2.8937900000000001</v>
      </c>
      <c r="L12" t="s">
        <v>10</v>
      </c>
      <c r="M12">
        <v>2.936666666666667</v>
      </c>
      <c r="N12">
        <f>AVERAGE(S12:T12)</f>
        <v>2.9388800000000002</v>
      </c>
      <c r="O12">
        <f>M12/N12</f>
        <v>0.99924687862950068</v>
      </c>
      <c r="P12">
        <f>O12/O12</f>
        <v>1</v>
      </c>
      <c r="R12" t="s">
        <v>10</v>
      </c>
      <c r="S12">
        <v>2.9839699999999998</v>
      </c>
      <c r="T12">
        <v>2.8937900000000001</v>
      </c>
      <c r="V12" t="s">
        <v>10</v>
      </c>
      <c r="W12">
        <v>2.1833333333333331</v>
      </c>
      <c r="X12">
        <f>AVERAGE(AC12:AD12)</f>
        <v>2.9388800000000002</v>
      </c>
      <c r="Y12">
        <f>W12/X12</f>
        <v>0.74291340011614393</v>
      </c>
      <c r="Z12">
        <f>Y12/Y12</f>
        <v>1</v>
      </c>
      <c r="AB12" t="s">
        <v>10</v>
      </c>
      <c r="AC12">
        <v>2.9839699999999998</v>
      </c>
      <c r="AD12">
        <v>2.8937900000000001</v>
      </c>
      <c r="AF12" t="s">
        <v>10</v>
      </c>
      <c r="AG12">
        <v>3.0166666666666671</v>
      </c>
      <c r="AH12">
        <f>AVERAGE(AM12:AN12)</f>
        <v>2.9388800000000002</v>
      </c>
      <c r="AI12">
        <f>AG12/AH12</f>
        <v>1.0264681329849012</v>
      </c>
      <c r="AJ12">
        <f>AI12/AI12</f>
        <v>1</v>
      </c>
      <c r="AL12" t="s">
        <v>10</v>
      </c>
      <c r="AM12">
        <v>2.9839699999999998</v>
      </c>
      <c r="AN12">
        <v>2.8937900000000001</v>
      </c>
      <c r="AP12" t="s">
        <v>10</v>
      </c>
      <c r="AQ12">
        <v>2.41</v>
      </c>
      <c r="AR12">
        <f>AVERAGE(AW12:AX12)</f>
        <v>2.9388800000000002</v>
      </c>
      <c r="AS12">
        <f>AQ12/AR12</f>
        <v>0.82004028745644597</v>
      </c>
      <c r="AT12">
        <f>AS12/AS12</f>
        <v>1</v>
      </c>
      <c r="AV12" t="s">
        <v>10</v>
      </c>
      <c r="AW12">
        <v>2.9839699999999998</v>
      </c>
      <c r="AX12">
        <v>2.8937900000000001</v>
      </c>
      <c r="AZ12" t="s">
        <v>10</v>
      </c>
      <c r="BA12">
        <v>3.3633333333333333</v>
      </c>
      <c r="BB12">
        <f>AVERAGE(BG12:BH12)</f>
        <v>3.3888945000000001</v>
      </c>
      <c r="BC12">
        <f>BA12/BB12</f>
        <v>0.99245737314434934</v>
      </c>
      <c r="BD12">
        <f>BC12/BC12</f>
        <v>1</v>
      </c>
      <c r="BF12" t="s">
        <v>10</v>
      </c>
      <c r="BG12" s="3">
        <v>3.5399989999999999</v>
      </c>
      <c r="BH12" s="3">
        <v>3.2377899999999999</v>
      </c>
      <c r="BJ12" t="s">
        <v>10</v>
      </c>
      <c r="BK12">
        <v>3.52</v>
      </c>
      <c r="BL12">
        <f>AVERAGE(BQ12:BR12)</f>
        <v>5.253333333333333</v>
      </c>
      <c r="BM12">
        <f>BK12/BL12</f>
        <v>0.67005076142131981</v>
      </c>
      <c r="BN12">
        <f>BM12/BM12</f>
        <v>1</v>
      </c>
      <c r="BP12" t="s">
        <v>10</v>
      </c>
      <c r="BQ12">
        <v>6.96</v>
      </c>
      <c r="BR12">
        <v>3.5466666666666664</v>
      </c>
    </row>
    <row r="13" spans="1:70" x14ac:dyDescent="0.25">
      <c r="B13" t="s">
        <v>11</v>
      </c>
      <c r="C13">
        <v>3.1566666666666663</v>
      </c>
      <c r="D13">
        <f>AVERAGE(I13:J13)</f>
        <v>3.2788899999999996</v>
      </c>
      <c r="E13">
        <f>C13/D13</f>
        <v>0.96272417393284515</v>
      </c>
      <c r="F13">
        <f>E13/E12</f>
        <v>1.1153735165391958</v>
      </c>
      <c r="H13" t="s">
        <v>11</v>
      </c>
      <c r="I13">
        <v>3.2299899999999999</v>
      </c>
      <c r="J13">
        <v>3.3277899999999998</v>
      </c>
      <c r="L13" t="s">
        <v>11</v>
      </c>
      <c r="M13">
        <v>3.31</v>
      </c>
      <c r="N13">
        <f>AVERAGE(S13:T13)</f>
        <v>3.2788899999999996</v>
      </c>
      <c r="O13">
        <f>M13/N13</f>
        <v>1.0094879669644301</v>
      </c>
      <c r="P13">
        <f>O13/O12</f>
        <v>1.0102488069304509</v>
      </c>
      <c r="R13" t="s">
        <v>11</v>
      </c>
      <c r="S13">
        <v>3.2299899999999999</v>
      </c>
      <c r="T13">
        <v>3.3277899999999998</v>
      </c>
      <c r="V13" t="s">
        <v>11</v>
      </c>
      <c r="W13">
        <v>3.9499999999999997</v>
      </c>
      <c r="X13">
        <f>AVERAGE(AC13:AD13)</f>
        <v>3.2788899999999996</v>
      </c>
      <c r="Y13">
        <f>W13/X13</f>
        <v>1.20467597266148</v>
      </c>
      <c r="Z13">
        <f>Y13/Y12</f>
        <v>1.621556392000933</v>
      </c>
      <c r="AB13" t="s">
        <v>11</v>
      </c>
      <c r="AC13">
        <v>3.2299899999999999</v>
      </c>
      <c r="AD13">
        <v>3.3277899999999998</v>
      </c>
      <c r="AF13" t="s">
        <v>11</v>
      </c>
      <c r="AG13">
        <v>3.7233333333333332</v>
      </c>
      <c r="AH13">
        <f>AVERAGE(AM13:AN13)</f>
        <v>3.2788899999999996</v>
      </c>
      <c r="AI13">
        <f>AG13/AH13</f>
        <v>1.1355468873104415</v>
      </c>
      <c r="AJ13">
        <f>AI13/AI12</f>
        <v>1.1062660893410752</v>
      </c>
      <c r="AL13" t="s">
        <v>11</v>
      </c>
      <c r="AM13">
        <v>3.2299899999999999</v>
      </c>
      <c r="AN13">
        <v>3.3277899999999998</v>
      </c>
      <c r="AP13" t="s">
        <v>11</v>
      </c>
      <c r="AQ13">
        <v>2.7466666666666666</v>
      </c>
      <c r="AR13">
        <f>AVERAGE(AW13:AX13)</f>
        <v>3.2788899999999996</v>
      </c>
      <c r="AS13">
        <f>AQ13/AR13</f>
        <v>0.83768185778317261</v>
      </c>
      <c r="AT13">
        <f>AS13/AS12</f>
        <v>1.0215130531957719</v>
      </c>
      <c r="AV13" t="s">
        <v>11</v>
      </c>
      <c r="AW13">
        <v>3.2299899999999999</v>
      </c>
      <c r="AX13">
        <v>3.3277899999999998</v>
      </c>
      <c r="AZ13" t="s">
        <v>11</v>
      </c>
      <c r="BA13">
        <v>8.4233333333333338</v>
      </c>
      <c r="BB13">
        <f>AVERAGE(BG13:BH13)</f>
        <v>3.2388944999999998</v>
      </c>
      <c r="BC13">
        <f>BA13/BB13</f>
        <v>2.6006816008775013</v>
      </c>
      <c r="BD13">
        <f>BC13/BC12</f>
        <v>2.6204466521699583</v>
      </c>
      <c r="BF13" t="s">
        <v>11</v>
      </c>
      <c r="BG13" s="3">
        <v>3.234559</v>
      </c>
      <c r="BH13" s="3">
        <v>3.2432300000000001</v>
      </c>
      <c r="BJ13" t="s">
        <v>11</v>
      </c>
      <c r="BK13">
        <v>3.8233333333333337</v>
      </c>
      <c r="BL13">
        <f>AVERAGE(BQ13:BR13)</f>
        <v>5.3849999999999998</v>
      </c>
      <c r="BM13">
        <f>BK13/BL13</f>
        <v>0.70999690498297752</v>
      </c>
      <c r="BN13">
        <f>BM13/BM12</f>
        <v>1.059616593042777</v>
      </c>
      <c r="BP13" t="s">
        <v>11</v>
      </c>
      <c r="BQ13">
        <v>7.5166666666666666</v>
      </c>
      <c r="BR13">
        <v>3.2533333333333339</v>
      </c>
    </row>
    <row r="15" spans="1:70" x14ac:dyDescent="0.25">
      <c r="B15" s="2" t="s">
        <v>98</v>
      </c>
      <c r="C15" t="s">
        <v>84</v>
      </c>
      <c r="D15" t="s">
        <v>4</v>
      </c>
      <c r="E15" t="s">
        <v>91</v>
      </c>
      <c r="I15" t="s">
        <v>6</v>
      </c>
      <c r="J15" t="s">
        <v>7</v>
      </c>
      <c r="L15" s="2" t="s">
        <v>98</v>
      </c>
      <c r="M15" t="s">
        <v>85</v>
      </c>
      <c r="N15" t="s">
        <v>4</v>
      </c>
      <c r="O15" t="s">
        <v>92</v>
      </c>
      <c r="S15" t="s">
        <v>6</v>
      </c>
      <c r="T15" t="s">
        <v>7</v>
      </c>
      <c r="V15" s="2" t="s">
        <v>98</v>
      </c>
      <c r="W15" t="s">
        <v>86</v>
      </c>
      <c r="X15" t="s">
        <v>4</v>
      </c>
      <c r="Y15" t="s">
        <v>93</v>
      </c>
      <c r="AC15" t="s">
        <v>6</v>
      </c>
      <c r="AD15" t="s">
        <v>7</v>
      </c>
      <c r="AF15" s="2" t="s">
        <v>98</v>
      </c>
      <c r="AG15" t="s">
        <v>87</v>
      </c>
      <c r="AH15" t="s">
        <v>4</v>
      </c>
      <c r="AI15" t="s">
        <v>94</v>
      </c>
      <c r="AM15" t="s">
        <v>6</v>
      </c>
      <c r="AN15" t="s">
        <v>7</v>
      </c>
      <c r="AP15" s="2" t="s">
        <v>98</v>
      </c>
      <c r="AQ15" t="s">
        <v>88</v>
      </c>
      <c r="AR15" t="s">
        <v>4</v>
      </c>
      <c r="AS15" t="s">
        <v>95</v>
      </c>
      <c r="AW15" t="s">
        <v>6</v>
      </c>
      <c r="AX15" t="s">
        <v>7</v>
      </c>
      <c r="AZ15" t="s">
        <v>10</v>
      </c>
      <c r="BA15" t="s">
        <v>11</v>
      </c>
      <c r="BD15" t="s">
        <v>14</v>
      </c>
      <c r="BE15" t="s">
        <v>15</v>
      </c>
      <c r="BF15" t="s">
        <v>16</v>
      </c>
      <c r="BJ15" s="2" t="s">
        <v>98</v>
      </c>
      <c r="BK15" t="s">
        <v>90</v>
      </c>
      <c r="BL15" t="s">
        <v>4</v>
      </c>
      <c r="BM15" t="s">
        <v>97</v>
      </c>
      <c r="BQ15" t="s">
        <v>6</v>
      </c>
      <c r="BR15" t="s">
        <v>7</v>
      </c>
    </row>
    <row r="16" spans="1:70" x14ac:dyDescent="0.25">
      <c r="B16" t="s">
        <v>10</v>
      </c>
      <c r="C16">
        <v>3.7699999999999996</v>
      </c>
      <c r="D16">
        <f>AVERAGE(I16:J16)</f>
        <v>3.3888945000000001</v>
      </c>
      <c r="E16">
        <f>C16/D16</f>
        <v>1.1124571744561536</v>
      </c>
      <c r="F16">
        <f>E16/E16</f>
        <v>1</v>
      </c>
      <c r="H16" t="s">
        <v>10</v>
      </c>
      <c r="I16" s="3">
        <v>3.5399989999999999</v>
      </c>
      <c r="J16" s="3">
        <v>3.2377899999999999</v>
      </c>
      <c r="L16" t="s">
        <v>10</v>
      </c>
      <c r="M16">
        <v>3.7866666666666666</v>
      </c>
      <c r="N16">
        <f>AVERAGE(S16:T16)</f>
        <v>3.3888945000000001</v>
      </c>
      <c r="O16">
        <f>M16/N16</f>
        <v>1.1173751991000802</v>
      </c>
      <c r="P16">
        <f>O16/O16</f>
        <v>1</v>
      </c>
      <c r="R16" t="s">
        <v>10</v>
      </c>
      <c r="S16" s="3">
        <v>3.5399989999999999</v>
      </c>
      <c r="T16" s="3">
        <v>3.2377899999999999</v>
      </c>
      <c r="V16" t="s">
        <v>10</v>
      </c>
      <c r="W16">
        <v>2.5133333333333332</v>
      </c>
      <c r="X16">
        <f>AVERAGE(AC16:AD16)</f>
        <v>3.3888945000000001</v>
      </c>
      <c r="Y16">
        <f>W16/X16</f>
        <v>0.74163811630410248</v>
      </c>
      <c r="Z16">
        <f>Y16/Y16</f>
        <v>1</v>
      </c>
      <c r="AB16" t="s">
        <v>10</v>
      </c>
      <c r="AC16" s="3">
        <v>3.5399989999999999</v>
      </c>
      <c r="AD16" s="3">
        <v>3.2377899999999999</v>
      </c>
      <c r="AF16" t="s">
        <v>10</v>
      </c>
      <c r="AG16">
        <v>3.6366666666666667</v>
      </c>
      <c r="AH16">
        <f>AVERAGE(AM16:AN16)</f>
        <v>3.3888945000000001</v>
      </c>
      <c r="AI16">
        <f>AG16/AH16</f>
        <v>1.0731129773047425</v>
      </c>
      <c r="AJ16">
        <f>AI16/AI16</f>
        <v>1</v>
      </c>
      <c r="AL16" t="s">
        <v>10</v>
      </c>
      <c r="AM16" s="3">
        <v>3.5399989999999999</v>
      </c>
      <c r="AN16" s="3">
        <v>3.2377899999999999</v>
      </c>
      <c r="AP16" t="s">
        <v>10</v>
      </c>
      <c r="AQ16">
        <v>2.7166666666666663</v>
      </c>
      <c r="AR16">
        <f>AVERAGE(AW16:AX16)</f>
        <v>3.3888945000000001</v>
      </c>
      <c r="AS16">
        <f>AQ16/AR16</f>
        <v>0.80163801696000458</v>
      </c>
      <c r="AT16">
        <f>AS16/AS16</f>
        <v>1</v>
      </c>
      <c r="AV16" t="s">
        <v>10</v>
      </c>
      <c r="AW16" s="3">
        <v>3.5399989999999999</v>
      </c>
      <c r="AX16" s="3">
        <v>3.2377899999999999</v>
      </c>
      <c r="AZ16">
        <v>1</v>
      </c>
      <c r="BA16">
        <v>1.2901538420053771</v>
      </c>
      <c r="BC16" t="s">
        <v>10</v>
      </c>
      <c r="BD16">
        <f>AVERAGE(BD4,BD8,BD12)</f>
        <v>1</v>
      </c>
      <c r="BE16">
        <f>STDEV(BD4,BD8,BD12)/SQRT(3)</f>
        <v>0</v>
      </c>
      <c r="BJ16" t="s">
        <v>10</v>
      </c>
      <c r="BK16">
        <v>2.436666666666667</v>
      </c>
      <c r="BL16">
        <f>AVERAGE(BQ16:BR16)</f>
        <v>3.2555616665000002</v>
      </c>
      <c r="BM16">
        <f>BK16/BL16</f>
        <v>0.74846275889661962</v>
      </c>
      <c r="BN16">
        <f>BM16/BM16</f>
        <v>1</v>
      </c>
      <c r="BP16" t="s">
        <v>10</v>
      </c>
      <c r="BQ16" s="3">
        <v>3.2311233330000002</v>
      </c>
      <c r="BR16" s="3">
        <v>3.28</v>
      </c>
    </row>
    <row r="17" spans="2:70" x14ac:dyDescent="0.25">
      <c r="B17" t="s">
        <v>11</v>
      </c>
      <c r="C17">
        <v>3.08</v>
      </c>
      <c r="D17">
        <f>AVERAGE(I17:J17)</f>
        <v>3.2388944999999998</v>
      </c>
      <c r="E17">
        <f>C17/D17</f>
        <v>0.95094174879731352</v>
      </c>
      <c r="F17">
        <f>E17/E16</f>
        <v>0.85481200592031781</v>
      </c>
      <c r="H17" t="s">
        <v>11</v>
      </c>
      <c r="I17" s="3">
        <v>3.234559</v>
      </c>
      <c r="J17" s="3">
        <v>3.2432300000000001</v>
      </c>
      <c r="L17" t="s">
        <v>11</v>
      </c>
      <c r="M17">
        <v>3.1633333333333336</v>
      </c>
      <c r="N17">
        <f>AVERAGE(S17:T17)</f>
        <v>3.2388944999999998</v>
      </c>
      <c r="O17">
        <f>M17/N17</f>
        <v>0.9766706922171543</v>
      </c>
      <c r="P17">
        <f>O17/O16</f>
        <v>0.87407586368817969</v>
      </c>
      <c r="R17" t="s">
        <v>11</v>
      </c>
      <c r="S17" s="3">
        <v>3.234559</v>
      </c>
      <c r="T17" s="3">
        <v>3.2432300000000001</v>
      </c>
      <c r="V17" t="s">
        <v>11</v>
      </c>
      <c r="W17">
        <v>4.3</v>
      </c>
      <c r="X17">
        <f>AVERAGE(AC17:AD17)</f>
        <v>3.2388944999999998</v>
      </c>
      <c r="Y17">
        <f>W17/X17</f>
        <v>1.3276134804637818</v>
      </c>
      <c r="Z17">
        <f>Y17/Y16</f>
        <v>1.7901095578526132</v>
      </c>
      <c r="AB17" t="s">
        <v>11</v>
      </c>
      <c r="AC17" s="3">
        <v>3.234559</v>
      </c>
      <c r="AD17" s="3">
        <v>3.2432300000000001</v>
      </c>
      <c r="AF17" t="s">
        <v>11</v>
      </c>
      <c r="AG17">
        <v>4.0266666666666664</v>
      </c>
      <c r="AH17">
        <f>AVERAGE(AM17:AN17)</f>
        <v>3.2388944999999998</v>
      </c>
      <c r="AI17">
        <f>AG17/AH17</f>
        <v>1.2432225460467041</v>
      </c>
      <c r="AJ17">
        <f>AI17/AI16</f>
        <v>1.1585197200477559</v>
      </c>
      <c r="AL17" t="s">
        <v>11</v>
      </c>
      <c r="AM17" s="3">
        <v>3.234559</v>
      </c>
      <c r="AN17" s="3">
        <v>3.2432300000000001</v>
      </c>
      <c r="AP17" t="s">
        <v>11</v>
      </c>
      <c r="AQ17">
        <v>2.78</v>
      </c>
      <c r="AR17">
        <f>AVERAGE(AW17:AX17)</f>
        <v>3.2388944999999998</v>
      </c>
      <c r="AS17">
        <f>AQ17/AR17</f>
        <v>0.85831755248588681</v>
      </c>
      <c r="AT17">
        <f>AS17/AS16</f>
        <v>1.0707046501372577</v>
      </c>
      <c r="AV17" t="s">
        <v>11</v>
      </c>
      <c r="AW17" s="3">
        <v>3.234559</v>
      </c>
      <c r="AX17" s="3">
        <v>3.2432300000000001</v>
      </c>
      <c r="AZ17">
        <v>1</v>
      </c>
      <c r="BA17">
        <v>1.2677712545675182</v>
      </c>
      <c r="BC17" t="s">
        <v>11</v>
      </c>
      <c r="BD17">
        <f>AVERAGE(BD5,BD9,BD13)</f>
        <v>1.7261239162476179</v>
      </c>
      <c r="BE17">
        <f>STDEV(BD5,BD9,BD13)/SQRT(3)</f>
        <v>0.44720804705260586</v>
      </c>
      <c r="BF17">
        <f>TTEST(AZ16:AZ18,BA16:BA18,2,2)</f>
        <v>0.17976617362423408</v>
      </c>
      <c r="BJ17" t="s">
        <v>11</v>
      </c>
      <c r="BK17">
        <v>4.4766666666666666</v>
      </c>
      <c r="BL17">
        <f>AVERAGE(BQ17:BR17)</f>
        <v>3.3533499999999998</v>
      </c>
      <c r="BM17">
        <f>BK17/BL17</f>
        <v>1.3349834245356633</v>
      </c>
      <c r="BN17">
        <f>BM17/BM16</f>
        <v>1.7836337328308622</v>
      </c>
      <c r="BP17" t="s">
        <v>11</v>
      </c>
      <c r="BQ17" s="3">
        <v>3.4167000000000001</v>
      </c>
      <c r="BR17" s="3">
        <v>3.29</v>
      </c>
    </row>
    <row r="18" spans="2:70" x14ac:dyDescent="0.25">
      <c r="AZ18">
        <v>1</v>
      </c>
      <c r="BA18">
        <v>2.6204466521699583</v>
      </c>
      <c r="BF18" t="s">
        <v>38</v>
      </c>
    </row>
    <row r="19" spans="2:70" x14ac:dyDescent="0.25">
      <c r="B19" t="s">
        <v>10</v>
      </c>
      <c r="C19" t="s">
        <v>11</v>
      </c>
      <c r="F19" t="s">
        <v>14</v>
      </c>
      <c r="G19" t="s">
        <v>15</v>
      </c>
      <c r="H19" t="s">
        <v>16</v>
      </c>
      <c r="L19" t="s">
        <v>10</v>
      </c>
      <c r="M19" t="s">
        <v>11</v>
      </c>
      <c r="P19" t="s">
        <v>14</v>
      </c>
      <c r="Q19" t="s">
        <v>15</v>
      </c>
      <c r="R19" t="s">
        <v>16</v>
      </c>
      <c r="V19" t="s">
        <v>10</v>
      </c>
      <c r="W19" t="s">
        <v>11</v>
      </c>
      <c r="Z19" t="s">
        <v>14</v>
      </c>
      <c r="AA19" t="s">
        <v>15</v>
      </c>
      <c r="AB19" t="s">
        <v>16</v>
      </c>
      <c r="AF19" t="s">
        <v>10</v>
      </c>
      <c r="AG19" t="s">
        <v>11</v>
      </c>
      <c r="AJ19" t="s">
        <v>14</v>
      </c>
      <c r="AK19" t="s">
        <v>15</v>
      </c>
      <c r="AL19" t="s">
        <v>16</v>
      </c>
      <c r="AP19" t="s">
        <v>10</v>
      </c>
      <c r="AQ19" t="s">
        <v>11</v>
      </c>
      <c r="AT19" t="s">
        <v>14</v>
      </c>
      <c r="AU19" t="s">
        <v>15</v>
      </c>
      <c r="AV19" t="s">
        <v>16</v>
      </c>
      <c r="BJ19" s="2" t="s">
        <v>99</v>
      </c>
      <c r="BK19" t="s">
        <v>90</v>
      </c>
      <c r="BL19" t="s">
        <v>4</v>
      </c>
      <c r="BM19" t="s">
        <v>97</v>
      </c>
      <c r="BQ19" t="s">
        <v>6</v>
      </c>
      <c r="BR19" t="s">
        <v>7</v>
      </c>
    </row>
    <row r="20" spans="2:70" x14ac:dyDescent="0.25">
      <c r="B20">
        <v>1</v>
      </c>
      <c r="C20">
        <v>0.94009713249602711</v>
      </c>
      <c r="E20" t="s">
        <v>10</v>
      </c>
      <c r="F20">
        <f>AVERAGE(F4,F8,F12,F16)</f>
        <v>1</v>
      </c>
      <c r="G20">
        <f>STDEV(F4,F8,F12,F16)/SQRT(4)</f>
        <v>0</v>
      </c>
      <c r="L20">
        <v>1</v>
      </c>
      <c r="M20">
        <v>1.1366442185116297</v>
      </c>
      <c r="O20" t="s">
        <v>10</v>
      </c>
      <c r="P20">
        <f>AVERAGE(P4,P8,P12,P16)</f>
        <v>1</v>
      </c>
      <c r="Q20">
        <f>STDEV(P4,P8,P12,P16)/SQRT(4)</f>
        <v>0</v>
      </c>
      <c r="V20">
        <v>1</v>
      </c>
      <c r="W20">
        <v>1.1130432208845447</v>
      </c>
      <c r="Y20" t="s">
        <v>10</v>
      </c>
      <c r="Z20">
        <f>AVERAGE(Z4,Z8,Z12,Z16)</f>
        <v>1</v>
      </c>
      <c r="AA20">
        <f>STDEV(Z4,Z8,Z12,Z16)/SQRT(4)</f>
        <v>0</v>
      </c>
      <c r="AF20">
        <v>1</v>
      </c>
      <c r="AG20">
        <v>0.78358319213318828</v>
      </c>
      <c r="AI20" t="s">
        <v>10</v>
      </c>
      <c r="AJ20">
        <f>AVERAGE(AJ4,AJ8,AJ12,AJ16)</f>
        <v>1</v>
      </c>
      <c r="AK20">
        <f>STDEV(AJ4,AJ8,AJ12,AJ16)/SQRT(4)</f>
        <v>0</v>
      </c>
      <c r="AP20">
        <v>1</v>
      </c>
      <c r="AQ20">
        <v>0.85977945744460538</v>
      </c>
      <c r="AS20" t="s">
        <v>10</v>
      </c>
      <c r="AT20">
        <f>AVERAGE(AT4,AT8,AT12,AT16)</f>
        <v>1</v>
      </c>
      <c r="AU20">
        <f>STDEV(AT4,AT8,AT12,AT16)/SQRT(4)</f>
        <v>0</v>
      </c>
      <c r="BJ20" t="s">
        <v>10</v>
      </c>
      <c r="BK20">
        <v>2.2666666666666666</v>
      </c>
      <c r="BL20">
        <f>AVERAGE(BQ20:BR20)</f>
        <v>2.9388800000000002</v>
      </c>
      <c r="BM20">
        <f>BK20/BL20</f>
        <v>0.77126887340301964</v>
      </c>
      <c r="BN20">
        <f>BM20/BM20</f>
        <v>1</v>
      </c>
      <c r="BP20" t="s">
        <v>10</v>
      </c>
      <c r="BQ20">
        <v>2.9839699999999998</v>
      </c>
      <c r="BR20">
        <v>2.8937900000000001</v>
      </c>
    </row>
    <row r="21" spans="2:70" x14ac:dyDescent="0.25">
      <c r="B21">
        <v>1</v>
      </c>
      <c r="C21">
        <v>0.89358108294304428</v>
      </c>
      <c r="E21" t="s">
        <v>11</v>
      </c>
      <c r="F21">
        <f>AVERAGE(F5,F9,F13,F17)</f>
        <v>0.95096593447464628</v>
      </c>
      <c r="G21">
        <f>STDEV(F5,F9,F13,F17)/SQRT(4)</f>
        <v>5.7508392908120487E-2</v>
      </c>
      <c r="H21">
        <f>TTEST(B20:B23,C20:C23,2,2)</f>
        <v>0.42657747453205552</v>
      </c>
      <c r="L21">
        <v>1</v>
      </c>
      <c r="M21">
        <v>0.87034344889310056</v>
      </c>
      <c r="O21" t="s">
        <v>11</v>
      </c>
      <c r="P21">
        <f>AVERAGE(P5,P9,P13,P17)</f>
        <v>0.97282808450584024</v>
      </c>
      <c r="Q21">
        <f>STDEV(P5,P9,P13,P17)/SQRT(4)</f>
        <v>6.3568295216298948E-2</v>
      </c>
      <c r="R21">
        <f>TTEST(L20:L23,M20:M23,2,2)</f>
        <v>0.68397060687081468</v>
      </c>
      <c r="V21">
        <v>1</v>
      </c>
      <c r="W21">
        <v>1.5966118815353019</v>
      </c>
      <c r="Y21" t="s">
        <v>11</v>
      </c>
      <c r="Z21">
        <f>AVERAGE(Z5,Z9,Z13,Z17)</f>
        <v>1.5303302630683482</v>
      </c>
      <c r="AA21">
        <f>STDEV(Z5,Z9,Z13,Z17)/SQRT(4)</f>
        <v>0.1455819405923863</v>
      </c>
      <c r="AB21">
        <f>TTEST(V20:V23,W20:W23,2,2)</f>
        <v>1.0798329985664414E-2</v>
      </c>
      <c r="AF21">
        <v>1</v>
      </c>
      <c r="AG21">
        <v>1.199271229148376</v>
      </c>
      <c r="AI21" t="s">
        <v>11</v>
      </c>
      <c r="AJ21">
        <f>AVERAGE(AJ5,AJ9,AJ13,AJ17)</f>
        <v>1.0619100576675988</v>
      </c>
      <c r="AK21">
        <f>STDEV(AJ5,AJ9,AJ13,AJ17)/SQRT(4)</f>
        <v>9.4707804993308942E-2</v>
      </c>
      <c r="AL21">
        <f>TTEST(AF20:AF23,AG20:AG23,2,2)</f>
        <v>0.53753967281794579</v>
      </c>
      <c r="AP21">
        <v>1</v>
      </c>
      <c r="AQ21">
        <v>1.0254482861140726</v>
      </c>
      <c r="AS21" t="s">
        <v>11</v>
      </c>
      <c r="AT21">
        <f>AVERAGE(AT5,AT9,AT13,AT17)</f>
        <v>0.994361361722927</v>
      </c>
      <c r="AU21">
        <f>STDEV(AT5,AT9,AT13,AT17)/SQRT(4)</f>
        <v>4.6227875665942768E-2</v>
      </c>
      <c r="AV21">
        <f>TTEST(AP20:AP23,AQ20:AQ23,2,2)</f>
        <v>0.90690165715082904</v>
      </c>
      <c r="BJ21" t="s">
        <v>11</v>
      </c>
      <c r="BK21">
        <v>4.1999999999999993</v>
      </c>
      <c r="BL21">
        <f>AVERAGE(BQ21:BR21)</f>
        <v>3.2788899999999996</v>
      </c>
      <c r="BM21">
        <f>BK21/BL21</f>
        <v>1.28092128738689</v>
      </c>
      <c r="BN21">
        <f>BM21/BM20</f>
        <v>1.6607973322392282</v>
      </c>
      <c r="BP21" t="s">
        <v>11</v>
      </c>
      <c r="BQ21">
        <v>3.2299899999999999</v>
      </c>
      <c r="BR21">
        <v>3.3277899999999998</v>
      </c>
    </row>
    <row r="22" spans="2:70" x14ac:dyDescent="0.25">
      <c r="B22">
        <v>1</v>
      </c>
      <c r="C22">
        <v>1.1153735165391958</v>
      </c>
      <c r="H22" t="s">
        <v>38</v>
      </c>
      <c r="L22">
        <v>1</v>
      </c>
      <c r="M22">
        <v>1.0102488069304509</v>
      </c>
      <c r="R22" t="s">
        <v>38</v>
      </c>
      <c r="V22">
        <v>1</v>
      </c>
      <c r="W22">
        <v>1.621556392000933</v>
      </c>
      <c r="AB22" t="s">
        <v>24</v>
      </c>
      <c r="AF22">
        <v>1</v>
      </c>
      <c r="AG22">
        <v>1.1062660893410752</v>
      </c>
      <c r="AL22" t="s">
        <v>38</v>
      </c>
      <c r="AP22">
        <v>1</v>
      </c>
      <c r="AQ22">
        <v>1.0215130531957719</v>
      </c>
      <c r="AV22" t="s">
        <v>38</v>
      </c>
    </row>
    <row r="23" spans="2:70" x14ac:dyDescent="0.25">
      <c r="B23">
        <v>1</v>
      </c>
      <c r="C23">
        <v>0.85481200592031781</v>
      </c>
      <c r="L23">
        <v>1</v>
      </c>
      <c r="M23">
        <v>0.87407586368817969</v>
      </c>
      <c r="V23">
        <v>1</v>
      </c>
      <c r="W23">
        <v>1.7901095578526132</v>
      </c>
      <c r="AF23">
        <v>1</v>
      </c>
      <c r="AG23">
        <v>1.1585197200477559</v>
      </c>
      <c r="AP23">
        <v>1</v>
      </c>
      <c r="AQ23">
        <v>1.0707046501372577</v>
      </c>
      <c r="BJ23" s="2" t="s">
        <v>100</v>
      </c>
      <c r="BK23" t="s">
        <v>90</v>
      </c>
      <c r="BL23" t="s">
        <v>4</v>
      </c>
      <c r="BM23" t="s">
        <v>97</v>
      </c>
      <c r="BQ23" t="s">
        <v>6</v>
      </c>
      <c r="BR23" t="s">
        <v>7</v>
      </c>
    </row>
    <row r="24" spans="2:70" x14ac:dyDescent="0.25">
      <c r="O24" s="4"/>
      <c r="BJ24" t="s">
        <v>10</v>
      </c>
      <c r="BK24">
        <v>2.6166666666666667</v>
      </c>
      <c r="BL24">
        <f>AVERAGE(BQ24:BR24)</f>
        <v>3.3888945000000001</v>
      </c>
      <c r="BM24">
        <f>BK24/BL24</f>
        <v>0.77212986909644621</v>
      </c>
      <c r="BN24">
        <f>BM24/BM24</f>
        <v>1</v>
      </c>
      <c r="BP24" t="s">
        <v>10</v>
      </c>
      <c r="BQ24" s="3">
        <v>3.5399989999999999</v>
      </c>
      <c r="BR24" s="3">
        <v>3.2377899999999999</v>
      </c>
    </row>
    <row r="25" spans="2:70" x14ac:dyDescent="0.25">
      <c r="BJ25" t="s">
        <v>11</v>
      </c>
      <c r="BK25">
        <v>4.1966666666666663</v>
      </c>
      <c r="BL25">
        <f>AVERAGE(BQ25:BR25)</f>
        <v>3.2388944999999998</v>
      </c>
      <c r="BM25">
        <f>BK25/BL25</f>
        <v>1.2957095906231793</v>
      </c>
      <c r="BN25">
        <f>BM25/BM24</f>
        <v>1.6780980020102461</v>
      </c>
      <c r="BP25" t="s">
        <v>11</v>
      </c>
      <c r="BQ25" s="3">
        <v>3.234559</v>
      </c>
      <c r="BR25" s="3">
        <v>3.2432300000000001</v>
      </c>
    </row>
    <row r="27" spans="2:70" x14ac:dyDescent="0.25">
      <c r="BJ27" t="s">
        <v>10</v>
      </c>
      <c r="BK27" t="s">
        <v>11</v>
      </c>
      <c r="BN27" t="s">
        <v>14</v>
      </c>
      <c r="BO27" t="s">
        <v>15</v>
      </c>
      <c r="BP27" t="s">
        <v>16</v>
      </c>
    </row>
    <row r="28" spans="2:70" x14ac:dyDescent="0.25">
      <c r="BJ28">
        <v>1</v>
      </c>
      <c r="BK28">
        <v>1.1048600883652433</v>
      </c>
      <c r="BM28" t="s">
        <v>10</v>
      </c>
      <c r="BN28">
        <f>AVERAGE(BN4,BN8,BN12,BN16,BN20,BN24)</f>
        <v>1</v>
      </c>
      <c r="BO28">
        <f>STDEV(BN4,BN8,BN12,BN16,BN20,BN24)/SQRT(6)</f>
        <v>0</v>
      </c>
    </row>
    <row r="29" spans="2:70" x14ac:dyDescent="0.25">
      <c r="BJ29">
        <v>1</v>
      </c>
      <c r="BK29">
        <v>1.1125310399127855</v>
      </c>
      <c r="BM29" t="s">
        <v>11</v>
      </c>
      <c r="BN29">
        <f>AVERAGE(BN5,BN9,BN13,BN17,BN21,BN25)</f>
        <v>1.3999227980668572</v>
      </c>
      <c r="BO29">
        <f>STDEV(BN5,BN9,BN13,BN17,BN21,BN25)/SQRT(6)</f>
        <v>0.13882067408654727</v>
      </c>
      <c r="BP29">
        <f>TTEST(BJ28:BJ33,BK28:BK33,2,2)</f>
        <v>1.636142227822461E-2</v>
      </c>
    </row>
    <row r="30" spans="2:70" x14ac:dyDescent="0.25">
      <c r="BJ30">
        <v>1</v>
      </c>
      <c r="BK30">
        <v>1.059616593042777</v>
      </c>
      <c r="BP30" t="s">
        <v>24</v>
      </c>
    </row>
    <row r="31" spans="2:70" x14ac:dyDescent="0.25">
      <c r="BJ31">
        <v>1</v>
      </c>
      <c r="BK31">
        <v>1.7836337328308622</v>
      </c>
    </row>
    <row r="32" spans="2:70" x14ac:dyDescent="0.25">
      <c r="BJ32">
        <v>1</v>
      </c>
      <c r="BK32">
        <v>1.6607973322392282</v>
      </c>
    </row>
    <row r="33" spans="1:63" x14ac:dyDescent="0.25">
      <c r="BJ33">
        <v>1</v>
      </c>
      <c r="BK33">
        <v>1.6780980020102461</v>
      </c>
    </row>
    <row r="35" spans="1:63" x14ac:dyDescent="0.25">
      <c r="A35" s="2" t="s">
        <v>18</v>
      </c>
      <c r="O35" s="4"/>
    </row>
    <row r="36" spans="1:63" x14ac:dyDescent="0.25">
      <c r="A36" s="1" t="s">
        <v>2</v>
      </c>
      <c r="B36" s="2" t="s">
        <v>101</v>
      </c>
      <c r="K36" s="2" t="s">
        <v>89</v>
      </c>
      <c r="T36" s="2" t="s">
        <v>102</v>
      </c>
    </row>
    <row r="37" spans="1:63" x14ac:dyDescent="0.25">
      <c r="B37" s="2" t="s">
        <v>3</v>
      </c>
      <c r="C37" t="s">
        <v>101</v>
      </c>
      <c r="D37" t="s">
        <v>8</v>
      </c>
      <c r="E37" t="s">
        <v>103</v>
      </c>
      <c r="K37" s="2" t="s">
        <v>3</v>
      </c>
      <c r="L37" t="s">
        <v>89</v>
      </c>
      <c r="M37" t="s">
        <v>8</v>
      </c>
      <c r="N37" t="s">
        <v>104</v>
      </c>
      <c r="T37" s="2" t="s">
        <v>3</v>
      </c>
      <c r="U37" t="s">
        <v>102</v>
      </c>
      <c r="V37" t="s">
        <v>8</v>
      </c>
      <c r="W37" t="s">
        <v>105</v>
      </c>
    </row>
    <row r="38" spans="1:63" x14ac:dyDescent="0.25">
      <c r="B38" t="s">
        <v>10</v>
      </c>
      <c r="C38">
        <v>169.84</v>
      </c>
      <c r="D38">
        <v>206.06700000000001</v>
      </c>
      <c r="E38">
        <f>C38/D38</f>
        <v>0.82419795503404236</v>
      </c>
      <c r="F38">
        <f>E38/E38</f>
        <v>1</v>
      </c>
      <c r="K38" t="s">
        <v>10</v>
      </c>
      <c r="L38">
        <v>181.17500000000001</v>
      </c>
      <c r="M38">
        <v>150.554</v>
      </c>
      <c r="N38">
        <f>L38/M38</f>
        <v>1.2033888173014333</v>
      </c>
      <c r="O38">
        <f>N38/N38</f>
        <v>1</v>
      </c>
      <c r="T38" t="s">
        <v>10</v>
      </c>
      <c r="U38">
        <v>125.01</v>
      </c>
      <c r="V38">
        <v>169.07499999999999</v>
      </c>
      <c r="W38">
        <f>U38/V38</f>
        <v>0.73937601656069796</v>
      </c>
      <c r="X38">
        <f>W38/W38</f>
        <v>1</v>
      </c>
    </row>
    <row r="39" spans="1:63" x14ac:dyDescent="0.25">
      <c r="B39" t="s">
        <v>11</v>
      </c>
      <c r="C39">
        <v>211.22</v>
      </c>
      <c r="D39">
        <v>218.47900000000001</v>
      </c>
      <c r="E39">
        <f>C39/D39</f>
        <v>0.96677483877168968</v>
      </c>
      <c r="F39">
        <f>E39/E38</f>
        <v>1.1729886404920264</v>
      </c>
      <c r="K39" t="s">
        <v>11</v>
      </c>
      <c r="L39">
        <v>187.506</v>
      </c>
      <c r="M39">
        <v>137.33600000000001</v>
      </c>
      <c r="N39">
        <f>L39/M39</f>
        <v>1.3653084406128035</v>
      </c>
      <c r="O39">
        <f>N39/N38</f>
        <v>1.1345530397020562</v>
      </c>
      <c r="T39" t="s">
        <v>11</v>
      </c>
      <c r="U39">
        <v>160.542</v>
      </c>
      <c r="V39">
        <v>171.16900000000001</v>
      </c>
      <c r="W39">
        <f>U39/V39</f>
        <v>0.9379151598712383</v>
      </c>
      <c r="X39">
        <f>W39/W38</f>
        <v>1.2685225634367618</v>
      </c>
    </row>
    <row r="41" spans="1:63" x14ac:dyDescent="0.25">
      <c r="B41" s="2" t="s">
        <v>12</v>
      </c>
      <c r="C41" t="s">
        <v>101</v>
      </c>
      <c r="D41" t="s">
        <v>8</v>
      </c>
      <c r="E41" t="s">
        <v>103</v>
      </c>
      <c r="K41" s="2" t="s">
        <v>12</v>
      </c>
      <c r="L41" t="s">
        <v>89</v>
      </c>
      <c r="M41" t="s">
        <v>8</v>
      </c>
      <c r="N41" t="s">
        <v>104</v>
      </c>
      <c r="T41" s="2" t="s">
        <v>12</v>
      </c>
      <c r="U41" t="s">
        <v>102</v>
      </c>
      <c r="V41" t="s">
        <v>8</v>
      </c>
      <c r="W41" t="s">
        <v>105</v>
      </c>
    </row>
    <row r="42" spans="1:63" x14ac:dyDescent="0.25">
      <c r="B42" t="s">
        <v>10</v>
      </c>
      <c r="C42">
        <v>170.53899999999999</v>
      </c>
      <c r="D42">
        <v>166.465</v>
      </c>
      <c r="E42">
        <f>C42/D42</f>
        <v>1.0244736130718168</v>
      </c>
      <c r="F42">
        <f>E42/E42</f>
        <v>1</v>
      </c>
      <c r="K42" t="s">
        <v>10</v>
      </c>
      <c r="L42">
        <v>203.13900000000001</v>
      </c>
      <c r="M42">
        <v>188.94399999999999</v>
      </c>
      <c r="N42">
        <f>L42/M42</f>
        <v>1.0751280802777543</v>
      </c>
      <c r="O42">
        <f>N42/N42</f>
        <v>1</v>
      </c>
      <c r="T42" t="s">
        <v>10</v>
      </c>
      <c r="U42">
        <v>88.179000000000002</v>
      </c>
      <c r="V42">
        <v>185.30699999999999</v>
      </c>
      <c r="W42">
        <f>U42/V42</f>
        <v>0.47585358351276535</v>
      </c>
      <c r="X42">
        <f>W42/W42</f>
        <v>1</v>
      </c>
    </row>
    <row r="43" spans="1:63" x14ac:dyDescent="0.25">
      <c r="B43" t="s">
        <v>11</v>
      </c>
      <c r="C43">
        <v>177.852</v>
      </c>
      <c r="D43">
        <v>153.86799999999999</v>
      </c>
      <c r="E43">
        <f>C43/D43</f>
        <v>1.1558738659110408</v>
      </c>
      <c r="F43">
        <f>E43/E42</f>
        <v>1.1282612369539016</v>
      </c>
      <c r="K43" t="s">
        <v>11</v>
      </c>
      <c r="L43">
        <v>199.41399999999999</v>
      </c>
      <c r="M43">
        <v>186.87</v>
      </c>
      <c r="N43">
        <f>L43/M43</f>
        <v>1.0671268796489537</v>
      </c>
      <c r="O43">
        <f>N43/N42</f>
        <v>0.99255790935463839</v>
      </c>
      <c r="T43" t="s">
        <v>11</v>
      </c>
      <c r="U43">
        <v>94.977999999999994</v>
      </c>
      <c r="V43">
        <v>188.982</v>
      </c>
      <c r="W43">
        <f>U43/V43</f>
        <v>0.50257696500195781</v>
      </c>
      <c r="X43">
        <f>W43/W42</f>
        <v>1.0561588320758659</v>
      </c>
    </row>
    <row r="45" spans="1:63" x14ac:dyDescent="0.25">
      <c r="B45" s="2" t="s">
        <v>13</v>
      </c>
      <c r="C45" t="s">
        <v>101</v>
      </c>
      <c r="D45" t="s">
        <v>8</v>
      </c>
      <c r="E45" t="s">
        <v>103</v>
      </c>
      <c r="K45" s="2" t="s">
        <v>13</v>
      </c>
      <c r="L45" t="s">
        <v>89</v>
      </c>
      <c r="M45" t="s">
        <v>8</v>
      </c>
      <c r="N45" t="s">
        <v>104</v>
      </c>
      <c r="T45" s="2" t="s">
        <v>13</v>
      </c>
      <c r="U45" t="s">
        <v>102</v>
      </c>
      <c r="V45" t="s">
        <v>8</v>
      </c>
      <c r="W45" t="s">
        <v>105</v>
      </c>
    </row>
    <row r="46" spans="1:63" x14ac:dyDescent="0.25">
      <c r="B46" t="s">
        <v>10</v>
      </c>
      <c r="C46">
        <v>157.88399999999999</v>
      </c>
      <c r="D46">
        <v>179.172</v>
      </c>
      <c r="E46">
        <f>C46/D46</f>
        <v>0.88118679257919763</v>
      </c>
      <c r="F46">
        <f>E46/E46</f>
        <v>1</v>
      </c>
      <c r="K46" t="s">
        <v>10</v>
      </c>
      <c r="L46">
        <v>96.320999999999998</v>
      </c>
      <c r="M46">
        <v>184.74799999999999</v>
      </c>
      <c r="N46">
        <f>L46/M46</f>
        <v>0.52136423668997767</v>
      </c>
      <c r="O46">
        <f>N46/N46</f>
        <v>1</v>
      </c>
      <c r="T46" t="s">
        <v>10</v>
      </c>
      <c r="U46">
        <v>27.914999999999999</v>
      </c>
      <c r="V46">
        <v>134.334</v>
      </c>
      <c r="W46">
        <f>U46/V46</f>
        <v>0.20780293894323104</v>
      </c>
      <c r="X46">
        <f>W46/W46</f>
        <v>1</v>
      </c>
    </row>
    <row r="47" spans="1:63" x14ac:dyDescent="0.25">
      <c r="B47" t="s">
        <v>11</v>
      </c>
      <c r="C47">
        <v>197.02799999999999</v>
      </c>
      <c r="D47">
        <v>160.76499999999999</v>
      </c>
      <c r="E47">
        <f>C47/D47</f>
        <v>1.2255652660715952</v>
      </c>
      <c r="F47">
        <f>E47/E46</f>
        <v>1.3908121142901109</v>
      </c>
      <c r="K47" t="s">
        <v>11</v>
      </c>
      <c r="L47">
        <v>121.6</v>
      </c>
      <c r="M47">
        <v>188.155</v>
      </c>
      <c r="N47">
        <f>L47/M47</f>
        <v>0.64627567696845678</v>
      </c>
      <c r="O47">
        <f>N47/N46</f>
        <v>1.2395857473299536</v>
      </c>
      <c r="T47" t="s">
        <v>11</v>
      </c>
      <c r="U47">
        <v>37.097000000000001</v>
      </c>
      <c r="V47">
        <v>143.57</v>
      </c>
      <c r="W47">
        <f>U47/V47</f>
        <v>0.25838963571776835</v>
      </c>
      <c r="X47">
        <f>W47/W46</f>
        <v>1.2434359063052371</v>
      </c>
    </row>
    <row r="49" spans="2:26" x14ac:dyDescent="0.25">
      <c r="B49" t="s">
        <v>10</v>
      </c>
      <c r="C49" t="s">
        <v>11</v>
      </c>
      <c r="F49" t="s">
        <v>14</v>
      </c>
      <c r="G49" t="s">
        <v>15</v>
      </c>
      <c r="H49" t="s">
        <v>16</v>
      </c>
      <c r="K49" t="s">
        <v>10</v>
      </c>
      <c r="L49" t="s">
        <v>11</v>
      </c>
      <c r="O49" t="s">
        <v>14</v>
      </c>
      <c r="P49" t="s">
        <v>15</v>
      </c>
      <c r="Q49" t="s">
        <v>16</v>
      </c>
      <c r="T49" t="s">
        <v>10</v>
      </c>
      <c r="U49" t="s">
        <v>11</v>
      </c>
      <c r="X49" t="s">
        <v>14</v>
      </c>
      <c r="Y49" t="s">
        <v>15</v>
      </c>
      <c r="Z49" t="s">
        <v>16</v>
      </c>
    </row>
    <row r="50" spans="2:26" x14ac:dyDescent="0.25">
      <c r="B50">
        <v>1</v>
      </c>
      <c r="C50">
        <v>1.1729886404920264</v>
      </c>
      <c r="E50" t="s">
        <v>10</v>
      </c>
      <c r="F50">
        <f>AVERAGE(F38,F42,F46)</f>
        <v>1</v>
      </c>
      <c r="G50">
        <f>STDEV(F38,F42,F46)/SQRT(3)</f>
        <v>0</v>
      </c>
      <c r="K50">
        <v>1</v>
      </c>
      <c r="L50">
        <v>1.1345530397020562</v>
      </c>
      <c r="N50" t="s">
        <v>10</v>
      </c>
      <c r="O50">
        <f>AVERAGE(O38,O42,O46)</f>
        <v>1</v>
      </c>
      <c r="P50">
        <f>STDEV(O38,O42,O46)/SQRT(3)</f>
        <v>0</v>
      </c>
      <c r="T50">
        <v>1</v>
      </c>
      <c r="U50">
        <v>1.2685225634367618</v>
      </c>
      <c r="W50" t="s">
        <v>10</v>
      </c>
      <c r="X50">
        <f>AVERAGE(X38,X42,X46)</f>
        <v>1</v>
      </c>
      <c r="Y50">
        <f>STDEV(X38,X42,X46)/SQRT(3)</f>
        <v>0</v>
      </c>
    </row>
    <row r="51" spans="2:26" x14ac:dyDescent="0.25">
      <c r="B51">
        <v>1</v>
      </c>
      <c r="C51">
        <v>1.1282612369539016</v>
      </c>
      <c r="E51" t="s">
        <v>11</v>
      </c>
      <c r="F51">
        <f>AVERAGE(F39,F43,F47)</f>
        <v>1.2306873305786796</v>
      </c>
      <c r="G51">
        <f>STDEV(F39,F43,F47)/SQRT(3)</f>
        <v>8.109684524441553E-2</v>
      </c>
      <c r="H51">
        <f>TTEST(B50:B52,C50:C52,2,2)</f>
        <v>4.6650341358618168E-2</v>
      </c>
      <c r="K51">
        <v>1</v>
      </c>
      <c r="L51">
        <v>0.99255790935463839</v>
      </c>
      <c r="N51" t="s">
        <v>11</v>
      </c>
      <c r="O51">
        <f>AVERAGE(O39,O43,O47)</f>
        <v>1.1222322321288827</v>
      </c>
      <c r="P51">
        <f>STDEV(O39,O43,O47)/SQRT(3)</f>
        <v>7.1576392542353026E-2</v>
      </c>
      <c r="Q51">
        <f>TTEST(K50:K52,L50:L52,2,2)</f>
        <v>0.16287565171587229</v>
      </c>
      <c r="T51">
        <v>1</v>
      </c>
      <c r="U51">
        <v>1.0561588320758659</v>
      </c>
      <c r="W51" t="s">
        <v>11</v>
      </c>
      <c r="X51">
        <f>AVERAGE(X39,X43,X47)</f>
        <v>1.1893724339392884</v>
      </c>
      <c r="Y51">
        <f>STDEV(X39,X43,X47)/SQRT(3)</f>
        <v>6.6999335525507214E-2</v>
      </c>
      <c r="Z51">
        <f>TTEST(T50:T52,U50:U52,2,2)</f>
        <v>4.7514334795260238E-2</v>
      </c>
    </row>
    <row r="52" spans="2:26" x14ac:dyDescent="0.25">
      <c r="B52">
        <v>1</v>
      </c>
      <c r="C52">
        <v>1.3908121142901109</v>
      </c>
      <c r="H52" t="s">
        <v>24</v>
      </c>
      <c r="K52">
        <v>1</v>
      </c>
      <c r="L52">
        <v>1.2395857473299536</v>
      </c>
      <c r="Q52" t="s">
        <v>38</v>
      </c>
      <c r="T52">
        <v>1</v>
      </c>
      <c r="U52">
        <v>1.2434359063052371</v>
      </c>
      <c r="Z52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80" zoomScaleNormal="80" workbookViewId="0"/>
  </sheetViews>
  <sheetFormatPr defaultRowHeight="15" x14ac:dyDescent="0.25"/>
  <sheetData>
    <row r="1" spans="1:4" x14ac:dyDescent="0.25">
      <c r="A1" s="2" t="s">
        <v>54</v>
      </c>
    </row>
    <row r="2" spans="1:4" x14ac:dyDescent="0.25">
      <c r="A2" s="1" t="s">
        <v>29</v>
      </c>
      <c r="C2" t="s">
        <v>10</v>
      </c>
      <c r="D2" t="s">
        <v>11</v>
      </c>
    </row>
    <row r="3" spans="1:4" x14ac:dyDescent="0.25">
      <c r="B3" s="6">
        <v>1</v>
      </c>
      <c r="C3" s="6">
        <v>9.9721492118440641E-2</v>
      </c>
      <c r="D3" s="6">
        <v>0.35189114833811408</v>
      </c>
    </row>
    <row r="4" spans="1:4" x14ac:dyDescent="0.25">
      <c r="B4" s="6">
        <v>2</v>
      </c>
      <c r="C4" s="6">
        <v>0.21892483580637315</v>
      </c>
      <c r="D4" s="6">
        <v>0.60986068494978185</v>
      </c>
    </row>
    <row r="5" spans="1:4" x14ac:dyDescent="0.25">
      <c r="B5" s="6">
        <v>3</v>
      </c>
      <c r="C5" s="6">
        <v>0.19318477703956927</v>
      </c>
      <c r="D5" s="6">
        <v>0.44084549525511035</v>
      </c>
    </row>
    <row r="6" spans="1:4" x14ac:dyDescent="0.25">
      <c r="B6" s="6">
        <v>4</v>
      </c>
      <c r="C6" s="6">
        <v>0.23986305999847363</v>
      </c>
      <c r="D6" s="6">
        <v>0.43575263194589697</v>
      </c>
    </row>
    <row r="7" spans="1:4" x14ac:dyDescent="0.25">
      <c r="B7" s="6">
        <v>5</v>
      </c>
      <c r="C7" s="6">
        <v>0.28236857403870114</v>
      </c>
      <c r="D7" s="6">
        <v>0.85583132342643742</v>
      </c>
    </row>
    <row r="8" spans="1:4" x14ac:dyDescent="0.25">
      <c r="B8" s="6">
        <v>6</v>
      </c>
      <c r="C8" s="6">
        <v>0.15695199230935239</v>
      </c>
      <c r="D8" s="6">
        <v>0.61331697821391429</v>
      </c>
    </row>
    <row r="9" spans="1:4" x14ac:dyDescent="0.25">
      <c r="B9" s="6">
        <v>7</v>
      </c>
      <c r="C9" s="6">
        <v>0.28202380280895711</v>
      </c>
      <c r="D9" s="6">
        <v>0.4401843384209061</v>
      </c>
    </row>
    <row r="10" spans="1:4" x14ac:dyDescent="0.25">
      <c r="B10" s="6">
        <v>8</v>
      </c>
      <c r="C10" s="6">
        <v>0.3568713246132601</v>
      </c>
      <c r="D10" s="6">
        <v>0.32793777590918649</v>
      </c>
    </row>
    <row r="11" spans="1:4" x14ac:dyDescent="0.25">
      <c r="B11" s="6">
        <v>9</v>
      </c>
      <c r="C11" s="6">
        <v>0.43815793908481165</v>
      </c>
      <c r="D11" s="6">
        <v>0.44281668311853645</v>
      </c>
    </row>
    <row r="12" spans="1:4" x14ac:dyDescent="0.25">
      <c r="B12" s="6">
        <v>10</v>
      </c>
      <c r="C12" s="6">
        <v>0.18211874141940543</v>
      </c>
      <c r="D12" s="6">
        <v>0.49847581433693133</v>
      </c>
    </row>
    <row r="13" spans="1:4" x14ac:dyDescent="0.25">
      <c r="B13" s="6">
        <v>11</v>
      </c>
      <c r="C13" s="6">
        <v>0.25279801438650523</v>
      </c>
      <c r="D13" s="6">
        <v>0.21351097446408746</v>
      </c>
    </row>
    <row r="14" spans="1:4" x14ac:dyDescent="0.25">
      <c r="B14" s="6">
        <v>12</v>
      </c>
      <c r="C14" s="6">
        <v>0.18952273715426035</v>
      </c>
      <c r="D14" s="6">
        <v>0.25344094825905567</v>
      </c>
    </row>
    <row r="15" spans="1:4" x14ac:dyDescent="0.25">
      <c r="B15" s="6">
        <v>13</v>
      </c>
      <c r="C15" s="6">
        <v>0.24078087088588837</v>
      </c>
      <c r="D15" s="6">
        <v>0.60457664520419574</v>
      </c>
    </row>
    <row r="16" spans="1:4" x14ac:dyDescent="0.25">
      <c r="B16" s="6">
        <v>14</v>
      </c>
      <c r="C16" s="6">
        <v>0.23954349853279608</v>
      </c>
      <c r="D16" s="6">
        <v>0.17332953659110323</v>
      </c>
    </row>
    <row r="17" spans="2:4" x14ac:dyDescent="0.25">
      <c r="B17" s="6">
        <v>15</v>
      </c>
      <c r="C17" s="6">
        <v>0.2094167742836201</v>
      </c>
      <c r="D17" s="6">
        <v>0.36372453928225024</v>
      </c>
    </row>
    <row r="18" spans="2:4" x14ac:dyDescent="0.25">
      <c r="B18" s="6">
        <v>16</v>
      </c>
      <c r="C18" s="6">
        <v>0.12191652781728776</v>
      </c>
      <c r="D18" s="6">
        <v>0.6579187835812712</v>
      </c>
    </row>
    <row r="19" spans="2:4" x14ac:dyDescent="0.25">
      <c r="B19" s="6">
        <v>17</v>
      </c>
      <c r="C19" s="6">
        <v>0.301784841778519</v>
      </c>
      <c r="D19" s="6">
        <v>0.4938393540581249</v>
      </c>
    </row>
    <row r="20" spans="2:4" x14ac:dyDescent="0.25">
      <c r="B20" s="6">
        <v>18</v>
      </c>
      <c r="C20" s="6">
        <v>0.29305142509822651</v>
      </c>
      <c r="D20" s="6">
        <v>0.34995625546806647</v>
      </c>
    </row>
    <row r="21" spans="2:4" x14ac:dyDescent="0.25">
      <c r="B21" s="6">
        <v>19</v>
      </c>
      <c r="C21" s="6">
        <v>0.41563638156828769</v>
      </c>
      <c r="D21" s="6">
        <v>0.26163044215544723</v>
      </c>
    </row>
    <row r="22" spans="2:4" x14ac:dyDescent="0.25">
      <c r="B22" s="6">
        <v>20</v>
      </c>
      <c r="C22" s="6">
        <v>0.23132797680551484</v>
      </c>
      <c r="D22" s="6">
        <v>0.34103280473248598</v>
      </c>
    </row>
    <row r="23" spans="2:4" x14ac:dyDescent="0.25">
      <c r="B23" s="6">
        <v>21</v>
      </c>
      <c r="C23" s="6">
        <v>0.24558666319956085</v>
      </c>
      <c r="D23" s="6">
        <v>0.25060563027316013</v>
      </c>
    </row>
    <row r="24" spans="2:4" x14ac:dyDescent="0.25">
      <c r="B24" s="6">
        <v>22</v>
      </c>
      <c r="C24" s="7">
        <v>0.23618429928455201</v>
      </c>
      <c r="D24" s="6">
        <v>0.24924128022050526</v>
      </c>
    </row>
    <row r="25" spans="2:4" x14ac:dyDescent="0.25">
      <c r="B25" s="6">
        <v>23</v>
      </c>
      <c r="C25" s="7">
        <v>0.30629915131747198</v>
      </c>
      <c r="D25" s="6">
        <v>0.24806393848014327</v>
      </c>
    </row>
    <row r="26" spans="2:4" x14ac:dyDescent="0.25">
      <c r="B26" s="6">
        <v>24</v>
      </c>
      <c r="C26" s="7">
        <v>0.20162888126355</v>
      </c>
      <c r="D26" s="6">
        <v>0.4517221908526256</v>
      </c>
    </row>
    <row r="27" spans="2:4" x14ac:dyDescent="0.25">
      <c r="B27" s="6">
        <v>25</v>
      </c>
      <c r="C27" s="7">
        <v>0.23951165477151401</v>
      </c>
      <c r="D27" s="6">
        <v>0.38488924811885378</v>
      </c>
    </row>
    <row r="28" spans="2:4" x14ac:dyDescent="0.25">
      <c r="B28" s="6">
        <v>26</v>
      </c>
      <c r="C28" s="7">
        <v>0.121554433362001</v>
      </c>
      <c r="D28" s="6">
        <v>0.25745137846823785</v>
      </c>
    </row>
    <row r="29" spans="2:4" x14ac:dyDescent="0.25">
      <c r="B29" s="6">
        <v>27</v>
      </c>
      <c r="C29" s="7">
        <v>0.32163829577485098</v>
      </c>
      <c r="D29" s="6">
        <v>0.23225630165994948</v>
      </c>
    </row>
    <row r="30" spans="2:4" x14ac:dyDescent="0.25">
      <c r="B30" s="6">
        <v>28</v>
      </c>
      <c r="C30" s="6">
        <v>0.26588984754712502</v>
      </c>
      <c r="D30" s="6">
        <v>0.32168721018728474</v>
      </c>
    </row>
    <row r="31" spans="2:4" x14ac:dyDescent="0.25">
      <c r="B31" s="6">
        <v>29</v>
      </c>
      <c r="C31" s="6">
        <v>0.19118499263331401</v>
      </c>
      <c r="D31" s="6">
        <v>0.41071135206177095</v>
      </c>
    </row>
    <row r="32" spans="2:4" x14ac:dyDescent="0.25">
      <c r="B32" s="6">
        <v>30</v>
      </c>
      <c r="C32" s="6">
        <v>0.26339988265111203</v>
      </c>
      <c r="D32" s="6">
        <v>0.31824450270507831</v>
      </c>
    </row>
    <row r="33" spans="2:4" x14ac:dyDescent="0.25">
      <c r="B33" s="6">
        <v>31</v>
      </c>
      <c r="C33" s="7">
        <v>0.27159932658584701</v>
      </c>
      <c r="D33" s="6">
        <v>0.23202324267613592</v>
      </c>
    </row>
    <row r="34" spans="2:4" x14ac:dyDescent="0.25">
      <c r="B34" s="6">
        <v>32</v>
      </c>
      <c r="C34" s="6">
        <v>6.4788774845219999E-2</v>
      </c>
      <c r="D34" s="6">
        <v>0.30102972928085037</v>
      </c>
    </row>
    <row r="35" spans="2:4" x14ac:dyDescent="0.25">
      <c r="B35" s="6">
        <v>33</v>
      </c>
      <c r="C35" s="6">
        <v>0.123281293551477</v>
      </c>
      <c r="D35" s="6">
        <v>0.22118456623248955</v>
      </c>
    </row>
    <row r="36" spans="2:4" x14ac:dyDescent="0.25">
      <c r="B36" s="6">
        <v>34</v>
      </c>
      <c r="C36" s="7">
        <v>0.24062988718473599</v>
      </c>
      <c r="D36" s="6">
        <v>0.40808722420844384</v>
      </c>
    </row>
    <row r="37" spans="2:4" x14ac:dyDescent="0.25">
      <c r="B37" s="6">
        <v>35</v>
      </c>
      <c r="C37" s="7">
        <v>0.28821479556882601</v>
      </c>
      <c r="D37" s="6">
        <v>0.36797512488155798</v>
      </c>
    </row>
    <row r="38" spans="2:4" x14ac:dyDescent="0.25">
      <c r="B38" s="6">
        <v>36</v>
      </c>
      <c r="C38" s="6">
        <v>0.15144485995844401</v>
      </c>
      <c r="D38" s="6">
        <v>0.23001989672106637</v>
      </c>
    </row>
    <row r="39" spans="2:4" x14ac:dyDescent="0.25">
      <c r="B39" s="6">
        <v>37</v>
      </c>
      <c r="C39" s="7">
        <v>0.26938462595847501</v>
      </c>
      <c r="D39" s="6">
        <v>0.2853545950482585</v>
      </c>
    </row>
    <row r="40" spans="2:4" x14ac:dyDescent="0.25">
      <c r="B40" s="6">
        <v>38</v>
      </c>
      <c r="C40" s="6">
        <v>0.30338774995151202</v>
      </c>
      <c r="D40" s="6">
        <v>0.24476019941515195</v>
      </c>
    </row>
    <row r="41" spans="2:4" x14ac:dyDescent="0.25">
      <c r="B41" s="6">
        <v>39</v>
      </c>
      <c r="C41" s="6">
        <v>0.36629488771215102</v>
      </c>
      <c r="D41" s="6">
        <v>0.29824038174768863</v>
      </c>
    </row>
    <row r="42" spans="2:4" x14ac:dyDescent="0.25">
      <c r="B42" s="6">
        <v>40</v>
      </c>
      <c r="C42" s="7">
        <v>0.206136258548482</v>
      </c>
      <c r="D42" s="6">
        <v>0.26320040310461301</v>
      </c>
    </row>
    <row r="43" spans="2:4" x14ac:dyDescent="0.25">
      <c r="B43" s="6">
        <v>41</v>
      </c>
      <c r="C43" s="7">
        <v>0.28995953348725101</v>
      </c>
      <c r="D43" s="6">
        <v>0.41433602651750573</v>
      </c>
    </row>
    <row r="44" spans="2:4" x14ac:dyDescent="0.25">
      <c r="B44" s="6">
        <v>42</v>
      </c>
      <c r="C44" s="6">
        <v>0.34339926285547101</v>
      </c>
      <c r="D44" s="6">
        <v>0.431960111569126</v>
      </c>
    </row>
    <row r="45" spans="2:4" x14ac:dyDescent="0.25">
      <c r="B45" s="6">
        <v>43</v>
      </c>
      <c r="C45" s="7">
        <v>0.29859932615482598</v>
      </c>
      <c r="D45" s="7">
        <v>0.38282509999999997</v>
      </c>
    </row>
    <row r="46" spans="2:4" x14ac:dyDescent="0.25">
      <c r="B46" s="6">
        <v>44</v>
      </c>
      <c r="C46" s="7">
        <v>0.24895936258123999</v>
      </c>
      <c r="D46" s="7">
        <v>0.36166851999999999</v>
      </c>
    </row>
    <row r="47" spans="2:4" x14ac:dyDescent="0.25">
      <c r="B47" s="6">
        <v>45</v>
      </c>
      <c r="C47" s="7">
        <v>0.31515563926825702</v>
      </c>
      <c r="D47" s="7">
        <v>0.37162655</v>
      </c>
    </row>
    <row r="49" spans="1:16" x14ac:dyDescent="0.25">
      <c r="B49" t="s">
        <v>14</v>
      </c>
      <c r="C49">
        <f>AVERAGE(C3:C47)</f>
        <v>0.24711287274590035</v>
      </c>
      <c r="D49">
        <f>AVERAGE(D3:D47)</f>
        <v>0.37042306360314214</v>
      </c>
    </row>
    <row r="50" spans="1:16" x14ac:dyDescent="0.25">
      <c r="B50" t="s">
        <v>30</v>
      </c>
      <c r="C50">
        <f>STDEV(C3:C47)</f>
        <v>7.8616290356854496E-2</v>
      </c>
      <c r="D50">
        <f>STDEV(D3:D47)</f>
        <v>0.13778486377129562</v>
      </c>
    </row>
    <row r="51" spans="1:16" x14ac:dyDescent="0.25">
      <c r="B51" t="s">
        <v>16</v>
      </c>
      <c r="C51">
        <f>TTEST(C3:C47,D3:D47,2,3)</f>
        <v>1.7899603923309704E-6</v>
      </c>
    </row>
    <row r="52" spans="1:16" x14ac:dyDescent="0.25">
      <c r="C52" t="s">
        <v>25</v>
      </c>
    </row>
    <row r="54" spans="1:16" x14ac:dyDescent="0.25">
      <c r="A54" s="2" t="s">
        <v>18</v>
      </c>
    </row>
    <row r="55" spans="1:16" x14ac:dyDescent="0.25">
      <c r="A55" s="1" t="s">
        <v>19</v>
      </c>
      <c r="C55" s="2" t="s">
        <v>20</v>
      </c>
      <c r="G55" s="2" t="s">
        <v>21</v>
      </c>
      <c r="K55" s="2" t="s">
        <v>22</v>
      </c>
      <c r="O55" s="2" t="s">
        <v>23</v>
      </c>
    </row>
    <row r="56" spans="1:16" x14ac:dyDescent="0.25">
      <c r="C56" t="s">
        <v>10</v>
      </c>
      <c r="D56" t="s">
        <v>11</v>
      </c>
      <c r="G56" t="s">
        <v>10</v>
      </c>
      <c r="H56" t="s">
        <v>11</v>
      </c>
      <c r="K56" t="s">
        <v>10</v>
      </c>
      <c r="L56" t="s">
        <v>11</v>
      </c>
      <c r="O56" t="s">
        <v>10</v>
      </c>
      <c r="P56" t="s">
        <v>11</v>
      </c>
    </row>
    <row r="57" spans="1:16" x14ac:dyDescent="0.25">
      <c r="B57" s="2" t="s">
        <v>3</v>
      </c>
      <c r="C57">
        <v>7.2534239999999999</v>
      </c>
      <c r="D57">
        <v>9.9795549999999995</v>
      </c>
      <c r="F57" s="2" t="s">
        <v>3</v>
      </c>
      <c r="G57" s="9">
        <v>478.3254</v>
      </c>
      <c r="H57" s="9">
        <v>384.51659999999998</v>
      </c>
      <c r="J57" s="2" t="s">
        <v>3</v>
      </c>
      <c r="K57" s="9">
        <v>0.10321</v>
      </c>
      <c r="L57" s="9">
        <v>0.16255</v>
      </c>
      <c r="N57" s="2" t="s">
        <v>3</v>
      </c>
      <c r="O57" s="9">
        <v>190.23555764</v>
      </c>
      <c r="P57" s="9">
        <v>131.67944234999999</v>
      </c>
    </row>
    <row r="58" spans="1:16" x14ac:dyDescent="0.25">
      <c r="B58" s="2" t="s">
        <v>12</v>
      </c>
      <c r="C58">
        <v>8.5734220000000008</v>
      </c>
      <c r="D58">
        <v>10.253854</v>
      </c>
      <c r="F58" s="2" t="s">
        <v>12</v>
      </c>
      <c r="G58" s="9">
        <v>459.16019999999997</v>
      </c>
      <c r="H58" s="9">
        <v>394.5899</v>
      </c>
      <c r="J58" s="2" t="s">
        <v>12</v>
      </c>
      <c r="K58" s="9">
        <v>0.11545</v>
      </c>
      <c r="L58" s="9">
        <v>0.14940000000000001</v>
      </c>
      <c r="N58" s="2" t="s">
        <v>12</v>
      </c>
      <c r="O58" s="9">
        <v>201.642571</v>
      </c>
      <c r="P58" s="9">
        <v>128.13564446999999</v>
      </c>
    </row>
    <row r="59" spans="1:16" x14ac:dyDescent="0.25">
      <c r="B59" s="2" t="s">
        <v>13</v>
      </c>
      <c r="C59">
        <v>8.1012109999999993</v>
      </c>
      <c r="D59">
        <v>10.053331999999999</v>
      </c>
      <c r="F59" s="2" t="s">
        <v>13</v>
      </c>
      <c r="G59" s="9">
        <v>495.94990000000001</v>
      </c>
      <c r="H59" s="9">
        <v>401.6268</v>
      </c>
      <c r="J59" s="2" t="s">
        <v>13</v>
      </c>
      <c r="K59" s="9">
        <v>0.12051000000000001</v>
      </c>
      <c r="L59" s="9">
        <v>0.13844000000000001</v>
      </c>
      <c r="N59" s="2" t="s">
        <v>13</v>
      </c>
      <c r="O59" s="9">
        <v>195.3465558</v>
      </c>
      <c r="P59" s="9">
        <v>120.6438923564</v>
      </c>
    </row>
    <row r="61" spans="1:16" x14ac:dyDescent="0.25">
      <c r="B61" t="s">
        <v>14</v>
      </c>
      <c r="C61">
        <f>AVERAGE(C57:C59)</f>
        <v>7.976019</v>
      </c>
      <c r="D61">
        <f>AVERAGE(D57:D59)</f>
        <v>10.095580333333332</v>
      </c>
      <c r="F61" t="s">
        <v>14</v>
      </c>
      <c r="G61">
        <f>AVERAGE(G57:G59)</f>
        <v>477.81183333333337</v>
      </c>
      <c r="H61">
        <f>AVERAGE(H57:H59)</f>
        <v>393.57776666666661</v>
      </c>
      <c r="J61" t="s">
        <v>14</v>
      </c>
      <c r="K61">
        <f>AVERAGE(K57:K59)</f>
        <v>0.11305666666666665</v>
      </c>
      <c r="L61">
        <f>AVERAGE(L57:L59)</f>
        <v>0.15013000000000001</v>
      </c>
      <c r="N61" t="s">
        <v>14</v>
      </c>
      <c r="O61">
        <f>AVERAGE(O57:O59)</f>
        <v>195.74156148</v>
      </c>
      <c r="P61">
        <f>AVERAGE(P57:P59)</f>
        <v>126.81965972546665</v>
      </c>
    </row>
    <row r="62" spans="1:16" x14ac:dyDescent="0.25">
      <c r="B62" t="s">
        <v>15</v>
      </c>
      <c r="C62">
        <f>STDEV(C57:C59)/SQRT(3)</f>
        <v>0.38615776467181584</v>
      </c>
      <c r="D62">
        <f>STDEV(D57:D59)/SQRT(3)</f>
        <v>8.1952581009454267E-2</v>
      </c>
      <c r="F62" t="s">
        <v>15</v>
      </c>
      <c r="G62">
        <f>STDEV(G57:G59)/SQRT(3)</f>
        <v>10.623375476801682</v>
      </c>
      <c r="H62">
        <f>STDEV(H57:H59)/SQRT(3)</f>
        <v>4.9651467391318027</v>
      </c>
      <c r="J62" t="s">
        <v>15</v>
      </c>
      <c r="K62">
        <f>STDEV(K57:K59)/SQRT(3)</f>
        <v>5.1354497801501739E-3</v>
      </c>
      <c r="L62">
        <f>STDEV(L57:L59)/SQRT(3)</f>
        <v>6.9695217435153545E-3</v>
      </c>
      <c r="N62" t="s">
        <v>15</v>
      </c>
      <c r="O62">
        <f>STDEV(O57:O59)/SQRT(3)</f>
        <v>3.2988387130538768</v>
      </c>
      <c r="P62">
        <f>STDEV(P57:P59)/SQRT(3)</f>
        <v>3.2529321542876004</v>
      </c>
    </row>
    <row r="63" spans="1:16" x14ac:dyDescent="0.25">
      <c r="B63" t="s">
        <v>16</v>
      </c>
      <c r="C63">
        <f>TTEST(C57:C59,D57:D59,2,2)</f>
        <v>5.8101750292240267E-3</v>
      </c>
      <c r="F63" t="s">
        <v>16</v>
      </c>
      <c r="G63">
        <f>TTEST(G57:G59,H57:H59,2,2)</f>
        <v>1.9894562176600728E-3</v>
      </c>
      <c r="J63" t="s">
        <v>16</v>
      </c>
      <c r="K63">
        <f>TTEST(K57:K59,L57:L59,2,2)</f>
        <v>1.2823501984559617E-2</v>
      </c>
      <c r="N63" t="s">
        <v>16</v>
      </c>
      <c r="O63">
        <f>TTEST(O57:O59,P57:P59,2,2)</f>
        <v>1.1889655631497665E-4</v>
      </c>
    </row>
    <row r="64" spans="1:16" x14ac:dyDescent="0.25">
      <c r="C64" t="s">
        <v>25</v>
      </c>
      <c r="G64" t="s">
        <v>25</v>
      </c>
      <c r="K64" t="s">
        <v>24</v>
      </c>
      <c r="O64" t="s">
        <v>17</v>
      </c>
    </row>
    <row r="66" spans="1:16" x14ac:dyDescent="0.25">
      <c r="A66" s="2" t="s">
        <v>26</v>
      </c>
    </row>
    <row r="67" spans="1:16" x14ac:dyDescent="0.25">
      <c r="A67" s="1" t="s">
        <v>27</v>
      </c>
      <c r="C67" s="2" t="s">
        <v>20</v>
      </c>
      <c r="G67" s="2" t="s">
        <v>21</v>
      </c>
      <c r="K67" s="2" t="s">
        <v>22</v>
      </c>
      <c r="O67" s="2" t="s">
        <v>23</v>
      </c>
    </row>
    <row r="68" spans="1:16" x14ac:dyDescent="0.25">
      <c r="C68" t="s">
        <v>10</v>
      </c>
      <c r="D68" t="s">
        <v>11</v>
      </c>
      <c r="G68" t="s">
        <v>10</v>
      </c>
      <c r="H68" t="s">
        <v>11</v>
      </c>
      <c r="K68" t="s">
        <v>10</v>
      </c>
      <c r="L68" t="s">
        <v>11</v>
      </c>
      <c r="O68" t="s">
        <v>10</v>
      </c>
      <c r="P68" t="s">
        <v>11</v>
      </c>
    </row>
    <row r="69" spans="1:16" x14ac:dyDescent="0.25">
      <c r="B69" s="2" t="s">
        <v>3</v>
      </c>
      <c r="C69">
        <v>7.3154265000000001</v>
      </c>
      <c r="D69">
        <v>10.003524000000001</v>
      </c>
      <c r="F69" s="2" t="s">
        <v>3</v>
      </c>
      <c r="G69">
        <v>479.62513000000001</v>
      </c>
      <c r="H69">
        <v>311.038884</v>
      </c>
      <c r="J69" s="2" t="s">
        <v>3</v>
      </c>
      <c r="K69">
        <v>0.150362</v>
      </c>
      <c r="L69">
        <v>0.17484</v>
      </c>
      <c r="N69" s="2" t="s">
        <v>3</v>
      </c>
      <c r="O69">
        <v>160.51666950000001</v>
      </c>
      <c r="P69">
        <v>81.516982600000006</v>
      </c>
    </row>
    <row r="70" spans="1:16" x14ac:dyDescent="0.25">
      <c r="B70" s="2" t="s">
        <v>12</v>
      </c>
      <c r="C70">
        <v>8.1216854000000005</v>
      </c>
      <c r="D70">
        <v>8.99254</v>
      </c>
      <c r="F70" s="2" t="s">
        <v>12</v>
      </c>
      <c r="G70">
        <v>551.62512000000004</v>
      </c>
      <c r="H70">
        <v>271.94204999999999</v>
      </c>
      <c r="J70" s="2" t="s">
        <v>12</v>
      </c>
      <c r="K70">
        <v>0.14454839999999999</v>
      </c>
      <c r="L70">
        <v>0.15009898999999999</v>
      </c>
      <c r="N70" s="2" t="s">
        <v>12</v>
      </c>
      <c r="O70">
        <v>141.03614999999999</v>
      </c>
      <c r="P70">
        <v>70.162850000000006</v>
      </c>
    </row>
    <row r="71" spans="1:16" x14ac:dyDescent="0.25">
      <c r="B71" s="2" t="s">
        <v>13</v>
      </c>
      <c r="C71">
        <v>7.7222654999999998</v>
      </c>
      <c r="D71">
        <v>9.2537541000000001</v>
      </c>
      <c r="F71" s="2" t="s">
        <v>13</v>
      </c>
      <c r="G71">
        <v>530.51997800000004</v>
      </c>
      <c r="H71">
        <v>299.81688800000001</v>
      </c>
      <c r="J71" s="2" t="s">
        <v>13</v>
      </c>
      <c r="K71">
        <v>0.13064999999999999</v>
      </c>
      <c r="L71">
        <v>0.16451360000000001</v>
      </c>
      <c r="N71" s="2" t="s">
        <v>13</v>
      </c>
      <c r="O71">
        <v>178.30659499999999</v>
      </c>
      <c r="P71">
        <v>61.062694521700003</v>
      </c>
    </row>
    <row r="73" spans="1:16" x14ac:dyDescent="0.25">
      <c r="B73" t="s">
        <v>14</v>
      </c>
      <c r="C73">
        <f>AVERAGE(C69:C71)</f>
        <v>7.7197924666666671</v>
      </c>
      <c r="D73">
        <f>AVERAGE(D69:D71)</f>
        <v>9.4166060333333323</v>
      </c>
      <c r="F73" t="s">
        <v>14</v>
      </c>
      <c r="G73">
        <f>AVERAGE(G69:G71)</f>
        <v>520.59007600000007</v>
      </c>
      <c r="H73">
        <f>AVERAGE(H69:H71)</f>
        <v>294.26594066666667</v>
      </c>
      <c r="J73" t="s">
        <v>14</v>
      </c>
      <c r="K73">
        <f>AVERAGE(K69:K71)</f>
        <v>0.14185346666666668</v>
      </c>
      <c r="L73">
        <f>AVERAGE(L69:L71)</f>
        <v>0.16315086333333331</v>
      </c>
      <c r="N73" t="s">
        <v>14</v>
      </c>
      <c r="O73">
        <f>AVERAGE(O69:O71)</f>
        <v>159.95313816666666</v>
      </c>
      <c r="P73">
        <f>AVERAGE(P69:P71)</f>
        <v>70.914175707233326</v>
      </c>
    </row>
    <row r="74" spans="1:16" x14ac:dyDescent="0.25">
      <c r="B74" t="s">
        <v>15</v>
      </c>
      <c r="C74">
        <f>STDEV(C69:C71)/SQRT(3)</f>
        <v>0.23275018107955975</v>
      </c>
      <c r="D74">
        <f>STDEV(D69:D71)/SQRT(3)</f>
        <v>0.30299214852687939</v>
      </c>
      <c r="F74" t="s">
        <v>15</v>
      </c>
      <c r="G74">
        <f>STDEV(G69:G71)/SQRT(3)</f>
        <v>21.369385073801485</v>
      </c>
      <c r="H74">
        <f>STDEV(H69:H71)/SQRT(3)</f>
        <v>11.622540878668621</v>
      </c>
      <c r="J74" t="s">
        <v>15</v>
      </c>
      <c r="K74">
        <f>STDEV(K69:K71)/SQRT(3)</f>
        <v>5.8477270585340375E-3</v>
      </c>
      <c r="L74">
        <f>STDEV(L69:L71)/SQRT(3)</f>
        <v>7.174542549227639E-3</v>
      </c>
      <c r="N74" t="s">
        <v>15</v>
      </c>
      <c r="O74">
        <f>STDEV(O69:O71)/SQRT(3)</f>
        <v>10.762739634145861</v>
      </c>
      <c r="P74">
        <f>STDEV(P69:P71)/SQRT(3)</f>
        <v>5.9165824295304406</v>
      </c>
    </row>
    <row r="75" spans="1:16" x14ac:dyDescent="0.25">
      <c r="B75" t="s">
        <v>16</v>
      </c>
      <c r="C75">
        <f>TTEST(C69:C71,D69:D71,2,2)</f>
        <v>1.1324182623519939E-2</v>
      </c>
      <c r="F75" t="s">
        <v>16</v>
      </c>
      <c r="G75">
        <f>TTEST(G69:G71,H69:H71,2,2)</f>
        <v>7.4259634039529853E-4</v>
      </c>
      <c r="J75" t="s">
        <v>16</v>
      </c>
      <c r="K75">
        <f>TTEST(K69:K71,L69:L71,2,2)</f>
        <v>8.2849986856110794E-2</v>
      </c>
      <c r="N75" t="s">
        <v>16</v>
      </c>
      <c r="O75">
        <f>TTEST(O69:O71,P69:P71,2,2)</f>
        <v>1.9217845834860292E-3</v>
      </c>
    </row>
    <row r="76" spans="1:16" x14ac:dyDescent="0.25">
      <c r="C76" t="s">
        <v>24</v>
      </c>
      <c r="G76" t="s">
        <v>17</v>
      </c>
      <c r="K76" t="s">
        <v>38</v>
      </c>
      <c r="O76" t="s">
        <v>25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0"/>
  <sheetViews>
    <sheetView zoomScale="80" zoomScaleNormal="80" workbookViewId="0"/>
  </sheetViews>
  <sheetFormatPr defaultRowHeight="15" x14ac:dyDescent="0.25"/>
  <sheetData>
    <row r="1" spans="1:70" x14ac:dyDescent="0.25">
      <c r="A1" s="2" t="s">
        <v>54</v>
      </c>
    </row>
    <row r="2" spans="1:70" x14ac:dyDescent="0.25">
      <c r="A2" s="1" t="s">
        <v>55</v>
      </c>
      <c r="C2" s="2" t="s">
        <v>81</v>
      </c>
      <c r="F2" s="1" t="s">
        <v>56</v>
      </c>
      <c r="H2" s="2" t="s">
        <v>81</v>
      </c>
      <c r="K2" s="2"/>
      <c r="O2" s="2"/>
    </row>
    <row r="3" spans="1:70" x14ac:dyDescent="0.25">
      <c r="C3" t="s">
        <v>10</v>
      </c>
      <c r="D3" t="s">
        <v>11</v>
      </c>
      <c r="H3" t="s">
        <v>10</v>
      </c>
      <c r="I3" t="s">
        <v>11</v>
      </c>
    </row>
    <row r="4" spans="1:70" x14ac:dyDescent="0.25">
      <c r="B4" s="2" t="s">
        <v>3</v>
      </c>
      <c r="C4">
        <v>0.14054</v>
      </c>
      <c r="D4">
        <v>0.21512200000000001</v>
      </c>
      <c r="G4" s="2" t="s">
        <v>3</v>
      </c>
      <c r="H4" s="3">
        <v>0.16511999999999999</v>
      </c>
      <c r="I4" s="3">
        <v>0.23139999999999999</v>
      </c>
      <c r="J4" s="2"/>
      <c r="K4" s="9"/>
      <c r="L4" s="9"/>
      <c r="N4" s="2"/>
      <c r="O4" s="9"/>
      <c r="P4" s="9"/>
    </row>
    <row r="5" spans="1:70" x14ac:dyDescent="0.25">
      <c r="B5" s="2" t="s">
        <v>12</v>
      </c>
      <c r="C5">
        <v>0.13214999999999999</v>
      </c>
      <c r="D5">
        <v>0.1996</v>
      </c>
      <c r="G5" s="2" t="s">
        <v>12</v>
      </c>
      <c r="H5" s="3">
        <v>0.18454999999999999</v>
      </c>
      <c r="I5" s="3">
        <v>0.2205</v>
      </c>
      <c r="J5" s="2"/>
      <c r="K5" s="9"/>
      <c r="L5" s="9"/>
      <c r="N5" s="2"/>
      <c r="O5" s="9"/>
      <c r="P5" s="9"/>
    </row>
    <row r="6" spans="1:70" x14ac:dyDescent="0.25">
      <c r="B6" s="2" t="s">
        <v>13</v>
      </c>
      <c r="C6">
        <v>0.12658</v>
      </c>
      <c r="D6">
        <v>0.20077</v>
      </c>
      <c r="G6" s="2" t="s">
        <v>13</v>
      </c>
      <c r="H6" s="3">
        <v>0.17780000000000001</v>
      </c>
      <c r="I6" s="3">
        <v>0.20710999999999999</v>
      </c>
      <c r="J6" s="2"/>
      <c r="K6" s="9"/>
      <c r="L6" s="9"/>
      <c r="N6" s="2"/>
      <c r="O6" s="9"/>
      <c r="P6" s="9"/>
    </row>
    <row r="8" spans="1:70" x14ac:dyDescent="0.25">
      <c r="B8" t="s">
        <v>14</v>
      </c>
      <c r="C8">
        <f>AVERAGE(C4:C6)</f>
        <v>0.13309000000000001</v>
      </c>
      <c r="D8">
        <f>AVERAGE(D4:D6)</f>
        <v>0.20516400000000001</v>
      </c>
      <c r="G8" t="s">
        <v>14</v>
      </c>
      <c r="H8">
        <f>AVERAGE(H4:H6)</f>
        <v>0.17582333333333333</v>
      </c>
      <c r="I8">
        <f>AVERAGE(I4:I6)</f>
        <v>0.21967</v>
      </c>
    </row>
    <row r="9" spans="1:70" x14ac:dyDescent="0.25">
      <c r="B9" t="s">
        <v>15</v>
      </c>
      <c r="C9">
        <f>STDEV(C4:C6)/SQRT(3)</f>
        <v>4.0572199020182942E-3</v>
      </c>
      <c r="D9">
        <f>STDEV(D4:D6)/SQRT(3)</f>
        <v>4.9904424653531496E-3</v>
      </c>
      <c r="G9" t="s">
        <v>15</v>
      </c>
      <c r="H9">
        <f>STDEV(H4:H6)/SQRT(3)</f>
        <v>5.6953675132612068E-3</v>
      </c>
      <c r="I9">
        <f>STDEV(I4:I6)/SQRT(3)</f>
        <v>7.0241891584248619E-3</v>
      </c>
    </row>
    <row r="10" spans="1:70" x14ac:dyDescent="0.25">
      <c r="B10" t="s">
        <v>16</v>
      </c>
      <c r="C10">
        <f>TTEST(C4:C6,D4:D6,2,2)</f>
        <v>3.6108010680339106E-4</v>
      </c>
      <c r="G10" t="s">
        <v>16</v>
      </c>
      <c r="H10">
        <f>TTEST(H4:H6,I4:I6,2,2)</f>
        <v>8.3474686050380911E-3</v>
      </c>
    </row>
    <row r="11" spans="1:70" x14ac:dyDescent="0.25">
      <c r="C11" t="s">
        <v>17</v>
      </c>
      <c r="H11" t="s">
        <v>25</v>
      </c>
    </row>
    <row r="13" spans="1:70" x14ac:dyDescent="0.25">
      <c r="A13" s="2" t="s">
        <v>18</v>
      </c>
    </row>
    <row r="14" spans="1:70" x14ac:dyDescent="0.25">
      <c r="A14" s="1" t="s">
        <v>0</v>
      </c>
      <c r="B14" s="2" t="s">
        <v>84</v>
      </c>
      <c r="L14" s="2" t="s">
        <v>85</v>
      </c>
      <c r="V14" s="2" t="s">
        <v>86</v>
      </c>
      <c r="AF14" s="2" t="s">
        <v>87</v>
      </c>
      <c r="AP14" s="2" t="s">
        <v>88</v>
      </c>
      <c r="AZ14" s="2" t="s">
        <v>89</v>
      </c>
      <c r="BJ14" s="2" t="s">
        <v>90</v>
      </c>
    </row>
    <row r="15" spans="1:70" x14ac:dyDescent="0.25">
      <c r="B15" s="2" t="s">
        <v>3</v>
      </c>
      <c r="C15" t="s">
        <v>84</v>
      </c>
      <c r="D15" t="s">
        <v>4</v>
      </c>
      <c r="E15" t="s">
        <v>91</v>
      </c>
      <c r="I15" t="s">
        <v>6</v>
      </c>
      <c r="J15" t="s">
        <v>7</v>
      </c>
      <c r="L15" s="2" t="s">
        <v>3</v>
      </c>
      <c r="M15" t="s">
        <v>85</v>
      </c>
      <c r="N15" t="s">
        <v>4</v>
      </c>
      <c r="O15" t="s">
        <v>92</v>
      </c>
      <c r="S15" t="s">
        <v>6</v>
      </c>
      <c r="T15" t="s">
        <v>7</v>
      </c>
      <c r="V15" s="2" t="s">
        <v>3</v>
      </c>
      <c r="W15" t="s">
        <v>86</v>
      </c>
      <c r="X15" t="s">
        <v>4</v>
      </c>
      <c r="Y15" t="s">
        <v>93</v>
      </c>
      <c r="AC15" t="s">
        <v>6</v>
      </c>
      <c r="AD15" t="s">
        <v>7</v>
      </c>
      <c r="AF15" s="2" t="s">
        <v>3</v>
      </c>
      <c r="AG15" t="s">
        <v>87</v>
      </c>
      <c r="AH15" t="s">
        <v>4</v>
      </c>
      <c r="AI15" t="s">
        <v>94</v>
      </c>
      <c r="AM15" t="s">
        <v>6</v>
      </c>
      <c r="AN15" t="s">
        <v>7</v>
      </c>
      <c r="AP15" s="2" t="s">
        <v>3</v>
      </c>
      <c r="AQ15" t="s">
        <v>88</v>
      </c>
      <c r="AR15" t="s">
        <v>4</v>
      </c>
      <c r="AS15" t="s">
        <v>95</v>
      </c>
      <c r="AW15" t="s">
        <v>6</v>
      </c>
      <c r="AX15" t="s">
        <v>7</v>
      </c>
      <c r="AZ15" s="2" t="s">
        <v>3</v>
      </c>
      <c r="BA15" t="s">
        <v>89</v>
      </c>
      <c r="BB15" t="s">
        <v>4</v>
      </c>
      <c r="BC15" t="s">
        <v>96</v>
      </c>
      <c r="BG15" t="s">
        <v>6</v>
      </c>
      <c r="BH15" t="s">
        <v>7</v>
      </c>
      <c r="BJ15" s="2" t="s">
        <v>3</v>
      </c>
      <c r="BK15" t="s">
        <v>90</v>
      </c>
      <c r="BL15" t="s">
        <v>4</v>
      </c>
      <c r="BM15" t="s">
        <v>97</v>
      </c>
      <c r="BQ15" t="s">
        <v>6</v>
      </c>
      <c r="BR15" t="s">
        <v>7</v>
      </c>
    </row>
    <row r="16" spans="1:70" x14ac:dyDescent="0.25">
      <c r="B16" t="s">
        <v>10</v>
      </c>
      <c r="C16">
        <v>2.0766666666666667</v>
      </c>
      <c r="D16">
        <f>AVERAGE(I16:J16)</f>
        <v>1.8308333333333333</v>
      </c>
      <c r="E16">
        <f>C16/D16</f>
        <v>1.134274010013655</v>
      </c>
      <c r="F16">
        <f>E16/E16</f>
        <v>1</v>
      </c>
      <c r="H16" t="s">
        <v>10</v>
      </c>
      <c r="I16">
        <v>1.7666666666666666</v>
      </c>
      <c r="J16">
        <v>1.895</v>
      </c>
      <c r="L16" t="s">
        <v>10</v>
      </c>
      <c r="M16">
        <v>1.53</v>
      </c>
      <c r="N16">
        <f>AVERAGE(S16:T16)</f>
        <v>1.8308333333333333</v>
      </c>
      <c r="O16">
        <f>M16/N16</f>
        <v>0.83568502503413744</v>
      </c>
      <c r="P16">
        <f>O16/O16</f>
        <v>1</v>
      </c>
      <c r="R16" t="s">
        <v>10</v>
      </c>
      <c r="S16">
        <v>1.7666666666666666</v>
      </c>
      <c r="T16">
        <v>1.895</v>
      </c>
      <c r="V16" t="s">
        <v>10</v>
      </c>
      <c r="W16">
        <v>3.6333333333333329</v>
      </c>
      <c r="X16">
        <f>AVERAGE(AC16:AD16)</f>
        <v>3.0758333333333332</v>
      </c>
      <c r="Y16">
        <f>W16/X16</f>
        <v>1.1812516933080466</v>
      </c>
      <c r="Z16">
        <f>Y16/Y16</f>
        <v>1</v>
      </c>
      <c r="AB16" t="s">
        <v>10</v>
      </c>
      <c r="AC16">
        <v>3.1266666666666665</v>
      </c>
      <c r="AD16">
        <v>3.0249999999999999</v>
      </c>
      <c r="AF16" t="s">
        <v>10</v>
      </c>
      <c r="AG16">
        <v>1.5866666666666667</v>
      </c>
      <c r="AH16">
        <f>AVERAGE(AM16:AN16)</f>
        <v>1.8308333333333333</v>
      </c>
      <c r="AI16">
        <f>AG16/AH16</f>
        <v>0.86663632225762399</v>
      </c>
      <c r="AJ16">
        <f>AI16/AI16</f>
        <v>1</v>
      </c>
      <c r="AL16" t="s">
        <v>10</v>
      </c>
      <c r="AM16">
        <v>1.7666666666666666</v>
      </c>
      <c r="AN16">
        <v>1.895</v>
      </c>
      <c r="AP16" t="s">
        <v>10</v>
      </c>
      <c r="AQ16">
        <v>2.1533333333333338</v>
      </c>
      <c r="AR16">
        <f>AVERAGE(AW16:AX16)</f>
        <v>1.8308333333333333</v>
      </c>
      <c r="AS16">
        <f>AQ16/AR16</f>
        <v>1.1761492944924901</v>
      </c>
      <c r="AT16">
        <f>AS16/AS16</f>
        <v>1</v>
      </c>
      <c r="AV16" t="s">
        <v>10</v>
      </c>
      <c r="AW16">
        <v>1.7666666666666666</v>
      </c>
      <c r="AX16">
        <v>1.895</v>
      </c>
      <c r="AZ16" t="s">
        <v>10</v>
      </c>
      <c r="BA16">
        <v>1.8633333333333333</v>
      </c>
      <c r="BB16">
        <f>AVERAGE(BG16:BH16)</f>
        <v>1.8308333333333333</v>
      </c>
      <c r="BC16">
        <f>BA16/BB16</f>
        <v>1.0177514792899409</v>
      </c>
      <c r="BD16">
        <f>BC16/BC16</f>
        <v>1</v>
      </c>
      <c r="BF16" t="s">
        <v>10</v>
      </c>
      <c r="BG16">
        <v>1.7666666666666666</v>
      </c>
      <c r="BH16">
        <v>1.895</v>
      </c>
      <c r="BJ16" t="s">
        <v>10</v>
      </c>
      <c r="BK16">
        <v>7.7449999999999992</v>
      </c>
      <c r="BL16">
        <f>AVERAGE(BQ16:BR16)</f>
        <v>3.3250000000000002</v>
      </c>
      <c r="BM16">
        <f>BK16/BL16</f>
        <v>2.3293233082706761</v>
      </c>
      <c r="BN16">
        <f>BM16/BM16</f>
        <v>1</v>
      </c>
      <c r="BP16" t="s">
        <v>10</v>
      </c>
      <c r="BQ16">
        <v>3.27</v>
      </c>
      <c r="BR16">
        <v>3.38</v>
      </c>
    </row>
    <row r="17" spans="2:70" x14ac:dyDescent="0.25">
      <c r="B17" t="s">
        <v>11</v>
      </c>
      <c r="C17">
        <v>2.7366666666666664</v>
      </c>
      <c r="D17">
        <f>AVERAGE(I17:J17)</f>
        <v>2.8158333333333334</v>
      </c>
      <c r="E17">
        <f>C17/D17</f>
        <v>0.97188517312814426</v>
      </c>
      <c r="F17">
        <f>E17/E16</f>
        <v>0.85683456073937914</v>
      </c>
      <c r="H17" t="s">
        <v>11</v>
      </c>
      <c r="I17">
        <v>2.8166666666666664</v>
      </c>
      <c r="J17">
        <v>2.8150000000000004</v>
      </c>
      <c r="L17" t="s">
        <v>11</v>
      </c>
      <c r="M17">
        <v>2.5833333333333335</v>
      </c>
      <c r="N17">
        <f>AVERAGE(S17:T17)</f>
        <v>2.8158333333333334</v>
      </c>
      <c r="O17">
        <f>M17/N17</f>
        <v>0.91743119266055051</v>
      </c>
      <c r="P17">
        <f>O17/O16</f>
        <v>1.097819352001759</v>
      </c>
      <c r="R17" t="s">
        <v>11</v>
      </c>
      <c r="S17">
        <v>2.8166666666666664</v>
      </c>
      <c r="T17">
        <v>2.8150000000000004</v>
      </c>
      <c r="V17" t="s">
        <v>11</v>
      </c>
      <c r="W17">
        <v>3.6366666666666667</v>
      </c>
      <c r="X17">
        <f>AVERAGE(AC17:AD17)</f>
        <v>3.3150000000000004</v>
      </c>
      <c r="Y17">
        <f>W17/X17</f>
        <v>1.0970336852689793</v>
      </c>
      <c r="Z17">
        <f>Y17/Y16</f>
        <v>0.92870443402013825</v>
      </c>
      <c r="AB17" t="s">
        <v>11</v>
      </c>
      <c r="AC17">
        <v>3.27</v>
      </c>
      <c r="AD17">
        <v>3.3600000000000003</v>
      </c>
      <c r="AF17" t="s">
        <v>11</v>
      </c>
      <c r="AG17">
        <v>2.686666666666667</v>
      </c>
      <c r="AH17">
        <f>AVERAGE(AM17:AN17)</f>
        <v>2.8158333333333334</v>
      </c>
      <c r="AI17">
        <f>AG17/AH17</f>
        <v>0.95412844036697253</v>
      </c>
      <c r="AJ17">
        <f>AI17/AI16</f>
        <v>1.100955978721764</v>
      </c>
      <c r="AL17" t="s">
        <v>11</v>
      </c>
      <c r="AM17">
        <v>2.8166666666666664</v>
      </c>
      <c r="AN17">
        <v>2.8150000000000004</v>
      </c>
      <c r="AP17" t="s">
        <v>11</v>
      </c>
      <c r="AQ17">
        <v>3.4833333333333329</v>
      </c>
      <c r="AR17">
        <f>AVERAGE(AW17:AX17)</f>
        <v>2.8158333333333334</v>
      </c>
      <c r="AS17">
        <f>AQ17/AR17</f>
        <v>1.2370523823616453</v>
      </c>
      <c r="AT17">
        <f>AS17/AS16</f>
        <v>1.0517817662726525</v>
      </c>
      <c r="AV17" t="s">
        <v>11</v>
      </c>
      <c r="AW17">
        <v>2.8166666666666664</v>
      </c>
      <c r="AX17">
        <v>2.8150000000000004</v>
      </c>
      <c r="AZ17" t="s">
        <v>11</v>
      </c>
      <c r="BA17">
        <v>2.7699999999999996</v>
      </c>
      <c r="BB17">
        <f>AVERAGE(BG17:BH17)</f>
        <v>2.8158333333333334</v>
      </c>
      <c r="BC17">
        <f>BA17/BB17</f>
        <v>0.98372299496892557</v>
      </c>
      <c r="BD17">
        <f>BC17/BC16</f>
        <v>0.96656503575435115</v>
      </c>
      <c r="BF17" t="s">
        <v>11</v>
      </c>
      <c r="BG17">
        <v>2.8166666666666664</v>
      </c>
      <c r="BH17">
        <v>2.8150000000000004</v>
      </c>
      <c r="BJ17" t="s">
        <v>11</v>
      </c>
      <c r="BK17">
        <v>5.05</v>
      </c>
      <c r="BL17">
        <f>AVERAGE(BQ17:BR17)</f>
        <v>3.2424999999999997</v>
      </c>
      <c r="BM17">
        <f>BK17/BL17</f>
        <v>1.5574402467232076</v>
      </c>
      <c r="BN17">
        <f>BM17/BM16</f>
        <v>0.66862347583662574</v>
      </c>
      <c r="BP17" t="s">
        <v>11</v>
      </c>
      <c r="BQ17">
        <v>3.01</v>
      </c>
      <c r="BR17">
        <v>3.4750000000000001</v>
      </c>
    </row>
    <row r="19" spans="2:70" x14ac:dyDescent="0.25">
      <c r="B19" s="2" t="s">
        <v>12</v>
      </c>
      <c r="C19" t="s">
        <v>84</v>
      </c>
      <c r="D19" t="s">
        <v>4</v>
      </c>
      <c r="E19" t="s">
        <v>91</v>
      </c>
      <c r="I19" t="s">
        <v>6</v>
      </c>
      <c r="J19" t="s">
        <v>7</v>
      </c>
      <c r="L19" s="2" t="s">
        <v>12</v>
      </c>
      <c r="M19" t="s">
        <v>85</v>
      </c>
      <c r="N19" t="s">
        <v>4</v>
      </c>
      <c r="O19" t="s">
        <v>92</v>
      </c>
      <c r="S19" t="s">
        <v>6</v>
      </c>
      <c r="T19" t="s">
        <v>7</v>
      </c>
      <c r="V19" s="2" t="s">
        <v>12</v>
      </c>
      <c r="W19" t="s">
        <v>86</v>
      </c>
      <c r="X19" t="s">
        <v>4</v>
      </c>
      <c r="Y19" t="s">
        <v>93</v>
      </c>
      <c r="AC19" t="s">
        <v>6</v>
      </c>
      <c r="AD19" t="s">
        <v>7</v>
      </c>
      <c r="AF19" s="2" t="s">
        <v>12</v>
      </c>
      <c r="AG19" t="s">
        <v>87</v>
      </c>
      <c r="AH19" t="s">
        <v>4</v>
      </c>
      <c r="AI19" t="s">
        <v>94</v>
      </c>
      <c r="AM19" t="s">
        <v>6</v>
      </c>
      <c r="AN19" t="s">
        <v>7</v>
      </c>
      <c r="AP19" s="2" t="s">
        <v>12</v>
      </c>
      <c r="AQ19" t="s">
        <v>88</v>
      </c>
      <c r="AR19" t="s">
        <v>4</v>
      </c>
      <c r="AS19" t="s">
        <v>95</v>
      </c>
      <c r="AW19" t="s">
        <v>6</v>
      </c>
      <c r="AX19" t="s">
        <v>7</v>
      </c>
      <c r="AZ19" s="2" t="s">
        <v>12</v>
      </c>
      <c r="BA19" t="s">
        <v>89</v>
      </c>
      <c r="BB19" t="s">
        <v>4</v>
      </c>
      <c r="BC19" t="s">
        <v>96</v>
      </c>
      <c r="BG19" t="s">
        <v>6</v>
      </c>
      <c r="BH19" t="s">
        <v>7</v>
      </c>
      <c r="BJ19" s="2" t="s">
        <v>12</v>
      </c>
      <c r="BK19" t="s">
        <v>90</v>
      </c>
      <c r="BL19" t="s">
        <v>4</v>
      </c>
      <c r="BM19" t="s">
        <v>97</v>
      </c>
      <c r="BQ19" t="s">
        <v>6</v>
      </c>
      <c r="BR19" t="s">
        <v>7</v>
      </c>
    </row>
    <row r="20" spans="2:70" x14ac:dyDescent="0.25">
      <c r="B20" t="s">
        <v>10</v>
      </c>
      <c r="C20">
        <v>2.2200000000000002</v>
      </c>
      <c r="D20">
        <f>AVERAGE(I20:J20)</f>
        <v>1.8033333333333332</v>
      </c>
      <c r="E20">
        <f>C20/D20</f>
        <v>1.2310536044362295</v>
      </c>
      <c r="F20">
        <f>E20/E20</f>
        <v>1</v>
      </c>
      <c r="H20" t="s">
        <v>10</v>
      </c>
      <c r="I20" s="3">
        <v>1.8099999999999998</v>
      </c>
      <c r="J20" s="3">
        <v>1.7966666666666669</v>
      </c>
      <c r="L20" t="s">
        <v>10</v>
      </c>
      <c r="M20">
        <v>1.5266666666666666</v>
      </c>
      <c r="N20">
        <f>AVERAGE(S20:T20)</f>
        <v>1.8033333333333332</v>
      </c>
      <c r="O20">
        <f>M20/N20</f>
        <v>0.84658040665434386</v>
      </c>
      <c r="P20">
        <f>O20/O20</f>
        <v>1</v>
      </c>
      <c r="R20" t="s">
        <v>10</v>
      </c>
      <c r="S20" s="3">
        <v>1.8099999999999998</v>
      </c>
      <c r="T20" s="3">
        <v>1.7966666666666669</v>
      </c>
      <c r="V20" t="s">
        <v>10</v>
      </c>
      <c r="W20">
        <v>7.43</v>
      </c>
      <c r="X20">
        <f>AVERAGE(AC20:AD20)</f>
        <v>3.3250000000000002</v>
      </c>
      <c r="Y20">
        <f>W20/X20</f>
        <v>2.2345864661654131</v>
      </c>
      <c r="Z20">
        <f>Y20/Y20</f>
        <v>1</v>
      </c>
      <c r="AB20" t="s">
        <v>10</v>
      </c>
      <c r="AC20">
        <v>3.27</v>
      </c>
      <c r="AD20">
        <v>3.38</v>
      </c>
      <c r="AF20" t="s">
        <v>10</v>
      </c>
      <c r="AG20">
        <v>1.5833333333333333</v>
      </c>
      <c r="AH20">
        <f>AVERAGE(AM20:AN20)</f>
        <v>1.8033333333333332</v>
      </c>
      <c r="AI20">
        <f>AG20/AH20</f>
        <v>0.87800369685767099</v>
      </c>
      <c r="AJ20">
        <f>AI20/AI20</f>
        <v>1</v>
      </c>
      <c r="AL20" t="s">
        <v>10</v>
      </c>
      <c r="AM20" s="3">
        <v>1.8099999999999998</v>
      </c>
      <c r="AN20" s="3">
        <v>1.7966666666666669</v>
      </c>
      <c r="AP20" t="s">
        <v>10</v>
      </c>
      <c r="AQ20">
        <v>2.3366666666666664</v>
      </c>
      <c r="AR20">
        <f>AVERAGE(AW20:AX20)</f>
        <v>1.8033333333333332</v>
      </c>
      <c r="AS20">
        <f>AQ20/AR20</f>
        <v>1.2957486136783734</v>
      </c>
      <c r="AT20">
        <f>AS20/AS20</f>
        <v>1</v>
      </c>
      <c r="AV20" t="s">
        <v>10</v>
      </c>
      <c r="AW20">
        <v>1.8099999999999998</v>
      </c>
      <c r="AX20" s="3">
        <v>1.7966666666666669</v>
      </c>
      <c r="AZ20" t="s">
        <v>10</v>
      </c>
      <c r="BA20">
        <v>1.2110000000000001</v>
      </c>
      <c r="BB20">
        <f>AVERAGE(BG20:BH20)</f>
        <v>1.8033333333333332</v>
      </c>
      <c r="BC20">
        <f>BA20/BB20</f>
        <v>0.67153419593345665</v>
      </c>
      <c r="BD20">
        <f>BC20/BC20</f>
        <v>1</v>
      </c>
      <c r="BF20" t="s">
        <v>10</v>
      </c>
      <c r="BG20">
        <v>1.8099999999999998</v>
      </c>
      <c r="BH20" s="3">
        <v>1.7966666666666669</v>
      </c>
      <c r="BJ20" t="s">
        <v>10</v>
      </c>
      <c r="BK20">
        <v>3.4966666666666666</v>
      </c>
      <c r="BL20">
        <f>AVERAGE(BQ20:BR20)</f>
        <v>3.2450000000000001</v>
      </c>
      <c r="BM20">
        <f>BK20/BL20</f>
        <v>1.0775552131484334</v>
      </c>
      <c r="BN20">
        <f>BM20/BM20</f>
        <v>1</v>
      </c>
      <c r="BP20" t="s">
        <v>10</v>
      </c>
      <c r="BQ20">
        <v>3.3333333333333335</v>
      </c>
      <c r="BR20">
        <v>3.1566666666666663</v>
      </c>
    </row>
    <row r="21" spans="2:70" x14ac:dyDescent="0.25">
      <c r="B21" t="s">
        <v>11</v>
      </c>
      <c r="C21">
        <v>3.28</v>
      </c>
      <c r="D21">
        <f>AVERAGE(I21:J21)</f>
        <v>2.8433333333333328</v>
      </c>
      <c r="E21">
        <f>C21/D21</f>
        <v>1.1535756154747949</v>
      </c>
      <c r="F21">
        <f>E21/E20</f>
        <v>0.93706367563342929</v>
      </c>
      <c r="H21" t="s">
        <v>11</v>
      </c>
      <c r="I21" s="3">
        <v>2.9299999999999997</v>
      </c>
      <c r="J21" s="3">
        <v>2.7566666666666664</v>
      </c>
      <c r="L21" t="s">
        <v>11</v>
      </c>
      <c r="M21">
        <v>2.91</v>
      </c>
      <c r="N21">
        <f>AVERAGE(S21:T21)</f>
        <v>2.8433333333333328</v>
      </c>
      <c r="O21">
        <f>M21/N21</f>
        <v>1.023446658851114</v>
      </c>
      <c r="P21">
        <f>O21/O20</f>
        <v>1.2089184332717307</v>
      </c>
      <c r="R21" t="s">
        <v>11</v>
      </c>
      <c r="S21" s="3">
        <v>2.9299999999999997</v>
      </c>
      <c r="T21" s="3">
        <v>2.7566666666666664</v>
      </c>
      <c r="V21" t="s">
        <v>11</v>
      </c>
      <c r="W21">
        <v>6.373333333333334</v>
      </c>
      <c r="X21">
        <f>AVERAGE(AC21:AD21)</f>
        <v>3.2424999999999997</v>
      </c>
      <c r="Y21">
        <f>W21/X21</f>
        <v>1.9655615523001804</v>
      </c>
      <c r="Z21">
        <f>Y21/Y20</f>
        <v>0.87960863545061929</v>
      </c>
      <c r="AB21" t="s">
        <v>11</v>
      </c>
      <c r="AC21">
        <v>3.01</v>
      </c>
      <c r="AD21">
        <v>3.4750000000000001</v>
      </c>
      <c r="AF21" t="s">
        <v>11</v>
      </c>
      <c r="AG21">
        <v>2.7733333333333334</v>
      </c>
      <c r="AH21">
        <f>AVERAGE(AM21:AN21)</f>
        <v>2.8433333333333328</v>
      </c>
      <c r="AI21">
        <f>AG21/AH21</f>
        <v>0.97538100820633078</v>
      </c>
      <c r="AJ21">
        <f>AI21/AI20</f>
        <v>1.1109076325044736</v>
      </c>
      <c r="AL21" t="s">
        <v>11</v>
      </c>
      <c r="AM21" s="3">
        <v>2.9299999999999997</v>
      </c>
      <c r="AN21" s="3">
        <v>2.7566666666666664</v>
      </c>
      <c r="AP21" t="s">
        <v>11</v>
      </c>
      <c r="AQ21">
        <v>3.3466666666666662</v>
      </c>
      <c r="AR21">
        <f>AVERAGE(AW21:AX21)</f>
        <v>2.8433333333333328</v>
      </c>
      <c r="AS21">
        <f>AQ21/AR21</f>
        <v>1.1770222743259087</v>
      </c>
      <c r="AT21">
        <f>AS21/AS20</f>
        <v>0.90837239716164997</v>
      </c>
      <c r="AV21" t="s">
        <v>11</v>
      </c>
      <c r="AW21">
        <v>2.9299999999999997</v>
      </c>
      <c r="AX21" s="3">
        <v>2.7566666666666664</v>
      </c>
      <c r="AZ21" t="s">
        <v>11</v>
      </c>
      <c r="BA21">
        <v>4.1966666666666663</v>
      </c>
      <c r="BB21">
        <f>AVERAGE(BG21:BH21)</f>
        <v>2.8433333333333328</v>
      </c>
      <c r="BC21">
        <f>BA21/BB21</f>
        <v>1.4759671746776086</v>
      </c>
      <c r="BD21">
        <f>BC21/BC20</f>
        <v>2.1979032246093757</v>
      </c>
      <c r="BF21" t="s">
        <v>11</v>
      </c>
      <c r="BG21">
        <v>2.9299999999999997</v>
      </c>
      <c r="BH21" s="3">
        <v>2.7566666666666664</v>
      </c>
      <c r="BJ21" t="s">
        <v>11</v>
      </c>
      <c r="BK21">
        <v>2.8266666666666667</v>
      </c>
      <c r="BL21">
        <f>AVERAGE(BQ21:BR21)</f>
        <v>3.3566666666666665</v>
      </c>
      <c r="BM21">
        <f>BK21/BL21</f>
        <v>0.8421052631578948</v>
      </c>
      <c r="BN21">
        <f>BM21/BM20</f>
        <v>0.78149616175806547</v>
      </c>
      <c r="BP21" t="s">
        <v>11</v>
      </c>
      <c r="BQ21">
        <v>3.19</v>
      </c>
      <c r="BR21">
        <v>3.5233333333333334</v>
      </c>
    </row>
    <row r="23" spans="2:70" x14ac:dyDescent="0.25">
      <c r="B23" s="2" t="s">
        <v>13</v>
      </c>
      <c r="C23" t="s">
        <v>84</v>
      </c>
      <c r="D23" t="s">
        <v>4</v>
      </c>
      <c r="E23" t="s">
        <v>91</v>
      </c>
      <c r="I23" t="s">
        <v>6</v>
      </c>
      <c r="J23" t="s">
        <v>7</v>
      </c>
      <c r="L23" s="2" t="s">
        <v>13</v>
      </c>
      <c r="M23" t="s">
        <v>85</v>
      </c>
      <c r="N23" t="s">
        <v>4</v>
      </c>
      <c r="O23" t="s">
        <v>92</v>
      </c>
      <c r="S23" t="s">
        <v>6</v>
      </c>
      <c r="T23" t="s">
        <v>7</v>
      </c>
      <c r="V23" s="2" t="s">
        <v>13</v>
      </c>
      <c r="W23" t="s">
        <v>86</v>
      </c>
      <c r="X23" t="s">
        <v>4</v>
      </c>
      <c r="Y23" t="s">
        <v>93</v>
      </c>
      <c r="AC23" t="s">
        <v>6</v>
      </c>
      <c r="AD23" t="s">
        <v>7</v>
      </c>
      <c r="AF23" s="2" t="s">
        <v>13</v>
      </c>
      <c r="AG23" t="s">
        <v>87</v>
      </c>
      <c r="AH23" t="s">
        <v>4</v>
      </c>
      <c r="AI23" t="s">
        <v>94</v>
      </c>
      <c r="AM23" t="s">
        <v>6</v>
      </c>
      <c r="AN23" t="s">
        <v>7</v>
      </c>
      <c r="AP23" s="2" t="s">
        <v>13</v>
      </c>
      <c r="AQ23" t="s">
        <v>88</v>
      </c>
      <c r="AR23" t="s">
        <v>4</v>
      </c>
      <c r="AS23" t="s">
        <v>95</v>
      </c>
      <c r="AW23" t="s">
        <v>6</v>
      </c>
      <c r="AX23" t="s">
        <v>7</v>
      </c>
      <c r="AZ23" s="2" t="s">
        <v>13</v>
      </c>
      <c r="BA23" t="s">
        <v>89</v>
      </c>
      <c r="BB23" t="s">
        <v>4</v>
      </c>
      <c r="BC23" t="s">
        <v>96</v>
      </c>
      <c r="BG23" t="s">
        <v>6</v>
      </c>
      <c r="BH23" t="s">
        <v>7</v>
      </c>
      <c r="BJ23" s="2" t="s">
        <v>13</v>
      </c>
      <c r="BK23" t="s">
        <v>90</v>
      </c>
      <c r="BL23" t="s">
        <v>4</v>
      </c>
      <c r="BM23" t="s">
        <v>97</v>
      </c>
      <c r="BQ23" t="s">
        <v>6</v>
      </c>
      <c r="BR23" t="s">
        <v>7</v>
      </c>
    </row>
    <row r="24" spans="2:70" x14ac:dyDescent="0.25">
      <c r="B24" t="s">
        <v>10</v>
      </c>
      <c r="C24">
        <v>3.5</v>
      </c>
      <c r="D24">
        <f>AVERAGE(I24:J24)</f>
        <v>2.9783333333333335</v>
      </c>
      <c r="E24">
        <f>C24/D24</f>
        <v>1.1751538891997761</v>
      </c>
      <c r="F24">
        <f>E24/E24</f>
        <v>1</v>
      </c>
      <c r="H24" t="s">
        <v>10</v>
      </c>
      <c r="I24">
        <v>3.08</v>
      </c>
      <c r="J24">
        <v>2.8766666666666669</v>
      </c>
      <c r="L24" t="s">
        <v>10</v>
      </c>
      <c r="M24">
        <v>3.3533333333333335</v>
      </c>
      <c r="N24">
        <f>AVERAGE(S24:T24)</f>
        <v>2.9783333333333335</v>
      </c>
      <c r="O24">
        <f>M24/N24</f>
        <v>1.1259093452714046</v>
      </c>
      <c r="P24">
        <f>O24/O24</f>
        <v>1</v>
      </c>
      <c r="R24" t="s">
        <v>10</v>
      </c>
      <c r="S24">
        <v>3.08</v>
      </c>
      <c r="T24">
        <v>2.8766666666666669</v>
      </c>
      <c r="V24" t="s">
        <v>10</v>
      </c>
      <c r="W24">
        <v>3.57</v>
      </c>
      <c r="X24">
        <f>AVERAGE(AC24:AD24)</f>
        <v>2.8316666666666666</v>
      </c>
      <c r="Y24">
        <f>W24/X24</f>
        <v>1.2607416127133608</v>
      </c>
      <c r="Z24">
        <f>Y24/Y24</f>
        <v>1</v>
      </c>
      <c r="AB24" t="s">
        <v>10</v>
      </c>
      <c r="AC24">
        <v>2.8366666666666664</v>
      </c>
      <c r="AD24">
        <v>2.8266666666666667</v>
      </c>
      <c r="AF24" t="s">
        <v>10</v>
      </c>
      <c r="AG24">
        <v>2.87</v>
      </c>
      <c r="AH24">
        <f>AVERAGE(AM24:AN24)</f>
        <v>2.9783333333333335</v>
      </c>
      <c r="AI24">
        <f>AG24/AH24</f>
        <v>0.96362618914381648</v>
      </c>
      <c r="AJ24">
        <f>AI24/AI24</f>
        <v>1</v>
      </c>
      <c r="AL24" t="s">
        <v>10</v>
      </c>
      <c r="AM24">
        <v>3.08</v>
      </c>
      <c r="AN24">
        <v>2.8766666666666669</v>
      </c>
      <c r="AP24" t="s">
        <v>10</v>
      </c>
      <c r="AQ24">
        <v>3.1766666666666663</v>
      </c>
      <c r="AR24">
        <f>AVERAGE(AW24:AX24)</f>
        <v>2.9783333333333335</v>
      </c>
      <c r="AS24">
        <f>AQ24/AR24</f>
        <v>1.0665920537213205</v>
      </c>
      <c r="AT24">
        <f>AS24/AS24</f>
        <v>1</v>
      </c>
      <c r="AV24" t="s">
        <v>10</v>
      </c>
      <c r="AW24">
        <v>3.08</v>
      </c>
      <c r="AX24">
        <v>2.8766666666666669</v>
      </c>
      <c r="AZ24" t="s">
        <v>10</v>
      </c>
      <c r="BA24">
        <v>1.968333333333333</v>
      </c>
      <c r="BB24">
        <f>AVERAGE(BG24:BH24)</f>
        <v>2.9783333333333335</v>
      </c>
      <c r="BC24">
        <f>BA24/BB24</f>
        <v>0.66088416340235012</v>
      </c>
      <c r="BD24">
        <f>BC24/BC24</f>
        <v>1</v>
      </c>
      <c r="BF24" t="s">
        <v>10</v>
      </c>
      <c r="BG24">
        <v>3.08</v>
      </c>
      <c r="BH24">
        <v>2.8766666666666669</v>
      </c>
      <c r="BJ24" t="s">
        <v>10</v>
      </c>
      <c r="BK24">
        <v>3.2733333333333334</v>
      </c>
      <c r="BL24">
        <f>AVERAGE(BQ24:BR24)</f>
        <v>2.8316666666666666</v>
      </c>
      <c r="BM24">
        <f>BK24/BL24</f>
        <v>1.1559741024131842</v>
      </c>
      <c r="BN24">
        <f>BM24/BM24</f>
        <v>1</v>
      </c>
      <c r="BP24" t="s">
        <v>10</v>
      </c>
      <c r="BQ24">
        <v>2.8366666666666664</v>
      </c>
      <c r="BR24">
        <v>2.8266666666666667</v>
      </c>
    </row>
    <row r="25" spans="2:70" x14ac:dyDescent="0.25">
      <c r="B25" t="s">
        <v>11</v>
      </c>
      <c r="C25">
        <v>3.2266666666666666</v>
      </c>
      <c r="D25">
        <f>AVERAGE(I25:J25)</f>
        <v>3.4450000000000003</v>
      </c>
      <c r="E25">
        <f>C25/D25</f>
        <v>0.93662312530237046</v>
      </c>
      <c r="F25">
        <f>E25/E24</f>
        <v>0.79702167853111239</v>
      </c>
      <c r="H25" t="s">
        <v>11</v>
      </c>
      <c r="I25">
        <v>3.2766666666666668</v>
      </c>
      <c r="J25">
        <v>3.6133333333333333</v>
      </c>
      <c r="L25" t="s">
        <v>11</v>
      </c>
      <c r="M25">
        <v>3.4499999999999997</v>
      </c>
      <c r="N25">
        <f>AVERAGE(S25:T25)</f>
        <v>3.4450000000000003</v>
      </c>
      <c r="O25">
        <f>M25/N25</f>
        <v>1.0014513788098691</v>
      </c>
      <c r="P25">
        <f>O25/O24</f>
        <v>0.88946004668649903</v>
      </c>
      <c r="R25" t="s">
        <v>11</v>
      </c>
      <c r="S25">
        <v>3.2766666666666668</v>
      </c>
      <c r="T25">
        <v>3.6133333333333333</v>
      </c>
      <c r="V25" t="s">
        <v>11</v>
      </c>
      <c r="W25">
        <v>4.3600000000000003</v>
      </c>
      <c r="X25">
        <f>AVERAGE(AC25:AD25)</f>
        <v>3.4683333333333328</v>
      </c>
      <c r="Y25">
        <f>W25/X25</f>
        <v>1.2570879384911102</v>
      </c>
      <c r="Z25">
        <f>Y25/Y24</f>
        <v>0.99710196428403186</v>
      </c>
      <c r="AB25" t="s">
        <v>11</v>
      </c>
      <c r="AC25">
        <v>3.0066666666666664</v>
      </c>
      <c r="AD25">
        <v>3.9299999999999997</v>
      </c>
      <c r="AF25" t="s">
        <v>11</v>
      </c>
      <c r="AG25">
        <v>3.2166666666666668</v>
      </c>
      <c r="AH25">
        <f>AVERAGE(AM25:AN25)</f>
        <v>3.4450000000000003</v>
      </c>
      <c r="AI25">
        <f>AG25/AH25</f>
        <v>0.93372036768263178</v>
      </c>
      <c r="AJ25">
        <f>AI25/AI24</f>
        <v>0.96896532929666834</v>
      </c>
      <c r="AL25" t="s">
        <v>11</v>
      </c>
      <c r="AM25">
        <v>3.2766666666666668</v>
      </c>
      <c r="AN25">
        <v>3.6133333333333333</v>
      </c>
      <c r="AP25" t="s">
        <v>11</v>
      </c>
      <c r="AQ25">
        <v>3.5266666666666668</v>
      </c>
      <c r="AR25">
        <f>AVERAGE(AW25:AX25)</f>
        <v>3.4450000000000003</v>
      </c>
      <c r="AS25">
        <f>AQ25/AR25</f>
        <v>1.0237058538945332</v>
      </c>
      <c r="AT25">
        <f>AS25/AS24</f>
        <v>0.95979137508369938</v>
      </c>
      <c r="AV25" t="s">
        <v>11</v>
      </c>
      <c r="AW25">
        <v>3.2766666666666668</v>
      </c>
      <c r="AX25">
        <v>3.6133333333333333</v>
      </c>
      <c r="AZ25" t="s">
        <v>11</v>
      </c>
      <c r="BA25">
        <v>2.6633333333333331</v>
      </c>
      <c r="BB25">
        <f>AVERAGE(BG25:BH25)</f>
        <v>3.4450000000000003</v>
      </c>
      <c r="BC25">
        <f>BA25/BB25</f>
        <v>0.77310111272375415</v>
      </c>
      <c r="BD25">
        <f>BC25/BC24</f>
        <v>1.1697982120553336</v>
      </c>
      <c r="BF25" t="s">
        <v>11</v>
      </c>
      <c r="BG25">
        <v>3.2766666666666668</v>
      </c>
      <c r="BH25">
        <v>3.6133333333333333</v>
      </c>
      <c r="BJ25" t="s">
        <v>11</v>
      </c>
      <c r="BK25">
        <v>2.9433333333333334</v>
      </c>
      <c r="BL25">
        <f>AVERAGE(BQ25:BR25)</f>
        <v>3.4683333333333328</v>
      </c>
      <c r="BM25">
        <f>BK25/BL25</f>
        <v>0.84863046612205684</v>
      </c>
      <c r="BN25">
        <f>BM25/BM24</f>
        <v>0.73412584620232924</v>
      </c>
      <c r="BP25" t="s">
        <v>11</v>
      </c>
      <c r="BQ25">
        <v>3.0066666666666664</v>
      </c>
      <c r="BR25">
        <v>3.9299999999999997</v>
      </c>
    </row>
    <row r="27" spans="2:70" x14ac:dyDescent="0.25">
      <c r="B27" t="s">
        <v>10</v>
      </c>
      <c r="C27" t="s">
        <v>11</v>
      </c>
      <c r="F27" t="s">
        <v>14</v>
      </c>
      <c r="G27" t="s">
        <v>15</v>
      </c>
      <c r="H27" t="s">
        <v>16</v>
      </c>
      <c r="L27" t="s">
        <v>10</v>
      </c>
      <c r="M27" t="s">
        <v>11</v>
      </c>
      <c r="P27" t="s">
        <v>14</v>
      </c>
      <c r="Q27" t="s">
        <v>15</v>
      </c>
      <c r="R27" t="s">
        <v>16</v>
      </c>
      <c r="V27" t="s">
        <v>10</v>
      </c>
      <c r="W27" t="s">
        <v>11</v>
      </c>
      <c r="Z27" t="s">
        <v>14</v>
      </c>
      <c r="AA27" t="s">
        <v>15</v>
      </c>
      <c r="AB27" t="s">
        <v>16</v>
      </c>
      <c r="AF27" t="s">
        <v>10</v>
      </c>
      <c r="AG27" t="s">
        <v>11</v>
      </c>
      <c r="AJ27" t="s">
        <v>14</v>
      </c>
      <c r="AK27" t="s">
        <v>15</v>
      </c>
      <c r="AL27" t="s">
        <v>16</v>
      </c>
      <c r="AP27" t="s">
        <v>10</v>
      </c>
      <c r="AQ27" t="s">
        <v>11</v>
      </c>
      <c r="AT27" t="s">
        <v>14</v>
      </c>
      <c r="AU27" t="s">
        <v>15</v>
      </c>
      <c r="AV27" t="s">
        <v>16</v>
      </c>
      <c r="AZ27" t="s">
        <v>10</v>
      </c>
      <c r="BA27" t="s">
        <v>11</v>
      </c>
      <c r="BD27" t="s">
        <v>14</v>
      </c>
      <c r="BE27" t="s">
        <v>15</v>
      </c>
      <c r="BF27" t="s">
        <v>16</v>
      </c>
      <c r="BJ27" t="s">
        <v>10</v>
      </c>
      <c r="BK27" t="s">
        <v>11</v>
      </c>
      <c r="BN27" t="s">
        <v>14</v>
      </c>
      <c r="BO27" t="s">
        <v>15</v>
      </c>
      <c r="BP27" t="s">
        <v>16</v>
      </c>
    </row>
    <row r="28" spans="2:70" x14ac:dyDescent="0.25">
      <c r="B28">
        <v>1</v>
      </c>
      <c r="C28">
        <v>0.85683456073937914</v>
      </c>
      <c r="E28" t="s">
        <v>10</v>
      </c>
      <c r="F28">
        <f>AVERAGE(F16,F20,F24)</f>
        <v>1</v>
      </c>
      <c r="G28">
        <f>STDEV(F16,F20,F24)/SQRT(3)</f>
        <v>0</v>
      </c>
      <c r="J28" s="3"/>
      <c r="L28">
        <v>1</v>
      </c>
      <c r="M28">
        <v>1.097819352001759</v>
      </c>
      <c r="O28" t="s">
        <v>10</v>
      </c>
      <c r="P28">
        <f>AVERAGE(P16,P20,P24)</f>
        <v>1</v>
      </c>
      <c r="Q28">
        <f>STDEV(P16,P20,P24)/SQRT(3)</f>
        <v>0</v>
      </c>
      <c r="T28" s="3"/>
      <c r="V28">
        <v>1</v>
      </c>
      <c r="W28">
        <v>0.92870443402013825</v>
      </c>
      <c r="Y28" t="s">
        <v>10</v>
      </c>
      <c r="Z28">
        <f>AVERAGE(Z16,Z20,Z24)</f>
        <v>1</v>
      </c>
      <c r="AA28">
        <f>STDEV(Z16,Z20,Z24)/SQRT(3)</f>
        <v>0</v>
      </c>
      <c r="AD28" s="3"/>
      <c r="AF28">
        <v>1</v>
      </c>
      <c r="AG28">
        <v>1.100955978721764</v>
      </c>
      <c r="AI28" t="s">
        <v>10</v>
      </c>
      <c r="AJ28">
        <f>AVERAGE(AJ16,AJ20,AJ24)</f>
        <v>1</v>
      </c>
      <c r="AK28">
        <f>STDEV(AJ16,AJ20,AJ24)/SQRT(3)</f>
        <v>0</v>
      </c>
      <c r="AN28" s="3"/>
      <c r="AP28">
        <v>1</v>
      </c>
      <c r="AQ28">
        <v>1.0517817662726525</v>
      </c>
      <c r="AS28" t="s">
        <v>10</v>
      </c>
      <c r="AT28">
        <f>AVERAGE(AT16,AT20,AT24)</f>
        <v>1</v>
      </c>
      <c r="AU28">
        <f>STDEV(AT16,AT20,AT24)/SQRT(3)</f>
        <v>0</v>
      </c>
      <c r="AX28" s="3"/>
      <c r="AZ28">
        <v>1</v>
      </c>
      <c r="BA28">
        <v>0.96656503575435115</v>
      </c>
      <c r="BC28" t="s">
        <v>10</v>
      </c>
      <c r="BD28">
        <f>AVERAGE(BD16,BD20,BD24)</f>
        <v>1</v>
      </c>
      <c r="BE28">
        <f>STDEV(BD16,BD20,BD24)/SQRT(3)</f>
        <v>0</v>
      </c>
      <c r="BJ28">
        <v>1</v>
      </c>
      <c r="BK28">
        <v>0.66862347583662574</v>
      </c>
      <c r="BM28" t="s">
        <v>10</v>
      </c>
      <c r="BN28">
        <f>AVERAGE(BN16,BN20,BN24)</f>
        <v>1</v>
      </c>
      <c r="BO28">
        <f>STDEV(BN16,BN20,BN24)/SQRT(3)</f>
        <v>0</v>
      </c>
      <c r="BR28" s="3"/>
    </row>
    <row r="29" spans="2:70" x14ac:dyDescent="0.25">
      <c r="B29">
        <v>1</v>
      </c>
      <c r="C29">
        <v>0.93706367563342929</v>
      </c>
      <c r="E29" t="s">
        <v>11</v>
      </c>
      <c r="F29">
        <f>AVERAGE(F17,F21,F25)</f>
        <v>0.86363997163464035</v>
      </c>
      <c r="G29">
        <f>STDEV(F17,F21,F25)/SQRT(3)</f>
        <v>4.0569592271352442E-2</v>
      </c>
      <c r="H29">
        <f>TTEST(B28:B30,C28:C30,2,2)</f>
        <v>2.8274964577737639E-2</v>
      </c>
      <c r="J29" s="3"/>
      <c r="L29">
        <v>1</v>
      </c>
      <c r="M29">
        <v>1.2089184332717307</v>
      </c>
      <c r="O29" t="s">
        <v>11</v>
      </c>
      <c r="P29">
        <f>AVERAGE(P17,P21,P25)</f>
        <v>1.0653992773199963</v>
      </c>
      <c r="Q29">
        <f>STDEV(P17,P21,P25)/SQRT(3)</f>
        <v>9.3633525195640818E-2</v>
      </c>
      <c r="R29">
        <f>TTEST(L28:L30,M28:M30,2,2)</f>
        <v>0.52336585210682907</v>
      </c>
      <c r="T29" s="3"/>
      <c r="V29">
        <v>1</v>
      </c>
      <c r="W29">
        <v>0.87960863545061929</v>
      </c>
      <c r="Y29" t="s">
        <v>11</v>
      </c>
      <c r="Z29">
        <f>AVERAGE(Z17,Z21,Z25)</f>
        <v>0.93513834458492984</v>
      </c>
      <c r="AA29">
        <f>STDEV(Z17,Z21,Z25)/SQRT(3)</f>
        <v>3.4069619819598357E-2</v>
      </c>
      <c r="AB29">
        <f>TTEST(V28:V30,W28:W30,2,2)</f>
        <v>0.12966972109234401</v>
      </c>
      <c r="AD29" s="3"/>
      <c r="AF29">
        <v>1</v>
      </c>
      <c r="AG29">
        <v>1.1109076325044736</v>
      </c>
      <c r="AI29" t="s">
        <v>11</v>
      </c>
      <c r="AJ29">
        <f>AVERAGE(AJ17,AJ21,AJ25)</f>
        <v>1.0602763135076354</v>
      </c>
      <c r="AK29">
        <f>STDEV(AJ17,AJ21,AJ25)/SQRT(3)</f>
        <v>4.5745785712763831E-2</v>
      </c>
      <c r="AL29">
        <f>TTEST(AF28:AF30,AG28:AG30,2,2)</f>
        <v>0.25802577301603258</v>
      </c>
      <c r="AN29" s="3"/>
      <c r="AP29">
        <v>1</v>
      </c>
      <c r="AQ29">
        <v>0.90837239716164997</v>
      </c>
      <c r="AS29" t="s">
        <v>11</v>
      </c>
      <c r="AT29">
        <f>AVERAGE(AT17,AT21,AT25)</f>
        <v>0.97331517950600066</v>
      </c>
      <c r="AU29">
        <f>STDEV(AT17,AT21,AT25)/SQRT(3)</f>
        <v>4.1947315177269032E-2</v>
      </c>
      <c r="AV29">
        <f>TTEST(AP28:AP30,AQ28:AQ30,2,2)</f>
        <v>0.55925704921316433</v>
      </c>
      <c r="AX29" s="3"/>
      <c r="AZ29">
        <v>1</v>
      </c>
      <c r="BA29">
        <v>2.1979032246093757</v>
      </c>
      <c r="BC29" t="s">
        <v>11</v>
      </c>
      <c r="BD29">
        <f>AVERAGE(BD17,BD21,BD25)</f>
        <v>1.4447554908063536</v>
      </c>
      <c r="BE29">
        <f>STDEV(BD17,BD21,BD25)/SQRT(3)</f>
        <v>0.38111658876115501</v>
      </c>
      <c r="BF29">
        <f>TTEST(AZ28:AZ30,BA28:BA30,2,2)</f>
        <v>0.3080433314285555</v>
      </c>
      <c r="BJ29">
        <v>1</v>
      </c>
      <c r="BK29">
        <v>0.78149616175806547</v>
      </c>
      <c r="BM29" t="s">
        <v>11</v>
      </c>
      <c r="BN29">
        <f>AVERAGE(BN17,BN21,BN25)</f>
        <v>0.72808182793234011</v>
      </c>
      <c r="BO29">
        <f>STDEV(BN17,BN21,BN25)/SQRT(3)</f>
        <v>3.2723378108094558E-2</v>
      </c>
      <c r="BP29">
        <f>TTEST(BJ28:BJ30,BK28:BK30,2,2)</f>
        <v>1.1455701587233834E-3</v>
      </c>
      <c r="BR29" s="3"/>
    </row>
    <row r="30" spans="2:70" x14ac:dyDescent="0.25">
      <c r="B30">
        <v>1</v>
      </c>
      <c r="C30">
        <v>0.79702167853111239</v>
      </c>
      <c r="H30" t="s">
        <v>24</v>
      </c>
      <c r="L30">
        <v>1</v>
      </c>
      <c r="M30">
        <v>0.88946004668649903</v>
      </c>
      <c r="R30" t="s">
        <v>38</v>
      </c>
      <c r="V30">
        <v>1</v>
      </c>
      <c r="W30">
        <v>0.99710196428403186</v>
      </c>
      <c r="AB30" t="s">
        <v>38</v>
      </c>
      <c r="AF30">
        <v>1</v>
      </c>
      <c r="AG30">
        <v>0.96896532929666834</v>
      </c>
      <c r="AL30" t="s">
        <v>38</v>
      </c>
      <c r="AP30">
        <v>1</v>
      </c>
      <c r="AQ30">
        <v>0.95979137508369938</v>
      </c>
      <c r="AV30" t="s">
        <v>38</v>
      </c>
      <c r="AZ30">
        <v>1</v>
      </c>
      <c r="BA30">
        <v>1.1697982120553336</v>
      </c>
      <c r="BF30" t="s">
        <v>38</v>
      </c>
      <c r="BJ30">
        <v>1</v>
      </c>
      <c r="BK30">
        <v>0.73412584620232924</v>
      </c>
      <c r="BP30" t="s">
        <v>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zoomScale="80" zoomScaleNormal="80" workbookViewId="0"/>
  </sheetViews>
  <sheetFormatPr defaultRowHeight="15" x14ac:dyDescent="0.25"/>
  <sheetData>
    <row r="1" spans="1:15" x14ac:dyDescent="0.25">
      <c r="A1" s="2" t="s">
        <v>54</v>
      </c>
    </row>
    <row r="2" spans="1:15" x14ac:dyDescent="0.25">
      <c r="A2" s="1" t="s">
        <v>110</v>
      </c>
      <c r="B2" s="2" t="s">
        <v>3</v>
      </c>
      <c r="F2" s="2" t="s">
        <v>12</v>
      </c>
      <c r="J2" s="2" t="s">
        <v>13</v>
      </c>
    </row>
    <row r="3" spans="1:15" x14ac:dyDescent="0.25">
      <c r="B3" t="s">
        <v>10</v>
      </c>
      <c r="C3" s="3">
        <v>109.96339515010865</v>
      </c>
      <c r="D3">
        <f>C3/C3</f>
        <v>1</v>
      </c>
      <c r="F3" t="s">
        <v>10</v>
      </c>
      <c r="G3" s="3">
        <v>105.3</v>
      </c>
      <c r="H3">
        <f>G3/G3</f>
        <v>1</v>
      </c>
      <c r="J3" t="s">
        <v>10</v>
      </c>
      <c r="K3" s="3">
        <v>84.69</v>
      </c>
      <c r="L3">
        <f>K3/K3</f>
        <v>1</v>
      </c>
    </row>
    <row r="4" spans="1:15" x14ac:dyDescent="0.25">
      <c r="B4" t="s">
        <v>11</v>
      </c>
      <c r="C4" s="3">
        <v>130.66369652401545</v>
      </c>
      <c r="D4">
        <f>C4/C3</f>
        <v>1.1882472012222727</v>
      </c>
      <c r="F4" t="s">
        <v>11</v>
      </c>
      <c r="G4" s="3">
        <v>128.96</v>
      </c>
      <c r="H4">
        <f>G4/G3</f>
        <v>1.2246913580246914</v>
      </c>
      <c r="J4" t="s">
        <v>11</v>
      </c>
      <c r="K4" s="3">
        <v>117.83</v>
      </c>
      <c r="L4">
        <f>K4/K3</f>
        <v>1.3913094816389184</v>
      </c>
    </row>
    <row r="6" spans="1:15" x14ac:dyDescent="0.25">
      <c r="B6" t="s">
        <v>10</v>
      </c>
      <c r="C6" t="s">
        <v>11</v>
      </c>
      <c r="F6" t="s">
        <v>14</v>
      </c>
      <c r="G6" t="s">
        <v>15</v>
      </c>
      <c r="H6" t="s">
        <v>16</v>
      </c>
    </row>
    <row r="7" spans="1:15" x14ac:dyDescent="0.25">
      <c r="B7">
        <v>1</v>
      </c>
      <c r="C7">
        <v>1.1882472012222727</v>
      </c>
      <c r="E7" t="s">
        <v>10</v>
      </c>
      <c r="F7">
        <f>AVERAGE(D3,H3,L3)</f>
        <v>1</v>
      </c>
      <c r="G7">
        <f>STDEV(D3,H3,L3)/SQRT(3)</f>
        <v>0</v>
      </c>
    </row>
    <row r="8" spans="1:15" x14ac:dyDescent="0.25">
      <c r="B8">
        <v>1</v>
      </c>
      <c r="C8">
        <v>1.2246913580246914</v>
      </c>
      <c r="E8" t="s">
        <v>11</v>
      </c>
      <c r="F8">
        <f>AVERAGE(D4,H4,L4)</f>
        <v>1.2680826802952943</v>
      </c>
      <c r="G8">
        <f>STDEV(D4,H4,L4)/SQRT(3)</f>
        <v>6.2505139970767218E-2</v>
      </c>
      <c r="H8">
        <f>TTEST(B7:B9,C7:C9,2,2)</f>
        <v>1.2756561879748291E-2</v>
      </c>
    </row>
    <row r="9" spans="1:15" x14ac:dyDescent="0.25">
      <c r="B9">
        <v>1</v>
      </c>
      <c r="C9">
        <v>1.3913094816389184</v>
      </c>
      <c r="H9" t="s">
        <v>24</v>
      </c>
    </row>
    <row r="11" spans="1:15" x14ac:dyDescent="0.25">
      <c r="A11" s="2" t="s">
        <v>18</v>
      </c>
    </row>
    <row r="12" spans="1:15" x14ac:dyDescent="0.25">
      <c r="A12" s="1" t="s">
        <v>111</v>
      </c>
      <c r="B12" s="2" t="s">
        <v>3</v>
      </c>
      <c r="E12" s="2" t="s">
        <v>12</v>
      </c>
      <c r="H12" s="2" t="s">
        <v>13</v>
      </c>
      <c r="K12" s="2" t="s">
        <v>98</v>
      </c>
      <c r="N12" s="2" t="s">
        <v>99</v>
      </c>
    </row>
    <row r="13" spans="1:15" x14ac:dyDescent="0.25">
      <c r="B13" t="s">
        <v>10</v>
      </c>
      <c r="C13">
        <v>4.5999999999999999E-2</v>
      </c>
      <c r="E13" t="s">
        <v>10</v>
      </c>
      <c r="F13">
        <v>4.7750000000000001E-2</v>
      </c>
      <c r="H13" t="s">
        <v>10</v>
      </c>
      <c r="I13">
        <v>4.1666666666666664E-2</v>
      </c>
      <c r="K13" t="s">
        <v>10</v>
      </c>
      <c r="L13">
        <v>4.3000000000000003E-2</v>
      </c>
      <c r="N13" t="s">
        <v>10</v>
      </c>
      <c r="O13">
        <v>5.000000000000001E-2</v>
      </c>
    </row>
    <row r="14" spans="1:15" x14ac:dyDescent="0.25">
      <c r="B14" t="s">
        <v>11</v>
      </c>
      <c r="C14">
        <v>5.6842723004694826E-2</v>
      </c>
      <c r="E14" t="s">
        <v>11</v>
      </c>
      <c r="F14">
        <v>5.1868263473053892E-2</v>
      </c>
      <c r="H14" t="s">
        <v>11</v>
      </c>
      <c r="I14">
        <v>5.1588014981273404E-2</v>
      </c>
      <c r="K14" t="s">
        <v>11</v>
      </c>
      <c r="L14">
        <v>9.0677902621722831E-2</v>
      </c>
      <c r="N14" t="s">
        <v>11</v>
      </c>
      <c r="O14">
        <v>9.5798449612403108E-2</v>
      </c>
    </row>
    <row r="16" spans="1:15" x14ac:dyDescent="0.25">
      <c r="B16" t="s">
        <v>10</v>
      </c>
      <c r="C16" t="s">
        <v>11</v>
      </c>
      <c r="F16" t="s">
        <v>14</v>
      </c>
      <c r="G16" t="s">
        <v>15</v>
      </c>
      <c r="H16" t="s">
        <v>16</v>
      </c>
    </row>
    <row r="17" spans="1:8" x14ac:dyDescent="0.25">
      <c r="B17">
        <v>4.5999999999999999E-2</v>
      </c>
      <c r="C17">
        <v>5.6842723004694826E-2</v>
      </c>
      <c r="E17" t="s">
        <v>10</v>
      </c>
      <c r="F17">
        <f>AVERAGE(C13,F13,I13,L13,O13)</f>
        <v>4.568333333333334E-2</v>
      </c>
      <c r="G17">
        <f>STDEV(C13,F13,I13,L13,O13)/SQRT(5)</f>
        <v>1.52215125544226E-3</v>
      </c>
    </row>
    <row r="18" spans="1:8" x14ac:dyDescent="0.25">
      <c r="B18">
        <v>4.7750000000000001E-2</v>
      </c>
      <c r="C18">
        <v>5.1868263473053892E-2</v>
      </c>
      <c r="E18" t="s">
        <v>11</v>
      </c>
      <c r="F18">
        <f>AVERAGE(C14,F14,I14,L14,O14)</f>
        <v>6.9355070738629607E-2</v>
      </c>
      <c r="G18">
        <f>STDEV(C14,F14,I14,L14,O14)/SQRT(5)</f>
        <v>9.8283543643376201E-3</v>
      </c>
      <c r="H18">
        <f>TTEST(B17:B21,C17:C21,2,2)</f>
        <v>4.4535997144902549E-2</v>
      </c>
    </row>
    <row r="19" spans="1:8" x14ac:dyDescent="0.25">
      <c r="B19">
        <v>4.1666666666666664E-2</v>
      </c>
      <c r="C19">
        <v>5.1588014981273404E-2</v>
      </c>
      <c r="H19" t="s">
        <v>24</v>
      </c>
    </row>
    <row r="20" spans="1:8" x14ac:dyDescent="0.25">
      <c r="B20">
        <v>4.3000000000000003E-2</v>
      </c>
      <c r="C20">
        <v>9.0677902621722831E-2</v>
      </c>
    </row>
    <row r="21" spans="1:8" x14ac:dyDescent="0.25">
      <c r="B21">
        <v>5.000000000000001E-2</v>
      </c>
      <c r="C21">
        <v>9.5798449612403108E-2</v>
      </c>
    </row>
    <row r="23" spans="1:8" x14ac:dyDescent="0.25">
      <c r="A23" s="2" t="s">
        <v>26</v>
      </c>
    </row>
    <row r="24" spans="1:8" x14ac:dyDescent="0.25">
      <c r="A24" s="1" t="s">
        <v>2</v>
      </c>
      <c r="B24" s="2" t="s">
        <v>112</v>
      </c>
    </row>
    <row r="25" spans="1:8" x14ac:dyDescent="0.25">
      <c r="B25" s="2" t="s">
        <v>3</v>
      </c>
      <c r="C25" t="s">
        <v>112</v>
      </c>
      <c r="D25" t="s">
        <v>8</v>
      </c>
      <c r="E25" t="s">
        <v>113</v>
      </c>
    </row>
    <row r="26" spans="1:8" x14ac:dyDescent="0.25">
      <c r="B26" t="s">
        <v>10</v>
      </c>
      <c r="C26">
        <v>46.716000000000001</v>
      </c>
      <c r="D26">
        <v>198.09899999999999</v>
      </c>
      <c r="E26">
        <f>C26/D26</f>
        <v>0.23582148319779506</v>
      </c>
      <c r="F26">
        <f>E26/E26</f>
        <v>1</v>
      </c>
    </row>
    <row r="27" spans="1:8" x14ac:dyDescent="0.25">
      <c r="B27" t="s">
        <v>11</v>
      </c>
      <c r="C27">
        <v>70.025000000000006</v>
      </c>
      <c r="D27">
        <v>187.02799999999999</v>
      </c>
      <c r="E27">
        <f>C27/D27</f>
        <v>0.37440917937421142</v>
      </c>
      <c r="F27">
        <f>E27/E26</f>
        <v>1.5876805382492487</v>
      </c>
    </row>
    <row r="29" spans="1:8" x14ac:dyDescent="0.25">
      <c r="B29" s="2" t="s">
        <v>12</v>
      </c>
      <c r="C29" t="s">
        <v>112</v>
      </c>
      <c r="D29" t="s">
        <v>8</v>
      </c>
      <c r="E29" t="s">
        <v>113</v>
      </c>
    </row>
    <row r="30" spans="1:8" x14ac:dyDescent="0.25">
      <c r="B30" t="s">
        <v>10</v>
      </c>
      <c r="C30">
        <v>48.216999999999999</v>
      </c>
      <c r="D30">
        <v>162.48400000000001</v>
      </c>
      <c r="E30">
        <f>C30/D30</f>
        <v>0.29674921838457941</v>
      </c>
      <c r="F30">
        <f>E30/E30</f>
        <v>1</v>
      </c>
    </row>
    <row r="31" spans="1:8" x14ac:dyDescent="0.25">
      <c r="B31" t="s">
        <v>11</v>
      </c>
      <c r="C31">
        <v>74.941000000000003</v>
      </c>
      <c r="D31">
        <v>150.76499999999999</v>
      </c>
      <c r="E31">
        <f>C31/D31</f>
        <v>0.49707160149902174</v>
      </c>
      <c r="F31">
        <f>E31/E30</f>
        <v>1.6750561440563918</v>
      </c>
    </row>
    <row r="33" spans="1:8" x14ac:dyDescent="0.25">
      <c r="B33" s="2" t="s">
        <v>13</v>
      </c>
      <c r="C33" t="s">
        <v>112</v>
      </c>
      <c r="D33" t="s">
        <v>8</v>
      </c>
      <c r="E33" t="s">
        <v>113</v>
      </c>
    </row>
    <row r="34" spans="1:8" x14ac:dyDescent="0.25">
      <c r="B34" t="s">
        <v>10</v>
      </c>
      <c r="C34">
        <v>53.497999999999998</v>
      </c>
      <c r="D34">
        <v>190.26300000000001</v>
      </c>
      <c r="E34">
        <f>C34/D34</f>
        <v>0.28117920983060291</v>
      </c>
      <c r="F34">
        <f>E34/E34</f>
        <v>1</v>
      </c>
    </row>
    <row r="35" spans="1:8" x14ac:dyDescent="0.25">
      <c r="B35" t="s">
        <v>11</v>
      </c>
      <c r="C35">
        <v>58.78</v>
      </c>
      <c r="D35">
        <v>149.179</v>
      </c>
      <c r="E35">
        <f>C35/D35</f>
        <v>0.39402328746003124</v>
      </c>
      <c r="F35">
        <f>E35/E34</f>
        <v>1.401324399828179</v>
      </c>
    </row>
    <row r="37" spans="1:8" x14ac:dyDescent="0.25">
      <c r="B37" t="s">
        <v>10</v>
      </c>
      <c r="C37" t="s">
        <v>11</v>
      </c>
      <c r="F37" t="s">
        <v>14</v>
      </c>
      <c r="G37" t="s">
        <v>15</v>
      </c>
      <c r="H37" t="s">
        <v>16</v>
      </c>
    </row>
    <row r="38" spans="1:8" x14ac:dyDescent="0.25">
      <c r="B38">
        <v>1</v>
      </c>
      <c r="C38">
        <v>1.5876805382492487</v>
      </c>
      <c r="E38" t="s">
        <v>10</v>
      </c>
      <c r="F38">
        <f>AVERAGE(F26,F30,F34)</f>
        <v>1</v>
      </c>
      <c r="G38">
        <f>STDEV(F26,F30,F34)/SQRT(3)</f>
        <v>0</v>
      </c>
    </row>
    <row r="39" spans="1:8" x14ac:dyDescent="0.25">
      <c r="B39">
        <v>1</v>
      </c>
      <c r="C39">
        <v>1.6750561440563918</v>
      </c>
      <c r="E39" t="s">
        <v>11</v>
      </c>
      <c r="F39">
        <f>AVERAGE(F27,F31,F35)</f>
        <v>1.5546870273779401</v>
      </c>
      <c r="G39">
        <f>STDEV(F27,F31,F35)/SQRT(3)</f>
        <v>8.0723180828611865E-2</v>
      </c>
      <c r="H39">
        <f>TTEST(B38:B40,C38:C40,2,2)</f>
        <v>2.3495937587100372E-3</v>
      </c>
    </row>
    <row r="40" spans="1:8" x14ac:dyDescent="0.25">
      <c r="B40">
        <v>1</v>
      </c>
      <c r="C40">
        <v>1.401324399828179</v>
      </c>
      <c r="H40" t="s">
        <v>25</v>
      </c>
    </row>
    <row r="42" spans="1:8" x14ac:dyDescent="0.25">
      <c r="A42" s="2" t="s">
        <v>28</v>
      </c>
    </row>
    <row r="43" spans="1:8" x14ac:dyDescent="0.25">
      <c r="A43" s="1" t="s">
        <v>2</v>
      </c>
      <c r="B43" s="2" t="s">
        <v>106</v>
      </c>
    </row>
    <row r="44" spans="1:8" x14ac:dyDescent="0.25">
      <c r="B44" s="2" t="s">
        <v>3</v>
      </c>
      <c r="C44" t="s">
        <v>106</v>
      </c>
      <c r="D44" t="s">
        <v>8</v>
      </c>
      <c r="E44" t="s">
        <v>107</v>
      </c>
    </row>
    <row r="45" spans="1:8" x14ac:dyDescent="0.25">
      <c r="B45" t="s">
        <v>10</v>
      </c>
      <c r="C45">
        <v>25.751000000000001</v>
      </c>
      <c r="D45">
        <v>141.078</v>
      </c>
      <c r="E45">
        <f>C45/D45</f>
        <v>0.1825302315031401</v>
      </c>
      <c r="F45">
        <f>E45/E45</f>
        <v>1</v>
      </c>
    </row>
    <row r="46" spans="1:8" x14ac:dyDescent="0.25">
      <c r="B46" t="s">
        <v>11</v>
      </c>
      <c r="C46">
        <v>27.423999999999999</v>
      </c>
      <c r="D46">
        <v>137.87299999999999</v>
      </c>
      <c r="E46">
        <f>C46/D46</f>
        <v>0.19890769041074033</v>
      </c>
      <c r="F46">
        <f>E46/E45</f>
        <v>1.0897246377914032</v>
      </c>
    </row>
    <row r="48" spans="1:8" x14ac:dyDescent="0.25">
      <c r="B48" s="2" t="s">
        <v>12</v>
      </c>
      <c r="C48" t="s">
        <v>106</v>
      </c>
      <c r="D48" t="s">
        <v>8</v>
      </c>
      <c r="E48" t="s">
        <v>107</v>
      </c>
    </row>
    <row r="49" spans="1:8" x14ac:dyDescent="0.25">
      <c r="B49" t="s">
        <v>10</v>
      </c>
      <c r="C49">
        <v>159.958</v>
      </c>
      <c r="D49">
        <v>163.714</v>
      </c>
      <c r="E49">
        <f>C49/D49</f>
        <v>0.97705755158385965</v>
      </c>
      <c r="F49">
        <f>E49/E49</f>
        <v>1</v>
      </c>
    </row>
    <row r="50" spans="1:8" x14ac:dyDescent="0.25">
      <c r="B50" t="s">
        <v>11</v>
      </c>
      <c r="C50">
        <v>160.86699999999999</v>
      </c>
      <c r="D50">
        <v>156.13200000000001</v>
      </c>
      <c r="E50">
        <f>C50/D50</f>
        <v>1.0303269028770528</v>
      </c>
      <c r="F50">
        <f>E50/E49</f>
        <v>1.0545201776567212</v>
      </c>
    </row>
    <row r="52" spans="1:8" x14ac:dyDescent="0.25">
      <c r="B52" s="2" t="s">
        <v>13</v>
      </c>
      <c r="C52" t="s">
        <v>106</v>
      </c>
      <c r="D52" t="s">
        <v>8</v>
      </c>
      <c r="E52" t="s">
        <v>107</v>
      </c>
    </row>
    <row r="53" spans="1:8" x14ac:dyDescent="0.25">
      <c r="B53" t="s">
        <v>10</v>
      </c>
      <c r="C53">
        <v>193.11500000000001</v>
      </c>
      <c r="D53">
        <v>129.90600000000001</v>
      </c>
      <c r="E53">
        <f>C53/D53</f>
        <v>1.4865749080104076</v>
      </c>
      <c r="F53">
        <f>E53/E53</f>
        <v>1</v>
      </c>
    </row>
    <row r="54" spans="1:8" x14ac:dyDescent="0.25">
      <c r="B54" t="s">
        <v>11</v>
      </c>
      <c r="C54">
        <v>196.28200000000001</v>
      </c>
      <c r="D54">
        <v>125.87</v>
      </c>
      <c r="E54">
        <f>C54/D54</f>
        <v>1.5594025581949631</v>
      </c>
      <c r="F54">
        <f>E54/E53</f>
        <v>1.0489902323738438</v>
      </c>
    </row>
    <row r="56" spans="1:8" x14ac:dyDescent="0.25">
      <c r="B56" t="s">
        <v>10</v>
      </c>
      <c r="C56" t="s">
        <v>11</v>
      </c>
      <c r="F56" t="s">
        <v>14</v>
      </c>
      <c r="G56" t="s">
        <v>15</v>
      </c>
      <c r="H56" t="s">
        <v>16</v>
      </c>
    </row>
    <row r="57" spans="1:8" x14ac:dyDescent="0.25">
      <c r="B57">
        <v>1</v>
      </c>
      <c r="C57">
        <v>1.0897246377914032</v>
      </c>
      <c r="E57" t="s">
        <v>10</v>
      </c>
      <c r="F57">
        <f>AVERAGE(F45,F49,F53)</f>
        <v>1</v>
      </c>
      <c r="G57">
        <f>STDEV(F45,F49,F53)/SQRT(3)</f>
        <v>0</v>
      </c>
    </row>
    <row r="58" spans="1:8" x14ac:dyDescent="0.25">
      <c r="B58">
        <v>1</v>
      </c>
      <c r="C58">
        <v>1.0545201776567212</v>
      </c>
      <c r="E58" t="s">
        <v>11</v>
      </c>
      <c r="F58">
        <f>AVERAGE(F46,F50,F54)</f>
        <v>1.0644116826073227</v>
      </c>
      <c r="G58">
        <f>STDEV(F46,F50,F54)/SQRT(3)</f>
        <v>1.2756754404645835E-2</v>
      </c>
      <c r="H58">
        <f>TTEST(B57:B59,C57:C59,2,2)</f>
        <v>7.2350379805515286E-3</v>
      </c>
    </row>
    <row r="59" spans="1:8" x14ac:dyDescent="0.25">
      <c r="B59">
        <v>1</v>
      </c>
      <c r="C59">
        <v>1.0489902323738438</v>
      </c>
      <c r="H59" t="s">
        <v>25</v>
      </c>
    </row>
    <row r="61" spans="1:8" x14ac:dyDescent="0.25">
      <c r="A61" s="2" t="s">
        <v>31</v>
      </c>
    </row>
    <row r="62" spans="1:8" x14ac:dyDescent="0.25">
      <c r="A62" s="1" t="s">
        <v>2</v>
      </c>
      <c r="B62" s="2" t="s">
        <v>108</v>
      </c>
    </row>
    <row r="63" spans="1:8" x14ac:dyDescent="0.25">
      <c r="B63" s="2" t="s">
        <v>3</v>
      </c>
      <c r="C63" t="s">
        <v>108</v>
      </c>
      <c r="D63" t="s">
        <v>8</v>
      </c>
      <c r="E63" t="s">
        <v>109</v>
      </c>
    </row>
    <row r="64" spans="1:8" x14ac:dyDescent="0.25">
      <c r="B64" t="s">
        <v>10</v>
      </c>
      <c r="C64">
        <v>88.510999999999996</v>
      </c>
      <c r="D64">
        <v>173.30799999999999</v>
      </c>
      <c r="E64">
        <f>C64/D64</f>
        <v>0.51071502758095411</v>
      </c>
      <c r="F64">
        <f>E64/E64</f>
        <v>1</v>
      </c>
    </row>
    <row r="65" spans="1:8" x14ac:dyDescent="0.25">
      <c r="B65" t="s">
        <v>11</v>
      </c>
      <c r="C65">
        <v>123.938</v>
      </c>
      <c r="D65">
        <v>211.30199999999999</v>
      </c>
      <c r="E65">
        <f>C65/D65</f>
        <v>0.58654437724205166</v>
      </c>
      <c r="F65">
        <f>E65/E64</f>
        <v>1.1484768326091164</v>
      </c>
    </row>
    <row r="67" spans="1:8" x14ac:dyDescent="0.25">
      <c r="B67" s="2" t="s">
        <v>12</v>
      </c>
      <c r="C67" t="s">
        <v>108</v>
      </c>
      <c r="D67" t="s">
        <v>8</v>
      </c>
      <c r="E67" t="s">
        <v>109</v>
      </c>
    </row>
    <row r="68" spans="1:8" x14ac:dyDescent="0.25">
      <c r="B68" t="s">
        <v>10</v>
      </c>
      <c r="C68">
        <v>98.049000000000007</v>
      </c>
      <c r="D68">
        <v>201.249</v>
      </c>
      <c r="E68">
        <f>C68/D68</f>
        <v>0.48720242088159449</v>
      </c>
      <c r="F68">
        <f>E68/E68</f>
        <v>1</v>
      </c>
    </row>
    <row r="69" spans="1:8" x14ac:dyDescent="0.25">
      <c r="B69" t="s">
        <v>11</v>
      </c>
      <c r="C69">
        <v>106.928</v>
      </c>
      <c r="D69">
        <v>188.697</v>
      </c>
      <c r="E69">
        <f>C69/D69</f>
        <v>0.56666507681627154</v>
      </c>
      <c r="F69">
        <f>E69/E68</f>
        <v>1.1630998790828853</v>
      </c>
    </row>
    <row r="71" spans="1:8" x14ac:dyDescent="0.25">
      <c r="B71" s="2" t="s">
        <v>13</v>
      </c>
      <c r="C71" t="s">
        <v>108</v>
      </c>
      <c r="D71" t="s">
        <v>8</v>
      </c>
      <c r="E71" t="s">
        <v>109</v>
      </c>
    </row>
    <row r="72" spans="1:8" x14ac:dyDescent="0.25">
      <c r="B72" t="s">
        <v>10</v>
      </c>
      <c r="C72">
        <v>97.900999999999996</v>
      </c>
      <c r="D72">
        <v>191.411</v>
      </c>
      <c r="E72">
        <f>C72/D72</f>
        <v>0.51147008270162109</v>
      </c>
      <c r="F72">
        <f>E72/E72</f>
        <v>1</v>
      </c>
    </row>
    <row r="73" spans="1:8" x14ac:dyDescent="0.25">
      <c r="B73" t="s">
        <v>11</v>
      </c>
      <c r="C73">
        <v>105.264</v>
      </c>
      <c r="D73">
        <v>190.39599999999999</v>
      </c>
      <c r="E73">
        <f>C73/D73</f>
        <v>0.5528687577470115</v>
      </c>
      <c r="F73">
        <f>E73/E72</f>
        <v>1.0809405602507964</v>
      </c>
    </row>
    <row r="75" spans="1:8" x14ac:dyDescent="0.25">
      <c r="B75" t="s">
        <v>10</v>
      </c>
      <c r="C75" t="s">
        <v>11</v>
      </c>
      <c r="F75" t="s">
        <v>14</v>
      </c>
      <c r="G75" t="s">
        <v>15</v>
      </c>
      <c r="H75" t="s">
        <v>16</v>
      </c>
    </row>
    <row r="76" spans="1:8" x14ac:dyDescent="0.25">
      <c r="B76">
        <v>1</v>
      </c>
      <c r="C76">
        <v>1.1484768326091164</v>
      </c>
      <c r="E76" t="s">
        <v>10</v>
      </c>
      <c r="F76">
        <f>AVERAGE(F64,F68,F72)</f>
        <v>1</v>
      </c>
      <c r="G76">
        <f>STDEV(F64,F68,F72)/SQRT(3)</f>
        <v>0</v>
      </c>
    </row>
    <row r="77" spans="1:8" x14ac:dyDescent="0.25">
      <c r="B77">
        <v>1</v>
      </c>
      <c r="C77">
        <v>1.1630998790828853</v>
      </c>
      <c r="E77" t="s">
        <v>11</v>
      </c>
      <c r="F77">
        <f>AVERAGE(F65,F69,F73)</f>
        <v>1.1308390906475994</v>
      </c>
      <c r="G77">
        <f>STDEV(F65,F69,F73)/SQRT(3)</f>
        <v>2.5303859217281462E-2</v>
      </c>
      <c r="H77">
        <f>TTEST(B76:B78,C76:C78,2,2)</f>
        <v>6.6486929242479294E-3</v>
      </c>
    </row>
    <row r="78" spans="1:8" x14ac:dyDescent="0.25">
      <c r="B78">
        <v>1</v>
      </c>
      <c r="C78">
        <v>1.0809405602507964</v>
      </c>
      <c r="H78" t="s">
        <v>25</v>
      </c>
    </row>
    <row r="80" spans="1:8" x14ac:dyDescent="0.25">
      <c r="A80" s="2" t="s">
        <v>267</v>
      </c>
    </row>
    <row r="81" spans="1:10" x14ac:dyDescent="0.25">
      <c r="A81" s="1" t="s">
        <v>0</v>
      </c>
      <c r="B81" s="2" t="s">
        <v>268</v>
      </c>
    </row>
    <row r="82" spans="1:10" x14ac:dyDescent="0.25">
      <c r="B82" s="2" t="s">
        <v>3</v>
      </c>
      <c r="C82" t="s">
        <v>268</v>
      </c>
      <c r="D82" t="s">
        <v>4</v>
      </c>
      <c r="E82" t="s">
        <v>269</v>
      </c>
      <c r="I82" t="s">
        <v>6</v>
      </c>
      <c r="J82" t="s">
        <v>7</v>
      </c>
    </row>
    <row r="83" spans="1:10" x14ac:dyDescent="0.25">
      <c r="B83" t="s">
        <v>10</v>
      </c>
      <c r="C83">
        <v>5.3066666666666675</v>
      </c>
      <c r="D83">
        <f>AVERAGE(I83:J83)</f>
        <v>3.4450000000000003</v>
      </c>
      <c r="E83">
        <f>C83/D83</f>
        <v>1.5403967102080312</v>
      </c>
      <c r="F83">
        <f>E83/E83</f>
        <v>1</v>
      </c>
      <c r="H83" t="s">
        <v>10</v>
      </c>
      <c r="I83">
        <v>3.3000000000000003</v>
      </c>
      <c r="J83">
        <v>3.59</v>
      </c>
    </row>
    <row r="84" spans="1:10" x14ac:dyDescent="0.25">
      <c r="B84" t="s">
        <v>11</v>
      </c>
      <c r="C84">
        <v>1.17</v>
      </c>
      <c r="D84">
        <f>AVERAGE(I84:J84)</f>
        <v>2.8716666666666661</v>
      </c>
      <c r="E84">
        <f>C84/D84</f>
        <v>0.40742890307603025</v>
      </c>
      <c r="F84">
        <f>E84/E83</f>
        <v>0.26449608751826459</v>
      </c>
      <c r="H84" t="s">
        <v>11</v>
      </c>
      <c r="I84">
        <v>2.9299999999999997</v>
      </c>
      <c r="J84">
        <v>2.813333333333333</v>
      </c>
    </row>
    <row r="86" spans="1:10" x14ac:dyDescent="0.25">
      <c r="B86" s="2" t="s">
        <v>12</v>
      </c>
      <c r="C86" t="s">
        <v>268</v>
      </c>
      <c r="D86" t="s">
        <v>4</v>
      </c>
      <c r="E86" t="s">
        <v>269</v>
      </c>
      <c r="I86" t="s">
        <v>6</v>
      </c>
      <c r="J86" t="s">
        <v>7</v>
      </c>
    </row>
    <row r="87" spans="1:10" x14ac:dyDescent="0.25">
      <c r="B87" t="s">
        <v>10</v>
      </c>
      <c r="C87">
        <v>4.6833333333333336</v>
      </c>
      <c r="D87">
        <f>AVERAGE(I87:J87)</f>
        <v>2.8366666666666669</v>
      </c>
      <c r="E87">
        <f>C87/D87</f>
        <v>1.6509988249118683</v>
      </c>
      <c r="F87">
        <f>E87/E87</f>
        <v>1</v>
      </c>
      <c r="H87" t="s">
        <v>10</v>
      </c>
      <c r="I87">
        <v>2.6066666666666669</v>
      </c>
      <c r="J87">
        <v>3.0666666666666664</v>
      </c>
    </row>
    <row r="88" spans="1:10" x14ac:dyDescent="0.25">
      <c r="B88" t="s">
        <v>11</v>
      </c>
      <c r="C88">
        <v>1.1666666666666667</v>
      </c>
      <c r="D88">
        <f>AVERAGE(I88:J88)</f>
        <v>2.666666666666667</v>
      </c>
      <c r="E88">
        <f>C88/D88</f>
        <v>0.4375</v>
      </c>
      <c r="F88">
        <f>E88/E87</f>
        <v>0.26499110320284697</v>
      </c>
      <c r="H88" t="s">
        <v>11</v>
      </c>
      <c r="I88">
        <v>2.8066666666666666</v>
      </c>
      <c r="J88">
        <v>2.5266666666666668</v>
      </c>
    </row>
    <row r="90" spans="1:10" x14ac:dyDescent="0.25">
      <c r="B90" s="2" t="s">
        <v>13</v>
      </c>
      <c r="C90" t="s">
        <v>268</v>
      </c>
      <c r="D90" t="s">
        <v>4</v>
      </c>
      <c r="E90" t="s">
        <v>269</v>
      </c>
      <c r="I90" t="s">
        <v>6</v>
      </c>
      <c r="J90" t="s">
        <v>7</v>
      </c>
    </row>
    <row r="91" spans="1:10" x14ac:dyDescent="0.25">
      <c r="B91" t="s">
        <v>10</v>
      </c>
      <c r="C91">
        <v>8.5866666666666678</v>
      </c>
      <c r="D91">
        <f>AVERAGE(I91:J91)</f>
        <v>3.3516666666666666</v>
      </c>
      <c r="E91">
        <f>C91/D91</f>
        <v>2.5619094977623078</v>
      </c>
      <c r="F91">
        <f>E91/E91</f>
        <v>1</v>
      </c>
      <c r="H91" t="s">
        <v>10</v>
      </c>
      <c r="I91">
        <v>3.3066666666666666</v>
      </c>
      <c r="J91">
        <v>3.3966666666666665</v>
      </c>
    </row>
    <row r="92" spans="1:10" x14ac:dyDescent="0.25">
      <c r="B92" t="s">
        <v>11</v>
      </c>
      <c r="C92">
        <v>0.79100000000000004</v>
      </c>
      <c r="D92">
        <f>AVERAGE(I92:J92)</f>
        <v>2.8983333333333334</v>
      </c>
      <c r="E92">
        <f>C92/D92</f>
        <v>0.27291546866014954</v>
      </c>
      <c r="F92">
        <f>E92/E91</f>
        <v>0.10652814586093956</v>
      </c>
      <c r="H92" t="s">
        <v>11</v>
      </c>
      <c r="I92">
        <v>3.0599999999999996</v>
      </c>
      <c r="J92">
        <v>2.7366666666666668</v>
      </c>
    </row>
    <row r="94" spans="1:10" x14ac:dyDescent="0.25">
      <c r="B94" t="s">
        <v>10</v>
      </c>
      <c r="C94" t="s">
        <v>11</v>
      </c>
      <c r="F94" t="s">
        <v>14</v>
      </c>
      <c r="G94" t="s">
        <v>15</v>
      </c>
      <c r="H94" t="s">
        <v>16</v>
      </c>
    </row>
    <row r="95" spans="1:10" x14ac:dyDescent="0.25">
      <c r="B95">
        <v>1</v>
      </c>
      <c r="C95">
        <v>0.26449608751826459</v>
      </c>
      <c r="E95" t="s">
        <v>10</v>
      </c>
      <c r="F95">
        <f>AVERAGE(F83,F87,F91)</f>
        <v>1</v>
      </c>
      <c r="G95">
        <f>STDEV(F83,F87,F91)/SQRT(3)</f>
        <v>0</v>
      </c>
    </row>
    <row r="96" spans="1:10" x14ac:dyDescent="0.25">
      <c r="B96">
        <v>1</v>
      </c>
      <c r="C96">
        <v>0.26499110320284697</v>
      </c>
      <c r="E96" t="s">
        <v>11</v>
      </c>
      <c r="F96">
        <f>AVERAGE(F84,F88,F92)</f>
        <v>0.21200511219401705</v>
      </c>
      <c r="G96">
        <f>STDEV(F84,F88,F92)/SQRT(3)</f>
        <v>5.2738676763370615E-2</v>
      </c>
      <c r="H96">
        <f>TTEST(B95:B97,C95:C97,2,2)</f>
        <v>1.1687339899192394E-4</v>
      </c>
    </row>
    <row r="97" spans="2:8" x14ac:dyDescent="0.25">
      <c r="B97">
        <v>1</v>
      </c>
      <c r="C97">
        <v>0.10652814586093956</v>
      </c>
      <c r="H97" t="s">
        <v>17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1"/>
  <sheetViews>
    <sheetView zoomScale="80" zoomScaleNormal="80" workbookViewId="0"/>
  </sheetViews>
  <sheetFormatPr defaultRowHeight="15" x14ac:dyDescent="0.25"/>
  <cols>
    <col min="18" max="18" width="9.140625" customWidth="1"/>
  </cols>
  <sheetData>
    <row r="1" spans="1:40" x14ac:dyDescent="0.25">
      <c r="A1" s="2" t="s">
        <v>54</v>
      </c>
    </row>
    <row r="2" spans="1:40" x14ac:dyDescent="0.25">
      <c r="A2" s="1" t="s">
        <v>19</v>
      </c>
      <c r="C2" s="2" t="s">
        <v>20</v>
      </c>
      <c r="M2" s="2" t="s">
        <v>21</v>
      </c>
      <c r="W2" s="2" t="s">
        <v>22</v>
      </c>
      <c r="AG2" s="2" t="s">
        <v>23</v>
      </c>
    </row>
    <row r="3" spans="1:40" x14ac:dyDescent="0.25">
      <c r="C3" s="11" t="s">
        <v>10</v>
      </c>
      <c r="D3" s="11"/>
      <c r="E3" s="11"/>
      <c r="F3" s="11"/>
      <c r="G3" s="11" t="s">
        <v>11</v>
      </c>
      <c r="H3" s="11"/>
      <c r="I3" s="11"/>
      <c r="J3" s="11"/>
      <c r="M3" s="11" t="s">
        <v>10</v>
      </c>
      <c r="N3" s="11"/>
      <c r="O3" s="11"/>
      <c r="P3" s="11"/>
      <c r="Q3" s="11" t="s">
        <v>11</v>
      </c>
      <c r="R3" s="11"/>
      <c r="S3" s="11"/>
      <c r="T3" s="11"/>
      <c r="W3" s="11" t="s">
        <v>10</v>
      </c>
      <c r="X3" s="11"/>
      <c r="Y3" s="11"/>
      <c r="Z3" s="11"/>
      <c r="AA3" s="11" t="s">
        <v>11</v>
      </c>
      <c r="AB3" s="11"/>
      <c r="AC3" s="11"/>
      <c r="AD3" s="11"/>
      <c r="AG3" s="11" t="s">
        <v>10</v>
      </c>
      <c r="AH3" s="11"/>
      <c r="AI3" s="11"/>
      <c r="AJ3" s="11"/>
      <c r="AK3" s="11" t="s">
        <v>11</v>
      </c>
      <c r="AL3" s="11"/>
      <c r="AM3" s="11"/>
      <c r="AN3" s="11"/>
    </row>
    <row r="4" spans="1:40" x14ac:dyDescent="0.25">
      <c r="C4" t="s">
        <v>32</v>
      </c>
      <c r="D4" t="s">
        <v>114</v>
      </c>
      <c r="E4" t="s">
        <v>115</v>
      </c>
      <c r="F4" t="s">
        <v>116</v>
      </c>
      <c r="G4" t="s">
        <v>32</v>
      </c>
      <c r="H4" t="s">
        <v>114</v>
      </c>
      <c r="I4" t="s">
        <v>115</v>
      </c>
      <c r="J4" t="s">
        <v>116</v>
      </c>
      <c r="M4" t="s">
        <v>32</v>
      </c>
      <c r="N4" t="s">
        <v>114</v>
      </c>
      <c r="O4" t="s">
        <v>115</v>
      </c>
      <c r="P4" t="s">
        <v>116</v>
      </c>
      <c r="Q4" t="s">
        <v>32</v>
      </c>
      <c r="R4" t="s">
        <v>114</v>
      </c>
      <c r="S4" t="s">
        <v>115</v>
      </c>
      <c r="T4" t="s">
        <v>116</v>
      </c>
      <c r="W4" t="s">
        <v>32</v>
      </c>
      <c r="X4" t="s">
        <v>114</v>
      </c>
      <c r="Y4" t="s">
        <v>115</v>
      </c>
      <c r="Z4" t="s">
        <v>116</v>
      </c>
      <c r="AA4" t="s">
        <v>32</v>
      </c>
      <c r="AB4" t="s">
        <v>114</v>
      </c>
      <c r="AC4" t="s">
        <v>115</v>
      </c>
      <c r="AD4" t="s">
        <v>116</v>
      </c>
      <c r="AG4" t="s">
        <v>32</v>
      </c>
      <c r="AH4" t="s">
        <v>114</v>
      </c>
      <c r="AI4" t="s">
        <v>115</v>
      </c>
      <c r="AJ4" t="s">
        <v>116</v>
      </c>
      <c r="AK4" t="s">
        <v>32</v>
      </c>
      <c r="AL4" t="s">
        <v>114</v>
      </c>
      <c r="AM4" t="s">
        <v>115</v>
      </c>
      <c r="AN4" t="s">
        <v>116</v>
      </c>
    </row>
    <row r="5" spans="1:40" x14ac:dyDescent="0.25">
      <c r="B5" s="2" t="s">
        <v>3</v>
      </c>
      <c r="C5">
        <v>10.109545000000002</v>
      </c>
      <c r="D5">
        <v>10.074919999999999</v>
      </c>
      <c r="E5">
        <v>10.182955000000002</v>
      </c>
      <c r="F5">
        <v>10.284815000000002</v>
      </c>
      <c r="G5">
        <v>11.717420000000001</v>
      </c>
      <c r="H5">
        <v>12.450460000000001</v>
      </c>
      <c r="I5">
        <v>11.9999425</v>
      </c>
      <c r="J5">
        <v>12.034915000000002</v>
      </c>
      <c r="L5" s="2" t="s">
        <v>3</v>
      </c>
      <c r="M5">
        <v>584.75140500000009</v>
      </c>
      <c r="N5">
        <v>586.21505500000012</v>
      </c>
      <c r="O5">
        <v>584.66069999999991</v>
      </c>
      <c r="P5">
        <v>563.59200100000021</v>
      </c>
      <c r="Q5">
        <v>497.74979700000006</v>
      </c>
      <c r="R5">
        <v>553.55005000000006</v>
      </c>
      <c r="S5">
        <v>545.97937999999999</v>
      </c>
      <c r="T5">
        <v>536.49801999999988</v>
      </c>
      <c r="V5" s="2" t="s">
        <v>3</v>
      </c>
      <c r="W5">
        <v>0.136855</v>
      </c>
      <c r="X5">
        <v>0.1391</v>
      </c>
      <c r="Y5">
        <v>0.14080500000000001</v>
      </c>
      <c r="Z5">
        <v>0.142205</v>
      </c>
      <c r="AA5">
        <v>0.17684499999999997</v>
      </c>
      <c r="AB5">
        <v>0.15588500000000002</v>
      </c>
      <c r="AC5">
        <v>0.15686000000000003</v>
      </c>
      <c r="AD5">
        <v>0.16267999999999999</v>
      </c>
      <c r="AF5" s="2" t="s">
        <v>3</v>
      </c>
      <c r="AG5">
        <v>213.04998536858119</v>
      </c>
      <c r="AH5">
        <v>204.64436858777245</v>
      </c>
      <c r="AI5">
        <v>210.56085191936555</v>
      </c>
      <c r="AJ5">
        <v>207.8187933126672</v>
      </c>
      <c r="AK5">
        <v>162.13795005873061</v>
      </c>
      <c r="AL5">
        <v>204.31750224166797</v>
      </c>
      <c r="AM5">
        <v>197.16307838739371</v>
      </c>
      <c r="AN5">
        <v>183.2702639619076</v>
      </c>
    </row>
    <row r="6" spans="1:40" x14ac:dyDescent="0.25">
      <c r="B6" s="2" t="s">
        <v>12</v>
      </c>
      <c r="C6">
        <v>10.484929999999999</v>
      </c>
      <c r="D6">
        <v>10.111875000000001</v>
      </c>
      <c r="E6">
        <v>9.7819950000000002</v>
      </c>
      <c r="F6">
        <v>10.209145000000001</v>
      </c>
      <c r="G6">
        <v>11.684765000000001</v>
      </c>
      <c r="H6">
        <v>12.294055</v>
      </c>
      <c r="I6">
        <v>12.019615</v>
      </c>
      <c r="J6">
        <v>12.045059999999999</v>
      </c>
      <c r="L6" s="2" t="s">
        <v>12</v>
      </c>
      <c r="M6">
        <v>591.71165000000008</v>
      </c>
      <c r="N6">
        <v>587.08489500000019</v>
      </c>
      <c r="O6">
        <v>592.560295</v>
      </c>
      <c r="P6">
        <v>569.02976349999994</v>
      </c>
      <c r="Q6">
        <v>483.91541050000012</v>
      </c>
      <c r="R6">
        <v>560.25705500000004</v>
      </c>
      <c r="S6">
        <v>547.98767550000002</v>
      </c>
      <c r="T6">
        <v>520.52735500000006</v>
      </c>
      <c r="V6" s="2" t="s">
        <v>12</v>
      </c>
      <c r="W6">
        <v>0.15789499999999998</v>
      </c>
      <c r="X6">
        <v>0.13671</v>
      </c>
      <c r="Y6">
        <v>0.14035999999999998</v>
      </c>
      <c r="Z6">
        <v>0.14001000000000002</v>
      </c>
      <c r="AA6">
        <v>0.17296500000000001</v>
      </c>
      <c r="AB6">
        <v>0.16026000000000001</v>
      </c>
      <c r="AC6">
        <v>0.15965500000000002</v>
      </c>
      <c r="AD6">
        <v>0.15612999999999996</v>
      </c>
      <c r="AF6" s="2" t="s">
        <v>12</v>
      </c>
      <c r="AG6">
        <v>206.06702235896523</v>
      </c>
      <c r="AH6">
        <v>207.3010359440585</v>
      </c>
      <c r="AI6">
        <v>216.82112325342186</v>
      </c>
      <c r="AJ6">
        <v>212.15203629032561</v>
      </c>
      <c r="AK6">
        <v>162.70120867520714</v>
      </c>
      <c r="AL6">
        <v>201.94249186187557</v>
      </c>
      <c r="AM6">
        <v>192.57194512020726</v>
      </c>
      <c r="AN6">
        <v>181.23299413794831</v>
      </c>
    </row>
    <row r="7" spans="1:40" x14ac:dyDescent="0.25">
      <c r="B7" s="2" t="s">
        <v>13</v>
      </c>
      <c r="C7">
        <v>10.184840000000001</v>
      </c>
      <c r="D7">
        <v>10.830095</v>
      </c>
      <c r="E7">
        <v>10.836034999999999</v>
      </c>
      <c r="F7">
        <v>10.53542</v>
      </c>
      <c r="G7">
        <v>12.798155</v>
      </c>
      <c r="H7">
        <v>12.054285</v>
      </c>
      <c r="I7">
        <v>12.179920000000001</v>
      </c>
      <c r="J7">
        <v>12.019539999999999</v>
      </c>
      <c r="L7" s="2" t="s">
        <v>13</v>
      </c>
      <c r="M7">
        <v>552.57105000000001</v>
      </c>
      <c r="N7">
        <v>571.29001499999993</v>
      </c>
      <c r="O7">
        <v>548.73399499999994</v>
      </c>
      <c r="P7">
        <v>570.77269249999995</v>
      </c>
      <c r="Q7">
        <v>447.939055</v>
      </c>
      <c r="R7">
        <v>544.71031500000004</v>
      </c>
      <c r="S7">
        <v>559.48155999999994</v>
      </c>
      <c r="T7">
        <v>529.58249899999987</v>
      </c>
      <c r="V7" s="2" t="s">
        <v>13</v>
      </c>
      <c r="W7">
        <v>0.13971</v>
      </c>
      <c r="X7">
        <v>0.14183000000000004</v>
      </c>
      <c r="Y7">
        <v>0.13410499999999997</v>
      </c>
      <c r="Z7">
        <v>0.145345</v>
      </c>
      <c r="AA7">
        <v>0.173545</v>
      </c>
      <c r="AB7">
        <v>0.15706499999999998</v>
      </c>
      <c r="AC7">
        <v>0.15512999999999999</v>
      </c>
      <c r="AD7">
        <v>0.16129499999999999</v>
      </c>
      <c r="AF7" s="2" t="s">
        <v>13</v>
      </c>
      <c r="AG7">
        <v>214.8164793159508</v>
      </c>
      <c r="AH7">
        <v>206.30719211554401</v>
      </c>
      <c r="AI7">
        <v>184.73551624554017</v>
      </c>
      <c r="AJ7">
        <v>208.56614746798559</v>
      </c>
      <c r="AK7">
        <v>136.99312135387157</v>
      </c>
      <c r="AL7">
        <v>185.80751104878621</v>
      </c>
      <c r="AM7">
        <v>192.6045146477997</v>
      </c>
      <c r="AN7">
        <v>174.39384468783771</v>
      </c>
    </row>
    <row r="9" spans="1:40" x14ac:dyDescent="0.25">
      <c r="B9" t="s">
        <v>14</v>
      </c>
      <c r="C9">
        <f>AVERAGE(C5:C7)</f>
        <v>10.259771666666667</v>
      </c>
      <c r="D9">
        <f>AVERAGE(D5:D7)</f>
        <v>10.338963333333334</v>
      </c>
      <c r="E9">
        <f t="shared" ref="E9:J9" si="0">AVERAGE(E5:E7)</f>
        <v>10.266995</v>
      </c>
      <c r="F9">
        <f t="shared" si="0"/>
        <v>10.343126666666668</v>
      </c>
      <c r="G9">
        <f t="shared" si="0"/>
        <v>12.066780000000001</v>
      </c>
      <c r="H9">
        <f t="shared" si="0"/>
        <v>12.266266666666667</v>
      </c>
      <c r="I9">
        <f t="shared" si="0"/>
        <v>12.066492500000001</v>
      </c>
      <c r="J9">
        <f t="shared" si="0"/>
        <v>12.033171666666666</v>
      </c>
      <c r="L9" t="s">
        <v>14</v>
      </c>
      <c r="M9">
        <f>AVERAGE(M5:M7)</f>
        <v>576.34470166666677</v>
      </c>
      <c r="N9">
        <f>AVERAGE(N5:N7)</f>
        <v>581.52998833333334</v>
      </c>
      <c r="O9">
        <f t="shared" ref="O9:T9" si="1">AVERAGE(O5:O7)</f>
        <v>575.31832999999995</v>
      </c>
      <c r="P9">
        <f t="shared" si="1"/>
        <v>567.79815233333341</v>
      </c>
      <c r="Q9">
        <f t="shared" si="1"/>
        <v>476.53475416666674</v>
      </c>
      <c r="R9">
        <f t="shared" si="1"/>
        <v>552.83914000000004</v>
      </c>
      <c r="S9">
        <f t="shared" si="1"/>
        <v>551.14953849999995</v>
      </c>
      <c r="T9">
        <f t="shared" si="1"/>
        <v>528.86929133333331</v>
      </c>
      <c r="V9" t="s">
        <v>14</v>
      </c>
      <c r="W9">
        <f>AVERAGE(W5:W7)</f>
        <v>0.14481999999999998</v>
      </c>
      <c r="X9">
        <f>AVERAGE(X5:X7)</f>
        <v>0.13921333333333333</v>
      </c>
      <c r="Y9">
        <f t="shared" ref="Y9:AD9" si="2">AVERAGE(Y5:Y7)</f>
        <v>0.13842333333333331</v>
      </c>
      <c r="Z9">
        <f t="shared" si="2"/>
        <v>0.14252000000000001</v>
      </c>
      <c r="AA9">
        <f t="shared" si="2"/>
        <v>0.17445166666666667</v>
      </c>
      <c r="AB9">
        <f t="shared" si="2"/>
        <v>0.15773666666666666</v>
      </c>
      <c r="AC9">
        <f t="shared" si="2"/>
        <v>0.15721500000000002</v>
      </c>
      <c r="AD9">
        <f t="shared" si="2"/>
        <v>0.16003499999999996</v>
      </c>
      <c r="AF9" t="s">
        <v>14</v>
      </c>
      <c r="AG9">
        <f>AVERAGE(AG5:AG7)</f>
        <v>211.31116234783244</v>
      </c>
      <c r="AH9">
        <f>AVERAGE(AH5:AH7)</f>
        <v>206.08419888245831</v>
      </c>
      <c r="AI9">
        <f t="shared" ref="AI9:AN9" si="3">AVERAGE(AI5:AI7)</f>
        <v>204.03916380610917</v>
      </c>
      <c r="AJ9">
        <f t="shared" si="3"/>
        <v>209.51232569032615</v>
      </c>
      <c r="AK9">
        <f t="shared" si="3"/>
        <v>153.94409336260313</v>
      </c>
      <c r="AL9">
        <f t="shared" si="3"/>
        <v>197.35583505077659</v>
      </c>
      <c r="AM9">
        <f t="shared" si="3"/>
        <v>194.11317938513358</v>
      </c>
      <c r="AN9">
        <f t="shared" si="3"/>
        <v>179.63236759589788</v>
      </c>
    </row>
    <row r="10" spans="1:40" x14ac:dyDescent="0.25">
      <c r="B10" t="s">
        <v>15</v>
      </c>
      <c r="C10">
        <f>STDEV(C5:C7)/SQRT(3)</f>
        <v>0.11465824662641663</v>
      </c>
      <c r="D10">
        <f>STDEV(D5:D7)/SQRT(3)</f>
        <v>0.24579744608676835</v>
      </c>
      <c r="E10">
        <f t="shared" ref="E10:J10" si="4">STDEV(E5:E7)/SQRT(3)</f>
        <v>0.30716288925150625</v>
      </c>
      <c r="F10">
        <f t="shared" si="4"/>
        <v>9.859687580975561E-2</v>
      </c>
      <c r="G10">
        <f t="shared" si="4"/>
        <v>0.36580898030939557</v>
      </c>
      <c r="H10">
        <f t="shared" si="4"/>
        <v>0.11520677245476728</v>
      </c>
      <c r="I10">
        <f t="shared" si="4"/>
        <v>5.6997368744092468E-2</v>
      </c>
      <c r="J10">
        <f t="shared" si="4"/>
        <v>7.4183782669201576E-3</v>
      </c>
      <c r="L10" t="s">
        <v>15</v>
      </c>
      <c r="M10">
        <f>STDEV(M5:M7)/SQRT(3)</f>
        <v>12.055443276669809</v>
      </c>
      <c r="N10">
        <f>STDEV(N5:N7)/SQRT(3)</f>
        <v>5.1261403871703095</v>
      </c>
      <c r="O10">
        <f t="shared" ref="O10:T10" si="5">STDEV(O5:O7)/SQRT(3)</f>
        <v>13.486364111392611</v>
      </c>
      <c r="P10">
        <f t="shared" si="5"/>
        <v>2.1624239604307851</v>
      </c>
      <c r="Q10">
        <f t="shared" si="5"/>
        <v>14.845123448243012</v>
      </c>
      <c r="R10">
        <f t="shared" si="5"/>
        <v>4.5020116217817945</v>
      </c>
      <c r="S10">
        <f t="shared" si="5"/>
        <v>4.2061561791884792</v>
      </c>
      <c r="T10">
        <f t="shared" si="5"/>
        <v>4.6241047428087416</v>
      </c>
      <c r="V10" t="s">
        <v>15</v>
      </c>
      <c r="W10">
        <f>STDEV(W5:W7)/SQRT(3)</f>
        <v>6.5892456573824329E-3</v>
      </c>
      <c r="X10">
        <f>STDEV(X5:X7)/SQRT(3)</f>
        <v>1.4791025807713543E-3</v>
      </c>
      <c r="Y10">
        <f t="shared" ref="Y10:AD10" si="6">STDEV(Y5:Y7)/SQRT(3)</f>
        <v>2.1629846919887842E-3</v>
      </c>
      <c r="Z10">
        <f t="shared" si="6"/>
        <v>1.5481144445205967E-3</v>
      </c>
      <c r="AA10">
        <f t="shared" si="6"/>
        <v>1.2083229884614539E-3</v>
      </c>
      <c r="AB10">
        <f t="shared" si="6"/>
        <v>1.3068420375512537E-3</v>
      </c>
      <c r="AC10">
        <f t="shared" si="6"/>
        <v>1.3182595849578918E-3</v>
      </c>
      <c r="AD10">
        <f t="shared" si="6"/>
        <v>1.9930148853767675E-3</v>
      </c>
      <c r="AF10" t="s">
        <v>15</v>
      </c>
      <c r="AG10">
        <f>STDEV(AG5:AG7)/SQRT(3)</f>
        <v>2.6711968842730553</v>
      </c>
      <c r="AH10">
        <f>STDEV(AH5:AH7)/SQRT(3)</f>
        <v>0.77497631081869967</v>
      </c>
      <c r="AI10">
        <f t="shared" ref="AI10:AN10" si="7">STDEV(AI5:AI7)/SQRT(3)</f>
        <v>9.8195528776517911</v>
      </c>
      <c r="AJ10">
        <f t="shared" si="7"/>
        <v>1.3373716258866526</v>
      </c>
      <c r="AK10">
        <f t="shared" si="7"/>
        <v>8.4770455564396325</v>
      </c>
      <c r="AL10">
        <f t="shared" si="7"/>
        <v>5.8147229517619206</v>
      </c>
      <c r="AM10">
        <f t="shared" si="7"/>
        <v>1.5249784847140744</v>
      </c>
      <c r="AN10">
        <f t="shared" si="7"/>
        <v>2.6844744226513004</v>
      </c>
    </row>
    <row r="11" spans="1:40" x14ac:dyDescent="0.25">
      <c r="B11" t="s">
        <v>37</v>
      </c>
      <c r="D11" s="3" t="s">
        <v>38</v>
      </c>
      <c r="E11" s="3" t="s">
        <v>38</v>
      </c>
      <c r="F11" s="3" t="s">
        <v>38</v>
      </c>
      <c r="H11" s="3" t="s">
        <v>38</v>
      </c>
      <c r="I11" s="3" t="s">
        <v>38</v>
      </c>
      <c r="J11" s="3" t="s">
        <v>38</v>
      </c>
      <c r="L11" t="s">
        <v>37</v>
      </c>
      <c r="N11" s="3" t="s">
        <v>38</v>
      </c>
      <c r="O11" s="3" t="s">
        <v>38</v>
      </c>
      <c r="P11" s="3" t="s">
        <v>38</v>
      </c>
      <c r="R11" s="3" t="s">
        <v>72</v>
      </c>
      <c r="S11" s="3" t="s">
        <v>72</v>
      </c>
      <c r="T11" s="3" t="s">
        <v>117</v>
      </c>
      <c r="V11" t="s">
        <v>37</v>
      </c>
      <c r="X11" s="3" t="s">
        <v>38</v>
      </c>
      <c r="Y11" s="3" t="s">
        <v>38</v>
      </c>
      <c r="Z11" s="3" t="s">
        <v>38</v>
      </c>
      <c r="AB11" s="3" t="s">
        <v>117</v>
      </c>
      <c r="AC11" s="3" t="s">
        <v>70</v>
      </c>
      <c r="AD11" s="3" t="s">
        <v>117</v>
      </c>
      <c r="AF11" t="s">
        <v>37</v>
      </c>
      <c r="AH11" s="3" t="s">
        <v>38</v>
      </c>
      <c r="AI11" s="3" t="s">
        <v>38</v>
      </c>
      <c r="AJ11" s="3" t="s">
        <v>38</v>
      </c>
      <c r="AL11" s="3" t="s">
        <v>72</v>
      </c>
      <c r="AM11" s="3" t="s">
        <v>70</v>
      </c>
      <c r="AN11" s="3" t="s">
        <v>38</v>
      </c>
    </row>
    <row r="12" spans="1:40" x14ac:dyDescent="0.25">
      <c r="D12" s="3" t="s">
        <v>62</v>
      </c>
      <c r="E12" s="3" t="s">
        <v>62</v>
      </c>
      <c r="F12" s="3" t="s">
        <v>62</v>
      </c>
      <c r="H12" s="3" t="s">
        <v>118</v>
      </c>
      <c r="I12" s="3" t="s">
        <v>62</v>
      </c>
      <c r="J12" s="3" t="s">
        <v>62</v>
      </c>
      <c r="N12" s="3" t="s">
        <v>119</v>
      </c>
      <c r="O12" s="3" t="s">
        <v>62</v>
      </c>
      <c r="P12" s="3" t="s">
        <v>120</v>
      </c>
      <c r="R12" s="3" t="s">
        <v>67</v>
      </c>
      <c r="S12" s="3" t="s">
        <v>121</v>
      </c>
      <c r="T12" s="3" t="s">
        <v>122</v>
      </c>
      <c r="X12" s="3" t="s">
        <v>123</v>
      </c>
      <c r="Y12" s="3" t="s">
        <v>124</v>
      </c>
      <c r="Z12" s="3" t="s">
        <v>125</v>
      </c>
      <c r="AB12" s="3" t="s">
        <v>126</v>
      </c>
      <c r="AC12" s="3" t="s">
        <v>127</v>
      </c>
      <c r="AD12" s="3" t="s">
        <v>128</v>
      </c>
      <c r="AH12" s="3" t="s">
        <v>129</v>
      </c>
      <c r="AI12" s="3" t="s">
        <v>130</v>
      </c>
      <c r="AJ12" s="3" t="s">
        <v>62</v>
      </c>
      <c r="AL12" s="3" t="s">
        <v>121</v>
      </c>
      <c r="AM12" s="3" t="s">
        <v>78</v>
      </c>
      <c r="AN12" s="3" t="s">
        <v>131</v>
      </c>
    </row>
    <row r="13" spans="1:40" x14ac:dyDescent="0.25">
      <c r="B13" t="s">
        <v>66</v>
      </c>
      <c r="L13" t="s">
        <v>66</v>
      </c>
      <c r="V13" t="s">
        <v>66</v>
      </c>
      <c r="AF13" t="s">
        <v>66</v>
      </c>
    </row>
    <row r="14" spans="1:40" x14ac:dyDescent="0.25">
      <c r="B14" t="s">
        <v>32</v>
      </c>
      <c r="C14" s="3" t="s">
        <v>17</v>
      </c>
      <c r="D14" s="3" t="s">
        <v>132</v>
      </c>
      <c r="L14" t="s">
        <v>32</v>
      </c>
      <c r="M14" s="3" t="s">
        <v>17</v>
      </c>
      <c r="N14" s="3" t="s">
        <v>45</v>
      </c>
      <c r="V14" t="s">
        <v>32</v>
      </c>
      <c r="W14" s="3" t="s">
        <v>17</v>
      </c>
      <c r="X14" s="3" t="s">
        <v>45</v>
      </c>
      <c r="AF14" t="s">
        <v>32</v>
      </c>
      <c r="AG14" s="3" t="s">
        <v>17</v>
      </c>
      <c r="AH14" s="3" t="s">
        <v>45</v>
      </c>
    </row>
    <row r="15" spans="1:40" x14ac:dyDescent="0.25">
      <c r="B15" t="s">
        <v>114</v>
      </c>
      <c r="C15" s="3" t="s">
        <v>17</v>
      </c>
      <c r="D15" s="3" t="s">
        <v>74</v>
      </c>
      <c r="L15" t="s">
        <v>114</v>
      </c>
      <c r="M15" s="3" t="s">
        <v>38</v>
      </c>
      <c r="N15" s="3" t="s">
        <v>133</v>
      </c>
      <c r="V15" t="s">
        <v>114</v>
      </c>
      <c r="W15" s="3" t="s">
        <v>25</v>
      </c>
      <c r="X15" s="3" t="s">
        <v>134</v>
      </c>
      <c r="AF15" t="s">
        <v>114</v>
      </c>
      <c r="AG15" s="3" t="s">
        <v>38</v>
      </c>
      <c r="AH15" s="3" t="s">
        <v>135</v>
      </c>
    </row>
    <row r="16" spans="1:40" x14ac:dyDescent="0.25">
      <c r="B16" t="s">
        <v>115</v>
      </c>
      <c r="C16" s="3" t="s">
        <v>17</v>
      </c>
      <c r="D16" s="3" t="s">
        <v>132</v>
      </c>
      <c r="L16" t="s">
        <v>115</v>
      </c>
      <c r="M16" s="3" t="s">
        <v>38</v>
      </c>
      <c r="N16" s="3" t="s">
        <v>136</v>
      </c>
      <c r="V16" t="s">
        <v>115</v>
      </c>
      <c r="W16" s="3" t="s">
        <v>25</v>
      </c>
      <c r="X16" s="3" t="s">
        <v>137</v>
      </c>
      <c r="AF16" t="s">
        <v>115</v>
      </c>
      <c r="AG16" s="3" t="s">
        <v>38</v>
      </c>
      <c r="AH16" s="3" t="s">
        <v>138</v>
      </c>
    </row>
    <row r="17" spans="1:55" x14ac:dyDescent="0.25">
      <c r="B17" t="s">
        <v>116</v>
      </c>
      <c r="C17" s="3" t="s">
        <v>17</v>
      </c>
      <c r="D17" s="3" t="s">
        <v>121</v>
      </c>
      <c r="L17" t="s">
        <v>116</v>
      </c>
      <c r="M17" s="3" t="s">
        <v>38</v>
      </c>
      <c r="N17" s="3" t="s">
        <v>139</v>
      </c>
      <c r="V17" t="s">
        <v>116</v>
      </c>
      <c r="W17" s="3" t="s">
        <v>25</v>
      </c>
      <c r="X17" s="3" t="s">
        <v>140</v>
      </c>
      <c r="AF17" t="s">
        <v>116</v>
      </c>
      <c r="AG17" s="3" t="s">
        <v>24</v>
      </c>
      <c r="AH17" s="3" t="s">
        <v>141</v>
      </c>
    </row>
    <row r="19" spans="1:55" x14ac:dyDescent="0.25">
      <c r="A19" s="2" t="s">
        <v>18</v>
      </c>
    </row>
    <row r="20" spans="1:55" x14ac:dyDescent="0.25">
      <c r="A20" s="1" t="s">
        <v>0</v>
      </c>
      <c r="B20" s="2" t="s">
        <v>142</v>
      </c>
      <c r="M20" s="2" t="s">
        <v>143</v>
      </c>
      <c r="X20" s="2" t="s">
        <v>144</v>
      </c>
      <c r="AI20" s="2" t="s">
        <v>145</v>
      </c>
      <c r="AT20" s="2" t="s">
        <v>146</v>
      </c>
    </row>
    <row r="21" spans="1:55" x14ac:dyDescent="0.25">
      <c r="B21" s="2" t="s">
        <v>3</v>
      </c>
      <c r="D21" t="s">
        <v>142</v>
      </c>
      <c r="E21" t="s">
        <v>4</v>
      </c>
      <c r="F21" t="s">
        <v>147</v>
      </c>
      <c r="J21" t="s">
        <v>6</v>
      </c>
      <c r="K21" t="s">
        <v>7</v>
      </c>
      <c r="M21" s="2" t="s">
        <v>3</v>
      </c>
      <c r="O21" t="s">
        <v>143</v>
      </c>
      <c r="P21" t="s">
        <v>4</v>
      </c>
      <c r="Q21" t="s">
        <v>148</v>
      </c>
      <c r="U21" t="s">
        <v>6</v>
      </c>
      <c r="V21" t="s">
        <v>7</v>
      </c>
      <c r="X21" s="2" t="s">
        <v>3</v>
      </c>
      <c r="Z21" t="s">
        <v>144</v>
      </c>
      <c r="AA21" t="s">
        <v>4</v>
      </c>
      <c r="AB21" t="s">
        <v>149</v>
      </c>
      <c r="AF21" t="s">
        <v>6</v>
      </c>
      <c r="AG21" t="s">
        <v>7</v>
      </c>
      <c r="AI21" s="2" t="s">
        <v>3</v>
      </c>
      <c r="AK21" t="s">
        <v>145</v>
      </c>
      <c r="AL21" t="s">
        <v>4</v>
      </c>
      <c r="AM21" t="s">
        <v>150</v>
      </c>
      <c r="AQ21" t="s">
        <v>6</v>
      </c>
      <c r="AR21" t="s">
        <v>7</v>
      </c>
      <c r="AT21" s="2" t="s">
        <v>3</v>
      </c>
      <c r="AV21" t="s">
        <v>146</v>
      </c>
      <c r="AW21" t="s">
        <v>4</v>
      </c>
      <c r="AX21" t="s">
        <v>151</v>
      </c>
      <c r="BB21" t="s">
        <v>6</v>
      </c>
      <c r="BC21" t="s">
        <v>7</v>
      </c>
    </row>
    <row r="22" spans="1:55" x14ac:dyDescent="0.25">
      <c r="B22" s="12" t="s">
        <v>10</v>
      </c>
      <c r="C22" t="s">
        <v>32</v>
      </c>
      <c r="D22">
        <v>2.9733333333333332</v>
      </c>
      <c r="E22">
        <f>AVERAGE(J22:K22)</f>
        <v>3.7599999999999993</v>
      </c>
      <c r="F22">
        <f>D22/E22</f>
        <v>0.79078014184397172</v>
      </c>
      <c r="G22">
        <f>F22/F22</f>
        <v>1</v>
      </c>
      <c r="I22" t="s">
        <v>32</v>
      </c>
      <c r="J22">
        <v>3.3966666666666665</v>
      </c>
      <c r="K22">
        <v>4.1233333333333322</v>
      </c>
      <c r="M22" s="12" t="s">
        <v>10</v>
      </c>
      <c r="N22" t="s">
        <v>32</v>
      </c>
      <c r="O22">
        <v>3.0466666666666664</v>
      </c>
      <c r="P22">
        <f>AVERAGE(U22:V22)</f>
        <v>3.7599999999999993</v>
      </c>
      <c r="Q22">
        <f>O22/P22</f>
        <v>0.81028368794326244</v>
      </c>
      <c r="R22">
        <f>Q22/Q22</f>
        <v>1</v>
      </c>
      <c r="T22" t="s">
        <v>32</v>
      </c>
      <c r="U22">
        <v>3.3966666666666665</v>
      </c>
      <c r="V22">
        <v>4.1233333333333322</v>
      </c>
      <c r="X22" s="12" t="s">
        <v>10</v>
      </c>
      <c r="Y22" t="s">
        <v>32</v>
      </c>
      <c r="Z22">
        <v>2.97</v>
      </c>
      <c r="AA22">
        <f>AVERAGE(AF22:AG22)</f>
        <v>3.7599999999999993</v>
      </c>
      <c r="AB22">
        <f>Z22/AA22</f>
        <v>0.78989361702127681</v>
      </c>
      <c r="AC22">
        <f>AB22/AB22</f>
        <v>1</v>
      </c>
      <c r="AE22" t="s">
        <v>32</v>
      </c>
      <c r="AF22">
        <v>3.3966666666666665</v>
      </c>
      <c r="AG22">
        <v>4.1233333333333322</v>
      </c>
      <c r="AI22" s="12" t="s">
        <v>10</v>
      </c>
      <c r="AJ22" t="s">
        <v>32</v>
      </c>
      <c r="AK22">
        <v>3.3266666666666667</v>
      </c>
      <c r="AL22">
        <f>AVERAGE(AQ22:AR22)</f>
        <v>3.7599999999999993</v>
      </c>
      <c r="AM22">
        <f>AK22/AL22</f>
        <v>0.88475177304964558</v>
      </c>
      <c r="AN22">
        <f>AM22/AM22</f>
        <v>1</v>
      </c>
      <c r="AP22" t="s">
        <v>32</v>
      </c>
      <c r="AQ22">
        <v>3.3966666666666665</v>
      </c>
      <c r="AR22">
        <v>4.1233333333333322</v>
      </c>
      <c r="AT22" s="12" t="s">
        <v>10</v>
      </c>
      <c r="AU22" t="s">
        <v>32</v>
      </c>
      <c r="AV22">
        <v>3.2866666666666666</v>
      </c>
      <c r="AW22">
        <f>AVERAGE(BB22:BC22)</f>
        <v>3.7599999999999993</v>
      </c>
      <c r="AX22">
        <f>AV22/AW22</f>
        <v>0.87411347517730509</v>
      </c>
      <c r="AY22">
        <f>AX22/AX22</f>
        <v>1</v>
      </c>
      <c r="BA22" t="s">
        <v>32</v>
      </c>
      <c r="BB22">
        <v>3.3966666666666665</v>
      </c>
      <c r="BC22">
        <v>4.1233333333333322</v>
      </c>
    </row>
    <row r="23" spans="1:55" x14ac:dyDescent="0.25">
      <c r="B23" s="12"/>
      <c r="C23" t="s">
        <v>114</v>
      </c>
      <c r="D23">
        <v>2.4766666666666666</v>
      </c>
      <c r="E23">
        <f t="shared" ref="E23:E29" si="8">AVERAGE(J23:K23)</f>
        <v>3.6433333333333331</v>
      </c>
      <c r="F23">
        <f t="shared" ref="F23:F29" si="9">D23/E23</f>
        <v>0.67978042086001833</v>
      </c>
      <c r="G23">
        <f>F23/F22</f>
        <v>0.85963263983195137</v>
      </c>
      <c r="I23" t="s">
        <v>114</v>
      </c>
      <c r="J23">
        <v>3.4599999999999995</v>
      </c>
      <c r="K23">
        <v>3.8266666666666667</v>
      </c>
      <c r="M23" s="12"/>
      <c r="N23" t="s">
        <v>114</v>
      </c>
      <c r="O23">
        <v>2.92</v>
      </c>
      <c r="P23">
        <f t="shared" ref="P23:P29" si="10">AVERAGE(U23:V23)</f>
        <v>3.6433333333333331</v>
      </c>
      <c r="Q23">
        <f t="shared" ref="Q23:Q29" si="11">O23/P23</f>
        <v>0.80146386093321142</v>
      </c>
      <c r="R23">
        <f>Q23/Q22</f>
        <v>0.98911513690663289</v>
      </c>
      <c r="T23" t="s">
        <v>114</v>
      </c>
      <c r="U23">
        <v>3.4599999999999995</v>
      </c>
      <c r="V23">
        <v>3.8266666666666667</v>
      </c>
      <c r="X23" s="12"/>
      <c r="Y23" t="s">
        <v>114</v>
      </c>
      <c r="Z23">
        <v>2.9633333333333334</v>
      </c>
      <c r="AA23">
        <f t="shared" ref="AA23:AA29" si="12">AVERAGE(AF23:AG23)</f>
        <v>3.6433333333333331</v>
      </c>
      <c r="AB23">
        <f t="shared" ref="AB23:AB29" si="13">Z23/AA23</f>
        <v>0.81335773101555364</v>
      </c>
      <c r="AC23">
        <f>AB23/AB22</f>
        <v>1.0297054103092529</v>
      </c>
      <c r="AE23" t="s">
        <v>114</v>
      </c>
      <c r="AF23">
        <v>3.4599999999999995</v>
      </c>
      <c r="AG23">
        <v>3.8266666666666667</v>
      </c>
      <c r="AI23" s="12"/>
      <c r="AJ23" t="s">
        <v>114</v>
      </c>
      <c r="AK23">
        <v>2.31</v>
      </c>
      <c r="AL23">
        <f t="shared" ref="AL23:AL29" si="14">AVERAGE(AQ23:AR23)</f>
        <v>3.6433333333333331</v>
      </c>
      <c r="AM23">
        <f t="shared" ref="AM23:AM29" si="15">AK23/AL23</f>
        <v>0.63403476669716385</v>
      </c>
      <c r="AN23">
        <f>AM23/AM22</f>
        <v>0.71662446576593253</v>
      </c>
      <c r="AP23" t="s">
        <v>114</v>
      </c>
      <c r="AQ23">
        <v>3.4599999999999995</v>
      </c>
      <c r="AR23">
        <v>3.8266666666666667</v>
      </c>
      <c r="AT23" s="12"/>
      <c r="AU23" t="s">
        <v>114</v>
      </c>
      <c r="AV23">
        <v>1.83</v>
      </c>
      <c r="AW23">
        <f t="shared" ref="AW23:AW29" si="16">AVERAGE(BB23:BC23)</f>
        <v>3.6433333333333331</v>
      </c>
      <c r="AX23">
        <f t="shared" ref="AX23:AX29" si="17">AV23/AW23</f>
        <v>0.50228728270814282</v>
      </c>
      <c r="AY23">
        <f>AX23/AX22</f>
        <v>0.57462480212452838</v>
      </c>
      <c r="BA23" t="s">
        <v>114</v>
      </c>
      <c r="BB23">
        <v>3.4599999999999995</v>
      </c>
      <c r="BC23">
        <v>3.8266666666666667</v>
      </c>
    </row>
    <row r="24" spans="1:55" x14ac:dyDescent="0.25">
      <c r="B24" s="12"/>
      <c r="C24" t="s">
        <v>115</v>
      </c>
      <c r="D24">
        <v>2.7966666666666664</v>
      </c>
      <c r="E24">
        <f t="shared" si="8"/>
        <v>4.0049999999999999</v>
      </c>
      <c r="F24">
        <f t="shared" si="9"/>
        <v>0.69829379941739489</v>
      </c>
      <c r="G24">
        <f>F24/F22</f>
        <v>0.88304417684172798</v>
      </c>
      <c r="I24" t="s">
        <v>115</v>
      </c>
      <c r="J24">
        <v>3.5133333333333332</v>
      </c>
      <c r="K24">
        <v>4.4966666666666661</v>
      </c>
      <c r="M24" s="12"/>
      <c r="N24" t="s">
        <v>115</v>
      </c>
      <c r="O24">
        <v>2.956666666666667</v>
      </c>
      <c r="P24">
        <f t="shared" si="10"/>
        <v>4.0049999999999999</v>
      </c>
      <c r="Q24">
        <f t="shared" si="11"/>
        <v>0.73824386183936752</v>
      </c>
      <c r="R24">
        <f>Q24/Q22</f>
        <v>0.91109308113217347</v>
      </c>
      <c r="T24" t="s">
        <v>115</v>
      </c>
      <c r="U24">
        <v>3.5133333333333332</v>
      </c>
      <c r="V24">
        <v>4.4966666666666661</v>
      </c>
      <c r="X24" s="12"/>
      <c r="Y24" t="s">
        <v>115</v>
      </c>
      <c r="Z24">
        <v>3.0033333333333334</v>
      </c>
      <c r="AA24">
        <f t="shared" si="12"/>
        <v>4.0049999999999999</v>
      </c>
      <c r="AB24">
        <f t="shared" si="13"/>
        <v>0.74989596337910946</v>
      </c>
      <c r="AC24">
        <f>AB24/AB22</f>
        <v>0.94936323983348514</v>
      </c>
      <c r="AE24" t="s">
        <v>115</v>
      </c>
      <c r="AF24">
        <v>3.5133333333333332</v>
      </c>
      <c r="AG24">
        <v>4.4966666666666661</v>
      </c>
      <c r="AI24" s="12"/>
      <c r="AJ24" t="s">
        <v>115</v>
      </c>
      <c r="AK24">
        <v>2.0766666666666667</v>
      </c>
      <c r="AL24">
        <f t="shared" si="14"/>
        <v>4.0049999999999999</v>
      </c>
      <c r="AM24">
        <f t="shared" si="15"/>
        <v>0.51851851851851849</v>
      </c>
      <c r="AN24">
        <f>AM24/AM22</f>
        <v>0.58606101091071017</v>
      </c>
      <c r="AP24" t="s">
        <v>115</v>
      </c>
      <c r="AQ24">
        <v>3.5133333333333332</v>
      </c>
      <c r="AR24">
        <v>4.4966666666666661</v>
      </c>
      <c r="AT24" s="12"/>
      <c r="AU24" t="s">
        <v>115</v>
      </c>
      <c r="AV24">
        <v>1.78</v>
      </c>
      <c r="AW24">
        <f t="shared" si="16"/>
        <v>4.0049999999999999</v>
      </c>
      <c r="AX24">
        <f t="shared" si="17"/>
        <v>0.44444444444444448</v>
      </c>
      <c r="AY24">
        <f>AX24/AX22</f>
        <v>0.50845165652467883</v>
      </c>
      <c r="BA24" t="s">
        <v>115</v>
      </c>
      <c r="BB24">
        <v>3.5133333333333332</v>
      </c>
      <c r="BC24">
        <v>4.4966666666666661</v>
      </c>
    </row>
    <row r="25" spans="1:55" x14ac:dyDescent="0.25">
      <c r="B25" s="12"/>
      <c r="C25" t="s">
        <v>116</v>
      </c>
      <c r="D25">
        <v>2.7900000000000005</v>
      </c>
      <c r="E25">
        <f t="shared" si="8"/>
        <v>3.3166666666666669</v>
      </c>
      <c r="F25">
        <f t="shared" si="9"/>
        <v>0.8412060301507539</v>
      </c>
      <c r="G25">
        <f>F25/F22</f>
        <v>1.0637672668274107</v>
      </c>
      <c r="I25" t="s">
        <v>116</v>
      </c>
      <c r="J25">
        <v>3.0266666666666668</v>
      </c>
      <c r="K25">
        <v>3.6066666666666669</v>
      </c>
      <c r="M25" s="12"/>
      <c r="N25" t="s">
        <v>116</v>
      </c>
      <c r="O25">
        <v>2.8800000000000003</v>
      </c>
      <c r="P25">
        <f t="shared" si="10"/>
        <v>3.3166666666666669</v>
      </c>
      <c r="Q25">
        <f t="shared" si="11"/>
        <v>0.86834170854271364</v>
      </c>
      <c r="R25">
        <f>Q25/Q22</f>
        <v>1.0716514740001979</v>
      </c>
      <c r="T25" t="s">
        <v>116</v>
      </c>
      <c r="U25">
        <v>3.0266666666666668</v>
      </c>
      <c r="V25">
        <v>3.6066666666666669</v>
      </c>
      <c r="X25" s="12"/>
      <c r="Y25" t="s">
        <v>116</v>
      </c>
      <c r="Z25">
        <v>2.92</v>
      </c>
      <c r="AA25">
        <f t="shared" si="12"/>
        <v>3.3166666666666669</v>
      </c>
      <c r="AB25">
        <f t="shared" si="13"/>
        <v>0.8804020100502512</v>
      </c>
      <c r="AC25">
        <f>AB25/AB22</f>
        <v>1.1145830160905534</v>
      </c>
      <c r="AE25" t="s">
        <v>116</v>
      </c>
      <c r="AF25">
        <v>3.0266666666666668</v>
      </c>
      <c r="AG25">
        <v>3.6066666666666669</v>
      </c>
      <c r="AI25" s="12"/>
      <c r="AJ25" t="s">
        <v>116</v>
      </c>
      <c r="AK25">
        <v>2.9466666666666668</v>
      </c>
      <c r="AL25">
        <f t="shared" si="14"/>
        <v>3.3166666666666669</v>
      </c>
      <c r="AM25">
        <f t="shared" si="15"/>
        <v>0.88844221105527632</v>
      </c>
      <c r="AN25">
        <f>AM25/AM22</f>
        <v>1.0041711563831177</v>
      </c>
      <c r="AP25" t="s">
        <v>116</v>
      </c>
      <c r="AQ25">
        <v>3.0266666666666668</v>
      </c>
      <c r="AR25">
        <v>3.6066666666666669</v>
      </c>
      <c r="AT25" s="12"/>
      <c r="AU25" t="s">
        <v>116</v>
      </c>
      <c r="AV25">
        <v>2.7900000000000005</v>
      </c>
      <c r="AW25">
        <f t="shared" si="16"/>
        <v>3.3166666666666669</v>
      </c>
      <c r="AX25">
        <f t="shared" si="17"/>
        <v>0.8412060301507539</v>
      </c>
      <c r="AY25">
        <f>AX25/AX22</f>
        <v>0.96235334889457436</v>
      </c>
      <c r="BA25" t="s">
        <v>116</v>
      </c>
      <c r="BB25">
        <v>3.0266666666666668</v>
      </c>
      <c r="BC25">
        <v>3.6066666666666669</v>
      </c>
    </row>
    <row r="26" spans="1:55" x14ac:dyDescent="0.25">
      <c r="B26" s="12" t="s">
        <v>11</v>
      </c>
      <c r="C26" t="s">
        <v>32</v>
      </c>
      <c r="D26">
        <v>3.6533333333333329</v>
      </c>
      <c r="E26">
        <f t="shared" si="8"/>
        <v>2.92</v>
      </c>
      <c r="F26">
        <f t="shared" si="9"/>
        <v>1.2511415525114153</v>
      </c>
      <c r="G26">
        <f>F26/F22</f>
        <v>1.58216106640457</v>
      </c>
      <c r="I26" t="s">
        <v>32</v>
      </c>
      <c r="J26">
        <v>3.1333333333333333</v>
      </c>
      <c r="K26">
        <v>2.7066666666666666</v>
      </c>
      <c r="M26" s="12" t="s">
        <v>11</v>
      </c>
      <c r="N26" t="s">
        <v>32</v>
      </c>
      <c r="O26">
        <v>3.66</v>
      </c>
      <c r="P26">
        <f t="shared" si="10"/>
        <v>2.92</v>
      </c>
      <c r="Q26">
        <f t="shared" si="11"/>
        <v>1.2534246575342467</v>
      </c>
      <c r="R26">
        <f>Q26/Q22</f>
        <v>1.546896076256707</v>
      </c>
      <c r="T26" t="s">
        <v>32</v>
      </c>
      <c r="U26">
        <v>3.1333333333333333</v>
      </c>
      <c r="V26">
        <v>2.7066666666666666</v>
      </c>
      <c r="X26" s="12" t="s">
        <v>11</v>
      </c>
      <c r="Y26" t="s">
        <v>32</v>
      </c>
      <c r="Z26">
        <v>3.2733333333333334</v>
      </c>
      <c r="AA26">
        <f t="shared" si="12"/>
        <v>2.92</v>
      </c>
      <c r="AB26">
        <f t="shared" si="13"/>
        <v>1.1210045662100456</v>
      </c>
      <c r="AC26">
        <f>AB26/AB22</f>
        <v>1.4191842319696197</v>
      </c>
      <c r="AE26" t="s">
        <v>32</v>
      </c>
      <c r="AF26">
        <v>3.1333333333333333</v>
      </c>
      <c r="AG26">
        <v>2.7066666666666666</v>
      </c>
      <c r="AI26" s="12" t="s">
        <v>11</v>
      </c>
      <c r="AJ26" t="s">
        <v>32</v>
      </c>
      <c r="AK26">
        <v>3.6566666666666667</v>
      </c>
      <c r="AL26">
        <f t="shared" si="14"/>
        <v>2.92</v>
      </c>
      <c r="AM26">
        <f t="shared" si="15"/>
        <v>1.2522831050228311</v>
      </c>
      <c r="AN26">
        <f>AM26/AM22</f>
        <v>1.4154061547753038</v>
      </c>
      <c r="AP26" t="s">
        <v>32</v>
      </c>
      <c r="AQ26">
        <v>3.1333333333333333</v>
      </c>
      <c r="AR26">
        <v>2.7066666666666666</v>
      </c>
      <c r="AT26" s="12" t="s">
        <v>11</v>
      </c>
      <c r="AU26" t="s">
        <v>32</v>
      </c>
      <c r="AV26">
        <v>4.28</v>
      </c>
      <c r="AW26">
        <f t="shared" si="16"/>
        <v>2.92</v>
      </c>
      <c r="AX26">
        <f t="shared" si="17"/>
        <v>1.4657534246575343</v>
      </c>
      <c r="AY26">
        <f>AX26/AX22</f>
        <v>1.6768457028536496</v>
      </c>
      <c r="BA26" t="s">
        <v>32</v>
      </c>
      <c r="BB26">
        <v>3.1333333333333333</v>
      </c>
      <c r="BC26">
        <v>2.7066666666666666</v>
      </c>
    </row>
    <row r="27" spans="1:55" x14ac:dyDescent="0.25">
      <c r="B27" s="12"/>
      <c r="C27" t="s">
        <v>114</v>
      </c>
      <c r="D27">
        <v>2.2599999999999998</v>
      </c>
      <c r="E27">
        <f t="shared" si="8"/>
        <v>2.68</v>
      </c>
      <c r="F27">
        <f t="shared" si="9"/>
        <v>0.84328358208955212</v>
      </c>
      <c r="G27">
        <f>F27/F22</f>
        <v>1.0663944849742317</v>
      </c>
      <c r="I27" t="s">
        <v>114</v>
      </c>
      <c r="J27">
        <v>2.9</v>
      </c>
      <c r="K27">
        <v>2.4600000000000004</v>
      </c>
      <c r="M27" s="12"/>
      <c r="N27" t="s">
        <v>114</v>
      </c>
      <c r="O27">
        <v>2.4766666666666701</v>
      </c>
      <c r="P27">
        <f t="shared" si="10"/>
        <v>2.68</v>
      </c>
      <c r="Q27">
        <f t="shared" si="11"/>
        <v>0.92412935323383205</v>
      </c>
      <c r="R27">
        <f>Q27/Q22</f>
        <v>1.1405009961135257</v>
      </c>
      <c r="T27" t="s">
        <v>114</v>
      </c>
      <c r="U27">
        <v>2.9</v>
      </c>
      <c r="V27">
        <v>2.4600000000000004</v>
      </c>
      <c r="X27" s="12"/>
      <c r="Y27" t="s">
        <v>114</v>
      </c>
      <c r="Z27">
        <v>2.14</v>
      </c>
      <c r="AA27">
        <f t="shared" si="12"/>
        <v>2.68</v>
      </c>
      <c r="AB27">
        <f t="shared" si="13"/>
        <v>0.79850746268656714</v>
      </c>
      <c r="AC27">
        <f>AB27/AB22</f>
        <v>1.0109050706065628</v>
      </c>
      <c r="AE27" t="s">
        <v>114</v>
      </c>
      <c r="AF27">
        <v>2.9</v>
      </c>
      <c r="AG27">
        <v>2.4600000000000004</v>
      </c>
      <c r="AI27" s="12"/>
      <c r="AJ27" t="s">
        <v>114</v>
      </c>
      <c r="AK27">
        <v>2.98</v>
      </c>
      <c r="AL27">
        <f t="shared" si="14"/>
        <v>2.68</v>
      </c>
      <c r="AM27">
        <f t="shared" si="15"/>
        <v>1.1119402985074627</v>
      </c>
      <c r="AN27">
        <f>AM27/AM22</f>
        <v>1.2567822211587352</v>
      </c>
      <c r="AP27" t="s">
        <v>114</v>
      </c>
      <c r="AQ27">
        <v>2.9</v>
      </c>
      <c r="AR27">
        <v>2.4600000000000004</v>
      </c>
      <c r="AT27" s="12"/>
      <c r="AU27" t="s">
        <v>114</v>
      </c>
      <c r="AV27">
        <v>2.2133333333333298</v>
      </c>
      <c r="AW27">
        <f t="shared" si="16"/>
        <v>2.68</v>
      </c>
      <c r="AX27">
        <f t="shared" si="17"/>
        <v>0.82587064676616784</v>
      </c>
      <c r="AY27">
        <f>AX27/AX22</f>
        <v>0.94480942145257318</v>
      </c>
      <c r="BA27" t="s">
        <v>114</v>
      </c>
      <c r="BB27">
        <v>2.9</v>
      </c>
      <c r="BC27">
        <v>2.4600000000000004</v>
      </c>
    </row>
    <row r="28" spans="1:55" x14ac:dyDescent="0.25">
      <c r="B28" s="12"/>
      <c r="C28" t="s">
        <v>115</v>
      </c>
      <c r="D28">
        <v>2.0533333333333301</v>
      </c>
      <c r="E28">
        <f t="shared" si="8"/>
        <v>2.7733333333333334</v>
      </c>
      <c r="F28">
        <f t="shared" si="9"/>
        <v>0.7403846153846142</v>
      </c>
      <c r="G28">
        <f>F28/F22</f>
        <v>0.93627112797516221</v>
      </c>
      <c r="I28" t="s">
        <v>115</v>
      </c>
      <c r="J28">
        <v>2.9066666666666663</v>
      </c>
      <c r="K28">
        <v>2.64</v>
      </c>
      <c r="M28" s="12"/>
      <c r="N28" t="s">
        <v>115</v>
      </c>
      <c r="O28">
        <v>2.6366666666666698</v>
      </c>
      <c r="P28">
        <f t="shared" si="10"/>
        <v>2.7733333333333334</v>
      </c>
      <c r="Q28">
        <f t="shared" si="11"/>
        <v>0.95072115384615496</v>
      </c>
      <c r="R28">
        <f>Q28/Q22</f>
        <v>1.1733188857094778</v>
      </c>
      <c r="T28" t="s">
        <v>115</v>
      </c>
      <c r="U28">
        <v>2.9066666666666663</v>
      </c>
      <c r="V28">
        <v>2.64</v>
      </c>
      <c r="X28" s="12"/>
      <c r="Y28" t="s">
        <v>115</v>
      </c>
      <c r="Z28">
        <v>2.2733333333333299</v>
      </c>
      <c r="AA28">
        <f t="shared" si="12"/>
        <v>2.7733333333333334</v>
      </c>
      <c r="AB28">
        <f t="shared" si="13"/>
        <v>0.81971153846153721</v>
      </c>
      <c r="AC28">
        <f>AB28/AB22</f>
        <v>1.037749287749286</v>
      </c>
      <c r="AE28" t="s">
        <v>115</v>
      </c>
      <c r="AF28">
        <v>2.9066666666666663</v>
      </c>
      <c r="AG28">
        <v>2.64</v>
      </c>
      <c r="AI28" s="12"/>
      <c r="AJ28" t="s">
        <v>115</v>
      </c>
      <c r="AK28">
        <v>2.6546666666666598</v>
      </c>
      <c r="AL28">
        <f t="shared" si="14"/>
        <v>2.7733333333333334</v>
      </c>
      <c r="AM28">
        <f t="shared" si="15"/>
        <v>0.95721153846153595</v>
      </c>
      <c r="AN28">
        <f>AM28/AM22</f>
        <v>1.0818984122090303</v>
      </c>
      <c r="AP28" t="s">
        <v>115</v>
      </c>
      <c r="AQ28">
        <v>2.9066666666666663</v>
      </c>
      <c r="AR28">
        <v>2.64</v>
      </c>
      <c r="AT28" s="12"/>
      <c r="AU28" t="s">
        <v>115</v>
      </c>
      <c r="AV28">
        <v>2.0966666666666698</v>
      </c>
      <c r="AW28">
        <f t="shared" si="16"/>
        <v>2.7733333333333334</v>
      </c>
      <c r="AX28">
        <f t="shared" si="17"/>
        <v>0.75600961538461653</v>
      </c>
      <c r="AY28">
        <f>AX28/AX22</f>
        <v>0.86488726790451043</v>
      </c>
      <c r="BA28" t="s">
        <v>115</v>
      </c>
      <c r="BB28">
        <v>2.9066666666666663</v>
      </c>
      <c r="BC28">
        <v>2.64</v>
      </c>
    </row>
    <row r="29" spans="1:55" x14ac:dyDescent="0.25">
      <c r="B29" s="12"/>
      <c r="C29" t="s">
        <v>116</v>
      </c>
      <c r="D29">
        <v>1.65</v>
      </c>
      <c r="E29">
        <f t="shared" si="8"/>
        <v>1.42</v>
      </c>
      <c r="F29">
        <f t="shared" si="9"/>
        <v>1.1619718309859155</v>
      </c>
      <c r="G29">
        <f>F29/F22</f>
        <v>1.4693993557759109</v>
      </c>
      <c r="I29" t="s">
        <v>116</v>
      </c>
      <c r="J29">
        <v>1.4533333333333334</v>
      </c>
      <c r="K29">
        <v>1.3866666666666667</v>
      </c>
      <c r="M29" s="12"/>
      <c r="N29" t="s">
        <v>116</v>
      </c>
      <c r="O29">
        <v>1.0449999999999999</v>
      </c>
      <c r="P29">
        <f t="shared" si="10"/>
        <v>1.42</v>
      </c>
      <c r="Q29">
        <f t="shared" si="11"/>
        <v>0.7359154929577465</v>
      </c>
      <c r="R29">
        <f>Q29/Q22</f>
        <v>0.90821955804850985</v>
      </c>
      <c r="T29" t="s">
        <v>116</v>
      </c>
      <c r="U29">
        <v>1.4533333333333334</v>
      </c>
      <c r="V29">
        <v>1.3866666666666667</v>
      </c>
      <c r="X29" s="12"/>
      <c r="Y29" t="s">
        <v>116</v>
      </c>
      <c r="Z29">
        <v>1.5133333333333301</v>
      </c>
      <c r="AA29">
        <f t="shared" si="12"/>
        <v>1.42</v>
      </c>
      <c r="AB29">
        <f t="shared" si="13"/>
        <v>1.0657276995305143</v>
      </c>
      <c r="AC29">
        <f>AB29/AB22</f>
        <v>1.3492040909881255</v>
      </c>
      <c r="AE29" t="s">
        <v>116</v>
      </c>
      <c r="AF29">
        <v>1.4533333333333334</v>
      </c>
      <c r="AG29">
        <v>1.3866666666666667</v>
      </c>
      <c r="AI29" s="12"/>
      <c r="AJ29" t="s">
        <v>116</v>
      </c>
      <c r="AK29">
        <v>1.8763333333333301</v>
      </c>
      <c r="AL29">
        <f t="shared" si="14"/>
        <v>1.42</v>
      </c>
      <c r="AM29">
        <f t="shared" si="15"/>
        <v>1.3213615023474157</v>
      </c>
      <c r="AN29">
        <f>AM29/AM22</f>
        <v>1.4934827401281408</v>
      </c>
      <c r="AP29" t="s">
        <v>116</v>
      </c>
      <c r="AQ29">
        <v>1.4533333333333334</v>
      </c>
      <c r="AR29">
        <v>1.3866666666666667</v>
      </c>
      <c r="AT29" s="12"/>
      <c r="AU29" t="s">
        <v>116</v>
      </c>
      <c r="AV29">
        <v>1.52</v>
      </c>
      <c r="AW29">
        <f t="shared" si="16"/>
        <v>1.42</v>
      </c>
      <c r="AX29">
        <f t="shared" si="17"/>
        <v>1.0704225352112677</v>
      </c>
      <c r="AY29">
        <f>AX29/AX22</f>
        <v>1.2245807502214097</v>
      </c>
      <c r="BA29" t="s">
        <v>116</v>
      </c>
      <c r="BB29">
        <v>1.4533333333333334</v>
      </c>
      <c r="BC29">
        <v>1.3866666666666667</v>
      </c>
    </row>
    <row r="31" spans="1:55" x14ac:dyDescent="0.25">
      <c r="B31" s="2" t="s">
        <v>12</v>
      </c>
      <c r="D31" t="s">
        <v>142</v>
      </c>
      <c r="E31" t="s">
        <v>4</v>
      </c>
      <c r="F31" t="s">
        <v>147</v>
      </c>
      <c r="J31" t="s">
        <v>6</v>
      </c>
      <c r="K31" t="s">
        <v>7</v>
      </c>
      <c r="M31" s="2" t="s">
        <v>12</v>
      </c>
      <c r="O31" t="s">
        <v>143</v>
      </c>
      <c r="P31" t="s">
        <v>4</v>
      </c>
      <c r="Q31" t="s">
        <v>148</v>
      </c>
      <c r="U31" t="s">
        <v>6</v>
      </c>
      <c r="V31" t="s">
        <v>7</v>
      </c>
      <c r="X31" s="2" t="s">
        <v>12</v>
      </c>
      <c r="Z31" t="s">
        <v>144</v>
      </c>
      <c r="AA31" t="s">
        <v>4</v>
      </c>
      <c r="AB31" t="s">
        <v>149</v>
      </c>
      <c r="AF31" t="s">
        <v>6</v>
      </c>
      <c r="AG31" t="s">
        <v>7</v>
      </c>
      <c r="AI31" s="2" t="s">
        <v>12</v>
      </c>
      <c r="AK31" t="s">
        <v>145</v>
      </c>
      <c r="AL31" t="s">
        <v>4</v>
      </c>
      <c r="AM31" t="s">
        <v>150</v>
      </c>
      <c r="AQ31" t="s">
        <v>6</v>
      </c>
      <c r="AR31" t="s">
        <v>7</v>
      </c>
      <c r="AT31" s="2" t="s">
        <v>12</v>
      </c>
      <c r="AV31" t="s">
        <v>146</v>
      </c>
      <c r="AW31" t="s">
        <v>4</v>
      </c>
      <c r="AX31" t="s">
        <v>151</v>
      </c>
      <c r="BB31" t="s">
        <v>6</v>
      </c>
      <c r="BC31" t="s">
        <v>7</v>
      </c>
    </row>
    <row r="32" spans="1:55" x14ac:dyDescent="0.25">
      <c r="B32" s="12" t="s">
        <v>10</v>
      </c>
      <c r="C32" t="s">
        <v>32</v>
      </c>
      <c r="D32">
        <v>2.89</v>
      </c>
      <c r="E32">
        <f>AVERAGE(J32:K32)</f>
        <v>3.665</v>
      </c>
      <c r="F32">
        <f>D32/E32</f>
        <v>0.78854024556616642</v>
      </c>
      <c r="G32">
        <f>F32/F32</f>
        <v>1</v>
      </c>
      <c r="I32" t="s">
        <v>32</v>
      </c>
      <c r="J32">
        <v>3.1633333333333336</v>
      </c>
      <c r="K32">
        <v>4.166666666666667</v>
      </c>
      <c r="M32" s="12" t="s">
        <v>10</v>
      </c>
      <c r="N32" t="s">
        <v>32</v>
      </c>
      <c r="O32">
        <v>3.08</v>
      </c>
      <c r="P32">
        <f>AVERAGE(U32:V32)</f>
        <v>3.665</v>
      </c>
      <c r="Q32">
        <f>O32/P32</f>
        <v>0.84038199181446116</v>
      </c>
      <c r="R32">
        <f>Q32/Q32</f>
        <v>1</v>
      </c>
      <c r="T32" t="s">
        <v>32</v>
      </c>
      <c r="U32">
        <v>3.1633333333333336</v>
      </c>
      <c r="V32">
        <v>4.166666666666667</v>
      </c>
      <c r="X32" s="12" t="s">
        <v>10</v>
      </c>
      <c r="Y32" t="s">
        <v>32</v>
      </c>
      <c r="Z32">
        <v>3.31</v>
      </c>
      <c r="AA32">
        <f>AVERAGE(AF32:AG32)</f>
        <v>3.665</v>
      </c>
      <c r="AB32">
        <f>Z32/AA32</f>
        <v>0.903137789904502</v>
      </c>
      <c r="AC32">
        <f>AB32/AB32</f>
        <v>1</v>
      </c>
      <c r="AE32" t="s">
        <v>32</v>
      </c>
      <c r="AF32">
        <v>3.1633333333333336</v>
      </c>
      <c r="AG32">
        <v>4.166666666666667</v>
      </c>
      <c r="AI32" s="12" t="s">
        <v>10</v>
      </c>
      <c r="AJ32" t="s">
        <v>32</v>
      </c>
      <c r="AK32">
        <v>3.0566666666666666</v>
      </c>
      <c r="AL32">
        <f>AVERAGE(AQ32:AR32)</f>
        <v>3.665</v>
      </c>
      <c r="AM32">
        <f>AK32/AL32</f>
        <v>0.83401546157344242</v>
      </c>
      <c r="AN32">
        <f>AM32/AM32</f>
        <v>1</v>
      </c>
      <c r="AP32" t="s">
        <v>32</v>
      </c>
      <c r="AQ32">
        <v>3.1633333333333336</v>
      </c>
      <c r="AR32">
        <v>4.166666666666667</v>
      </c>
      <c r="AT32" s="12" t="s">
        <v>10</v>
      </c>
      <c r="AU32" t="s">
        <v>32</v>
      </c>
      <c r="AV32">
        <v>2.7866666666666666</v>
      </c>
      <c r="AW32">
        <f>AVERAGE(BB32:BC32)</f>
        <v>3.665</v>
      </c>
      <c r="AX32">
        <f>AV32/AW32</f>
        <v>0.76034561164165526</v>
      </c>
      <c r="AY32">
        <f>AX32/AX32</f>
        <v>1</v>
      </c>
      <c r="BA32" t="s">
        <v>32</v>
      </c>
      <c r="BB32">
        <v>3.1633333333333336</v>
      </c>
      <c r="BC32">
        <v>4.166666666666667</v>
      </c>
    </row>
    <row r="33" spans="2:55" x14ac:dyDescent="0.25">
      <c r="B33" s="12"/>
      <c r="C33" t="s">
        <v>114</v>
      </c>
      <c r="D33">
        <v>2.3833333333333333</v>
      </c>
      <c r="E33">
        <f t="shared" ref="E33:E39" si="18">AVERAGE(J33:K33)</f>
        <v>3.2966666666666669</v>
      </c>
      <c r="F33">
        <f t="shared" ref="F33:F39" si="19">D33/E33</f>
        <v>0.72295247724974721</v>
      </c>
      <c r="G33">
        <f>F33/F32</f>
        <v>0.91682381630461018</v>
      </c>
      <c r="I33" t="s">
        <v>114</v>
      </c>
      <c r="J33">
        <v>3.28</v>
      </c>
      <c r="K33">
        <v>3.3133333333333339</v>
      </c>
      <c r="M33" s="12"/>
      <c r="N33" t="s">
        <v>114</v>
      </c>
      <c r="O33">
        <v>3.043333333333333</v>
      </c>
      <c r="P33">
        <f t="shared" ref="P33:P39" si="20">AVERAGE(U33:V33)</f>
        <v>3.2966666666666669</v>
      </c>
      <c r="Q33">
        <f t="shared" ref="Q33:Q39" si="21">O33/P33</f>
        <v>0.92315470171890779</v>
      </c>
      <c r="R33">
        <f>Q33/Q32</f>
        <v>1.0984941499349989</v>
      </c>
      <c r="T33" t="s">
        <v>114</v>
      </c>
      <c r="U33">
        <v>3.28</v>
      </c>
      <c r="V33">
        <v>3.3133333333333339</v>
      </c>
      <c r="X33" s="12"/>
      <c r="Y33" t="s">
        <v>114</v>
      </c>
      <c r="Z33">
        <v>2.8699999999999997</v>
      </c>
      <c r="AA33">
        <f t="shared" ref="AA33:AA39" si="22">AVERAGE(AF33:AG33)</f>
        <v>3.2966666666666669</v>
      </c>
      <c r="AB33">
        <f t="shared" ref="AB33:AB39" si="23">Z33/AA33</f>
        <v>0.87057633973710802</v>
      </c>
      <c r="AC33">
        <f>AB33/AB32</f>
        <v>0.96394630970891271</v>
      </c>
      <c r="AE33" t="s">
        <v>114</v>
      </c>
      <c r="AF33">
        <v>3.28</v>
      </c>
      <c r="AG33">
        <v>3.3133333333333339</v>
      </c>
      <c r="AI33" s="12"/>
      <c r="AJ33" t="s">
        <v>114</v>
      </c>
      <c r="AK33">
        <v>2.3866666666666667</v>
      </c>
      <c r="AL33">
        <f t="shared" ref="AL33:AL39" si="24">AVERAGE(AQ33:AR33)</f>
        <v>3.2966666666666669</v>
      </c>
      <c r="AM33">
        <f t="shared" ref="AM33:AM39" si="25">AK33/AL33</f>
        <v>0.72396359959555101</v>
      </c>
      <c r="AN33">
        <f>AM33/AM32</f>
        <v>0.86804577726860244</v>
      </c>
      <c r="AP33" t="s">
        <v>114</v>
      </c>
      <c r="AQ33">
        <v>3.28</v>
      </c>
      <c r="AR33">
        <v>3.3133333333333339</v>
      </c>
      <c r="AT33" s="12"/>
      <c r="AU33" t="s">
        <v>114</v>
      </c>
      <c r="AV33">
        <v>1.97</v>
      </c>
      <c r="AW33">
        <f t="shared" ref="AW33:AW39" si="26">AVERAGE(BB33:BC33)</f>
        <v>3.2966666666666669</v>
      </c>
      <c r="AX33">
        <f t="shared" ref="AX33:AX39" si="27">AV33/AW33</f>
        <v>0.59757330637007078</v>
      </c>
      <c r="AY33">
        <f>AX33/AX32</f>
        <v>0.785923265973556</v>
      </c>
      <c r="BA33" t="s">
        <v>114</v>
      </c>
      <c r="BB33">
        <v>3.28</v>
      </c>
      <c r="BC33">
        <v>3.3133333333333339</v>
      </c>
    </row>
    <row r="34" spans="2:55" x14ac:dyDescent="0.25">
      <c r="B34" s="12"/>
      <c r="C34" t="s">
        <v>115</v>
      </c>
      <c r="D34">
        <v>2.6333333333333333</v>
      </c>
      <c r="E34">
        <f t="shared" si="18"/>
        <v>4.171666666666666</v>
      </c>
      <c r="F34">
        <f t="shared" si="19"/>
        <v>0.63124250898921308</v>
      </c>
      <c r="G34">
        <f>F34/F32</f>
        <v>0.80052034444479792</v>
      </c>
      <c r="I34" t="s">
        <v>115</v>
      </c>
      <c r="J34">
        <v>3.3533333333333331</v>
      </c>
      <c r="K34">
        <v>4.9899999999999993</v>
      </c>
      <c r="M34" s="12"/>
      <c r="N34" t="s">
        <v>115</v>
      </c>
      <c r="O34">
        <v>2.793333333333333</v>
      </c>
      <c r="P34">
        <f t="shared" si="20"/>
        <v>4.171666666666666</v>
      </c>
      <c r="Q34">
        <f t="shared" si="21"/>
        <v>0.66959648421893736</v>
      </c>
      <c r="R34">
        <f>Q34/Q32</f>
        <v>0.79677633592935238</v>
      </c>
      <c r="T34" t="s">
        <v>115</v>
      </c>
      <c r="U34">
        <v>3.3533333333333331</v>
      </c>
      <c r="V34">
        <v>4.9899999999999993</v>
      </c>
      <c r="X34" s="12"/>
      <c r="Y34" t="s">
        <v>115</v>
      </c>
      <c r="Z34">
        <v>3.1833333333333336</v>
      </c>
      <c r="AA34">
        <f t="shared" si="22"/>
        <v>4.171666666666666</v>
      </c>
      <c r="AB34">
        <f t="shared" si="23"/>
        <v>0.76308429884139051</v>
      </c>
      <c r="AC34">
        <f>AB34/AB32</f>
        <v>0.84492566623978738</v>
      </c>
      <c r="AE34" t="s">
        <v>115</v>
      </c>
      <c r="AF34">
        <v>3.3533333333333331</v>
      </c>
      <c r="AG34">
        <v>4.9899999999999993</v>
      </c>
      <c r="AI34" s="12"/>
      <c r="AJ34" t="s">
        <v>115</v>
      </c>
      <c r="AK34">
        <v>2.0966666666666671</v>
      </c>
      <c r="AL34">
        <f t="shared" si="24"/>
        <v>4.171666666666666</v>
      </c>
      <c r="AM34">
        <f t="shared" si="25"/>
        <v>0.50259688373951272</v>
      </c>
      <c r="AN34">
        <f>AM34/AM32</f>
        <v>0.60262298110315626</v>
      </c>
      <c r="AP34" t="s">
        <v>115</v>
      </c>
      <c r="AQ34">
        <v>3.3533333333333331</v>
      </c>
      <c r="AR34">
        <v>4.9899999999999993</v>
      </c>
      <c r="AT34" s="12"/>
      <c r="AU34" t="s">
        <v>115</v>
      </c>
      <c r="AV34">
        <v>1.6533333333333333</v>
      </c>
      <c r="AW34">
        <f t="shared" si="26"/>
        <v>4.171666666666666</v>
      </c>
      <c r="AX34">
        <f t="shared" si="27"/>
        <v>0.39632441070715146</v>
      </c>
      <c r="AY34">
        <f>AX34/AX32</f>
        <v>0.52124245164176208</v>
      </c>
      <c r="BA34" t="s">
        <v>115</v>
      </c>
      <c r="BB34">
        <v>3.3533333333333331</v>
      </c>
      <c r="BC34">
        <v>4.9899999999999993</v>
      </c>
    </row>
    <row r="35" spans="2:55" x14ac:dyDescent="0.25">
      <c r="B35" s="12"/>
      <c r="C35" t="s">
        <v>116</v>
      </c>
      <c r="D35">
        <v>2.6333333333333333</v>
      </c>
      <c r="E35">
        <f t="shared" si="18"/>
        <v>3.16</v>
      </c>
      <c r="F35">
        <f t="shared" si="19"/>
        <v>0.83333333333333326</v>
      </c>
      <c r="G35">
        <f>F35/F32</f>
        <v>1.0568050749711648</v>
      </c>
      <c r="I35" t="s">
        <v>116</v>
      </c>
      <c r="J35">
        <v>2.6599999999999997</v>
      </c>
      <c r="K35">
        <v>3.66</v>
      </c>
      <c r="M35" s="12"/>
      <c r="N35" t="s">
        <v>116</v>
      </c>
      <c r="O35">
        <v>3.2633333333333332</v>
      </c>
      <c r="P35">
        <f t="shared" si="20"/>
        <v>3.16</v>
      </c>
      <c r="Q35">
        <f t="shared" si="21"/>
        <v>1.0327004219409281</v>
      </c>
      <c r="R35">
        <f>Q35/Q32</f>
        <v>1.2288464436407471</v>
      </c>
      <c r="T35" t="s">
        <v>116</v>
      </c>
      <c r="U35">
        <v>2.6599999999999997</v>
      </c>
      <c r="V35">
        <v>3.66</v>
      </c>
      <c r="X35" s="12"/>
      <c r="Y35" t="s">
        <v>116</v>
      </c>
      <c r="Z35">
        <v>2.9766666666666666</v>
      </c>
      <c r="AA35">
        <f t="shared" si="22"/>
        <v>3.16</v>
      </c>
      <c r="AB35">
        <f t="shared" si="23"/>
        <v>0.94198312236286907</v>
      </c>
      <c r="AC35">
        <f>AB35/AB32</f>
        <v>1.0430115237039019</v>
      </c>
      <c r="AE35" t="s">
        <v>116</v>
      </c>
      <c r="AF35">
        <v>2.6599999999999997</v>
      </c>
      <c r="AG35">
        <v>3.66</v>
      </c>
      <c r="AI35" s="12"/>
      <c r="AJ35" t="s">
        <v>116</v>
      </c>
      <c r="AK35">
        <v>2.7399999999999998</v>
      </c>
      <c r="AL35">
        <f t="shared" si="24"/>
        <v>3.16</v>
      </c>
      <c r="AM35">
        <f t="shared" si="25"/>
        <v>0.86708860759493656</v>
      </c>
      <c r="AN35">
        <f>AM35/AM32</f>
        <v>1.0396553152133401</v>
      </c>
      <c r="AP35" t="s">
        <v>116</v>
      </c>
      <c r="AQ35">
        <v>2.6599999999999997</v>
      </c>
      <c r="AR35">
        <v>3.66</v>
      </c>
      <c r="AT35" s="12"/>
      <c r="AU35" t="s">
        <v>116</v>
      </c>
      <c r="AV35">
        <v>2.5766666666666667</v>
      </c>
      <c r="AW35">
        <f t="shared" si="26"/>
        <v>3.16</v>
      </c>
      <c r="AX35">
        <f t="shared" si="27"/>
        <v>0.81540084388185652</v>
      </c>
      <c r="AY35">
        <f>AX35/AX32</f>
        <v>1.0724081672824177</v>
      </c>
      <c r="BA35" t="s">
        <v>116</v>
      </c>
      <c r="BB35">
        <v>2.6599999999999997</v>
      </c>
      <c r="BC35">
        <v>3.66</v>
      </c>
    </row>
    <row r="36" spans="2:55" x14ac:dyDescent="0.25">
      <c r="B36" s="12" t="s">
        <v>11</v>
      </c>
      <c r="C36" t="s">
        <v>32</v>
      </c>
      <c r="D36">
        <v>3.59</v>
      </c>
      <c r="E36">
        <f t="shared" si="18"/>
        <v>2.8650000000000002</v>
      </c>
      <c r="F36">
        <f t="shared" si="19"/>
        <v>1.2530541012216403</v>
      </c>
      <c r="G36">
        <f>F36/F32</f>
        <v>1.5890807200613535</v>
      </c>
      <c r="I36" t="s">
        <v>32</v>
      </c>
      <c r="J36">
        <v>2.9966666666666666</v>
      </c>
      <c r="K36">
        <v>2.7333333333333338</v>
      </c>
      <c r="M36" s="12" t="s">
        <v>11</v>
      </c>
      <c r="N36" t="s">
        <v>32</v>
      </c>
      <c r="O36">
        <v>3.67</v>
      </c>
      <c r="P36">
        <f t="shared" si="20"/>
        <v>2.8650000000000002</v>
      </c>
      <c r="Q36">
        <f t="shared" si="21"/>
        <v>1.2809773123909249</v>
      </c>
      <c r="R36">
        <f>Q36/Q32</f>
        <v>1.5242798214002402</v>
      </c>
      <c r="T36" t="s">
        <v>32</v>
      </c>
      <c r="U36">
        <v>2.9966666666666666</v>
      </c>
      <c r="V36">
        <v>2.7333333333333338</v>
      </c>
      <c r="X36" s="12" t="s">
        <v>11</v>
      </c>
      <c r="Y36" t="s">
        <v>32</v>
      </c>
      <c r="Z36">
        <v>3.3933333333333331</v>
      </c>
      <c r="AA36">
        <f t="shared" si="22"/>
        <v>2.8650000000000002</v>
      </c>
      <c r="AB36">
        <f t="shared" si="23"/>
        <v>1.1844095404304826</v>
      </c>
      <c r="AC36">
        <f>AB36/AB32</f>
        <v>1.3114383582107914</v>
      </c>
      <c r="AE36" t="s">
        <v>32</v>
      </c>
      <c r="AF36">
        <v>2.9966666666666666</v>
      </c>
      <c r="AG36">
        <v>2.7333333333333338</v>
      </c>
      <c r="AI36" s="12" t="s">
        <v>11</v>
      </c>
      <c r="AJ36" t="s">
        <v>32</v>
      </c>
      <c r="AK36">
        <v>3.47</v>
      </c>
      <c r="AL36">
        <f t="shared" si="24"/>
        <v>2.8650000000000002</v>
      </c>
      <c r="AM36">
        <f t="shared" si="25"/>
        <v>1.2111692844677138</v>
      </c>
      <c r="AN36">
        <f>AM36/AM32</f>
        <v>1.4522144255967846</v>
      </c>
      <c r="AP36" t="s">
        <v>32</v>
      </c>
      <c r="AQ36">
        <v>2.9966666666666666</v>
      </c>
      <c r="AR36">
        <v>2.7333333333333338</v>
      </c>
      <c r="AT36" s="12" t="s">
        <v>11</v>
      </c>
      <c r="AU36" t="s">
        <v>32</v>
      </c>
      <c r="AV36">
        <v>4.5733333333333333</v>
      </c>
      <c r="AW36">
        <f t="shared" si="26"/>
        <v>2.8650000000000002</v>
      </c>
      <c r="AX36">
        <f t="shared" si="27"/>
        <v>1.5962769051774286</v>
      </c>
      <c r="AY36">
        <f>AX36/AX32</f>
        <v>2.0994096378499796</v>
      </c>
      <c r="BA36" t="s">
        <v>32</v>
      </c>
      <c r="BB36">
        <v>2.9966666666666666</v>
      </c>
      <c r="BC36">
        <v>2.7333333333333338</v>
      </c>
    </row>
    <row r="37" spans="2:55" x14ac:dyDescent="0.25">
      <c r="B37" s="12"/>
      <c r="C37" t="s">
        <v>114</v>
      </c>
      <c r="D37">
        <v>2.36</v>
      </c>
      <c r="E37">
        <f t="shared" si="18"/>
        <v>2.916666666666667</v>
      </c>
      <c r="F37">
        <f t="shared" si="19"/>
        <v>0.80914285714285705</v>
      </c>
      <c r="G37">
        <f>F37/F32</f>
        <v>1.0261275333662876</v>
      </c>
      <c r="I37" t="s">
        <v>114</v>
      </c>
      <c r="J37">
        <v>3.2433333333333336</v>
      </c>
      <c r="K37">
        <v>2.5900000000000003</v>
      </c>
      <c r="M37" s="12"/>
      <c r="N37" t="s">
        <v>114</v>
      </c>
      <c r="O37">
        <v>2.6733333333333298</v>
      </c>
      <c r="P37">
        <f t="shared" si="20"/>
        <v>2.916666666666667</v>
      </c>
      <c r="Q37">
        <f t="shared" si="21"/>
        <v>0.91657142857142726</v>
      </c>
      <c r="R37">
        <f>Q37/Q32</f>
        <v>1.0906604823747665</v>
      </c>
      <c r="T37" t="s">
        <v>114</v>
      </c>
      <c r="U37">
        <v>3.2433333333333336</v>
      </c>
      <c r="V37">
        <v>2.5900000000000003</v>
      </c>
      <c r="X37" s="12"/>
      <c r="Y37" t="s">
        <v>114</v>
      </c>
      <c r="Z37">
        <v>2.4500000000000002</v>
      </c>
      <c r="AA37">
        <f t="shared" si="22"/>
        <v>2.916666666666667</v>
      </c>
      <c r="AB37">
        <f t="shared" si="23"/>
        <v>0.84</v>
      </c>
      <c r="AC37">
        <f>AB37/AB32</f>
        <v>0.93009063444108764</v>
      </c>
      <c r="AE37" t="s">
        <v>114</v>
      </c>
      <c r="AF37">
        <v>3.2433333333333336</v>
      </c>
      <c r="AG37">
        <v>2.5900000000000003</v>
      </c>
      <c r="AI37" s="12"/>
      <c r="AJ37" t="s">
        <v>114</v>
      </c>
      <c r="AK37">
        <v>3.18333333333333</v>
      </c>
      <c r="AL37">
        <f t="shared" si="24"/>
        <v>2.916666666666667</v>
      </c>
      <c r="AM37">
        <f t="shared" si="25"/>
        <v>1.0914285714285701</v>
      </c>
      <c r="AN37">
        <f>AM37/AM32</f>
        <v>1.3086430908241145</v>
      </c>
      <c r="AP37" t="s">
        <v>114</v>
      </c>
      <c r="AQ37">
        <v>3.2433333333333336</v>
      </c>
      <c r="AR37">
        <v>2.5900000000000003</v>
      </c>
      <c r="AT37" s="12"/>
      <c r="AU37" t="s">
        <v>114</v>
      </c>
      <c r="AV37">
        <v>2.1666666666666701</v>
      </c>
      <c r="AW37">
        <f t="shared" si="26"/>
        <v>2.916666666666667</v>
      </c>
      <c r="AX37">
        <f t="shared" si="27"/>
        <v>0.74285714285714399</v>
      </c>
      <c r="AY37">
        <f>AX37/AX32</f>
        <v>0.9769993164730022</v>
      </c>
      <c r="BA37" t="s">
        <v>114</v>
      </c>
      <c r="BB37">
        <v>3.2433333333333336</v>
      </c>
      <c r="BC37">
        <v>2.5900000000000003</v>
      </c>
    </row>
    <row r="38" spans="2:55" x14ac:dyDescent="0.25">
      <c r="B38" s="12"/>
      <c r="C38" t="s">
        <v>115</v>
      </c>
      <c r="D38">
        <v>2.08666666666667</v>
      </c>
      <c r="E38">
        <f t="shared" si="18"/>
        <v>2.8433333333333337</v>
      </c>
      <c r="F38">
        <f t="shared" si="19"/>
        <v>0.73388042203986037</v>
      </c>
      <c r="G38">
        <f>F38/F32</f>
        <v>0.93068226532044573</v>
      </c>
      <c r="I38" t="s">
        <v>115</v>
      </c>
      <c r="J38">
        <v>2.9033333333333338</v>
      </c>
      <c r="K38">
        <v>2.7833333333333337</v>
      </c>
      <c r="M38" s="12"/>
      <c r="N38" t="s">
        <v>115</v>
      </c>
      <c r="O38">
        <v>2.29666666666667</v>
      </c>
      <c r="P38">
        <f t="shared" si="20"/>
        <v>2.8433333333333337</v>
      </c>
      <c r="Q38">
        <f t="shared" si="21"/>
        <v>0.80773739742086859</v>
      </c>
      <c r="R38">
        <f>Q38/Q32</f>
        <v>0.96115505245048161</v>
      </c>
      <c r="T38" t="s">
        <v>115</v>
      </c>
      <c r="U38">
        <v>2.9033333333333338</v>
      </c>
      <c r="V38">
        <v>2.7833333333333337</v>
      </c>
      <c r="X38" s="12"/>
      <c r="Y38" t="s">
        <v>115</v>
      </c>
      <c r="Z38">
        <v>2.4500000000000002</v>
      </c>
      <c r="AA38">
        <f t="shared" si="22"/>
        <v>2.8433333333333337</v>
      </c>
      <c r="AB38">
        <f t="shared" si="23"/>
        <v>0.86166471277842904</v>
      </c>
      <c r="AC38">
        <f>AB38/AB32</f>
        <v>0.95407890402807938</v>
      </c>
      <c r="AE38" t="s">
        <v>115</v>
      </c>
      <c r="AF38">
        <v>2.9033333333333338</v>
      </c>
      <c r="AG38">
        <v>2.7833333333333337</v>
      </c>
      <c r="AI38" s="12"/>
      <c r="AJ38" t="s">
        <v>115</v>
      </c>
      <c r="AK38">
        <v>2.4466666666666699</v>
      </c>
      <c r="AL38">
        <f t="shared" si="24"/>
        <v>2.8433333333333337</v>
      </c>
      <c r="AM38">
        <f t="shared" si="25"/>
        <v>0.86049237983587445</v>
      </c>
      <c r="AN38">
        <f>AM38/AM32</f>
        <v>1.03174631584465</v>
      </c>
      <c r="AP38" t="s">
        <v>115</v>
      </c>
      <c r="AQ38">
        <v>2.9033333333333338</v>
      </c>
      <c r="AR38">
        <v>2.7833333333333337</v>
      </c>
      <c r="AT38" s="12"/>
      <c r="AU38" t="s">
        <v>115</v>
      </c>
      <c r="AV38">
        <v>1.84666666666667</v>
      </c>
      <c r="AW38">
        <f t="shared" si="26"/>
        <v>2.8433333333333337</v>
      </c>
      <c r="AX38">
        <f t="shared" si="27"/>
        <v>0.64947245017585098</v>
      </c>
      <c r="AY38">
        <f>AX38/AX32</f>
        <v>0.85418057292864613</v>
      </c>
      <c r="BA38" t="s">
        <v>115</v>
      </c>
      <c r="BB38">
        <v>2.9033333333333338</v>
      </c>
      <c r="BC38">
        <v>2.7833333333333337</v>
      </c>
    </row>
    <row r="39" spans="2:55" x14ac:dyDescent="0.25">
      <c r="B39" s="12"/>
      <c r="C39" t="s">
        <v>116</v>
      </c>
      <c r="D39">
        <v>1.7333333333333301</v>
      </c>
      <c r="E39">
        <f t="shared" si="18"/>
        <v>1.7650000000000001</v>
      </c>
      <c r="F39">
        <f t="shared" si="19"/>
        <v>0.98205854579792062</v>
      </c>
      <c r="G39">
        <f>F39/F32</f>
        <v>1.2454133461416537</v>
      </c>
      <c r="I39" t="s">
        <v>116</v>
      </c>
      <c r="J39">
        <v>1.7333333333333334</v>
      </c>
      <c r="K39">
        <v>1.7966666666666669</v>
      </c>
      <c r="M39" s="12"/>
      <c r="N39" t="s">
        <v>116</v>
      </c>
      <c r="O39">
        <v>1.18</v>
      </c>
      <c r="P39">
        <f t="shared" si="20"/>
        <v>1.7650000000000001</v>
      </c>
      <c r="Q39">
        <f t="shared" si="21"/>
        <v>0.66855524079320106</v>
      </c>
      <c r="R39">
        <f>Q39/Q32</f>
        <v>0.79553732386593567</v>
      </c>
      <c r="T39" t="s">
        <v>116</v>
      </c>
      <c r="U39">
        <v>1.7333333333333334</v>
      </c>
      <c r="V39">
        <v>1.7966666666666669</v>
      </c>
      <c r="X39" s="12"/>
      <c r="Y39" t="s">
        <v>116</v>
      </c>
      <c r="Z39">
        <v>1.7</v>
      </c>
      <c r="AA39">
        <f t="shared" si="22"/>
        <v>1.7650000000000001</v>
      </c>
      <c r="AB39">
        <f t="shared" si="23"/>
        <v>0.96317280453257781</v>
      </c>
      <c r="AC39">
        <f>AB39/AB32</f>
        <v>1.0664738152906035</v>
      </c>
      <c r="AE39" t="s">
        <v>116</v>
      </c>
      <c r="AF39">
        <v>1.7333333333333334</v>
      </c>
      <c r="AG39">
        <v>1.7966666666666669</v>
      </c>
      <c r="AI39" s="12"/>
      <c r="AJ39" t="s">
        <v>116</v>
      </c>
      <c r="AK39">
        <v>1.7266666666666699</v>
      </c>
      <c r="AL39">
        <f t="shared" si="24"/>
        <v>1.7650000000000001</v>
      </c>
      <c r="AM39">
        <f t="shared" si="25"/>
        <v>0.97828139754485544</v>
      </c>
      <c r="AN39">
        <f>AM39/AM32</f>
        <v>1.172977531734535</v>
      </c>
      <c r="AP39" t="s">
        <v>116</v>
      </c>
      <c r="AQ39">
        <v>1.7333333333333334</v>
      </c>
      <c r="AR39">
        <v>1.7966666666666669</v>
      </c>
      <c r="AT39" s="12"/>
      <c r="AU39" t="s">
        <v>116</v>
      </c>
      <c r="AV39">
        <v>1.5233333333333301</v>
      </c>
      <c r="AW39">
        <f t="shared" si="26"/>
        <v>1.7650000000000001</v>
      </c>
      <c r="AX39">
        <f t="shared" si="27"/>
        <v>0.86307837582624924</v>
      </c>
      <c r="AY39">
        <f>AX39/AX32</f>
        <v>1.1351132466757907</v>
      </c>
      <c r="BA39" t="s">
        <v>116</v>
      </c>
      <c r="BB39">
        <v>1.7333333333333334</v>
      </c>
      <c r="BC39">
        <v>1.7966666666666669</v>
      </c>
    </row>
    <row r="41" spans="2:55" x14ac:dyDescent="0.25">
      <c r="B41" s="2" t="s">
        <v>13</v>
      </c>
      <c r="D41" t="s">
        <v>142</v>
      </c>
      <c r="E41" t="s">
        <v>4</v>
      </c>
      <c r="F41" t="s">
        <v>147</v>
      </c>
      <c r="J41" t="s">
        <v>6</v>
      </c>
      <c r="K41" t="s">
        <v>7</v>
      </c>
      <c r="M41" s="2" t="s">
        <v>13</v>
      </c>
      <c r="O41" t="s">
        <v>143</v>
      </c>
      <c r="P41" t="s">
        <v>4</v>
      </c>
      <c r="Q41" t="s">
        <v>148</v>
      </c>
      <c r="U41" t="s">
        <v>6</v>
      </c>
      <c r="V41" t="s">
        <v>7</v>
      </c>
      <c r="X41" s="2" t="s">
        <v>13</v>
      </c>
      <c r="Z41" t="s">
        <v>144</v>
      </c>
      <c r="AA41" t="s">
        <v>4</v>
      </c>
      <c r="AB41" t="s">
        <v>149</v>
      </c>
      <c r="AF41" t="s">
        <v>6</v>
      </c>
      <c r="AG41" t="s">
        <v>7</v>
      </c>
      <c r="AI41" s="2" t="s">
        <v>13</v>
      </c>
      <c r="AK41" t="s">
        <v>145</v>
      </c>
      <c r="AL41" t="s">
        <v>4</v>
      </c>
      <c r="AM41" t="s">
        <v>150</v>
      </c>
      <c r="AQ41" t="s">
        <v>6</v>
      </c>
      <c r="AR41" t="s">
        <v>7</v>
      </c>
      <c r="AT41" s="2" t="s">
        <v>13</v>
      </c>
      <c r="AV41" t="s">
        <v>146</v>
      </c>
      <c r="AW41" t="s">
        <v>4</v>
      </c>
      <c r="AX41" t="s">
        <v>151</v>
      </c>
      <c r="BB41" t="s">
        <v>6</v>
      </c>
      <c r="BC41" t="s">
        <v>7</v>
      </c>
    </row>
    <row r="42" spans="2:55" x14ac:dyDescent="0.25">
      <c r="B42" s="12" t="s">
        <v>10</v>
      </c>
      <c r="C42" t="s">
        <v>32</v>
      </c>
      <c r="D42">
        <v>2.7666666666666662</v>
      </c>
      <c r="E42">
        <f>AVERAGE(J42:K42)</f>
        <v>3.38</v>
      </c>
      <c r="F42">
        <f>D42/E42</f>
        <v>0.81854043392504916</v>
      </c>
      <c r="G42">
        <f>F42/F42</f>
        <v>1</v>
      </c>
      <c r="I42" t="s">
        <v>32</v>
      </c>
      <c r="J42">
        <v>3.0433333333333334</v>
      </c>
      <c r="K42">
        <v>3.7166666666666668</v>
      </c>
      <c r="M42" s="12" t="s">
        <v>10</v>
      </c>
      <c r="N42" t="s">
        <v>32</v>
      </c>
      <c r="O42">
        <v>2.6566666666666667</v>
      </c>
      <c r="P42">
        <f>AVERAGE(U42:V42)</f>
        <v>3.38</v>
      </c>
      <c r="Q42">
        <f>O42/P42</f>
        <v>0.78599605522682447</v>
      </c>
      <c r="R42">
        <f>Q42/Q42</f>
        <v>1</v>
      </c>
      <c r="T42" t="s">
        <v>32</v>
      </c>
      <c r="U42">
        <v>3.0433333333333334</v>
      </c>
      <c r="V42">
        <v>3.7166666666666668</v>
      </c>
      <c r="X42" s="12" t="s">
        <v>10</v>
      </c>
      <c r="Y42" t="s">
        <v>32</v>
      </c>
      <c r="Z42">
        <v>2.8933333333333331</v>
      </c>
      <c r="AA42">
        <f>AVERAGE(AF42:AG42)</f>
        <v>3.38</v>
      </c>
      <c r="AB42">
        <f>Z42/AA42</f>
        <v>0.8560157790927021</v>
      </c>
      <c r="AC42">
        <f>AB42/AB42</f>
        <v>1</v>
      </c>
      <c r="AE42" t="s">
        <v>32</v>
      </c>
      <c r="AF42">
        <v>3.0433333333333334</v>
      </c>
      <c r="AG42">
        <v>3.7166666666666668</v>
      </c>
      <c r="AI42" s="12" t="s">
        <v>10</v>
      </c>
      <c r="AJ42" t="s">
        <v>32</v>
      </c>
      <c r="AK42">
        <v>2.4966666666666666</v>
      </c>
      <c r="AL42">
        <f>AVERAGE(AQ42:AR42)</f>
        <v>3.38</v>
      </c>
      <c r="AM42">
        <f>AK42/AL42</f>
        <v>0.73865877712031558</v>
      </c>
      <c r="AN42">
        <f>AM42/AM42</f>
        <v>1</v>
      </c>
      <c r="AP42" t="s">
        <v>32</v>
      </c>
      <c r="AQ42">
        <v>3.0433333333333334</v>
      </c>
      <c r="AR42">
        <v>3.7166666666666668</v>
      </c>
      <c r="AT42" s="12" t="s">
        <v>10</v>
      </c>
      <c r="AU42" t="s">
        <v>32</v>
      </c>
      <c r="AV42">
        <v>2.6300000000000003</v>
      </c>
      <c r="AW42">
        <f>AVERAGE(BB42:BC42)</f>
        <v>3.38</v>
      </c>
      <c r="AX42">
        <f>AV42/AW42</f>
        <v>0.77810650887573973</v>
      </c>
      <c r="AY42">
        <f>AX42/AX42</f>
        <v>1</v>
      </c>
      <c r="BA42" t="s">
        <v>32</v>
      </c>
      <c r="BB42">
        <v>3.0433333333333334</v>
      </c>
      <c r="BC42">
        <v>3.7166666666666668</v>
      </c>
    </row>
    <row r="43" spans="2:55" x14ac:dyDescent="0.25">
      <c r="B43" s="12"/>
      <c r="C43" t="s">
        <v>114</v>
      </c>
      <c r="D43">
        <v>2.6799999999999997</v>
      </c>
      <c r="E43">
        <f t="shared" ref="E43:E49" si="28">AVERAGE(J43:K43)</f>
        <v>3.7033333333333331</v>
      </c>
      <c r="F43">
        <f t="shared" ref="F43:F49" si="29">D43/E43</f>
        <v>0.72367236723672368</v>
      </c>
      <c r="G43">
        <f>F43/F42</f>
        <v>0.88410094021450358</v>
      </c>
      <c r="I43" t="s">
        <v>114</v>
      </c>
      <c r="J43">
        <v>3.4166666666666665</v>
      </c>
      <c r="K43">
        <v>3.99</v>
      </c>
      <c r="M43" s="12"/>
      <c r="N43" t="s">
        <v>114</v>
      </c>
      <c r="O43">
        <v>3.0933333333333337</v>
      </c>
      <c r="P43">
        <f t="shared" ref="P43:P49" si="30">AVERAGE(U43:V43)</f>
        <v>3.7033333333333331</v>
      </c>
      <c r="Q43">
        <f t="shared" ref="Q43:Q49" si="31">O43/P43</f>
        <v>0.83528352835283548</v>
      </c>
      <c r="R43">
        <f>Q43/Q42</f>
        <v>1.0627070235254394</v>
      </c>
      <c r="T43" t="s">
        <v>114</v>
      </c>
      <c r="U43">
        <v>3.4166666666666665</v>
      </c>
      <c r="V43">
        <v>3.99</v>
      </c>
      <c r="X43" s="12"/>
      <c r="Y43" t="s">
        <v>114</v>
      </c>
      <c r="Z43">
        <v>3.1333333333333329</v>
      </c>
      <c r="AA43">
        <f t="shared" ref="AA43:AA49" si="32">AVERAGE(AF43:AG43)</f>
        <v>3.7033333333333331</v>
      </c>
      <c r="AB43">
        <f t="shared" ref="AB43:AB49" si="33">Z43/AA43</f>
        <v>0.84608460846084599</v>
      </c>
      <c r="AC43">
        <f>AB43/AB42</f>
        <v>0.98839837900840777</v>
      </c>
      <c r="AE43" t="s">
        <v>114</v>
      </c>
      <c r="AF43">
        <v>3.4166666666666665</v>
      </c>
      <c r="AG43">
        <v>3.99</v>
      </c>
      <c r="AI43" s="12"/>
      <c r="AJ43" t="s">
        <v>114</v>
      </c>
      <c r="AK43">
        <v>1.9799999999999998</v>
      </c>
      <c r="AL43">
        <f t="shared" ref="AL43:AL49" si="34">AVERAGE(AQ43:AR43)</f>
        <v>3.7033333333333331</v>
      </c>
      <c r="AM43">
        <f t="shared" ref="AM43:AM49" si="35">AK43/AL43</f>
        <v>0.53465346534653457</v>
      </c>
      <c r="AN43">
        <f>AM43/AM42</f>
        <v>0.72381657391373311</v>
      </c>
      <c r="AP43" t="s">
        <v>114</v>
      </c>
      <c r="AQ43">
        <v>3.4166666666666665</v>
      </c>
      <c r="AR43">
        <v>3.99</v>
      </c>
      <c r="AT43" s="12"/>
      <c r="AU43" t="s">
        <v>114</v>
      </c>
      <c r="AV43">
        <v>1.4566666666666668</v>
      </c>
      <c r="AW43">
        <f t="shared" ref="AW43:AW49" si="36">AVERAGE(BB43:BC43)</f>
        <v>3.7033333333333331</v>
      </c>
      <c r="AX43">
        <f t="shared" ref="AX43:AX49" si="37">AV43/AW43</f>
        <v>0.39333933393339338</v>
      </c>
      <c r="AY43">
        <f>AX43/AX42</f>
        <v>0.50550834551135726</v>
      </c>
      <c r="BA43" t="s">
        <v>114</v>
      </c>
      <c r="BB43">
        <v>3.4166666666666665</v>
      </c>
      <c r="BC43">
        <v>3.99</v>
      </c>
    </row>
    <row r="44" spans="2:55" x14ac:dyDescent="0.25">
      <c r="B44" s="12"/>
      <c r="C44" t="s">
        <v>115</v>
      </c>
      <c r="D44">
        <v>2.6933333333333334</v>
      </c>
      <c r="E44">
        <f t="shared" si="28"/>
        <v>3.6266666666666669</v>
      </c>
      <c r="F44">
        <f t="shared" si="29"/>
        <v>0.74264705882352933</v>
      </c>
      <c r="G44">
        <f>F44/F42</f>
        <v>0.9072820694542878</v>
      </c>
      <c r="I44" t="s">
        <v>115</v>
      </c>
      <c r="J44">
        <v>3.5100000000000002</v>
      </c>
      <c r="K44">
        <v>3.7433333333333336</v>
      </c>
      <c r="M44" s="12"/>
      <c r="N44" t="s">
        <v>115</v>
      </c>
      <c r="O44">
        <v>2.82</v>
      </c>
      <c r="P44">
        <f t="shared" si="30"/>
        <v>3.6266666666666669</v>
      </c>
      <c r="Q44">
        <f t="shared" si="31"/>
        <v>0.77757352941176461</v>
      </c>
      <c r="R44">
        <f>Q44/Q42</f>
        <v>0.98928426452136675</v>
      </c>
      <c r="T44" t="s">
        <v>115</v>
      </c>
      <c r="U44">
        <v>3.5100000000000002</v>
      </c>
      <c r="V44">
        <v>3.7433333333333336</v>
      </c>
      <c r="X44" s="12"/>
      <c r="Y44" t="s">
        <v>115</v>
      </c>
      <c r="Z44">
        <v>3.206666666666667</v>
      </c>
      <c r="AA44">
        <f t="shared" si="32"/>
        <v>3.6266666666666669</v>
      </c>
      <c r="AB44">
        <f t="shared" si="33"/>
        <v>0.88419117647058831</v>
      </c>
      <c r="AC44">
        <f>AB44/AB42</f>
        <v>1.0329145771211712</v>
      </c>
      <c r="AE44" t="s">
        <v>115</v>
      </c>
      <c r="AF44">
        <v>3.5100000000000002</v>
      </c>
      <c r="AG44">
        <v>3.7433333333333336</v>
      </c>
      <c r="AI44" s="12"/>
      <c r="AJ44" t="s">
        <v>115</v>
      </c>
      <c r="AK44">
        <v>2.04</v>
      </c>
      <c r="AL44">
        <f t="shared" si="34"/>
        <v>3.6266666666666669</v>
      </c>
      <c r="AM44">
        <f t="shared" si="35"/>
        <v>0.5625</v>
      </c>
      <c r="AN44">
        <f>AM44/AM42</f>
        <v>0.7615153538050734</v>
      </c>
      <c r="AP44" t="s">
        <v>115</v>
      </c>
      <c r="AQ44">
        <v>3.5100000000000002</v>
      </c>
      <c r="AR44">
        <v>3.7433333333333336</v>
      </c>
      <c r="AT44" s="12"/>
      <c r="AU44" t="s">
        <v>115</v>
      </c>
      <c r="AV44">
        <v>1.6266666666666667</v>
      </c>
      <c r="AW44">
        <f t="shared" si="36"/>
        <v>3.6266666666666669</v>
      </c>
      <c r="AX44">
        <f t="shared" si="37"/>
        <v>0.44852941176470584</v>
      </c>
      <c r="AY44">
        <f>AX44/AX42</f>
        <v>0.57643703869380436</v>
      </c>
      <c r="BA44" t="s">
        <v>115</v>
      </c>
      <c r="BB44">
        <v>3.5100000000000002</v>
      </c>
      <c r="BC44">
        <v>3.7433333333333336</v>
      </c>
    </row>
    <row r="45" spans="2:55" x14ac:dyDescent="0.25">
      <c r="B45" s="12"/>
      <c r="C45" t="s">
        <v>116</v>
      </c>
      <c r="D45">
        <v>2.9233333333333333</v>
      </c>
      <c r="E45">
        <f t="shared" si="28"/>
        <v>3.9016666666666668</v>
      </c>
      <c r="F45">
        <f t="shared" si="29"/>
        <v>0.74925245621529257</v>
      </c>
      <c r="G45">
        <f>F45/F42</f>
        <v>0.91535179590639371</v>
      </c>
      <c r="I45" t="s">
        <v>116</v>
      </c>
      <c r="J45">
        <v>3.4299999999999997</v>
      </c>
      <c r="K45">
        <v>4.373333333333334</v>
      </c>
      <c r="M45" s="12"/>
      <c r="N45" t="s">
        <v>116</v>
      </c>
      <c r="O45">
        <v>3.0033333333333334</v>
      </c>
      <c r="P45">
        <f t="shared" si="30"/>
        <v>3.9016666666666668</v>
      </c>
      <c r="Q45">
        <f t="shared" si="31"/>
        <v>0.76975651431012382</v>
      </c>
      <c r="R45">
        <f>Q45/Q42</f>
        <v>0.97933890277348246</v>
      </c>
      <c r="T45" t="s">
        <v>116</v>
      </c>
      <c r="U45">
        <v>3.4299999999999997</v>
      </c>
      <c r="V45">
        <v>4.373333333333334</v>
      </c>
      <c r="X45" s="12"/>
      <c r="Y45" t="s">
        <v>116</v>
      </c>
      <c r="Z45">
        <v>3.1033333333333331</v>
      </c>
      <c r="AA45">
        <f t="shared" si="32"/>
        <v>3.9016666666666668</v>
      </c>
      <c r="AB45">
        <f t="shared" si="33"/>
        <v>0.79538658692866282</v>
      </c>
      <c r="AC45">
        <f>AB45/AB42</f>
        <v>0.92917281007565</v>
      </c>
      <c r="AE45" t="s">
        <v>116</v>
      </c>
      <c r="AF45">
        <v>3.4299999999999997</v>
      </c>
      <c r="AG45">
        <v>4.373333333333334</v>
      </c>
      <c r="AI45" s="12"/>
      <c r="AJ45" t="s">
        <v>116</v>
      </c>
      <c r="AK45">
        <v>2.8233333333333337</v>
      </c>
      <c r="AL45">
        <f t="shared" si="34"/>
        <v>3.9016666666666668</v>
      </c>
      <c r="AM45">
        <f t="shared" si="35"/>
        <v>0.72362238359675357</v>
      </c>
      <c r="AN45">
        <f>AM45/AM42</f>
        <v>0.97964365416169308</v>
      </c>
      <c r="AP45" t="s">
        <v>116</v>
      </c>
      <c r="AQ45">
        <v>3.4299999999999997</v>
      </c>
      <c r="AR45">
        <v>4.373333333333334</v>
      </c>
      <c r="AT45" s="12"/>
      <c r="AU45" t="s">
        <v>116</v>
      </c>
      <c r="AV45">
        <v>2.4866666666666668</v>
      </c>
      <c r="AW45">
        <f t="shared" si="36"/>
        <v>3.9016666666666668</v>
      </c>
      <c r="AX45">
        <f t="shared" si="37"/>
        <v>0.63733447244767194</v>
      </c>
      <c r="AY45">
        <f>AX45/AX42</f>
        <v>0.8190838467198216</v>
      </c>
      <c r="BA45" t="s">
        <v>116</v>
      </c>
      <c r="BB45">
        <v>3.4299999999999997</v>
      </c>
      <c r="BC45">
        <v>4.373333333333334</v>
      </c>
    </row>
    <row r="46" spans="2:55" x14ac:dyDescent="0.25">
      <c r="B46" s="12" t="s">
        <v>11</v>
      </c>
      <c r="C46" t="s">
        <v>32</v>
      </c>
      <c r="D46">
        <v>2.78</v>
      </c>
      <c r="E46">
        <f t="shared" si="28"/>
        <v>1.7466666666666668</v>
      </c>
      <c r="F46">
        <f t="shared" si="29"/>
        <v>1.5916030534351142</v>
      </c>
      <c r="G46">
        <f>F46/F42</f>
        <v>1.9444403568472364</v>
      </c>
      <c r="I46" t="s">
        <v>32</v>
      </c>
      <c r="J46">
        <v>1.9400000000000002</v>
      </c>
      <c r="K46">
        <v>1.5533333333333335</v>
      </c>
      <c r="M46" s="12" t="s">
        <v>11</v>
      </c>
      <c r="N46" t="s">
        <v>32</v>
      </c>
      <c r="O46">
        <v>1.7966666666666669</v>
      </c>
      <c r="P46">
        <f t="shared" si="30"/>
        <v>1.7466666666666668</v>
      </c>
      <c r="Q46">
        <f t="shared" si="31"/>
        <v>1.0286259541984732</v>
      </c>
      <c r="R46">
        <f>Q46/Q42</f>
        <v>1.3086909881521354</v>
      </c>
      <c r="T46" t="s">
        <v>32</v>
      </c>
      <c r="U46">
        <v>1.9400000000000002</v>
      </c>
      <c r="V46">
        <v>1.5533333333333335</v>
      </c>
      <c r="X46" s="12" t="s">
        <v>11</v>
      </c>
      <c r="Y46" t="s">
        <v>32</v>
      </c>
      <c r="Z46">
        <v>2.9599999999999995</v>
      </c>
      <c r="AA46">
        <f t="shared" si="32"/>
        <v>1.7466666666666668</v>
      </c>
      <c r="AB46">
        <f t="shared" si="33"/>
        <v>1.6946564885496178</v>
      </c>
      <c r="AC46">
        <f>AB46/AB42</f>
        <v>1.9797023956098072</v>
      </c>
      <c r="AE46" t="s">
        <v>32</v>
      </c>
      <c r="AF46">
        <v>1.9400000000000002</v>
      </c>
      <c r="AG46">
        <v>1.5533333333333335</v>
      </c>
      <c r="AI46" s="12" t="s">
        <v>11</v>
      </c>
      <c r="AJ46" t="s">
        <v>32</v>
      </c>
      <c r="AK46">
        <v>2.6233333333333335</v>
      </c>
      <c r="AL46">
        <f t="shared" si="34"/>
        <v>1.7466666666666668</v>
      </c>
      <c r="AM46">
        <f t="shared" si="35"/>
        <v>1.501908396946565</v>
      </c>
      <c r="AN46">
        <f>AM46/AM42</f>
        <v>2.033291207615243</v>
      </c>
      <c r="AP46" t="s">
        <v>32</v>
      </c>
      <c r="AQ46">
        <v>1.9400000000000002</v>
      </c>
      <c r="AR46">
        <v>1.5533333333333335</v>
      </c>
      <c r="AT46" s="12" t="s">
        <v>11</v>
      </c>
      <c r="AU46" t="s">
        <v>32</v>
      </c>
      <c r="AV46">
        <v>3.36</v>
      </c>
      <c r="AW46">
        <f t="shared" si="36"/>
        <v>1.7466666666666668</v>
      </c>
      <c r="AX46">
        <f t="shared" si="37"/>
        <v>1.9236641221374045</v>
      </c>
      <c r="AY46">
        <f>AX46/AX42</f>
        <v>2.4722375409978805</v>
      </c>
      <c r="BA46" t="s">
        <v>32</v>
      </c>
      <c r="BB46">
        <v>1.9400000000000002</v>
      </c>
      <c r="BC46">
        <v>1.5533333333333335</v>
      </c>
    </row>
    <row r="47" spans="2:55" x14ac:dyDescent="0.25">
      <c r="B47" s="12"/>
      <c r="C47" t="s">
        <v>114</v>
      </c>
      <c r="D47">
        <v>1.6766666666666701</v>
      </c>
      <c r="E47">
        <f t="shared" si="28"/>
        <v>2.4016666666666668</v>
      </c>
      <c r="F47">
        <f t="shared" si="29"/>
        <v>0.69812630117973762</v>
      </c>
      <c r="G47">
        <f>F47/F42</f>
        <v>0.85289164987500488</v>
      </c>
      <c r="I47" t="s">
        <v>114</v>
      </c>
      <c r="J47">
        <v>2.52</v>
      </c>
      <c r="K47">
        <v>2.2833333333333337</v>
      </c>
      <c r="M47" s="12"/>
      <c r="N47" t="s">
        <v>114</v>
      </c>
      <c r="O47">
        <v>2.73</v>
      </c>
      <c r="P47">
        <f t="shared" si="30"/>
        <v>2.4016666666666668</v>
      </c>
      <c r="Q47">
        <f t="shared" si="31"/>
        <v>1.1367106176266482</v>
      </c>
      <c r="R47">
        <f>Q47/Q42</f>
        <v>1.4462039727395499</v>
      </c>
      <c r="T47" t="s">
        <v>114</v>
      </c>
      <c r="U47">
        <v>2.52</v>
      </c>
      <c r="V47">
        <v>2.2833333333333337</v>
      </c>
      <c r="X47" s="12"/>
      <c r="Y47" t="s">
        <v>114</v>
      </c>
      <c r="Z47">
        <v>1.6566666666666701</v>
      </c>
      <c r="AA47">
        <f t="shared" si="32"/>
        <v>2.4016666666666668</v>
      </c>
      <c r="AB47">
        <f t="shared" si="33"/>
        <v>0.68979875086745457</v>
      </c>
      <c r="AC47">
        <f>AB47/AB42</f>
        <v>0.80582480804101264</v>
      </c>
      <c r="AE47" t="s">
        <v>114</v>
      </c>
      <c r="AF47">
        <v>2.52</v>
      </c>
      <c r="AG47">
        <v>2.2833333333333337</v>
      </c>
      <c r="AI47" s="12"/>
      <c r="AJ47" t="s">
        <v>114</v>
      </c>
      <c r="AK47">
        <v>1.9733333333333301</v>
      </c>
      <c r="AL47">
        <f t="shared" si="34"/>
        <v>2.4016666666666668</v>
      </c>
      <c r="AM47">
        <f t="shared" si="35"/>
        <v>0.82165163081193471</v>
      </c>
      <c r="AN47">
        <f>AM47/AM42</f>
        <v>1.1123561463862508</v>
      </c>
      <c r="AP47" t="s">
        <v>114</v>
      </c>
      <c r="AQ47">
        <v>2.52</v>
      </c>
      <c r="AR47">
        <v>2.2833333333333337</v>
      </c>
      <c r="AT47" s="12"/>
      <c r="AU47" t="s">
        <v>114</v>
      </c>
      <c r="AV47">
        <v>1.3133333333333299</v>
      </c>
      <c r="AW47">
        <f t="shared" si="36"/>
        <v>2.4016666666666668</v>
      </c>
      <c r="AX47">
        <f t="shared" si="37"/>
        <v>0.54684247050659118</v>
      </c>
      <c r="AY47">
        <f>AX47/AX42</f>
        <v>0.7027861408031475</v>
      </c>
      <c r="BA47" t="s">
        <v>114</v>
      </c>
      <c r="BB47">
        <v>2.52</v>
      </c>
      <c r="BC47">
        <v>2.2833333333333337</v>
      </c>
    </row>
    <row r="48" spans="2:55" x14ac:dyDescent="0.25">
      <c r="B48" s="12"/>
      <c r="C48" t="s">
        <v>115</v>
      </c>
      <c r="D48">
        <v>1.6666666666666701</v>
      </c>
      <c r="E48">
        <f t="shared" si="28"/>
        <v>2.4416666666666664</v>
      </c>
      <c r="F48">
        <f t="shared" si="29"/>
        <v>0.6825938566552916</v>
      </c>
      <c r="G48">
        <f>F48/F42</f>
        <v>0.83391586825116359</v>
      </c>
      <c r="I48" t="s">
        <v>115</v>
      </c>
      <c r="J48">
        <v>2.5233333333333334</v>
      </c>
      <c r="K48">
        <v>2.36</v>
      </c>
      <c r="M48" s="12"/>
      <c r="N48" t="s">
        <v>115</v>
      </c>
      <c r="O48">
        <v>2.96</v>
      </c>
      <c r="P48">
        <f t="shared" si="30"/>
        <v>2.4416666666666664</v>
      </c>
      <c r="Q48">
        <f t="shared" si="31"/>
        <v>1.2122866894197952</v>
      </c>
      <c r="R48">
        <f>Q48/Q42</f>
        <v>1.5423572184086227</v>
      </c>
      <c r="T48" t="s">
        <v>115</v>
      </c>
      <c r="U48">
        <v>2.5233333333333334</v>
      </c>
      <c r="V48">
        <v>2.36</v>
      </c>
      <c r="X48" s="12"/>
      <c r="Y48" t="s">
        <v>115</v>
      </c>
      <c r="Z48">
        <v>1.4866666666666</v>
      </c>
      <c r="AA48">
        <f t="shared" si="32"/>
        <v>2.4416666666666664</v>
      </c>
      <c r="AB48">
        <f t="shared" si="33"/>
        <v>0.60887372013649155</v>
      </c>
      <c r="AC48">
        <f>AB48/AB42</f>
        <v>0.71128796338525635</v>
      </c>
      <c r="AE48" t="s">
        <v>115</v>
      </c>
      <c r="AF48">
        <v>2.5233333333333334</v>
      </c>
      <c r="AG48">
        <v>2.36</v>
      </c>
      <c r="AI48" s="12"/>
      <c r="AJ48" t="s">
        <v>115</v>
      </c>
      <c r="AK48">
        <v>1.8333333333333299</v>
      </c>
      <c r="AL48">
        <f t="shared" si="34"/>
        <v>2.4416666666666664</v>
      </c>
      <c r="AM48">
        <f t="shared" si="35"/>
        <v>0.75085324232081774</v>
      </c>
      <c r="AN48">
        <f>AM48/AM42</f>
        <v>1.0165089288562206</v>
      </c>
      <c r="AP48" t="s">
        <v>115</v>
      </c>
      <c r="AQ48">
        <v>2.5233333333333334</v>
      </c>
      <c r="AR48">
        <v>2.36</v>
      </c>
      <c r="AT48" s="12"/>
      <c r="AU48" t="s">
        <v>115</v>
      </c>
      <c r="AV48">
        <v>1.47</v>
      </c>
      <c r="AW48">
        <f t="shared" si="36"/>
        <v>2.4416666666666664</v>
      </c>
      <c r="AX48">
        <f t="shared" si="37"/>
        <v>0.60204778156996597</v>
      </c>
      <c r="AY48">
        <f>AX48/AX42</f>
        <v>0.77373441129524134</v>
      </c>
      <c r="BA48" t="s">
        <v>115</v>
      </c>
      <c r="BB48">
        <v>2.5233333333333334</v>
      </c>
      <c r="BC48">
        <v>2.36</v>
      </c>
    </row>
    <row r="49" spans="2:55" x14ac:dyDescent="0.25">
      <c r="B49" s="12"/>
      <c r="C49" t="s">
        <v>116</v>
      </c>
      <c r="D49">
        <v>1.7466666666666</v>
      </c>
      <c r="E49">
        <f t="shared" si="28"/>
        <v>2.5466666666666669</v>
      </c>
      <c r="F49">
        <f t="shared" si="29"/>
        <v>0.68586387434552354</v>
      </c>
      <c r="G49">
        <f>F49/F42</f>
        <v>0.83791080552573616</v>
      </c>
      <c r="I49" t="s">
        <v>116</v>
      </c>
      <c r="J49">
        <v>2.8566666666666669</v>
      </c>
      <c r="K49">
        <v>2.2366666666666664</v>
      </c>
      <c r="M49" s="12"/>
      <c r="N49" t="s">
        <v>116</v>
      </c>
      <c r="O49">
        <v>2.7266666666666701</v>
      </c>
      <c r="P49">
        <f t="shared" si="30"/>
        <v>2.5466666666666669</v>
      </c>
      <c r="Q49">
        <f t="shared" si="31"/>
        <v>1.0706806282722525</v>
      </c>
      <c r="R49">
        <f>Q49/Q42</f>
        <v>1.3621959310766174</v>
      </c>
      <c r="T49" t="s">
        <v>116</v>
      </c>
      <c r="U49">
        <v>2.8566666666666669</v>
      </c>
      <c r="V49">
        <v>2.2366666666666664</v>
      </c>
      <c r="X49" s="12"/>
      <c r="Y49" t="s">
        <v>116</v>
      </c>
      <c r="Z49">
        <v>1.7066666666665999</v>
      </c>
      <c r="AA49">
        <f t="shared" si="32"/>
        <v>2.5466666666666669</v>
      </c>
      <c r="AB49">
        <f t="shared" si="33"/>
        <v>0.67015706806280095</v>
      </c>
      <c r="AC49">
        <f>AB49/AB42</f>
        <v>0.78287933987981595</v>
      </c>
      <c r="AE49" t="s">
        <v>116</v>
      </c>
      <c r="AF49">
        <v>2.8566666666666669</v>
      </c>
      <c r="AG49">
        <v>2.2366666666666664</v>
      </c>
      <c r="AI49" s="12"/>
      <c r="AJ49" t="s">
        <v>116</v>
      </c>
      <c r="AK49">
        <v>2.08666666666667</v>
      </c>
      <c r="AL49">
        <f t="shared" si="34"/>
        <v>2.5466666666666669</v>
      </c>
      <c r="AM49">
        <f t="shared" si="35"/>
        <v>0.81937172774869238</v>
      </c>
      <c r="AN49">
        <f>AM49/AM42</f>
        <v>1.1092696020523019</v>
      </c>
      <c r="AP49" t="s">
        <v>116</v>
      </c>
      <c r="AQ49">
        <v>2.8566666666666669</v>
      </c>
      <c r="AR49">
        <v>2.2366666666666664</v>
      </c>
      <c r="AT49" s="12"/>
      <c r="AU49" t="s">
        <v>116</v>
      </c>
      <c r="AV49">
        <v>1.71</v>
      </c>
      <c r="AW49">
        <f t="shared" si="36"/>
        <v>2.5466666666666669</v>
      </c>
      <c r="AX49">
        <f t="shared" si="37"/>
        <v>0.67146596858638741</v>
      </c>
      <c r="AY49">
        <f>AX49/AX42</f>
        <v>0.86294865924790465</v>
      </c>
      <c r="BA49" t="s">
        <v>116</v>
      </c>
      <c r="BB49">
        <v>2.8566666666666669</v>
      </c>
      <c r="BC49">
        <v>2.2366666666666664</v>
      </c>
    </row>
    <row r="51" spans="2:55" x14ac:dyDescent="0.25">
      <c r="B51" s="2" t="s">
        <v>98</v>
      </c>
      <c r="D51" t="s">
        <v>142</v>
      </c>
      <c r="E51" t="s">
        <v>4</v>
      </c>
      <c r="F51" t="s">
        <v>147</v>
      </c>
      <c r="J51" t="s">
        <v>6</v>
      </c>
      <c r="K51" t="s">
        <v>7</v>
      </c>
      <c r="M51" s="2" t="s">
        <v>98</v>
      </c>
      <c r="O51" t="s">
        <v>143</v>
      </c>
      <c r="P51" t="s">
        <v>4</v>
      </c>
      <c r="Q51" t="s">
        <v>148</v>
      </c>
      <c r="U51" t="s">
        <v>6</v>
      </c>
      <c r="V51" t="s">
        <v>7</v>
      </c>
      <c r="X51" s="2" t="s">
        <v>98</v>
      </c>
      <c r="Z51" t="s">
        <v>144</v>
      </c>
      <c r="AA51" t="s">
        <v>4</v>
      </c>
      <c r="AB51" t="s">
        <v>149</v>
      </c>
      <c r="AF51" t="s">
        <v>6</v>
      </c>
      <c r="AG51" t="s">
        <v>7</v>
      </c>
      <c r="AI51" s="2" t="s">
        <v>98</v>
      </c>
      <c r="AK51" t="s">
        <v>145</v>
      </c>
      <c r="AL51" t="s">
        <v>4</v>
      </c>
      <c r="AM51" t="s">
        <v>150</v>
      </c>
      <c r="AQ51" t="s">
        <v>6</v>
      </c>
      <c r="AR51" t="s">
        <v>7</v>
      </c>
      <c r="AT51" s="2" t="s">
        <v>98</v>
      </c>
      <c r="AV51" t="s">
        <v>146</v>
      </c>
      <c r="AW51" t="s">
        <v>4</v>
      </c>
      <c r="AX51" t="s">
        <v>151</v>
      </c>
      <c r="BB51" t="s">
        <v>6</v>
      </c>
      <c r="BC51" t="s">
        <v>7</v>
      </c>
    </row>
    <row r="52" spans="2:55" x14ac:dyDescent="0.25">
      <c r="B52" s="12" t="s">
        <v>10</v>
      </c>
      <c r="C52" t="s">
        <v>32</v>
      </c>
      <c r="D52">
        <v>3.1199999999999997</v>
      </c>
      <c r="E52">
        <f>AVERAGE(J52:K52)</f>
        <v>3.53</v>
      </c>
      <c r="F52">
        <f>D52/E52</f>
        <v>0.88385269121813026</v>
      </c>
      <c r="G52">
        <f>F52/F52</f>
        <v>1</v>
      </c>
      <c r="I52" t="s">
        <v>32</v>
      </c>
      <c r="J52">
        <v>3.5533333333333332</v>
      </c>
      <c r="K52">
        <v>3.5066666666666664</v>
      </c>
      <c r="M52" s="12" t="s">
        <v>10</v>
      </c>
      <c r="N52" t="s">
        <v>32</v>
      </c>
      <c r="O52">
        <v>3.5333333333333337</v>
      </c>
      <c r="P52">
        <f>AVERAGE(U52:V52)</f>
        <v>3.53</v>
      </c>
      <c r="Q52">
        <f>O52/P52</f>
        <v>1.0009442870632674</v>
      </c>
      <c r="R52">
        <f>Q52/Q52</f>
        <v>1</v>
      </c>
      <c r="T52" t="s">
        <v>32</v>
      </c>
      <c r="U52">
        <v>3.5533333333333332</v>
      </c>
      <c r="V52">
        <v>3.5066666666666664</v>
      </c>
      <c r="X52" s="12" t="s">
        <v>10</v>
      </c>
      <c r="Y52" t="s">
        <v>32</v>
      </c>
      <c r="Z52">
        <v>3.2266666666666666</v>
      </c>
      <c r="AA52">
        <f>AVERAGE(AF52:AG52)</f>
        <v>3.53</v>
      </c>
      <c r="AB52">
        <f>Z52/AA52</f>
        <v>0.91406987724268185</v>
      </c>
      <c r="AC52">
        <f>AB52/AB52</f>
        <v>1</v>
      </c>
      <c r="AE52" t="s">
        <v>32</v>
      </c>
      <c r="AF52">
        <v>3.5533333333333332</v>
      </c>
      <c r="AG52">
        <v>3.5066666666666664</v>
      </c>
      <c r="AI52" s="12" t="s">
        <v>10</v>
      </c>
      <c r="AJ52" t="s">
        <v>32</v>
      </c>
      <c r="AK52">
        <v>2.7733333333333334</v>
      </c>
      <c r="AL52">
        <f>AVERAGE(AQ52:AR52)</f>
        <v>3.53</v>
      </c>
      <c r="AM52">
        <f>AK52/AL52</f>
        <v>0.78564683663833812</v>
      </c>
      <c r="AN52">
        <f>AM52/AM52</f>
        <v>1</v>
      </c>
      <c r="AP52" t="s">
        <v>32</v>
      </c>
      <c r="AQ52">
        <v>3.5533333333333332</v>
      </c>
      <c r="AR52">
        <v>3.5066666666666664</v>
      </c>
      <c r="AT52" s="12" t="s">
        <v>10</v>
      </c>
      <c r="AU52" t="s">
        <v>32</v>
      </c>
      <c r="AV52">
        <v>3.09</v>
      </c>
      <c r="AW52">
        <f>AVERAGE(BB52:BC52)</f>
        <v>3.53</v>
      </c>
      <c r="AX52">
        <f>AV52/AW52</f>
        <v>0.87535410764872523</v>
      </c>
      <c r="AY52">
        <f>AX52/AX52</f>
        <v>1</v>
      </c>
      <c r="BA52" t="s">
        <v>32</v>
      </c>
      <c r="BB52">
        <v>3.5533333333333332</v>
      </c>
      <c r="BC52">
        <v>3.5066666666666664</v>
      </c>
    </row>
    <row r="53" spans="2:55" x14ac:dyDescent="0.25">
      <c r="B53" s="12"/>
      <c r="C53" t="s">
        <v>114</v>
      </c>
      <c r="D53">
        <v>2.7233333333333332</v>
      </c>
      <c r="E53">
        <f t="shared" ref="E53:E59" si="38">AVERAGE(J53:K53)</f>
        <v>3.7766666666666664</v>
      </c>
      <c r="F53">
        <f t="shared" ref="F53:F59" si="39">D53/E53</f>
        <v>0.72109443954104147</v>
      </c>
      <c r="G53">
        <f>F53/F52</f>
        <v>0.81585364473713995</v>
      </c>
      <c r="I53" t="s">
        <v>114</v>
      </c>
      <c r="J53">
        <v>3.36</v>
      </c>
      <c r="K53">
        <v>4.1933333333333325</v>
      </c>
      <c r="M53" s="12"/>
      <c r="N53" t="s">
        <v>114</v>
      </c>
      <c r="O53">
        <v>2.706666666666667</v>
      </c>
      <c r="P53">
        <f t="shared" ref="P53:P59" si="40">AVERAGE(U53:V53)</f>
        <v>3.7766666666666664</v>
      </c>
      <c r="Q53">
        <f t="shared" ref="Q53:Q59" si="41">O53/P53</f>
        <v>0.71668137687555178</v>
      </c>
      <c r="R53">
        <f>Q53/Q52</f>
        <v>0.71600526236906525</v>
      </c>
      <c r="T53" t="s">
        <v>114</v>
      </c>
      <c r="U53">
        <v>3.36</v>
      </c>
      <c r="V53">
        <v>4.1933333333333325</v>
      </c>
      <c r="X53" s="12"/>
      <c r="Y53" t="s">
        <v>114</v>
      </c>
      <c r="Z53">
        <v>2.8866666666666667</v>
      </c>
      <c r="AA53">
        <f t="shared" ref="AA53:AA59" si="42">AVERAGE(AF53:AG53)</f>
        <v>3.7766666666666664</v>
      </c>
      <c r="AB53">
        <f t="shared" ref="AB53:AB59" si="43">Z53/AA53</f>
        <v>0.76434245366284204</v>
      </c>
      <c r="AC53">
        <f>AB53/AB52</f>
        <v>0.83619696118693143</v>
      </c>
      <c r="AE53" t="s">
        <v>114</v>
      </c>
      <c r="AF53">
        <v>3.36</v>
      </c>
      <c r="AG53">
        <v>4.1933333333333325</v>
      </c>
      <c r="AI53" s="12"/>
      <c r="AJ53" t="s">
        <v>114</v>
      </c>
      <c r="AK53">
        <v>1.7366666666666666</v>
      </c>
      <c r="AL53">
        <f t="shared" ref="AL53:AL59" si="44">AVERAGE(AQ53:AR53)</f>
        <v>3.7766666666666664</v>
      </c>
      <c r="AM53">
        <f t="shared" ref="AM53:AM59" si="45">AK53/AL53</f>
        <v>0.4598411297440424</v>
      </c>
      <c r="AN53">
        <f>AM53/AM52</f>
        <v>0.58530259182565003</v>
      </c>
      <c r="AP53" t="s">
        <v>114</v>
      </c>
      <c r="AQ53">
        <v>3.36</v>
      </c>
      <c r="AR53">
        <v>4.1933333333333325</v>
      </c>
      <c r="AT53" s="12"/>
      <c r="AU53" t="s">
        <v>114</v>
      </c>
      <c r="AV53">
        <v>1.3999999999999997</v>
      </c>
      <c r="AW53">
        <f t="shared" ref="AW53:AW59" si="46">AVERAGE(BB53:BC53)</f>
        <v>3.7766666666666664</v>
      </c>
      <c r="AX53">
        <f t="shared" ref="AX53:AX59" si="47">AV53/AW53</f>
        <v>0.37069726390114732</v>
      </c>
      <c r="AY53">
        <f>AX53/AX52</f>
        <v>0.42348263481263754</v>
      </c>
      <c r="BA53" t="s">
        <v>114</v>
      </c>
      <c r="BB53">
        <v>3.36</v>
      </c>
      <c r="BC53">
        <v>4.1933333333333325</v>
      </c>
    </row>
    <row r="54" spans="2:55" x14ac:dyDescent="0.25">
      <c r="B54" s="12"/>
      <c r="C54" t="s">
        <v>115</v>
      </c>
      <c r="D54">
        <v>2.56</v>
      </c>
      <c r="E54">
        <f t="shared" si="38"/>
        <v>3.8916666666666666</v>
      </c>
      <c r="F54">
        <f t="shared" si="39"/>
        <v>0.65781584582441111</v>
      </c>
      <c r="G54">
        <f>F54/F52</f>
        <v>0.74425959479492676</v>
      </c>
      <c r="I54" t="s">
        <v>115</v>
      </c>
      <c r="J54">
        <v>3.5</v>
      </c>
      <c r="K54">
        <v>4.2833333333333332</v>
      </c>
      <c r="M54" s="12"/>
      <c r="N54" t="s">
        <v>115</v>
      </c>
      <c r="O54">
        <v>2.7966666666666669</v>
      </c>
      <c r="P54">
        <f t="shared" si="40"/>
        <v>3.8916666666666666</v>
      </c>
      <c r="Q54">
        <f t="shared" si="41"/>
        <v>0.71862955032119924</v>
      </c>
      <c r="R54">
        <f>Q54/Q52</f>
        <v>0.71795159791523566</v>
      </c>
      <c r="T54" t="s">
        <v>115</v>
      </c>
      <c r="U54">
        <v>3.5</v>
      </c>
      <c r="V54">
        <v>4.2833333333333332</v>
      </c>
      <c r="X54" s="12"/>
      <c r="Y54" t="s">
        <v>115</v>
      </c>
      <c r="Z54">
        <v>3.0500000000000003</v>
      </c>
      <c r="AA54">
        <f t="shared" si="42"/>
        <v>3.8916666666666666</v>
      </c>
      <c r="AB54">
        <f t="shared" si="43"/>
        <v>0.78372591006423986</v>
      </c>
      <c r="AC54">
        <f>AB54/AB52</f>
        <v>0.85740262268391521</v>
      </c>
      <c r="AE54" t="s">
        <v>115</v>
      </c>
      <c r="AF54">
        <v>3.5</v>
      </c>
      <c r="AG54">
        <v>4.2833333333333332</v>
      </c>
      <c r="AI54" s="12"/>
      <c r="AJ54" t="s">
        <v>115</v>
      </c>
      <c r="AK54">
        <v>1.6899999999999997</v>
      </c>
      <c r="AL54">
        <f t="shared" si="44"/>
        <v>3.8916666666666666</v>
      </c>
      <c r="AM54">
        <f t="shared" si="45"/>
        <v>0.43426124197002136</v>
      </c>
      <c r="AN54">
        <f>AM54/AM52</f>
        <v>0.55274357601713053</v>
      </c>
      <c r="AP54" t="s">
        <v>115</v>
      </c>
      <c r="AQ54">
        <v>3.5</v>
      </c>
      <c r="AR54">
        <v>4.2833333333333332</v>
      </c>
      <c r="AT54" s="12"/>
      <c r="AU54" t="s">
        <v>115</v>
      </c>
      <c r="AV54">
        <v>1.2733333333333332</v>
      </c>
      <c r="AW54">
        <f t="shared" si="46"/>
        <v>3.8916666666666666</v>
      </c>
      <c r="AX54">
        <f t="shared" si="47"/>
        <v>0.32719486081370447</v>
      </c>
      <c r="AY54">
        <f>AX54/AX52</f>
        <v>0.37378571478070444</v>
      </c>
      <c r="BA54" t="s">
        <v>115</v>
      </c>
      <c r="BB54">
        <v>3.5</v>
      </c>
      <c r="BC54">
        <v>4.2833333333333332</v>
      </c>
    </row>
    <row r="55" spans="2:55" x14ac:dyDescent="0.25">
      <c r="B55" s="12"/>
      <c r="C55" t="s">
        <v>116</v>
      </c>
      <c r="D55">
        <v>2.98</v>
      </c>
      <c r="E55">
        <f t="shared" si="38"/>
        <v>3.0616666666666665</v>
      </c>
      <c r="F55">
        <f t="shared" si="39"/>
        <v>0.97332607512248237</v>
      </c>
      <c r="G55">
        <f>F55/F52</f>
        <v>1.1012311042251164</v>
      </c>
      <c r="I55" t="s">
        <v>116</v>
      </c>
      <c r="J55">
        <v>3.0933333333333337</v>
      </c>
      <c r="K55">
        <v>3.03</v>
      </c>
      <c r="M55" s="12"/>
      <c r="N55" t="s">
        <v>116</v>
      </c>
      <c r="O55">
        <v>2.6233333333333331</v>
      </c>
      <c r="P55">
        <f t="shared" si="40"/>
        <v>3.0616666666666665</v>
      </c>
      <c r="Q55">
        <f t="shared" si="41"/>
        <v>0.85683179096352746</v>
      </c>
      <c r="R55">
        <f>Q55/Q52</f>
        <v>0.85602345908525979</v>
      </c>
      <c r="T55" t="s">
        <v>116</v>
      </c>
      <c r="U55">
        <v>3.0933333333333337</v>
      </c>
      <c r="V55">
        <v>3.03</v>
      </c>
      <c r="X55" s="12"/>
      <c r="Y55" t="s">
        <v>116</v>
      </c>
      <c r="Z55">
        <v>2.9</v>
      </c>
      <c r="AA55">
        <f t="shared" si="42"/>
        <v>3.0616666666666665</v>
      </c>
      <c r="AB55">
        <f t="shared" si="43"/>
        <v>0.94719651605879152</v>
      </c>
      <c r="AC55">
        <f>AB55/AB52</f>
        <v>1.0362408166386985</v>
      </c>
      <c r="AE55" t="s">
        <v>116</v>
      </c>
      <c r="AF55">
        <v>3.0933333333333337</v>
      </c>
      <c r="AG55">
        <v>3.03</v>
      </c>
      <c r="AI55" s="12"/>
      <c r="AJ55" t="s">
        <v>116</v>
      </c>
      <c r="AK55">
        <v>2.4233333333333333</v>
      </c>
      <c r="AL55">
        <f t="shared" si="44"/>
        <v>3.0616666666666665</v>
      </c>
      <c r="AM55">
        <f t="shared" si="45"/>
        <v>0.79150789330430049</v>
      </c>
      <c r="AN55">
        <f>AM55/AM52</f>
        <v>1.0074601670784304</v>
      </c>
      <c r="AP55" t="s">
        <v>116</v>
      </c>
      <c r="AQ55">
        <v>3.0933333333333337</v>
      </c>
      <c r="AR55">
        <v>3.03</v>
      </c>
      <c r="AT55" s="12"/>
      <c r="AU55" t="s">
        <v>116</v>
      </c>
      <c r="AV55">
        <v>2.54</v>
      </c>
      <c r="AW55">
        <f t="shared" si="46"/>
        <v>3.0616666666666665</v>
      </c>
      <c r="AX55">
        <f t="shared" si="47"/>
        <v>0.82961350027218295</v>
      </c>
      <c r="AY55">
        <f>AX55/AX52</f>
        <v>0.94774616697760705</v>
      </c>
      <c r="BA55" t="s">
        <v>116</v>
      </c>
      <c r="BB55">
        <v>3.0933333333333337</v>
      </c>
      <c r="BC55">
        <v>3.03</v>
      </c>
    </row>
    <row r="56" spans="2:55" x14ac:dyDescent="0.25">
      <c r="B56" s="12" t="s">
        <v>11</v>
      </c>
      <c r="C56" t="s">
        <v>32</v>
      </c>
      <c r="D56">
        <v>3.7033333333333336</v>
      </c>
      <c r="E56">
        <f t="shared" si="38"/>
        <v>2.6766666666666667</v>
      </c>
      <c r="F56">
        <f t="shared" si="39"/>
        <v>1.3835616438356164</v>
      </c>
      <c r="G56">
        <f>F56/F52</f>
        <v>1.5653758342114508</v>
      </c>
      <c r="I56" t="s">
        <v>32</v>
      </c>
      <c r="J56">
        <v>2.9433333333333334</v>
      </c>
      <c r="K56">
        <v>2.41</v>
      </c>
      <c r="M56" s="12" t="s">
        <v>11</v>
      </c>
      <c r="N56" t="s">
        <v>32</v>
      </c>
      <c r="O56">
        <v>3.8533333333333335</v>
      </c>
      <c r="P56">
        <f t="shared" si="40"/>
        <v>2.6766666666666667</v>
      </c>
      <c r="Q56">
        <f t="shared" si="41"/>
        <v>1.4396014943960149</v>
      </c>
      <c r="R56">
        <f>Q56/Q52</f>
        <v>1.43824337977866</v>
      </c>
      <c r="T56" t="s">
        <v>32</v>
      </c>
      <c r="U56">
        <v>2.9433333333333334</v>
      </c>
      <c r="V56">
        <v>2.41</v>
      </c>
      <c r="X56" s="12" t="s">
        <v>11</v>
      </c>
      <c r="Y56" t="s">
        <v>32</v>
      </c>
      <c r="Z56">
        <v>3.3566666666666669</v>
      </c>
      <c r="AA56">
        <f t="shared" si="42"/>
        <v>2.6766666666666667</v>
      </c>
      <c r="AB56">
        <f t="shared" si="43"/>
        <v>1.2540473225404734</v>
      </c>
      <c r="AC56">
        <f>AB56/AB52</f>
        <v>1.3719381348867368</v>
      </c>
      <c r="AE56" t="s">
        <v>32</v>
      </c>
      <c r="AF56">
        <v>2.9433333333333334</v>
      </c>
      <c r="AG56">
        <v>2.41</v>
      </c>
      <c r="AI56" s="12" t="s">
        <v>11</v>
      </c>
      <c r="AJ56" t="s">
        <v>32</v>
      </c>
      <c r="AK56">
        <v>3.8299999999999996</v>
      </c>
      <c r="AL56">
        <f t="shared" si="44"/>
        <v>2.6766666666666667</v>
      </c>
      <c r="AM56">
        <f t="shared" si="45"/>
        <v>1.4308841843088416</v>
      </c>
      <c r="AN56">
        <f>AM56/AM52</f>
        <v>1.8212816720950278</v>
      </c>
      <c r="AP56" t="s">
        <v>32</v>
      </c>
      <c r="AQ56">
        <v>2.9433333333333334</v>
      </c>
      <c r="AR56">
        <v>2.41</v>
      </c>
      <c r="AT56" s="12" t="s">
        <v>11</v>
      </c>
      <c r="AU56" t="s">
        <v>32</v>
      </c>
      <c r="AV56">
        <v>4.49</v>
      </c>
      <c r="AW56">
        <f t="shared" si="46"/>
        <v>2.6766666666666667</v>
      </c>
      <c r="AX56">
        <f t="shared" si="47"/>
        <v>1.6774595267745953</v>
      </c>
      <c r="AY56">
        <f>AX56/AX52</f>
        <v>1.9163210775127253</v>
      </c>
      <c r="BA56" t="s">
        <v>32</v>
      </c>
      <c r="BB56">
        <v>2.9433333333333334</v>
      </c>
      <c r="BC56">
        <v>2.41</v>
      </c>
    </row>
    <row r="57" spans="2:55" x14ac:dyDescent="0.25">
      <c r="B57" s="12"/>
      <c r="C57" t="s">
        <v>114</v>
      </c>
      <c r="D57">
        <v>2.2366666666666699</v>
      </c>
      <c r="E57">
        <f t="shared" si="38"/>
        <v>2.4916666666666667</v>
      </c>
      <c r="F57">
        <f t="shared" si="39"/>
        <v>0.89765886287625551</v>
      </c>
      <c r="G57">
        <f>F57/F52</f>
        <v>1.0156204442157635</v>
      </c>
      <c r="I57" t="s">
        <v>114</v>
      </c>
      <c r="J57">
        <v>2.3766666666666669</v>
      </c>
      <c r="K57">
        <v>2.6066666666666665</v>
      </c>
      <c r="M57" s="12"/>
      <c r="N57" t="s">
        <v>114</v>
      </c>
      <c r="O57">
        <v>2.71</v>
      </c>
      <c r="P57">
        <f t="shared" si="40"/>
        <v>2.4916666666666667</v>
      </c>
      <c r="Q57">
        <f t="shared" si="41"/>
        <v>1.0876254180602007</v>
      </c>
      <c r="R57">
        <f>Q57/Q52</f>
        <v>1.0865993563450493</v>
      </c>
      <c r="T57" t="s">
        <v>114</v>
      </c>
      <c r="U57">
        <v>2.3766666666666669</v>
      </c>
      <c r="V57">
        <v>2.6066666666666665</v>
      </c>
      <c r="X57" s="12"/>
      <c r="Y57" t="s">
        <v>114</v>
      </c>
      <c r="Z57">
        <v>2.3666666666666698</v>
      </c>
      <c r="AA57">
        <f t="shared" si="42"/>
        <v>2.4916666666666667</v>
      </c>
      <c r="AB57">
        <f t="shared" si="43"/>
        <v>0.9498327759197337</v>
      </c>
      <c r="AC57">
        <f>AB57/AB52</f>
        <v>1.0391249067138408</v>
      </c>
      <c r="AE57" t="s">
        <v>114</v>
      </c>
      <c r="AF57">
        <v>2.3766666666666669</v>
      </c>
      <c r="AG57">
        <v>2.6066666666666665</v>
      </c>
      <c r="AI57" s="12"/>
      <c r="AJ57" t="s">
        <v>114</v>
      </c>
      <c r="AK57">
        <v>2.5966666666666698</v>
      </c>
      <c r="AL57">
        <f t="shared" si="44"/>
        <v>2.4916666666666667</v>
      </c>
      <c r="AM57">
        <f t="shared" si="45"/>
        <v>1.042140468227426</v>
      </c>
      <c r="AN57">
        <f>AM57/AM52</f>
        <v>1.3264744661692838</v>
      </c>
      <c r="AP57" t="s">
        <v>114</v>
      </c>
      <c r="AQ57">
        <v>2.3766666666666669</v>
      </c>
      <c r="AR57">
        <v>2.6066666666666665</v>
      </c>
      <c r="AT57" s="12"/>
      <c r="AU57" t="s">
        <v>114</v>
      </c>
      <c r="AV57">
        <v>1.8233333333332999</v>
      </c>
      <c r="AW57">
        <f t="shared" si="46"/>
        <v>2.4916666666666667</v>
      </c>
      <c r="AX57">
        <f t="shared" si="47"/>
        <v>0.73177257525082273</v>
      </c>
      <c r="AY57">
        <f>AX57/AX52</f>
        <v>0.83597320085288163</v>
      </c>
      <c r="BA57" t="s">
        <v>114</v>
      </c>
      <c r="BB57">
        <v>2.3766666666666669</v>
      </c>
      <c r="BC57">
        <v>2.6066666666666665</v>
      </c>
    </row>
    <row r="58" spans="2:55" x14ac:dyDescent="0.25">
      <c r="B58" s="12"/>
      <c r="C58" t="s">
        <v>115</v>
      </c>
      <c r="D58">
        <v>2.27</v>
      </c>
      <c r="E58">
        <f t="shared" si="38"/>
        <v>2.8616666666666664</v>
      </c>
      <c r="F58">
        <f t="shared" si="39"/>
        <v>0.7932440302853816</v>
      </c>
      <c r="G58">
        <f>F58/F52</f>
        <v>0.89748443170108883</v>
      </c>
      <c r="I58" t="s">
        <v>115</v>
      </c>
      <c r="J58">
        <v>2.5233333333333334</v>
      </c>
      <c r="K58">
        <v>3.1999999999999997</v>
      </c>
      <c r="M58" s="12"/>
      <c r="N58" t="s">
        <v>115</v>
      </c>
      <c r="O58">
        <v>3.0533333333333301</v>
      </c>
      <c r="P58">
        <f t="shared" si="40"/>
        <v>2.8616666666666664</v>
      </c>
      <c r="Q58">
        <f t="shared" si="41"/>
        <v>1.0669772859638895</v>
      </c>
      <c r="R58">
        <f>Q58/Q52</f>
        <v>1.0659707036186403</v>
      </c>
      <c r="T58" t="s">
        <v>115</v>
      </c>
      <c r="U58">
        <v>2.5233333333333334</v>
      </c>
      <c r="V58">
        <v>3.1999999999999997</v>
      </c>
      <c r="X58" s="12"/>
      <c r="Y58" t="s">
        <v>115</v>
      </c>
      <c r="Z58">
        <v>2.4466666666666699</v>
      </c>
      <c r="AA58">
        <f t="shared" si="42"/>
        <v>2.8616666666666664</v>
      </c>
      <c r="AB58">
        <f t="shared" si="43"/>
        <v>0.8549796156086209</v>
      </c>
      <c r="AC58">
        <f>AB58/AB52</f>
        <v>0.93535476542306761</v>
      </c>
      <c r="AE58" t="s">
        <v>115</v>
      </c>
      <c r="AF58">
        <v>2.5233333333333334</v>
      </c>
      <c r="AG58">
        <v>3.1999999999999997</v>
      </c>
      <c r="AI58" s="12"/>
      <c r="AJ58" t="s">
        <v>115</v>
      </c>
      <c r="AK58">
        <v>2.4366666666666701</v>
      </c>
      <c r="AL58">
        <f t="shared" si="44"/>
        <v>2.8616666666666664</v>
      </c>
      <c r="AM58">
        <f t="shared" si="45"/>
        <v>0.8514851485148528</v>
      </c>
      <c r="AN58">
        <f>AM58/AM52</f>
        <v>1.0838014089870542</v>
      </c>
      <c r="AP58" t="s">
        <v>115</v>
      </c>
      <c r="AQ58">
        <v>2.5233333333333334</v>
      </c>
      <c r="AR58">
        <v>3.1999999999999997</v>
      </c>
      <c r="AT58" s="12"/>
      <c r="AU58" t="s">
        <v>115</v>
      </c>
      <c r="AV58">
        <v>1.79</v>
      </c>
      <c r="AW58">
        <f t="shared" si="46"/>
        <v>2.8616666666666664</v>
      </c>
      <c r="AX58">
        <f t="shared" si="47"/>
        <v>0.62550960978450798</v>
      </c>
      <c r="AY58">
        <f>AX58/AX52</f>
        <v>0.71457893933311101</v>
      </c>
      <c r="BA58" t="s">
        <v>115</v>
      </c>
      <c r="BB58">
        <v>2.5233333333333334</v>
      </c>
      <c r="BC58">
        <v>3.1999999999999997</v>
      </c>
    </row>
    <row r="59" spans="2:55" x14ac:dyDescent="0.25">
      <c r="B59" s="12"/>
      <c r="C59" t="s">
        <v>116</v>
      </c>
      <c r="D59">
        <v>2.1566666666666698</v>
      </c>
      <c r="E59">
        <f t="shared" si="38"/>
        <v>2.7533333333333334</v>
      </c>
      <c r="F59">
        <f t="shared" si="39"/>
        <v>0.78329297820823363</v>
      </c>
      <c r="G59">
        <f>F59/F52</f>
        <v>0.88622570931893108</v>
      </c>
      <c r="I59" t="s">
        <v>116</v>
      </c>
      <c r="J59">
        <v>2.9633333333333334</v>
      </c>
      <c r="K59">
        <v>2.5433333333333334</v>
      </c>
      <c r="M59" s="12"/>
      <c r="N59" t="s">
        <v>116</v>
      </c>
      <c r="O59">
        <v>2.6333333333333302</v>
      </c>
      <c r="P59">
        <f t="shared" si="40"/>
        <v>2.7533333333333334</v>
      </c>
      <c r="Q59">
        <f t="shared" si="41"/>
        <v>0.95641646489104004</v>
      </c>
      <c r="R59">
        <f>Q59/Q52</f>
        <v>0.95551418520718034</v>
      </c>
      <c r="T59" t="s">
        <v>116</v>
      </c>
      <c r="U59">
        <v>2.9633333333333334</v>
      </c>
      <c r="V59">
        <v>2.5433333333333334</v>
      </c>
      <c r="X59" s="12"/>
      <c r="Y59" t="s">
        <v>116</v>
      </c>
      <c r="Z59">
        <v>2.29</v>
      </c>
      <c r="AA59">
        <f t="shared" si="42"/>
        <v>2.7533333333333334</v>
      </c>
      <c r="AB59">
        <f t="shared" si="43"/>
        <v>0.83171912832929784</v>
      </c>
      <c r="AC59">
        <f>AB59/AB52</f>
        <v>0.90990760010405614</v>
      </c>
      <c r="AE59" t="s">
        <v>116</v>
      </c>
      <c r="AF59">
        <v>2.9633333333333334</v>
      </c>
      <c r="AG59">
        <v>2.5433333333333334</v>
      </c>
      <c r="AI59" s="12"/>
      <c r="AJ59" t="s">
        <v>116</v>
      </c>
      <c r="AK59">
        <v>2.2866666666666702</v>
      </c>
      <c r="AL59">
        <f t="shared" si="44"/>
        <v>2.7533333333333334</v>
      </c>
      <c r="AM59">
        <f t="shared" si="45"/>
        <v>0.83050847457627242</v>
      </c>
      <c r="AN59">
        <f>AM59/AM52</f>
        <v>1.0571015319426351</v>
      </c>
      <c r="AP59" t="s">
        <v>116</v>
      </c>
      <c r="AQ59">
        <v>2.9633333333333334</v>
      </c>
      <c r="AR59">
        <v>2.5433333333333334</v>
      </c>
      <c r="AT59" s="12"/>
      <c r="AU59" t="s">
        <v>116</v>
      </c>
      <c r="AV59">
        <v>2.2266666666666701</v>
      </c>
      <c r="AW59">
        <f t="shared" si="46"/>
        <v>2.7533333333333334</v>
      </c>
      <c r="AX59">
        <f t="shared" si="47"/>
        <v>0.80871670702179299</v>
      </c>
      <c r="AY59">
        <f>AX59/AX52</f>
        <v>0.92387377857182174</v>
      </c>
      <c r="BA59" t="s">
        <v>116</v>
      </c>
      <c r="BB59">
        <v>2.9633333333333334</v>
      </c>
      <c r="BC59">
        <v>2.5433333333333334</v>
      </c>
    </row>
    <row r="61" spans="2:55" x14ac:dyDescent="0.25">
      <c r="D61" t="s">
        <v>14</v>
      </c>
      <c r="E61" t="s">
        <v>15</v>
      </c>
      <c r="F61" t="s">
        <v>37</v>
      </c>
      <c r="O61" t="s">
        <v>14</v>
      </c>
      <c r="P61" t="s">
        <v>15</v>
      </c>
      <c r="Q61" t="s">
        <v>37</v>
      </c>
      <c r="Z61" t="s">
        <v>14</v>
      </c>
      <c r="AA61" t="s">
        <v>15</v>
      </c>
      <c r="AB61" t="s">
        <v>37</v>
      </c>
      <c r="AK61" t="s">
        <v>14</v>
      </c>
      <c r="AL61" t="s">
        <v>15</v>
      </c>
      <c r="AM61" t="s">
        <v>37</v>
      </c>
      <c r="AV61" t="s">
        <v>14</v>
      </c>
      <c r="AW61" t="s">
        <v>15</v>
      </c>
      <c r="AX61" t="s">
        <v>37</v>
      </c>
    </row>
    <row r="62" spans="2:55" x14ac:dyDescent="0.25">
      <c r="B62" s="12" t="s">
        <v>10</v>
      </c>
      <c r="C62" t="s">
        <v>32</v>
      </c>
      <c r="D62">
        <f>AVERAGE(G22,G32,G42,G52)</f>
        <v>1</v>
      </c>
      <c r="E62">
        <f>STDEV(G22,G32,G42,G52)/SQRT(4)</f>
        <v>0</v>
      </c>
      <c r="M62" s="12" t="s">
        <v>10</v>
      </c>
      <c r="N62" t="s">
        <v>32</v>
      </c>
      <c r="O62">
        <f>AVERAGE(R22,R32,R42,R52)</f>
        <v>1</v>
      </c>
      <c r="P62">
        <f>STDEV(R22,R32,R42,R52)/SQRT(4)</f>
        <v>0</v>
      </c>
      <c r="X62" s="12" t="s">
        <v>10</v>
      </c>
      <c r="Y62" t="s">
        <v>32</v>
      </c>
      <c r="Z62">
        <f>AVERAGE(AC22,AC32,AC42,AC52)</f>
        <v>1</v>
      </c>
      <c r="AA62">
        <f>STDEV(AC22,AC32,AC42,AC52)/SQRT(4)</f>
        <v>0</v>
      </c>
      <c r="AI62" s="12" t="s">
        <v>10</v>
      </c>
      <c r="AJ62" t="s">
        <v>32</v>
      </c>
      <c r="AK62">
        <f>AVERAGE(AN22,AN32,AN42,AN52)</f>
        <v>1</v>
      </c>
      <c r="AL62">
        <f>STDEV(AN22,AN32,AN42,AN52)/SQRT(4)</f>
        <v>0</v>
      </c>
      <c r="AT62" s="12" t="s">
        <v>10</v>
      </c>
      <c r="AU62" t="s">
        <v>32</v>
      </c>
      <c r="AV62">
        <f>AVERAGE(AY22,AY32,AY42,AY52)</f>
        <v>1</v>
      </c>
      <c r="AW62">
        <f>STDEV(AY22,AY32,AY42,AY52)/SQRT(4)</f>
        <v>0</v>
      </c>
    </row>
    <row r="63" spans="2:55" x14ac:dyDescent="0.25">
      <c r="B63" s="12"/>
      <c r="C63" t="s">
        <v>114</v>
      </c>
      <c r="D63">
        <f t="shared" ref="D63:D69" si="48">AVERAGE(G23,G33,G43,G53)</f>
        <v>0.86910276027205124</v>
      </c>
      <c r="E63">
        <f t="shared" ref="E63:E69" si="49">STDEV(G23,G33,G43,G53)/SQRT(4)</f>
        <v>2.126694633472551E-2</v>
      </c>
      <c r="F63" t="s">
        <v>38</v>
      </c>
      <c r="G63" t="s">
        <v>152</v>
      </c>
      <c r="M63" s="12"/>
      <c r="N63" t="s">
        <v>114</v>
      </c>
      <c r="O63">
        <f t="shared" ref="O63:O69" si="50">AVERAGE(R23,R33,R43,R53)</f>
        <v>0.9665803931840341</v>
      </c>
      <c r="P63">
        <f t="shared" ref="P63:P69" si="51">STDEV(R23,R33,R43,R53)/SQRT(4)</f>
        <v>8.6572358530560903E-2</v>
      </c>
      <c r="Q63" t="s">
        <v>38</v>
      </c>
      <c r="R63" t="s">
        <v>62</v>
      </c>
      <c r="X63" s="12"/>
      <c r="Y63" t="s">
        <v>114</v>
      </c>
      <c r="Z63">
        <f t="shared" ref="Z63:Z69" si="52">AVERAGE(AC23,AC33,AC43,AC53)</f>
        <v>0.9545617650533762</v>
      </c>
      <c r="AA63">
        <f t="shared" ref="AA63:AA69" si="53">STDEV(AC23,AC33,AC43,AC53)/SQRT(4)</f>
        <v>4.1723075488887214E-2</v>
      </c>
      <c r="AB63" t="s">
        <v>38</v>
      </c>
      <c r="AC63" t="s">
        <v>119</v>
      </c>
      <c r="AI63" s="12"/>
      <c r="AJ63" t="s">
        <v>114</v>
      </c>
      <c r="AK63">
        <f t="shared" ref="AK63:AK69" si="54">AVERAGE(AN23,AN33,AN43,AN53)</f>
        <v>0.72344735219347944</v>
      </c>
      <c r="AL63">
        <f t="shared" ref="AL63:AL69" si="55">STDEV(AN23,AN33,AN43,AN53)/SQRT(4)</f>
        <v>5.7763430945519473E-2</v>
      </c>
      <c r="AM63" t="s">
        <v>38</v>
      </c>
      <c r="AN63" t="s">
        <v>153</v>
      </c>
      <c r="AT63" s="12"/>
      <c r="AU63" t="s">
        <v>114</v>
      </c>
      <c r="AV63">
        <f t="shared" ref="AV63:AV69" si="56">AVERAGE(AY23,AY33,AY43,AY53)</f>
        <v>0.57238476210551981</v>
      </c>
      <c r="AW63">
        <f t="shared" ref="AW63:AW69" si="57">STDEV(AY23,AY33,AY43,AY53)/SQRT(4)</f>
        <v>7.7592959851558937E-2</v>
      </c>
      <c r="AX63" t="s">
        <v>117</v>
      </c>
      <c r="AY63" t="s">
        <v>154</v>
      </c>
    </row>
    <row r="64" spans="2:55" x14ac:dyDescent="0.25">
      <c r="B64" s="12"/>
      <c r="C64" t="s">
        <v>115</v>
      </c>
      <c r="D64">
        <f t="shared" si="48"/>
        <v>0.83377654638393506</v>
      </c>
      <c r="E64">
        <f t="shared" si="49"/>
        <v>3.7582820678666168E-2</v>
      </c>
      <c r="F64" t="s">
        <v>38</v>
      </c>
      <c r="G64" t="s">
        <v>155</v>
      </c>
      <c r="M64" s="12"/>
      <c r="N64" t="s">
        <v>115</v>
      </c>
      <c r="O64">
        <f t="shared" si="50"/>
        <v>0.85377631987453206</v>
      </c>
      <c r="P64">
        <f t="shared" si="51"/>
        <v>6.0100587523851758E-2</v>
      </c>
      <c r="Q64" t="s">
        <v>38</v>
      </c>
      <c r="R64" t="s">
        <v>156</v>
      </c>
      <c r="X64" s="12"/>
      <c r="Y64" t="s">
        <v>115</v>
      </c>
      <c r="Z64">
        <f t="shared" si="52"/>
        <v>0.92115152646958964</v>
      </c>
      <c r="AA64">
        <f t="shared" si="53"/>
        <v>4.3932888936349182E-2</v>
      </c>
      <c r="AB64" t="s">
        <v>38</v>
      </c>
      <c r="AC64" t="s">
        <v>157</v>
      </c>
      <c r="AI64" s="12"/>
      <c r="AJ64" t="s">
        <v>115</v>
      </c>
      <c r="AK64">
        <f t="shared" si="54"/>
        <v>0.62573573045901754</v>
      </c>
      <c r="AL64">
        <f t="shared" si="55"/>
        <v>4.6432965373113491E-2</v>
      </c>
      <c r="AM64" t="s">
        <v>117</v>
      </c>
      <c r="AN64" t="s">
        <v>158</v>
      </c>
      <c r="AT64" s="12"/>
      <c r="AU64" t="s">
        <v>115</v>
      </c>
      <c r="AV64">
        <f t="shared" si="56"/>
        <v>0.49497921541023743</v>
      </c>
      <c r="AW64">
        <f t="shared" si="57"/>
        <v>4.3006303623105119E-2</v>
      </c>
      <c r="AX64" t="s">
        <v>70</v>
      </c>
      <c r="AY64" t="s">
        <v>76</v>
      </c>
    </row>
    <row r="65" spans="2:51" x14ac:dyDescent="0.25">
      <c r="B65" s="12"/>
      <c r="C65" t="s">
        <v>116</v>
      </c>
      <c r="D65">
        <f t="shared" si="48"/>
        <v>1.0342888104825212</v>
      </c>
      <c r="E65">
        <f t="shared" si="49"/>
        <v>4.0828141523139377E-2</v>
      </c>
      <c r="F65" t="s">
        <v>38</v>
      </c>
      <c r="G65" t="s">
        <v>62</v>
      </c>
      <c r="M65" s="12"/>
      <c r="N65" t="s">
        <v>116</v>
      </c>
      <c r="O65">
        <f t="shared" si="50"/>
        <v>1.0339650698749219</v>
      </c>
      <c r="P65">
        <f t="shared" si="51"/>
        <v>7.8552662738319803E-2</v>
      </c>
      <c r="Q65" t="s">
        <v>38</v>
      </c>
      <c r="R65" t="s">
        <v>62</v>
      </c>
      <c r="X65" s="12"/>
      <c r="Y65" t="s">
        <v>116</v>
      </c>
      <c r="Z65">
        <f t="shared" si="52"/>
        <v>1.0307520416272009</v>
      </c>
      <c r="AA65">
        <f t="shared" si="53"/>
        <v>3.8216918280166025E-2</v>
      </c>
      <c r="AB65" t="s">
        <v>38</v>
      </c>
      <c r="AC65" t="s">
        <v>62</v>
      </c>
      <c r="AI65" s="12"/>
      <c r="AJ65" t="s">
        <v>116</v>
      </c>
      <c r="AK65">
        <f t="shared" si="54"/>
        <v>1.0077325732091453</v>
      </c>
      <c r="AL65">
        <f t="shared" si="55"/>
        <v>1.2318031245662699E-2</v>
      </c>
      <c r="AM65" t="s">
        <v>38</v>
      </c>
      <c r="AN65" t="s">
        <v>62</v>
      </c>
      <c r="AT65" s="12"/>
      <c r="AU65" t="s">
        <v>116</v>
      </c>
      <c r="AV65">
        <f t="shared" si="56"/>
        <v>0.95039788246860524</v>
      </c>
      <c r="AW65">
        <f t="shared" si="57"/>
        <v>5.1865089701943812E-2</v>
      </c>
      <c r="AX65" t="s">
        <v>38</v>
      </c>
      <c r="AY65" t="s">
        <v>159</v>
      </c>
    </row>
    <row r="66" spans="2:51" x14ac:dyDescent="0.25">
      <c r="B66" s="12" t="s">
        <v>11</v>
      </c>
      <c r="C66" t="s">
        <v>32</v>
      </c>
      <c r="D66">
        <f t="shared" si="48"/>
        <v>1.6702644943811527</v>
      </c>
      <c r="E66">
        <f t="shared" si="49"/>
        <v>9.1527342829546943E-2</v>
      </c>
      <c r="M66" s="12" t="s">
        <v>11</v>
      </c>
      <c r="N66" t="s">
        <v>32</v>
      </c>
      <c r="O66">
        <f t="shared" si="50"/>
        <v>1.4545275663969357</v>
      </c>
      <c r="P66">
        <f t="shared" si="51"/>
        <v>5.3952757868752865E-2</v>
      </c>
      <c r="X66" s="12" t="s">
        <v>11</v>
      </c>
      <c r="Y66" t="s">
        <v>32</v>
      </c>
      <c r="Z66">
        <f t="shared" si="52"/>
        <v>1.5205657801692387</v>
      </c>
      <c r="AA66">
        <f t="shared" si="53"/>
        <v>0.1546256515779266</v>
      </c>
      <c r="AI66" s="12" t="s">
        <v>11</v>
      </c>
      <c r="AJ66" t="s">
        <v>32</v>
      </c>
      <c r="AK66">
        <f t="shared" si="54"/>
        <v>1.6805483650205897</v>
      </c>
      <c r="AL66">
        <f t="shared" si="55"/>
        <v>0.14907217387013541</v>
      </c>
      <c r="AT66" s="12" t="s">
        <v>11</v>
      </c>
      <c r="AU66" t="s">
        <v>32</v>
      </c>
      <c r="AV66">
        <f t="shared" si="56"/>
        <v>2.0412034898035589</v>
      </c>
      <c r="AW66">
        <f t="shared" si="57"/>
        <v>0.16771268158421079</v>
      </c>
    </row>
    <row r="67" spans="2:51" x14ac:dyDescent="0.25">
      <c r="B67" s="12"/>
      <c r="C67" t="s">
        <v>114</v>
      </c>
      <c r="D67">
        <f t="shared" si="48"/>
        <v>0.99025852810782189</v>
      </c>
      <c r="E67">
        <f t="shared" si="49"/>
        <v>4.7078087162262923E-2</v>
      </c>
      <c r="F67" t="s">
        <v>72</v>
      </c>
      <c r="G67" t="s">
        <v>45</v>
      </c>
      <c r="M67" s="12"/>
      <c r="N67" t="s">
        <v>114</v>
      </c>
      <c r="O67">
        <f t="shared" si="50"/>
        <v>1.1909912018932229</v>
      </c>
      <c r="P67">
        <f t="shared" si="51"/>
        <v>8.5948981949943382E-2</v>
      </c>
      <c r="Q67" t="s">
        <v>38</v>
      </c>
      <c r="R67" t="s">
        <v>160</v>
      </c>
      <c r="X67" s="12"/>
      <c r="Y67" t="s">
        <v>114</v>
      </c>
      <c r="Z67">
        <f t="shared" si="52"/>
        <v>0.94648635495062594</v>
      </c>
      <c r="AA67">
        <f t="shared" si="53"/>
        <v>5.2270261326413353E-2</v>
      </c>
      <c r="AB67" t="s">
        <v>72</v>
      </c>
      <c r="AC67" t="s">
        <v>161</v>
      </c>
      <c r="AI67" s="12"/>
      <c r="AJ67" t="s">
        <v>114</v>
      </c>
      <c r="AK67">
        <f t="shared" si="54"/>
        <v>1.251063981134596</v>
      </c>
      <c r="AL67">
        <f t="shared" si="55"/>
        <v>4.8540925014665351E-2</v>
      </c>
      <c r="AM67" t="s">
        <v>70</v>
      </c>
      <c r="AN67" t="s">
        <v>162</v>
      </c>
      <c r="AT67" s="12"/>
      <c r="AU67" t="s">
        <v>114</v>
      </c>
      <c r="AV67">
        <f t="shared" si="56"/>
        <v>0.86514201989540107</v>
      </c>
      <c r="AW67">
        <f t="shared" si="57"/>
        <v>6.1960472042447909E-2</v>
      </c>
      <c r="AX67" t="s">
        <v>72</v>
      </c>
      <c r="AY67" t="s">
        <v>45</v>
      </c>
    </row>
    <row r="68" spans="2:51" x14ac:dyDescent="0.25">
      <c r="B68" s="12"/>
      <c r="C68" t="s">
        <v>115</v>
      </c>
      <c r="D68">
        <f t="shared" si="48"/>
        <v>0.89958842331196509</v>
      </c>
      <c r="E68">
        <f t="shared" si="49"/>
        <v>2.3504891514264895E-2</v>
      </c>
      <c r="F68" t="s">
        <v>72</v>
      </c>
      <c r="G68" t="s">
        <v>45</v>
      </c>
      <c r="M68" s="12"/>
      <c r="N68" t="s">
        <v>115</v>
      </c>
      <c r="O68">
        <f t="shared" si="50"/>
        <v>1.1857004650468057</v>
      </c>
      <c r="P68">
        <f t="shared" si="51"/>
        <v>0.12652838986935436</v>
      </c>
      <c r="Q68" t="s">
        <v>38</v>
      </c>
      <c r="R68" t="s">
        <v>163</v>
      </c>
      <c r="X68" s="12"/>
      <c r="Y68" t="s">
        <v>115</v>
      </c>
      <c r="Z68">
        <f t="shared" si="52"/>
        <v>0.90961773014642233</v>
      </c>
      <c r="AA68">
        <f t="shared" si="53"/>
        <v>6.975647126792911E-2</v>
      </c>
      <c r="AB68" t="s">
        <v>72</v>
      </c>
      <c r="AC68" t="s">
        <v>67</v>
      </c>
      <c r="AI68" s="12"/>
      <c r="AJ68" t="s">
        <v>115</v>
      </c>
      <c r="AK68">
        <f t="shared" si="54"/>
        <v>1.0534887664742387</v>
      </c>
      <c r="AL68">
        <f t="shared" si="55"/>
        <v>1.7239022634034876E-2</v>
      </c>
      <c r="AM68" t="s">
        <v>72</v>
      </c>
      <c r="AN68" t="s">
        <v>45</v>
      </c>
      <c r="AT68" s="12"/>
      <c r="AU68" t="s">
        <v>115</v>
      </c>
      <c r="AV68">
        <f t="shared" si="56"/>
        <v>0.80184529786537717</v>
      </c>
      <c r="AW68">
        <f t="shared" si="57"/>
        <v>3.5495199531772444E-2</v>
      </c>
      <c r="AX68" t="s">
        <v>72</v>
      </c>
      <c r="AY68" t="s">
        <v>45</v>
      </c>
    </row>
    <row r="69" spans="2:51" x14ac:dyDescent="0.25">
      <c r="B69" s="12"/>
      <c r="C69" t="s">
        <v>116</v>
      </c>
      <c r="D69">
        <f t="shared" si="48"/>
        <v>1.1097373041905578</v>
      </c>
      <c r="E69">
        <f t="shared" si="49"/>
        <v>0.15044707212409072</v>
      </c>
      <c r="F69" t="s">
        <v>72</v>
      </c>
      <c r="G69" t="s">
        <v>74</v>
      </c>
      <c r="M69" s="12"/>
      <c r="N69" t="s">
        <v>116</v>
      </c>
      <c r="O69">
        <f t="shared" si="50"/>
        <v>1.0053667495495608</v>
      </c>
      <c r="P69">
        <f t="shared" si="51"/>
        <v>0.12358475757553394</v>
      </c>
      <c r="Q69" t="s">
        <v>117</v>
      </c>
      <c r="R69" t="s">
        <v>164</v>
      </c>
      <c r="X69" s="12"/>
      <c r="Y69" t="s">
        <v>116</v>
      </c>
      <c r="Z69">
        <f t="shared" si="52"/>
        <v>1.0271162115656503</v>
      </c>
      <c r="AA69">
        <f t="shared" si="53"/>
        <v>0.1220242910016538</v>
      </c>
      <c r="AB69" t="s">
        <v>70</v>
      </c>
      <c r="AC69" t="s">
        <v>165</v>
      </c>
      <c r="AI69" s="12"/>
      <c r="AJ69" t="s">
        <v>116</v>
      </c>
      <c r="AK69">
        <f t="shared" si="54"/>
        <v>1.2082078514644032</v>
      </c>
      <c r="AL69">
        <f t="shared" si="55"/>
        <v>9.7998654126184401E-2</v>
      </c>
      <c r="AM69" t="s">
        <v>70</v>
      </c>
      <c r="AN69" t="s">
        <v>166</v>
      </c>
      <c r="AT69" s="12"/>
      <c r="AU69" t="s">
        <v>116</v>
      </c>
      <c r="AV69">
        <f t="shared" si="56"/>
        <v>1.0366291086792316</v>
      </c>
      <c r="AW69">
        <f t="shared" si="57"/>
        <v>8.5587970327622387E-2</v>
      </c>
      <c r="AX69" t="s">
        <v>72</v>
      </c>
      <c r="AY69" t="s">
        <v>45</v>
      </c>
    </row>
    <row r="71" spans="2:51" x14ac:dyDescent="0.25">
      <c r="E71" t="s">
        <v>66</v>
      </c>
      <c r="P71" t="s">
        <v>66</v>
      </c>
      <c r="AA71" t="s">
        <v>66</v>
      </c>
      <c r="AL71" t="s">
        <v>66</v>
      </c>
      <c r="AW71" t="s">
        <v>66</v>
      </c>
    </row>
    <row r="72" spans="2:51" x14ac:dyDescent="0.25">
      <c r="E72" t="s">
        <v>32</v>
      </c>
      <c r="F72" t="s">
        <v>17</v>
      </c>
      <c r="G72" t="s">
        <v>45</v>
      </c>
      <c r="P72" t="s">
        <v>32</v>
      </c>
      <c r="Q72" t="s">
        <v>24</v>
      </c>
      <c r="R72" t="s">
        <v>167</v>
      </c>
      <c r="AA72" t="s">
        <v>32</v>
      </c>
      <c r="AB72" t="s">
        <v>25</v>
      </c>
      <c r="AC72" t="s">
        <v>168</v>
      </c>
      <c r="AL72" t="s">
        <v>32</v>
      </c>
      <c r="AM72" t="s">
        <v>17</v>
      </c>
      <c r="AN72" t="s">
        <v>45</v>
      </c>
      <c r="AW72" t="s">
        <v>32</v>
      </c>
      <c r="AX72" t="s">
        <v>17</v>
      </c>
      <c r="AY72" t="s">
        <v>45</v>
      </c>
    </row>
    <row r="73" spans="2:51" x14ac:dyDescent="0.25">
      <c r="E73" t="s">
        <v>114</v>
      </c>
      <c r="F73" t="s">
        <v>38</v>
      </c>
      <c r="G73" t="s">
        <v>169</v>
      </c>
      <c r="P73" t="s">
        <v>114</v>
      </c>
      <c r="Q73" t="s">
        <v>38</v>
      </c>
      <c r="R73" t="s">
        <v>170</v>
      </c>
      <c r="AA73" t="s">
        <v>114</v>
      </c>
      <c r="AB73" t="s">
        <v>38</v>
      </c>
      <c r="AC73" t="s">
        <v>62</v>
      </c>
      <c r="AL73" t="s">
        <v>114</v>
      </c>
      <c r="AM73" t="s">
        <v>17</v>
      </c>
      <c r="AN73" t="s">
        <v>121</v>
      </c>
      <c r="AW73" t="s">
        <v>114</v>
      </c>
      <c r="AX73" t="s">
        <v>38</v>
      </c>
      <c r="AY73" t="s">
        <v>171</v>
      </c>
    </row>
    <row r="74" spans="2:51" x14ac:dyDescent="0.25">
      <c r="E74" t="s">
        <v>115</v>
      </c>
      <c r="F74" t="s">
        <v>38</v>
      </c>
      <c r="G74" t="s">
        <v>172</v>
      </c>
      <c r="P74" t="s">
        <v>115</v>
      </c>
      <c r="Q74" t="s">
        <v>38</v>
      </c>
      <c r="R74" t="s">
        <v>173</v>
      </c>
      <c r="AA74" t="s">
        <v>115</v>
      </c>
      <c r="AB74" t="s">
        <v>38</v>
      </c>
      <c r="AC74" t="s">
        <v>62</v>
      </c>
      <c r="AL74" t="s">
        <v>115</v>
      </c>
      <c r="AM74" t="s">
        <v>25</v>
      </c>
      <c r="AN74" t="s">
        <v>174</v>
      </c>
      <c r="AW74" t="s">
        <v>115</v>
      </c>
      <c r="AX74" t="s">
        <v>38</v>
      </c>
      <c r="AY74" t="s">
        <v>175</v>
      </c>
    </row>
    <row r="75" spans="2:51" x14ac:dyDescent="0.25">
      <c r="E75" t="s">
        <v>116</v>
      </c>
      <c r="F75" t="s">
        <v>38</v>
      </c>
      <c r="G75" t="s">
        <v>176</v>
      </c>
      <c r="P75" t="s">
        <v>116</v>
      </c>
      <c r="Q75" t="s">
        <v>38</v>
      </c>
      <c r="R75" t="s">
        <v>62</v>
      </c>
      <c r="AA75" t="s">
        <v>116</v>
      </c>
      <c r="AB75" t="s">
        <v>38</v>
      </c>
      <c r="AC75" t="s">
        <v>62</v>
      </c>
      <c r="AL75" t="s">
        <v>116</v>
      </c>
      <c r="AM75" t="s">
        <v>38</v>
      </c>
      <c r="AN75" t="s">
        <v>177</v>
      </c>
      <c r="AW75" t="s">
        <v>116</v>
      </c>
      <c r="AX75" t="s">
        <v>38</v>
      </c>
      <c r="AY75" t="s">
        <v>178</v>
      </c>
    </row>
    <row r="77" spans="2:51" x14ac:dyDescent="0.25">
      <c r="B77" t="s">
        <v>179</v>
      </c>
      <c r="M77" t="s">
        <v>179</v>
      </c>
      <c r="X77" t="s">
        <v>179</v>
      </c>
      <c r="AI77" t="s">
        <v>179</v>
      </c>
      <c r="AT77" t="s">
        <v>179</v>
      </c>
    </row>
    <row r="78" spans="2:51" x14ac:dyDescent="0.25">
      <c r="C78" s="5" t="s">
        <v>32</v>
      </c>
      <c r="D78" s="5" t="s">
        <v>114</v>
      </c>
      <c r="E78" s="5" t="s">
        <v>115</v>
      </c>
      <c r="F78" s="5" t="s">
        <v>116</v>
      </c>
      <c r="H78" s="2"/>
      <c r="K78" s="2"/>
      <c r="N78" s="5" t="s">
        <v>32</v>
      </c>
      <c r="O78" s="5" t="s">
        <v>114</v>
      </c>
      <c r="P78" s="5" t="s">
        <v>115</v>
      </c>
      <c r="Q78" s="5" t="s">
        <v>116</v>
      </c>
      <c r="Y78" s="5" t="s">
        <v>32</v>
      </c>
      <c r="Z78" s="5" t="s">
        <v>114</v>
      </c>
      <c r="AA78" s="5" t="s">
        <v>115</v>
      </c>
      <c r="AB78" s="5" t="s">
        <v>116</v>
      </c>
      <c r="AJ78" s="5" t="s">
        <v>32</v>
      </c>
      <c r="AK78" s="5" t="s">
        <v>114</v>
      </c>
      <c r="AL78" s="5" t="s">
        <v>115</v>
      </c>
      <c r="AM78" s="5" t="s">
        <v>116</v>
      </c>
      <c r="AU78" s="5" t="s">
        <v>32</v>
      </c>
      <c r="AV78" s="5" t="s">
        <v>114</v>
      </c>
      <c r="AW78" s="5" t="s">
        <v>115</v>
      </c>
      <c r="AX78" s="5" t="s">
        <v>116</v>
      </c>
    </row>
    <row r="79" spans="2:51" x14ac:dyDescent="0.25">
      <c r="B79" s="2" t="s">
        <v>3</v>
      </c>
      <c r="C79">
        <f>G26/G22</f>
        <v>1.58216106640457</v>
      </c>
      <c r="D79">
        <f>G27/G23</f>
        <v>1.2405234928988969</v>
      </c>
      <c r="E79">
        <f>G28/G24</f>
        <v>1.060276657192627</v>
      </c>
      <c r="F79">
        <f>G29/G25</f>
        <v>1.3813165732747736</v>
      </c>
      <c r="M79" s="2" t="s">
        <v>3</v>
      </c>
      <c r="N79">
        <f>R26/R22</f>
        <v>1.546896076256707</v>
      </c>
      <c r="O79">
        <f>R27/R23</f>
        <v>1.1530518071741762</v>
      </c>
      <c r="P79">
        <f>R28/R24</f>
        <v>1.2878145054635344</v>
      </c>
      <c r="Q79">
        <f>R29/R25</f>
        <v>0.84749527256129364</v>
      </c>
      <c r="X79" s="2" t="s">
        <v>3</v>
      </c>
      <c r="Y79">
        <f>AC26/AC22</f>
        <v>1.4191842319696197</v>
      </c>
      <c r="Z79">
        <f>AC27/AC23</f>
        <v>0.98174202105333819</v>
      </c>
      <c r="AA79">
        <f>AC28/AC24</f>
        <v>1.0931003479040367</v>
      </c>
      <c r="AB79">
        <f>AC29/AC25</f>
        <v>1.2105012112247282</v>
      </c>
      <c r="AI79" s="2" t="s">
        <v>3</v>
      </c>
      <c r="AJ79">
        <f>AN26/AN22</f>
        <v>1.4154061547753038</v>
      </c>
      <c r="AK79">
        <f>AN27/AN23</f>
        <v>1.7537528806185521</v>
      </c>
      <c r="AL79">
        <f>AN28/AN24</f>
        <v>1.8460508241758191</v>
      </c>
      <c r="AM79">
        <f>AN29/AN25</f>
        <v>1.4872790665561975</v>
      </c>
      <c r="AT79" s="2" t="s">
        <v>3</v>
      </c>
      <c r="AU79">
        <f>AY26/AY22</f>
        <v>1.6768457028536496</v>
      </c>
      <c r="AV79">
        <f>AY27/AY23</f>
        <v>1.6442197029424797</v>
      </c>
      <c r="AW79">
        <f>AY28/AY24</f>
        <v>1.7010216346153868</v>
      </c>
      <c r="AX79">
        <f>AY29/AY25</f>
        <v>1.2724855705319131</v>
      </c>
    </row>
    <row r="80" spans="2:51" x14ac:dyDescent="0.25">
      <c r="B80" s="2" t="s">
        <v>12</v>
      </c>
      <c r="C80">
        <f>G36/G32</f>
        <v>1.5890807200613535</v>
      </c>
      <c r="D80">
        <f>G37/G33</f>
        <v>1.11921998001998</v>
      </c>
      <c r="E80">
        <f>G38/G34</f>
        <v>1.1625966432694748</v>
      </c>
      <c r="F80">
        <f>G39/G35</f>
        <v>1.1784702549575048</v>
      </c>
      <c r="M80" s="2" t="s">
        <v>12</v>
      </c>
      <c r="N80">
        <f>R36/R32</f>
        <v>1.5242798214002402</v>
      </c>
      <c r="O80">
        <f>R37/R33</f>
        <v>0.99286872163980489</v>
      </c>
      <c r="P80">
        <f>R38/R34</f>
        <v>1.2063047170312851</v>
      </c>
      <c r="Q80">
        <f>R39/R35</f>
        <v>0.64738546299484656</v>
      </c>
      <c r="X80" s="2" t="s">
        <v>12</v>
      </c>
      <c r="Y80">
        <f>AC36/AC32</f>
        <v>1.3114383582107914</v>
      </c>
      <c r="Z80">
        <f>AC37/AC33</f>
        <v>0.964878048780488</v>
      </c>
      <c r="AA80">
        <f>AC38/AC34</f>
        <v>1.1291867937614699</v>
      </c>
      <c r="AB80">
        <f>AC39/AC35</f>
        <v>1.0224947577792651</v>
      </c>
      <c r="AI80" s="2" t="s">
        <v>12</v>
      </c>
      <c r="AJ80">
        <f>AN36/AN32</f>
        <v>1.4522144255967846</v>
      </c>
      <c r="AK80">
        <f>AN37/AN33</f>
        <v>1.5075738228252178</v>
      </c>
      <c r="AL80">
        <f>AN38/AN34</f>
        <v>1.7120925490693111</v>
      </c>
      <c r="AM80">
        <f>AN39/AN35</f>
        <v>1.1282369402342129</v>
      </c>
      <c r="AT80" s="2" t="s">
        <v>12</v>
      </c>
      <c r="AU80">
        <f>AY36/AY32</f>
        <v>2.0994096378499796</v>
      </c>
      <c r="AV80">
        <f>AY37/AY33</f>
        <v>1.2431230360164389</v>
      </c>
      <c r="AW80">
        <f>AY38/AY34</f>
        <v>1.6387394584578172</v>
      </c>
      <c r="AX80">
        <f>AY39/AY35</f>
        <v>1.058471281090924</v>
      </c>
    </row>
    <row r="81" spans="1:50" x14ac:dyDescent="0.25">
      <c r="B81" s="2" t="s">
        <v>13</v>
      </c>
      <c r="C81">
        <f>G46/G42</f>
        <v>1.9444403568472364</v>
      </c>
      <c r="D81">
        <f>G47/G43</f>
        <v>0.96469940374463736</v>
      </c>
      <c r="E81">
        <f>G48/G44</f>
        <v>0.91913628222890753</v>
      </c>
      <c r="F81">
        <f>G49/G45</f>
        <v>0.91539756547484086</v>
      </c>
      <c r="M81" s="2" t="s">
        <v>13</v>
      </c>
      <c r="N81">
        <f>R46/R42</f>
        <v>1.3086909881521354</v>
      </c>
      <c r="O81">
        <f>R47/R43</f>
        <v>1.3608679915767303</v>
      </c>
      <c r="P81">
        <f>R48/R44</f>
        <v>1.5590637329654105</v>
      </c>
      <c r="Q81">
        <f>R49/R45</f>
        <v>1.3909341569286036</v>
      </c>
      <c r="X81" s="2" t="s">
        <v>13</v>
      </c>
      <c r="Y81">
        <f>AC46/AC42</f>
        <v>1.9797023956098072</v>
      </c>
      <c r="Z81">
        <f>AC47/AC43</f>
        <v>0.81528341724866171</v>
      </c>
      <c r="AA81">
        <f>AC48/AC44</f>
        <v>0.68862225312734182</v>
      </c>
      <c r="AB81">
        <f>AC49/AC45</f>
        <v>0.84255515377820478</v>
      </c>
      <c r="AI81" s="2" t="s">
        <v>13</v>
      </c>
      <c r="AJ81">
        <f>AN46/AN42</f>
        <v>2.033291207615243</v>
      </c>
      <c r="AK81">
        <f>AN47/AN43</f>
        <v>1.5367928650371374</v>
      </c>
      <c r="AL81">
        <f>AN48/AN44</f>
        <v>1.3348502085703426</v>
      </c>
      <c r="AM81">
        <f>AN49/AN45</f>
        <v>1.1323194891733701</v>
      </c>
      <c r="AT81" s="2" t="s">
        <v>13</v>
      </c>
      <c r="AU81">
        <f>AY46/AY42</f>
        <v>2.4722375409978805</v>
      </c>
      <c r="AV81">
        <f>AY47/AY43</f>
        <v>1.3902562579698459</v>
      </c>
      <c r="AW81">
        <f>AY48/AY44</f>
        <v>1.3422704638281211</v>
      </c>
      <c r="AX81">
        <f>AY49/AY45</f>
        <v>1.0535535070112152</v>
      </c>
    </row>
    <row r="82" spans="1:50" x14ac:dyDescent="0.25">
      <c r="B82" s="2" t="s">
        <v>98</v>
      </c>
      <c r="C82">
        <f>G56/G52</f>
        <v>1.5653758342114508</v>
      </c>
      <c r="D82">
        <f>G57/G53</f>
        <v>1.2448561709165207</v>
      </c>
      <c r="E82">
        <f>G58/G54</f>
        <v>1.2058755278101341</v>
      </c>
      <c r="F82">
        <f>G59/G55</f>
        <v>0.80475906094436522</v>
      </c>
      <c r="M82" s="2" t="s">
        <v>98</v>
      </c>
      <c r="N82">
        <f>R56/R52</f>
        <v>1.43824337977866</v>
      </c>
      <c r="O82">
        <f>R57/R53</f>
        <v>1.5175857126381862</v>
      </c>
      <c r="P82">
        <f>R58/R54</f>
        <v>1.4847389527566637</v>
      </c>
      <c r="Q82">
        <f>R59/R55</f>
        <v>1.1162242986053625</v>
      </c>
      <c r="X82" s="2" t="s">
        <v>98</v>
      </c>
      <c r="Y82">
        <f>AC56/AC52</f>
        <v>1.3719381348867368</v>
      </c>
      <c r="Z82">
        <f>AC57/AC53</f>
        <v>1.2426796017517994</v>
      </c>
      <c r="AA82">
        <f>AC58/AC54</f>
        <v>1.0909166133585408</v>
      </c>
      <c r="AB82">
        <f>AC59/AC55</f>
        <v>0.87808507973616101</v>
      </c>
      <c r="AI82" s="2" t="s">
        <v>98</v>
      </c>
      <c r="AJ82">
        <f>AN56/AN52</f>
        <v>1.8212816720950278</v>
      </c>
      <c r="AK82">
        <f>AN57/AN53</f>
        <v>2.2663054712124255</v>
      </c>
      <c r="AL82">
        <f>AN58/AN54</f>
        <v>1.9607670826254258</v>
      </c>
      <c r="AM82">
        <f>AN59/AN55</f>
        <v>1.0492737742755245</v>
      </c>
      <c r="AT82" s="2" t="s">
        <v>98</v>
      </c>
      <c r="AU82">
        <f>AY56/AY52</f>
        <v>1.9163210775127253</v>
      </c>
      <c r="AV82">
        <f>AY57/AY53</f>
        <v>1.9740436375218628</v>
      </c>
      <c r="AW82">
        <f>AY58/AY54</f>
        <v>1.9117342131502961</v>
      </c>
      <c r="AX82">
        <f>AY59/AY55</f>
        <v>0.97481141128545512</v>
      </c>
    </row>
    <row r="84" spans="1:50" x14ac:dyDescent="0.25">
      <c r="B84" s="5" t="s">
        <v>14</v>
      </c>
      <c r="C84">
        <f>AVERAGE(C79:C82)</f>
        <v>1.6702644943811527</v>
      </c>
      <c r="D84">
        <f t="shared" ref="D84:F84" si="58">AVERAGE(D79:D82)</f>
        <v>1.1423247618950088</v>
      </c>
      <c r="E84">
        <f t="shared" si="58"/>
        <v>1.0869712776252858</v>
      </c>
      <c r="F84">
        <f t="shared" si="58"/>
        <v>1.069985863662871</v>
      </c>
      <c r="M84" s="5" t="s">
        <v>14</v>
      </c>
      <c r="N84">
        <f>AVERAGE(N79:N82)</f>
        <v>1.4545275663969357</v>
      </c>
      <c r="O84">
        <f t="shared" ref="O84:Q84" si="59">AVERAGE(O79:O82)</f>
        <v>1.2560935582572244</v>
      </c>
      <c r="P84">
        <f t="shared" si="59"/>
        <v>1.3844804770542234</v>
      </c>
      <c r="Q84">
        <f t="shared" si="59"/>
        <v>1.0005097977725266</v>
      </c>
      <c r="X84" s="5" t="s">
        <v>14</v>
      </c>
      <c r="Y84">
        <f>AVERAGE(Y79:Y82)</f>
        <v>1.5205657801692387</v>
      </c>
      <c r="Z84">
        <f t="shared" ref="Z84:AB84" si="60">AVERAGE(Z79:Z82)</f>
        <v>1.0011457722085719</v>
      </c>
      <c r="AA84">
        <f t="shared" si="60"/>
        <v>1.0004565020378473</v>
      </c>
      <c r="AB84">
        <f t="shared" si="60"/>
        <v>0.98840905062958972</v>
      </c>
      <c r="AI84" s="5" t="s">
        <v>14</v>
      </c>
      <c r="AJ84">
        <f>AVERAGE(AJ79:AJ82)</f>
        <v>1.6805483650205897</v>
      </c>
      <c r="AK84">
        <f t="shared" ref="AK84:AM84" si="61">AVERAGE(AK79:AK82)</f>
        <v>1.7661062599233333</v>
      </c>
      <c r="AL84">
        <f t="shared" si="61"/>
        <v>1.7134401661102245</v>
      </c>
      <c r="AM84">
        <f t="shared" si="61"/>
        <v>1.1992773175598264</v>
      </c>
      <c r="AT84" s="5" t="s">
        <v>14</v>
      </c>
      <c r="AU84">
        <f>AVERAGE(AU79:AU82)</f>
        <v>2.0412034898035589</v>
      </c>
      <c r="AV84">
        <f t="shared" ref="AV84:AX84" si="62">AVERAGE(AV79:AV82)</f>
        <v>1.5629106586126569</v>
      </c>
      <c r="AW84">
        <f t="shared" si="62"/>
        <v>1.6484414425129055</v>
      </c>
      <c r="AX84">
        <f t="shared" si="62"/>
        <v>1.0898304424798768</v>
      </c>
    </row>
    <row r="85" spans="1:50" x14ac:dyDescent="0.25">
      <c r="B85" s="5" t="s">
        <v>15</v>
      </c>
      <c r="C85">
        <f>STDEV(C79:C82)/SQRT(4)</f>
        <v>9.1527342829546943E-2</v>
      </c>
      <c r="D85">
        <f t="shared" ref="D85:F85" si="63">STDEV(D79:D82)/SQRT(4)</f>
        <v>6.5979971336163137E-2</v>
      </c>
      <c r="E85">
        <f t="shared" si="63"/>
        <v>6.3730294392714076E-2</v>
      </c>
      <c r="F85">
        <f t="shared" si="63"/>
        <v>0.13004437470820362</v>
      </c>
      <c r="M85" s="5" t="s">
        <v>15</v>
      </c>
      <c r="N85">
        <f>STDEV(N79:N82)/SQRT(4)</f>
        <v>5.3952757868752865E-2</v>
      </c>
      <c r="O85">
        <f t="shared" ref="O85:Q85" si="64">STDEV(O79:O82)/SQRT(4)</f>
        <v>0.11520298960195893</v>
      </c>
      <c r="P85">
        <f t="shared" si="64"/>
        <v>8.2473221269113842E-2</v>
      </c>
      <c r="Q85">
        <f t="shared" si="64"/>
        <v>0.16174343538024019</v>
      </c>
      <c r="X85" s="5" t="s">
        <v>15</v>
      </c>
      <c r="Y85">
        <f>STDEV(Y79:Y82)/SQRT(4)</f>
        <v>0.1546256515779266</v>
      </c>
      <c r="Z85">
        <f t="shared" ref="Z85:AB85" si="65">STDEV(Z79:Z82)/SQRT(4)</f>
        <v>8.8776526142241435E-2</v>
      </c>
      <c r="AA85">
        <f t="shared" si="65"/>
        <v>0.10431442881893889</v>
      </c>
      <c r="AB85">
        <f t="shared" si="65"/>
        <v>8.3631882382527695E-2</v>
      </c>
      <c r="AI85" s="5" t="s">
        <v>15</v>
      </c>
      <c r="AJ85">
        <f>STDEV(AJ79:AJ82)/SQRT(4)</f>
        <v>0.14907217387013541</v>
      </c>
      <c r="AK85">
        <f t="shared" ref="AK85:AM85" si="66">STDEV(AK79:AK82)/SQRT(4)</f>
        <v>0.17554095226389974</v>
      </c>
      <c r="AL85">
        <f t="shared" si="66"/>
        <v>0.13604177124669181</v>
      </c>
      <c r="AM85">
        <f t="shared" si="66"/>
        <v>9.7884352007700418E-2</v>
      </c>
      <c r="AT85" s="5" t="s">
        <v>15</v>
      </c>
      <c r="AU85">
        <f>STDEV(AU79:AU82)/SQRT(4)</f>
        <v>0.16771268158421079</v>
      </c>
      <c r="AV85">
        <f t="shared" ref="AV85:AX85" si="67">STDEV(AV79:AV82)/SQRT(4)</f>
        <v>0.16013409814476784</v>
      </c>
      <c r="AW85">
        <f t="shared" si="67"/>
        <v>0.1175877531728427</v>
      </c>
      <c r="AX85">
        <f t="shared" si="67"/>
        <v>6.3830300008842114E-2</v>
      </c>
    </row>
    <row r="86" spans="1:50" x14ac:dyDescent="0.25">
      <c r="B86" s="5" t="s">
        <v>37</v>
      </c>
      <c r="D86" t="s">
        <v>70</v>
      </c>
      <c r="E86" t="s">
        <v>70</v>
      </c>
      <c r="F86" t="s">
        <v>70</v>
      </c>
      <c r="M86" s="5" t="s">
        <v>37</v>
      </c>
      <c r="O86" t="s">
        <v>38</v>
      </c>
      <c r="P86" t="s">
        <v>38</v>
      </c>
      <c r="Q86" t="s">
        <v>117</v>
      </c>
      <c r="X86" s="5" t="s">
        <v>37</v>
      </c>
      <c r="Z86" t="s">
        <v>117</v>
      </c>
      <c r="AA86" t="s">
        <v>117</v>
      </c>
      <c r="AB86" t="s">
        <v>117</v>
      </c>
      <c r="AI86" s="5" t="s">
        <v>37</v>
      </c>
      <c r="AK86" t="s">
        <v>38</v>
      </c>
      <c r="AL86" t="s">
        <v>38</v>
      </c>
      <c r="AM86" t="s">
        <v>38</v>
      </c>
      <c r="AT86" s="5" t="s">
        <v>37</v>
      </c>
      <c r="AV86" t="s">
        <v>38</v>
      </c>
      <c r="AW86" t="s">
        <v>38</v>
      </c>
      <c r="AX86" t="s">
        <v>72</v>
      </c>
    </row>
    <row r="87" spans="1:50" x14ac:dyDescent="0.25">
      <c r="B87" s="5"/>
      <c r="D87" t="s">
        <v>180</v>
      </c>
      <c r="E87" t="s">
        <v>181</v>
      </c>
      <c r="F87" t="s">
        <v>182</v>
      </c>
      <c r="M87" s="5"/>
      <c r="O87" t="s">
        <v>183</v>
      </c>
      <c r="P87" t="s">
        <v>184</v>
      </c>
      <c r="Q87" t="s">
        <v>185</v>
      </c>
      <c r="X87" s="5"/>
      <c r="Z87" t="s">
        <v>186</v>
      </c>
      <c r="AA87" t="s">
        <v>187</v>
      </c>
      <c r="AB87" t="s">
        <v>188</v>
      </c>
      <c r="AI87" s="5"/>
      <c r="AK87" t="s">
        <v>189</v>
      </c>
      <c r="AL87" t="s">
        <v>172</v>
      </c>
      <c r="AM87" t="s">
        <v>190</v>
      </c>
      <c r="AT87" s="5"/>
      <c r="AV87" t="s">
        <v>191</v>
      </c>
      <c r="AW87" t="s">
        <v>192</v>
      </c>
      <c r="AX87" t="s">
        <v>161</v>
      </c>
    </row>
    <row r="89" spans="1:50" x14ac:dyDescent="0.25">
      <c r="A89" s="2" t="s">
        <v>26</v>
      </c>
    </row>
    <row r="90" spans="1:50" x14ac:dyDescent="0.25">
      <c r="A90" s="1" t="s">
        <v>193</v>
      </c>
      <c r="B90" s="1" t="s">
        <v>200</v>
      </c>
      <c r="D90" s="2" t="s">
        <v>3</v>
      </c>
      <c r="E90" s="2" t="s">
        <v>12</v>
      </c>
      <c r="F90" s="2" t="s">
        <v>13</v>
      </c>
      <c r="G90" s="5" t="s">
        <v>14</v>
      </c>
      <c r="H90" s="5" t="s">
        <v>15</v>
      </c>
      <c r="I90" s="5" t="s">
        <v>37</v>
      </c>
      <c r="L90" s="1" t="s">
        <v>201</v>
      </c>
      <c r="N90" s="2" t="s">
        <v>3</v>
      </c>
      <c r="O90" s="2" t="s">
        <v>12</v>
      </c>
      <c r="P90" s="2" t="s">
        <v>13</v>
      </c>
      <c r="Q90" s="5" t="s">
        <v>14</v>
      </c>
      <c r="R90" s="5" t="s">
        <v>15</v>
      </c>
      <c r="S90" s="5" t="s">
        <v>37</v>
      </c>
    </row>
    <row r="91" spans="1:50" x14ac:dyDescent="0.25">
      <c r="B91" s="12" t="s">
        <v>10</v>
      </c>
      <c r="C91" t="s">
        <v>32</v>
      </c>
      <c r="D91">
        <v>1</v>
      </c>
      <c r="E91">
        <v>1</v>
      </c>
      <c r="F91">
        <v>1</v>
      </c>
      <c r="G91">
        <f>AVERAGE(D91:F91)</f>
        <v>1</v>
      </c>
      <c r="H91">
        <f>STDEV(D91:F91)/SQRT(3)</f>
        <v>0</v>
      </c>
      <c r="L91" s="12" t="s">
        <v>10</v>
      </c>
      <c r="M91" t="s">
        <v>32</v>
      </c>
      <c r="N91">
        <v>1</v>
      </c>
      <c r="O91">
        <v>1</v>
      </c>
      <c r="P91">
        <v>1</v>
      </c>
      <c r="Q91">
        <f>AVERAGE(N91:P91)</f>
        <v>1</v>
      </c>
      <c r="R91">
        <f>STDEV(N91:P91)/SQRT(3)</f>
        <v>0</v>
      </c>
    </row>
    <row r="92" spans="1:50" x14ac:dyDescent="0.25">
      <c r="B92" s="12"/>
      <c r="C92" t="s">
        <v>114</v>
      </c>
      <c r="D92">
        <v>0.45145631030063282</v>
      </c>
      <c r="E92">
        <v>0.2871091786235222</v>
      </c>
      <c r="F92">
        <v>0.34020396098816347</v>
      </c>
      <c r="G92">
        <f>AVERAGE(D92:F92)</f>
        <v>0.35958981663743955</v>
      </c>
      <c r="H92">
        <f>STDEV(D92:F92)/SQRT(3)</f>
        <v>4.8422974822785209E-2</v>
      </c>
      <c r="I92" t="s">
        <v>117</v>
      </c>
      <c r="J92" t="s">
        <v>194</v>
      </c>
      <c r="L92" s="12"/>
      <c r="M92" t="s">
        <v>114</v>
      </c>
      <c r="N92">
        <v>0.39322110689019607</v>
      </c>
      <c r="O92">
        <v>0.30314001904945992</v>
      </c>
      <c r="P92">
        <v>0.4196723280852514</v>
      </c>
      <c r="Q92">
        <f t="shared" ref="Q92:Q98" si="68">AVERAGE(N92:P92)</f>
        <v>0.37201115134163582</v>
      </c>
      <c r="R92">
        <f t="shared" ref="R92:R98" si="69">STDEV(N92:P92)/SQRT(3)</f>
        <v>3.5271997500766247E-2</v>
      </c>
      <c r="S92" s="7" t="s">
        <v>70</v>
      </c>
      <c r="T92" s="6" t="s">
        <v>203</v>
      </c>
    </row>
    <row r="93" spans="1:50" x14ac:dyDescent="0.25">
      <c r="B93" s="12"/>
      <c r="C93" t="s">
        <v>115</v>
      </c>
      <c r="D93">
        <v>0.63042951271920755</v>
      </c>
      <c r="E93">
        <v>0.28784329037881357</v>
      </c>
      <c r="F93">
        <v>0.33922664471473657</v>
      </c>
      <c r="G93">
        <f t="shared" ref="G93:G98" si="70">AVERAGE(D93:F93)</f>
        <v>0.41916648260425254</v>
      </c>
      <c r="H93">
        <f t="shared" ref="H93:H98" si="71">STDEV(D93:F93)/SQRT(3)</f>
        <v>0.10666788519468122</v>
      </c>
      <c r="I93" t="s">
        <v>38</v>
      </c>
      <c r="J93" t="s">
        <v>195</v>
      </c>
      <c r="L93" s="12"/>
      <c r="M93" t="s">
        <v>115</v>
      </c>
      <c r="N93">
        <v>0.63228335103275346</v>
      </c>
      <c r="O93">
        <v>0.30136562178077458</v>
      </c>
      <c r="P93">
        <v>0.43770275347913373</v>
      </c>
      <c r="Q93">
        <f t="shared" si="68"/>
        <v>0.45711724209755394</v>
      </c>
      <c r="R93">
        <f t="shared" si="69"/>
        <v>9.6019664061686855E-2</v>
      </c>
      <c r="S93" s="7" t="s">
        <v>117</v>
      </c>
      <c r="T93" s="6" t="s">
        <v>205</v>
      </c>
    </row>
    <row r="94" spans="1:50" x14ac:dyDescent="0.25">
      <c r="B94" s="12"/>
      <c r="C94" t="s">
        <v>116</v>
      </c>
      <c r="D94">
        <v>0.89277935310477197</v>
      </c>
      <c r="E94">
        <v>0.96763198933728745</v>
      </c>
      <c r="F94">
        <v>0.99896740163436792</v>
      </c>
      <c r="G94">
        <f t="shared" si="70"/>
        <v>0.95312624802547585</v>
      </c>
      <c r="H94">
        <f t="shared" si="71"/>
        <v>3.1500200056956557E-2</v>
      </c>
      <c r="I94" t="s">
        <v>38</v>
      </c>
      <c r="J94" t="s">
        <v>62</v>
      </c>
      <c r="L94" s="12"/>
      <c r="M94" t="s">
        <v>116</v>
      </c>
      <c r="N94">
        <v>1.0063371284244926</v>
      </c>
      <c r="O94">
        <v>0.94811127724312827</v>
      </c>
      <c r="P94">
        <v>1.0016757521500232</v>
      </c>
      <c r="Q94">
        <f t="shared" si="68"/>
        <v>0.98537471927254805</v>
      </c>
      <c r="R94">
        <f t="shared" si="69"/>
        <v>1.8680249740505729E-2</v>
      </c>
      <c r="S94" s="7" t="s">
        <v>38</v>
      </c>
      <c r="T94" s="6" t="s">
        <v>62</v>
      </c>
      <c r="W94" s="6"/>
      <c r="X94" s="6"/>
      <c r="Y94" s="6"/>
      <c r="Z94" s="6"/>
      <c r="AA94" s="6"/>
      <c r="AB94" s="6"/>
    </row>
    <row r="95" spans="1:50" x14ac:dyDescent="0.25">
      <c r="B95" s="12" t="s">
        <v>11</v>
      </c>
      <c r="C95" t="s">
        <v>32</v>
      </c>
      <c r="D95">
        <v>2.4473212046577553</v>
      </c>
      <c r="E95">
        <v>1.8131777843437245</v>
      </c>
      <c r="F95">
        <v>2.1651834356824988</v>
      </c>
      <c r="G95">
        <f t="shared" si="70"/>
        <v>2.1418941415613264</v>
      </c>
      <c r="H95">
        <f t="shared" si="71"/>
        <v>0.18343142478629426</v>
      </c>
      <c r="L95" s="12" t="s">
        <v>11</v>
      </c>
      <c r="M95" t="s">
        <v>32</v>
      </c>
      <c r="N95">
        <v>1.776669051402533</v>
      </c>
      <c r="O95">
        <v>1.3040262698507052</v>
      </c>
      <c r="P95">
        <v>1.5708371511475154</v>
      </c>
      <c r="Q95">
        <f t="shared" si="68"/>
        <v>1.5505108241335845</v>
      </c>
      <c r="R95">
        <f t="shared" si="69"/>
        <v>0.13681821201344779</v>
      </c>
      <c r="S95" s="6"/>
      <c r="T95" s="6"/>
      <c r="W95" s="6"/>
      <c r="X95" s="6"/>
      <c r="Y95" s="6"/>
      <c r="Z95" s="6"/>
      <c r="AA95" s="7"/>
      <c r="AB95" s="6"/>
    </row>
    <row r="96" spans="1:50" x14ac:dyDescent="0.25">
      <c r="B96" s="12"/>
      <c r="C96" t="s">
        <v>114</v>
      </c>
      <c r="D96">
        <v>0.7370144099600503</v>
      </c>
      <c r="E96">
        <v>1.0751744159024514</v>
      </c>
      <c r="F96">
        <v>0.76007661777511304</v>
      </c>
      <c r="G96">
        <f t="shared" si="70"/>
        <v>0.85742181454587163</v>
      </c>
      <c r="H96">
        <f t="shared" si="71"/>
        <v>0.10907965423715876</v>
      </c>
      <c r="I96" t="s">
        <v>72</v>
      </c>
      <c r="J96" t="s">
        <v>45</v>
      </c>
      <c r="L96" s="12"/>
      <c r="M96" t="s">
        <v>114</v>
      </c>
      <c r="N96">
        <v>0.61042382528603911</v>
      </c>
      <c r="O96">
        <v>1.1251502400544631</v>
      </c>
      <c r="P96">
        <v>0.91362312254865408</v>
      </c>
      <c r="Q96">
        <f t="shared" si="68"/>
        <v>0.88306572929638538</v>
      </c>
      <c r="R96">
        <f t="shared" si="69"/>
        <v>0.14937217079816578</v>
      </c>
      <c r="S96" s="7" t="s">
        <v>70</v>
      </c>
      <c r="T96" s="6" t="s">
        <v>207</v>
      </c>
      <c r="W96" s="6"/>
      <c r="X96" s="7"/>
      <c r="Y96" s="6"/>
      <c r="Z96" s="6"/>
      <c r="AA96" s="7"/>
      <c r="AB96" s="6"/>
    </row>
    <row r="97" spans="1:28" x14ac:dyDescent="0.25">
      <c r="B97" s="12"/>
      <c r="C97" t="s">
        <v>115</v>
      </c>
      <c r="D97">
        <v>1.2589450001454503</v>
      </c>
      <c r="E97">
        <v>0.92323152525304952</v>
      </c>
      <c r="F97">
        <v>0.93433471197120821</v>
      </c>
      <c r="G97">
        <f t="shared" si="70"/>
        <v>1.038837079123236</v>
      </c>
      <c r="H97">
        <f t="shared" si="71"/>
        <v>0.11010062497758726</v>
      </c>
      <c r="I97" t="s">
        <v>72</v>
      </c>
      <c r="J97" t="s">
        <v>132</v>
      </c>
      <c r="L97" s="12"/>
      <c r="M97" t="s">
        <v>115</v>
      </c>
      <c r="N97">
        <v>1.154670324211154</v>
      </c>
      <c r="O97">
        <v>0.95628728468931645</v>
      </c>
      <c r="P97">
        <v>1.0744471064054151</v>
      </c>
      <c r="Q97">
        <f t="shared" si="68"/>
        <v>1.0618015717686287</v>
      </c>
      <c r="R97">
        <f t="shared" si="69"/>
        <v>5.7616229635315916E-2</v>
      </c>
      <c r="S97" s="7" t="s">
        <v>117</v>
      </c>
      <c r="T97" s="6" t="s">
        <v>208</v>
      </c>
      <c r="W97" s="6"/>
      <c r="X97" s="7"/>
      <c r="Y97" s="6"/>
      <c r="Z97" s="6"/>
      <c r="AA97" s="7"/>
      <c r="AB97" s="6"/>
    </row>
    <row r="98" spans="1:28" x14ac:dyDescent="0.25">
      <c r="B98" s="12"/>
      <c r="C98" t="s">
        <v>116</v>
      </c>
      <c r="D98">
        <v>1.8851060734797203</v>
      </c>
      <c r="E98">
        <v>1.3361992730154815</v>
      </c>
      <c r="F98">
        <v>1.2104757937025643</v>
      </c>
      <c r="G98">
        <f t="shared" si="70"/>
        <v>1.4772603800659219</v>
      </c>
      <c r="H98">
        <f t="shared" si="71"/>
        <v>0.20712732037708459</v>
      </c>
      <c r="I98" t="s">
        <v>117</v>
      </c>
      <c r="J98" t="s">
        <v>196</v>
      </c>
      <c r="L98" s="12"/>
      <c r="M98" t="s">
        <v>116</v>
      </c>
      <c r="N98">
        <v>1.9350641301775546</v>
      </c>
      <c r="O98">
        <v>1.4795788600255055</v>
      </c>
      <c r="P98">
        <v>1.454016298391287</v>
      </c>
      <c r="Q98">
        <f t="shared" si="68"/>
        <v>1.6228864295314491</v>
      </c>
      <c r="R98">
        <f t="shared" si="69"/>
        <v>0.15626318475021811</v>
      </c>
      <c r="S98" s="7" t="s">
        <v>38</v>
      </c>
      <c r="T98" s="6" t="s">
        <v>209</v>
      </c>
      <c r="W98" s="6"/>
      <c r="X98" s="7"/>
      <c r="Y98" s="6"/>
      <c r="Z98" s="6"/>
      <c r="AA98" s="6"/>
      <c r="AB98" s="6"/>
    </row>
    <row r="99" spans="1:28" x14ac:dyDescent="0.25">
      <c r="W99" s="6"/>
      <c r="X99" s="6"/>
      <c r="Y99" s="6"/>
      <c r="Z99" s="6"/>
      <c r="AA99" s="7"/>
      <c r="AB99" s="6"/>
    </row>
    <row r="100" spans="1:28" x14ac:dyDescent="0.25">
      <c r="H100" t="s">
        <v>66</v>
      </c>
      <c r="R100" t="s">
        <v>66</v>
      </c>
      <c r="W100" s="6"/>
      <c r="X100" s="6"/>
      <c r="Y100" s="6"/>
      <c r="Z100" s="6"/>
      <c r="AA100" s="7"/>
      <c r="AB100" s="6"/>
    </row>
    <row r="101" spans="1:28" x14ac:dyDescent="0.25">
      <c r="H101" t="s">
        <v>32</v>
      </c>
      <c r="I101" t="s">
        <v>17</v>
      </c>
      <c r="J101" t="s">
        <v>74</v>
      </c>
      <c r="R101" t="s">
        <v>32</v>
      </c>
      <c r="S101" s="6" t="s">
        <v>24</v>
      </c>
      <c r="T101" s="6" t="s">
        <v>202</v>
      </c>
      <c r="W101" s="6"/>
      <c r="X101" s="6"/>
      <c r="Y101" s="6"/>
      <c r="Z101" s="6"/>
      <c r="AA101" s="7"/>
      <c r="AB101" s="6"/>
    </row>
    <row r="102" spans="1:28" x14ac:dyDescent="0.25">
      <c r="H102" t="s">
        <v>114</v>
      </c>
      <c r="I102" t="s">
        <v>38</v>
      </c>
      <c r="J102" t="s">
        <v>197</v>
      </c>
      <c r="R102" t="s">
        <v>114</v>
      </c>
      <c r="S102" s="7" t="s">
        <v>24</v>
      </c>
      <c r="T102" s="6" t="s">
        <v>204</v>
      </c>
    </row>
    <row r="103" spans="1:28" x14ac:dyDescent="0.25">
      <c r="H103" t="s">
        <v>115</v>
      </c>
      <c r="I103" t="s">
        <v>24</v>
      </c>
      <c r="J103" t="s">
        <v>198</v>
      </c>
      <c r="R103" t="s">
        <v>115</v>
      </c>
      <c r="S103" s="7" t="s">
        <v>24</v>
      </c>
      <c r="T103" s="6" t="s">
        <v>206</v>
      </c>
    </row>
    <row r="104" spans="1:28" x14ac:dyDescent="0.25">
      <c r="H104" t="s">
        <v>116</v>
      </c>
      <c r="I104" t="s">
        <v>38</v>
      </c>
      <c r="J104" t="s">
        <v>199</v>
      </c>
      <c r="R104" t="s">
        <v>116</v>
      </c>
      <c r="S104" s="7" t="s">
        <v>25</v>
      </c>
      <c r="T104" s="6" t="s">
        <v>71</v>
      </c>
    </row>
    <row r="106" spans="1:28" x14ac:dyDescent="0.25">
      <c r="A106" s="2" t="s">
        <v>28</v>
      </c>
    </row>
    <row r="107" spans="1:28" x14ac:dyDescent="0.25">
      <c r="A107" s="1" t="s">
        <v>242</v>
      </c>
      <c r="B107" s="2" t="s">
        <v>3</v>
      </c>
      <c r="F107" s="2" t="s">
        <v>12</v>
      </c>
      <c r="J107" s="2" t="s">
        <v>13</v>
      </c>
      <c r="P107" t="s">
        <v>14</v>
      </c>
      <c r="Q107" t="s">
        <v>15</v>
      </c>
      <c r="R107" t="s">
        <v>37</v>
      </c>
    </row>
    <row r="108" spans="1:28" x14ac:dyDescent="0.25">
      <c r="B108" s="12" t="s">
        <v>10</v>
      </c>
      <c r="C108" t="s">
        <v>32</v>
      </c>
      <c r="D108">
        <v>21.323578491013233</v>
      </c>
      <c r="F108" s="12" t="s">
        <v>10</v>
      </c>
      <c r="G108" t="s">
        <v>32</v>
      </c>
      <c r="H108">
        <v>12.100683928810385</v>
      </c>
      <c r="J108" s="12" t="s">
        <v>10</v>
      </c>
      <c r="K108" t="s">
        <v>32</v>
      </c>
      <c r="L108">
        <v>10.921155680449619</v>
      </c>
      <c r="N108" s="12" t="s">
        <v>10</v>
      </c>
      <c r="O108" t="s">
        <v>32</v>
      </c>
      <c r="P108">
        <f t="shared" ref="P108:P115" si="72">AVERAGE(D108,H108,L108)</f>
        <v>14.781806033424411</v>
      </c>
      <c r="Q108">
        <f t="shared" ref="Q108:Q115" si="73">STDEV(D108,H108,L108)/SQRT(3)</f>
        <v>3.2885615846101572</v>
      </c>
    </row>
    <row r="109" spans="1:28" x14ac:dyDescent="0.25">
      <c r="B109" s="12"/>
      <c r="C109" t="s">
        <v>114</v>
      </c>
      <c r="D109">
        <v>7.6747876767882923</v>
      </c>
      <c r="F109" s="12"/>
      <c r="G109" t="s">
        <v>114</v>
      </c>
      <c r="H109">
        <v>8.559175742984575</v>
      </c>
      <c r="J109" s="12"/>
      <c r="K109" t="s">
        <v>114</v>
      </c>
      <c r="L109">
        <v>7.4977061230975401</v>
      </c>
      <c r="N109" s="12"/>
      <c r="O109" t="s">
        <v>114</v>
      </c>
      <c r="P109">
        <f t="shared" si="72"/>
        <v>7.9105565142901355</v>
      </c>
      <c r="Q109">
        <f t="shared" si="73"/>
        <v>0.32831369503292096</v>
      </c>
      <c r="R109" t="s">
        <v>38</v>
      </c>
      <c r="S109" t="s">
        <v>243</v>
      </c>
    </row>
    <row r="110" spans="1:28" x14ac:dyDescent="0.25">
      <c r="B110" s="12"/>
      <c r="C110" t="s">
        <v>115</v>
      </c>
      <c r="D110">
        <v>7.4247294869800138</v>
      </c>
      <c r="F110" s="12"/>
      <c r="G110" t="s">
        <v>115</v>
      </c>
      <c r="H110">
        <v>7.8515137151702588</v>
      </c>
      <c r="J110" s="12"/>
      <c r="K110" t="s">
        <v>115</v>
      </c>
      <c r="L110">
        <v>6.3647285557012774</v>
      </c>
      <c r="N110" s="12"/>
      <c r="O110" t="s">
        <v>115</v>
      </c>
      <c r="P110">
        <f t="shared" si="72"/>
        <v>7.2136572526171827</v>
      </c>
      <c r="Q110">
        <f t="shared" si="73"/>
        <v>0.44198270844513415</v>
      </c>
      <c r="R110" t="s">
        <v>38</v>
      </c>
      <c r="S110" t="s">
        <v>244</v>
      </c>
    </row>
    <row r="111" spans="1:28" x14ac:dyDescent="0.25">
      <c r="B111" s="12"/>
      <c r="C111" t="s">
        <v>116</v>
      </c>
      <c r="D111">
        <v>17.39519201542852</v>
      </c>
      <c r="F111" s="12"/>
      <c r="G111" t="s">
        <v>116</v>
      </c>
      <c r="H111">
        <v>12.690097499709324</v>
      </c>
      <c r="J111" s="12"/>
      <c r="K111" t="s">
        <v>116</v>
      </c>
      <c r="L111">
        <v>13.591729169508342</v>
      </c>
      <c r="N111" s="12"/>
      <c r="O111" t="s">
        <v>116</v>
      </c>
      <c r="P111">
        <f t="shared" si="72"/>
        <v>14.559006228215395</v>
      </c>
      <c r="Q111">
        <f t="shared" si="73"/>
        <v>1.4417809914232786</v>
      </c>
      <c r="R111" t="s">
        <v>38</v>
      </c>
      <c r="S111" t="s">
        <v>62</v>
      </c>
    </row>
    <row r="112" spans="1:28" x14ac:dyDescent="0.25">
      <c r="B112" s="12" t="s">
        <v>11</v>
      </c>
      <c r="C112" t="s">
        <v>32</v>
      </c>
      <c r="D112">
        <v>29.012768536440845</v>
      </c>
      <c r="F112" s="12" t="s">
        <v>11</v>
      </c>
      <c r="G112" t="s">
        <v>32</v>
      </c>
      <c r="H112">
        <v>23.827251087247426</v>
      </c>
      <c r="J112" s="12" t="s">
        <v>11</v>
      </c>
      <c r="K112" t="s">
        <v>32</v>
      </c>
      <c r="L112">
        <v>26.280077138810832</v>
      </c>
      <c r="N112" s="12" t="s">
        <v>11</v>
      </c>
      <c r="O112" t="s">
        <v>32</v>
      </c>
      <c r="P112">
        <f t="shared" si="72"/>
        <v>26.373365587499702</v>
      </c>
      <c r="Q112">
        <f t="shared" si="73"/>
        <v>1.4976564865333706</v>
      </c>
    </row>
    <row r="113" spans="2:19" x14ac:dyDescent="0.25">
      <c r="B113" s="12"/>
      <c r="C113" t="s">
        <v>114</v>
      </c>
      <c r="D113">
        <v>24.649131988584905</v>
      </c>
      <c r="F113" s="12"/>
      <c r="G113" t="s">
        <v>114</v>
      </c>
      <c r="H113">
        <v>21.125768498401658</v>
      </c>
      <c r="J113" s="12"/>
      <c r="K113" t="s">
        <v>114</v>
      </c>
      <c r="L113">
        <v>22.693950128230448</v>
      </c>
      <c r="N113" s="12"/>
      <c r="O113" t="s">
        <v>114</v>
      </c>
      <c r="P113">
        <f t="shared" si="72"/>
        <v>22.822950205072335</v>
      </c>
      <c r="Q113">
        <f t="shared" si="73"/>
        <v>1.0191505181372014</v>
      </c>
      <c r="R113" t="s">
        <v>38</v>
      </c>
      <c r="S113" t="s">
        <v>245</v>
      </c>
    </row>
    <row r="114" spans="2:19" x14ac:dyDescent="0.25">
      <c r="B114" s="12"/>
      <c r="C114" t="s">
        <v>115</v>
      </c>
      <c r="D114">
        <v>23.300362000795644</v>
      </c>
      <c r="F114" s="12"/>
      <c r="G114" t="s">
        <v>115</v>
      </c>
      <c r="H114">
        <v>20.423879304403137</v>
      </c>
      <c r="J114" s="12"/>
      <c r="K114" t="s">
        <v>115</v>
      </c>
      <c r="L114">
        <v>18.42260753877396</v>
      </c>
      <c r="N114" s="12"/>
      <c r="O114" t="s">
        <v>115</v>
      </c>
      <c r="P114">
        <f t="shared" si="72"/>
        <v>20.715616281324248</v>
      </c>
      <c r="Q114">
        <f t="shared" si="73"/>
        <v>1.4156217710156451</v>
      </c>
      <c r="R114" t="s">
        <v>38</v>
      </c>
      <c r="S114" t="s">
        <v>246</v>
      </c>
    </row>
    <row r="115" spans="2:19" x14ac:dyDescent="0.25">
      <c r="B115" s="12"/>
      <c r="C115" t="s">
        <v>116</v>
      </c>
      <c r="D115">
        <v>31.624138705853895</v>
      </c>
      <c r="F115" s="12"/>
      <c r="G115" t="s">
        <v>116</v>
      </c>
      <c r="H115">
        <v>26.665561741229904</v>
      </c>
      <c r="J115" s="12"/>
      <c r="K115" t="s">
        <v>116</v>
      </c>
      <c r="L115">
        <v>27.131152058796452</v>
      </c>
      <c r="N115" s="12"/>
      <c r="O115" t="s">
        <v>116</v>
      </c>
      <c r="P115">
        <f t="shared" si="72"/>
        <v>28.473617501960081</v>
      </c>
      <c r="Q115">
        <f t="shared" si="73"/>
        <v>1.5809840267052364</v>
      </c>
      <c r="R115" t="s">
        <v>38</v>
      </c>
      <c r="S115" t="s">
        <v>247</v>
      </c>
    </row>
    <row r="117" spans="2:19" x14ac:dyDescent="0.25">
      <c r="Q117" t="s">
        <v>66</v>
      </c>
    </row>
    <row r="118" spans="2:19" x14ac:dyDescent="0.25">
      <c r="Q118" t="s">
        <v>32</v>
      </c>
      <c r="R118" t="s">
        <v>25</v>
      </c>
      <c r="S118" t="s">
        <v>248</v>
      </c>
    </row>
    <row r="119" spans="2:19" x14ac:dyDescent="0.25">
      <c r="Q119" t="s">
        <v>114</v>
      </c>
      <c r="R119" t="s">
        <v>17</v>
      </c>
      <c r="S119" t="s">
        <v>132</v>
      </c>
    </row>
    <row r="120" spans="2:19" x14ac:dyDescent="0.25">
      <c r="Q120" t="s">
        <v>115</v>
      </c>
      <c r="R120" t="s">
        <v>17</v>
      </c>
      <c r="S120" t="s">
        <v>121</v>
      </c>
    </row>
    <row r="121" spans="2:19" x14ac:dyDescent="0.25">
      <c r="Q121" t="s">
        <v>116</v>
      </c>
      <c r="R121" t="s">
        <v>17</v>
      </c>
      <c r="S121" t="s">
        <v>46</v>
      </c>
    </row>
  </sheetData>
  <mergeCells count="70">
    <mergeCell ref="B91:B94"/>
    <mergeCell ref="B95:B98"/>
    <mergeCell ref="L91:L94"/>
    <mergeCell ref="L95:L98"/>
    <mergeCell ref="B62:B65"/>
    <mergeCell ref="M62:M65"/>
    <mergeCell ref="X62:X65"/>
    <mergeCell ref="AI62:AI65"/>
    <mergeCell ref="AT62:AT65"/>
    <mergeCell ref="B66:B69"/>
    <mergeCell ref="M66:M69"/>
    <mergeCell ref="X66:X69"/>
    <mergeCell ref="AI66:AI69"/>
    <mergeCell ref="AT66:AT69"/>
    <mergeCell ref="B52:B55"/>
    <mergeCell ref="M52:M55"/>
    <mergeCell ref="X52:X55"/>
    <mergeCell ref="AI52:AI55"/>
    <mergeCell ref="AT52:AT55"/>
    <mergeCell ref="B56:B59"/>
    <mergeCell ref="M56:M59"/>
    <mergeCell ref="X56:X59"/>
    <mergeCell ref="AI56:AI59"/>
    <mergeCell ref="AT56:AT59"/>
    <mergeCell ref="B42:B45"/>
    <mergeCell ref="M42:M45"/>
    <mergeCell ref="X42:X45"/>
    <mergeCell ref="AI42:AI45"/>
    <mergeCell ref="AT42:AT45"/>
    <mergeCell ref="B46:B49"/>
    <mergeCell ref="M46:M49"/>
    <mergeCell ref="X46:X49"/>
    <mergeCell ref="AI46:AI49"/>
    <mergeCell ref="AT46:AT49"/>
    <mergeCell ref="B32:B35"/>
    <mergeCell ref="M32:M35"/>
    <mergeCell ref="X32:X35"/>
    <mergeCell ref="AI32:AI35"/>
    <mergeCell ref="AT32:AT35"/>
    <mergeCell ref="B36:B39"/>
    <mergeCell ref="M36:M39"/>
    <mergeCell ref="X36:X39"/>
    <mergeCell ref="AI36:AI39"/>
    <mergeCell ref="AT36:AT39"/>
    <mergeCell ref="AT22:AT25"/>
    <mergeCell ref="B26:B29"/>
    <mergeCell ref="M26:M29"/>
    <mergeCell ref="X26:X29"/>
    <mergeCell ref="AI26:AI29"/>
    <mergeCell ref="AT26:AT29"/>
    <mergeCell ref="AG3:AJ3"/>
    <mergeCell ref="AK3:AN3"/>
    <mergeCell ref="B22:B25"/>
    <mergeCell ref="M22:M25"/>
    <mergeCell ref="X22:X25"/>
    <mergeCell ref="AI22:AI25"/>
    <mergeCell ref="C3:F3"/>
    <mergeCell ref="G3:J3"/>
    <mergeCell ref="M3:P3"/>
    <mergeCell ref="Q3:T3"/>
    <mergeCell ref="W3:Z3"/>
    <mergeCell ref="AA3:AD3"/>
    <mergeCell ref="B108:B111"/>
    <mergeCell ref="F108:F111"/>
    <mergeCell ref="J108:J111"/>
    <mergeCell ref="N108:N111"/>
    <mergeCell ref="B112:B115"/>
    <mergeCell ref="F112:F115"/>
    <mergeCell ref="J112:J115"/>
    <mergeCell ref="N112:N11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2021-05-12T08:14:42Z</dcterms:modified>
</cp:coreProperties>
</file>