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SP PHD U3/My thesis (adaptive pore in next generation membranes)/Data/Chapter5_antibiofouling performance of LIM/Biofouling experimental results/"/>
    </mc:Choice>
  </mc:AlternateContent>
  <xr:revisionPtr revIDLastSave="0" documentId="13_ncr:1_{53784D36-C07F-6440-BBF3-9C9D47DE1080}" xr6:coauthVersionLast="46" xr6:coauthVersionMax="46" xr10:uidLastSave="{00000000-0000-0000-0000-000000000000}"/>
  <bookViews>
    <workbookView xWindow="28800" yWindow="500" windowWidth="38400" windowHeight="21100" xr2:uid="{00000000-000D-0000-FFFF-FFFF00000000}"/>
  </bookViews>
  <sheets>
    <sheet name="Initial pressure" sheetId="7" r:id="rId1"/>
    <sheet name="Comparison of SLIM and Dry_TMP" sheetId="12" r:id="rId2"/>
    <sheet name="Comparison of SLIM and Dry_Feed" sheetId="13" r:id="rId3"/>
    <sheet name="Comparison of both_increasedNut" sheetId="15" r:id="rId4"/>
    <sheet name="Comparison of flow cyto" sheetId="16" r:id="rId5"/>
  </sheets>
  <calcPr calcId="191029"/>
</workbook>
</file>

<file path=xl/calcChain.xml><?xml version="1.0" encoding="utf-8"?>
<calcChain xmlns="http://schemas.openxmlformats.org/spreadsheetml/2006/main">
  <c r="C42" i="7" l="1"/>
  <c r="C43" i="7" s="1"/>
  <c r="B42" i="7"/>
  <c r="B43" i="7" s="1"/>
  <c r="C41" i="7"/>
  <c r="B41" i="7"/>
  <c r="C35" i="7"/>
  <c r="C36" i="7" s="1"/>
  <c r="B35" i="7"/>
  <c r="B36" i="7" s="1"/>
  <c r="C34" i="7"/>
  <c r="B34" i="7"/>
  <c r="C28" i="7"/>
  <c r="C29" i="7" s="1"/>
  <c r="C27" i="7"/>
  <c r="B28" i="7"/>
  <c r="B29" i="7" s="1"/>
  <c r="B27" i="7"/>
  <c r="X34" i="15"/>
  <c r="X35" i="15"/>
  <c r="X36" i="15"/>
  <c r="Y36" i="15" s="1"/>
  <c r="Z36" i="15" s="1"/>
  <c r="X37" i="15"/>
  <c r="X38" i="15"/>
  <c r="Y38" i="15" s="1"/>
  <c r="Z38" i="15" s="1"/>
  <c r="X39" i="15"/>
  <c r="X40" i="15"/>
  <c r="Y40" i="15" s="1"/>
  <c r="Z40" i="15" s="1"/>
  <c r="X41" i="15"/>
  <c r="X42" i="15"/>
  <c r="Y42" i="15" s="1"/>
  <c r="Z42" i="15" s="1"/>
  <c r="X43" i="15"/>
  <c r="X44" i="15"/>
  <c r="Y44" i="15" s="1"/>
  <c r="Z44" i="15" s="1"/>
  <c r="X45" i="15"/>
  <c r="Y45" i="15" s="1"/>
  <c r="Z45" i="15" s="1"/>
  <c r="X46" i="15"/>
  <c r="Y46" i="15" s="1"/>
  <c r="Z46" i="15" s="1"/>
  <c r="X47" i="15"/>
  <c r="X48" i="15"/>
  <c r="Y48" i="15" s="1"/>
  <c r="Z48" i="15" s="1"/>
  <c r="X49" i="15"/>
  <c r="Y49" i="15" s="1"/>
  <c r="Z49" i="15" s="1"/>
  <c r="X50" i="15"/>
  <c r="X51" i="15"/>
  <c r="Y51" i="15" s="1"/>
  <c r="Z51" i="15" s="1"/>
  <c r="X52" i="15"/>
  <c r="Y52" i="15" s="1"/>
  <c r="Z52" i="15" s="1"/>
  <c r="X33" i="15"/>
  <c r="Y33" i="15" s="1"/>
  <c r="Z33" i="15" s="1"/>
  <c r="AB52" i="15"/>
  <c r="AB51" i="15"/>
  <c r="AB50" i="15"/>
  <c r="Y50" i="15"/>
  <c r="Z50" i="15" s="1"/>
  <c r="AB49" i="15"/>
  <c r="AB48" i="15"/>
  <c r="AB47" i="15"/>
  <c r="Y47" i="15"/>
  <c r="Z47" i="15" s="1"/>
  <c r="AB46" i="15"/>
  <c r="AB45" i="15"/>
  <c r="AB44" i="15"/>
  <c r="AB43" i="15"/>
  <c r="Y43" i="15"/>
  <c r="Z43" i="15" s="1"/>
  <c r="AB42" i="15"/>
  <c r="AB41" i="15"/>
  <c r="Y41" i="15"/>
  <c r="Z41" i="15" s="1"/>
  <c r="AB40" i="15"/>
  <c r="AB39" i="15"/>
  <c r="Y39" i="15"/>
  <c r="Z39" i="15" s="1"/>
  <c r="AB38" i="15"/>
  <c r="AB37" i="15"/>
  <c r="Y37" i="15"/>
  <c r="Z37" i="15" s="1"/>
  <c r="AB36" i="15"/>
  <c r="AB35" i="15"/>
  <c r="Y35" i="15"/>
  <c r="Z35" i="15" s="1"/>
  <c r="AB34" i="15"/>
  <c r="Y34" i="15"/>
  <c r="Z34" i="15" s="1"/>
  <c r="AB33" i="15"/>
  <c r="X15" i="15"/>
  <c r="X16" i="15"/>
  <c r="Y16" i="15" s="1"/>
  <c r="Z16" i="15" s="1"/>
  <c r="X17" i="15"/>
  <c r="X18" i="15"/>
  <c r="Y18" i="15" s="1"/>
  <c r="Z18" i="15" s="1"/>
  <c r="X19" i="15"/>
  <c r="X20" i="15"/>
  <c r="Y20" i="15" s="1"/>
  <c r="Z20" i="15" s="1"/>
  <c r="X21" i="15"/>
  <c r="X22" i="15"/>
  <c r="Y22" i="15" s="1"/>
  <c r="Z22" i="15" s="1"/>
  <c r="X23" i="15"/>
  <c r="Y23" i="15" s="1"/>
  <c r="Z23" i="15" s="1"/>
  <c r="X24" i="15"/>
  <c r="Y24" i="15" s="1"/>
  <c r="Z24" i="15" s="1"/>
  <c r="X25" i="15"/>
  <c r="X26" i="15"/>
  <c r="Y26" i="15" s="1"/>
  <c r="Z26" i="15" s="1"/>
  <c r="X27" i="15"/>
  <c r="Y27" i="15" s="1"/>
  <c r="Z27" i="15" s="1"/>
  <c r="X28" i="15"/>
  <c r="Y28" i="15" s="1"/>
  <c r="Z28" i="15" s="1"/>
  <c r="X14" i="15"/>
  <c r="AB28" i="15"/>
  <c r="AB27" i="15"/>
  <c r="AB26" i="15"/>
  <c r="AB25" i="15"/>
  <c r="Y25" i="15"/>
  <c r="Z25" i="15" s="1"/>
  <c r="AB24" i="15"/>
  <c r="AB23" i="15"/>
  <c r="AB22" i="15"/>
  <c r="AB21" i="15"/>
  <c r="Y21" i="15"/>
  <c r="Z21" i="15" s="1"/>
  <c r="AB20" i="15"/>
  <c r="AB19" i="15"/>
  <c r="Y19" i="15"/>
  <c r="Z19" i="15" s="1"/>
  <c r="AB18" i="15"/>
  <c r="AB17" i="15"/>
  <c r="Y17" i="15"/>
  <c r="Z17" i="15" s="1"/>
  <c r="AB16" i="15"/>
  <c r="AB15" i="15"/>
  <c r="Y15" i="15"/>
  <c r="Z15" i="15" s="1"/>
  <c r="AB14" i="15"/>
  <c r="Y14" i="15"/>
  <c r="Z14" i="15" s="1"/>
  <c r="X4" i="15"/>
  <c r="X5" i="15"/>
  <c r="Y5" i="15" s="1"/>
  <c r="Z5" i="15" s="1"/>
  <c r="X6" i="15"/>
  <c r="Y6" i="15" s="1"/>
  <c r="Z6" i="15" s="1"/>
  <c r="X7" i="15"/>
  <c r="Y7" i="15" s="1"/>
  <c r="Z7" i="15" s="1"/>
  <c r="X8" i="15"/>
  <c r="Y8" i="15" s="1"/>
  <c r="Z8" i="15" s="1"/>
  <c r="X9" i="15"/>
  <c r="Y9" i="15" s="1"/>
  <c r="Z9" i="15" s="1"/>
  <c r="X3" i="15"/>
  <c r="Y3" i="15" s="1"/>
  <c r="Z3" i="15" s="1"/>
  <c r="AB9" i="15"/>
  <c r="AB8" i="15"/>
  <c r="AB7" i="15"/>
  <c r="AB6" i="15"/>
  <c r="AB5" i="15"/>
  <c r="AB4" i="15"/>
  <c r="Y4" i="15"/>
  <c r="Z4" i="15" s="1"/>
  <c r="AB3" i="15"/>
  <c r="B42" i="15"/>
  <c r="B43" i="15"/>
  <c r="B44" i="15"/>
  <c r="C44" i="15" s="1"/>
  <c r="D44" i="15" s="1"/>
  <c r="B45" i="15"/>
  <c r="C45" i="15" s="1"/>
  <c r="D45" i="15" s="1"/>
  <c r="B46" i="15"/>
  <c r="B47" i="15"/>
  <c r="C47" i="15" s="1"/>
  <c r="D47" i="15" s="1"/>
  <c r="B48" i="15"/>
  <c r="B49" i="15"/>
  <c r="C49" i="15" s="1"/>
  <c r="D49" i="15" s="1"/>
  <c r="B50" i="15"/>
  <c r="B51" i="15"/>
  <c r="C51" i="15" s="1"/>
  <c r="D51" i="15" s="1"/>
  <c r="B52" i="15"/>
  <c r="C52" i="15" s="1"/>
  <c r="D52" i="15" s="1"/>
  <c r="B53" i="15"/>
  <c r="C53" i="15" s="1"/>
  <c r="D53" i="15" s="1"/>
  <c r="B54" i="15"/>
  <c r="B55" i="15"/>
  <c r="C55" i="15" s="1"/>
  <c r="D55" i="15" s="1"/>
  <c r="B41" i="15"/>
  <c r="C41" i="15" s="1"/>
  <c r="D41" i="15" s="1"/>
  <c r="B18" i="15"/>
  <c r="C18" i="15" s="1"/>
  <c r="D18" i="15" s="1"/>
  <c r="B19" i="15"/>
  <c r="B20" i="15"/>
  <c r="B21" i="15"/>
  <c r="C21" i="15" s="1"/>
  <c r="D21" i="15" s="1"/>
  <c r="B22" i="15"/>
  <c r="B23" i="15"/>
  <c r="B24" i="15"/>
  <c r="B25" i="15"/>
  <c r="C25" i="15" s="1"/>
  <c r="D25" i="15" s="1"/>
  <c r="B26" i="15"/>
  <c r="B27" i="15"/>
  <c r="B28" i="15"/>
  <c r="B29" i="15"/>
  <c r="C29" i="15" s="1"/>
  <c r="D29" i="15" s="1"/>
  <c r="B30" i="15"/>
  <c r="C30" i="15" s="1"/>
  <c r="D30" i="15" s="1"/>
  <c r="B31" i="15"/>
  <c r="B32" i="15"/>
  <c r="B33" i="15"/>
  <c r="C33" i="15" s="1"/>
  <c r="D33" i="15" s="1"/>
  <c r="B34" i="15"/>
  <c r="C34" i="15" s="1"/>
  <c r="D34" i="15" s="1"/>
  <c r="B35" i="15"/>
  <c r="B36" i="15"/>
  <c r="B17" i="15"/>
  <c r="C17" i="15" s="1"/>
  <c r="D17" i="15" s="1"/>
  <c r="F55" i="15"/>
  <c r="F54" i="15"/>
  <c r="C54" i="15"/>
  <c r="D54" i="15" s="1"/>
  <c r="F53" i="15"/>
  <c r="F52" i="15"/>
  <c r="F51" i="15"/>
  <c r="F50" i="15"/>
  <c r="C50" i="15"/>
  <c r="D50" i="15" s="1"/>
  <c r="F49" i="15"/>
  <c r="F48" i="15"/>
  <c r="C48" i="15"/>
  <c r="D48" i="15" s="1"/>
  <c r="F47" i="15"/>
  <c r="F46" i="15"/>
  <c r="C46" i="15"/>
  <c r="D46" i="15" s="1"/>
  <c r="F45" i="15"/>
  <c r="F44" i="15"/>
  <c r="F43" i="15"/>
  <c r="C43" i="15"/>
  <c r="D43" i="15" s="1"/>
  <c r="F42" i="15"/>
  <c r="C42" i="15"/>
  <c r="D42" i="15" s="1"/>
  <c r="F41" i="15"/>
  <c r="F36" i="15"/>
  <c r="C36" i="15"/>
  <c r="D36" i="15" s="1"/>
  <c r="F35" i="15"/>
  <c r="C35" i="15"/>
  <c r="D35" i="15" s="1"/>
  <c r="F34" i="15"/>
  <c r="F33" i="15"/>
  <c r="F32" i="15"/>
  <c r="C32" i="15"/>
  <c r="D32" i="15" s="1"/>
  <c r="F31" i="15"/>
  <c r="C31" i="15"/>
  <c r="D31" i="15" s="1"/>
  <c r="F30" i="15"/>
  <c r="F29" i="15"/>
  <c r="F28" i="15"/>
  <c r="C28" i="15"/>
  <c r="D28" i="15" s="1"/>
  <c r="F27" i="15"/>
  <c r="C27" i="15"/>
  <c r="D27" i="15" s="1"/>
  <c r="F26" i="15"/>
  <c r="C26" i="15"/>
  <c r="D26" i="15" s="1"/>
  <c r="F25" i="15"/>
  <c r="F24" i="15"/>
  <c r="C24" i="15"/>
  <c r="D24" i="15" s="1"/>
  <c r="F23" i="15"/>
  <c r="C23" i="15"/>
  <c r="D23" i="15" s="1"/>
  <c r="F22" i="15"/>
  <c r="C22" i="15"/>
  <c r="D22" i="15" s="1"/>
  <c r="F21" i="15"/>
  <c r="F20" i="15"/>
  <c r="C20" i="15"/>
  <c r="D20" i="15" s="1"/>
  <c r="F19" i="15"/>
  <c r="C19" i="15"/>
  <c r="D19" i="15" s="1"/>
  <c r="F18" i="15"/>
  <c r="F17" i="15"/>
  <c r="F12" i="15"/>
  <c r="B12" i="15"/>
  <c r="C12" i="15" s="1"/>
  <c r="D12" i="15" s="1"/>
  <c r="F11" i="15"/>
  <c r="B11" i="15"/>
  <c r="C11" i="15" s="1"/>
  <c r="D11" i="15" s="1"/>
  <c r="F10" i="15"/>
  <c r="B10" i="15"/>
  <c r="C10" i="15" s="1"/>
  <c r="D10" i="15" s="1"/>
  <c r="F9" i="15"/>
  <c r="B9" i="15"/>
  <c r="C9" i="15" s="1"/>
  <c r="D9" i="15" s="1"/>
  <c r="F8" i="15"/>
  <c r="B8" i="15"/>
  <c r="C8" i="15" s="1"/>
  <c r="D8" i="15" s="1"/>
  <c r="F7" i="15"/>
  <c r="B7" i="15"/>
  <c r="C7" i="15" s="1"/>
  <c r="D7" i="15" s="1"/>
  <c r="F6" i="15"/>
  <c r="B6" i="15"/>
  <c r="C6" i="15" s="1"/>
  <c r="D6" i="15" s="1"/>
  <c r="F5" i="15"/>
  <c r="B5" i="15"/>
  <c r="C5" i="15" s="1"/>
  <c r="D5" i="15" s="1"/>
  <c r="F4" i="15"/>
  <c r="B4" i="15"/>
  <c r="C4" i="15" s="1"/>
  <c r="D4" i="15" s="1"/>
  <c r="F3" i="15"/>
  <c r="B3" i="15"/>
  <c r="C3" i="15" s="1"/>
  <c r="D3" i="15" s="1"/>
  <c r="X101" i="13"/>
  <c r="X100" i="13"/>
  <c r="X99" i="13"/>
  <c r="X98" i="13"/>
  <c r="X97" i="13"/>
  <c r="X96" i="13"/>
  <c r="X95" i="13"/>
  <c r="X94" i="13"/>
  <c r="X93" i="13"/>
  <c r="X92" i="13"/>
  <c r="X91" i="13"/>
  <c r="X90" i="13"/>
  <c r="X89" i="13"/>
  <c r="X88" i="13"/>
  <c r="X87" i="13"/>
  <c r="X86" i="13"/>
  <c r="X85" i="13"/>
  <c r="W67" i="13"/>
  <c r="W68" i="13"/>
  <c r="W69" i="13"/>
  <c r="X69" i="13" s="1"/>
  <c r="Y69" i="13" s="1"/>
  <c r="W70" i="13"/>
  <c r="X70" i="13" s="1"/>
  <c r="Y70" i="13" s="1"/>
  <c r="W71" i="13"/>
  <c r="W72" i="13"/>
  <c r="X72" i="13" s="1"/>
  <c r="Y72" i="13" s="1"/>
  <c r="W73" i="13"/>
  <c r="X73" i="13" s="1"/>
  <c r="Y73" i="13" s="1"/>
  <c r="W74" i="13"/>
  <c r="X74" i="13" s="1"/>
  <c r="Y74" i="13" s="1"/>
  <c r="W75" i="13"/>
  <c r="W76" i="13"/>
  <c r="X76" i="13" s="1"/>
  <c r="Y76" i="13" s="1"/>
  <c r="W77" i="13"/>
  <c r="W78" i="13"/>
  <c r="X78" i="13" s="1"/>
  <c r="Y78" i="13" s="1"/>
  <c r="W79" i="13"/>
  <c r="X79" i="13" s="1"/>
  <c r="Y79" i="13" s="1"/>
  <c r="W80" i="13"/>
  <c r="X80" i="13" s="1"/>
  <c r="Y80" i="13" s="1"/>
  <c r="W66" i="13"/>
  <c r="X66" i="13" s="1"/>
  <c r="Y66" i="13" s="1"/>
  <c r="AA80" i="13"/>
  <c r="AA79" i="13"/>
  <c r="AA78" i="13"/>
  <c r="AA77" i="13"/>
  <c r="X77" i="13"/>
  <c r="Y77" i="13" s="1"/>
  <c r="AA76" i="13"/>
  <c r="AA75" i="13"/>
  <c r="X75" i="13"/>
  <c r="Y75" i="13" s="1"/>
  <c r="AA74" i="13"/>
  <c r="AA73" i="13"/>
  <c r="AA72" i="13"/>
  <c r="AA71" i="13"/>
  <c r="X71" i="13"/>
  <c r="Y71" i="13" s="1"/>
  <c r="AA70" i="13"/>
  <c r="AA69" i="13"/>
  <c r="AA68" i="13"/>
  <c r="X68" i="13"/>
  <c r="Y68" i="13" s="1"/>
  <c r="AA67" i="13"/>
  <c r="X67" i="13"/>
  <c r="Y67" i="13" s="1"/>
  <c r="AA66" i="13"/>
  <c r="W46" i="13"/>
  <c r="X46" i="13" s="1"/>
  <c r="Y46" i="13" s="1"/>
  <c r="W47" i="13"/>
  <c r="W48" i="13"/>
  <c r="X48" i="13" s="1"/>
  <c r="Y48" i="13" s="1"/>
  <c r="W49" i="13"/>
  <c r="X49" i="13" s="1"/>
  <c r="Y49" i="13" s="1"/>
  <c r="W50" i="13"/>
  <c r="X50" i="13" s="1"/>
  <c r="Y50" i="13" s="1"/>
  <c r="W51" i="13"/>
  <c r="X51" i="13" s="1"/>
  <c r="Y51" i="13" s="1"/>
  <c r="W52" i="13"/>
  <c r="W53" i="13"/>
  <c r="X53" i="13" s="1"/>
  <c r="Y53" i="13" s="1"/>
  <c r="W54" i="13"/>
  <c r="W55" i="13"/>
  <c r="X55" i="13" s="1"/>
  <c r="Y55" i="13" s="1"/>
  <c r="W56" i="13"/>
  <c r="W57" i="13"/>
  <c r="X57" i="13" s="1"/>
  <c r="Y57" i="13" s="1"/>
  <c r="W58" i="13"/>
  <c r="X58" i="13" s="1"/>
  <c r="Y58" i="13" s="1"/>
  <c r="W59" i="13"/>
  <c r="X59" i="13" s="1"/>
  <c r="Y59" i="13" s="1"/>
  <c r="W60" i="13"/>
  <c r="W61" i="13"/>
  <c r="X61" i="13" s="1"/>
  <c r="Y61" i="13" s="1"/>
  <c r="W45" i="13"/>
  <c r="AA61" i="13"/>
  <c r="AA60" i="13"/>
  <c r="X60" i="13"/>
  <c r="Y60" i="13" s="1"/>
  <c r="AA59" i="13"/>
  <c r="AA58" i="13"/>
  <c r="AA57" i="13"/>
  <c r="AA56" i="13"/>
  <c r="X56" i="13"/>
  <c r="Y56" i="13" s="1"/>
  <c r="AA55" i="13"/>
  <c r="AA54" i="13"/>
  <c r="X54" i="13"/>
  <c r="Y54" i="13" s="1"/>
  <c r="AA53" i="13"/>
  <c r="AA52" i="13"/>
  <c r="X52" i="13"/>
  <c r="Y52" i="13" s="1"/>
  <c r="AA51" i="13"/>
  <c r="AA50" i="13"/>
  <c r="AA49" i="13"/>
  <c r="AA48" i="13"/>
  <c r="AA47" i="13"/>
  <c r="X47" i="13"/>
  <c r="Y47" i="13" s="1"/>
  <c r="AA46" i="13"/>
  <c r="AA45" i="13"/>
  <c r="X45" i="13"/>
  <c r="Y45" i="13" s="1"/>
  <c r="W25" i="13"/>
  <c r="X25" i="13" s="1"/>
  <c r="Y25" i="13" s="1"/>
  <c r="W26" i="13"/>
  <c r="W27" i="13"/>
  <c r="W28" i="13"/>
  <c r="X28" i="13" s="1"/>
  <c r="Y28" i="13" s="1"/>
  <c r="W29" i="13"/>
  <c r="X29" i="13" s="1"/>
  <c r="Y29" i="13" s="1"/>
  <c r="W30" i="13"/>
  <c r="X30" i="13" s="1"/>
  <c r="Y30" i="13" s="1"/>
  <c r="W31" i="13"/>
  <c r="W32" i="13"/>
  <c r="X32" i="13" s="1"/>
  <c r="Y32" i="13" s="1"/>
  <c r="W33" i="13"/>
  <c r="X33" i="13" s="1"/>
  <c r="Y33" i="13" s="1"/>
  <c r="W34" i="13"/>
  <c r="X34" i="13" s="1"/>
  <c r="Y34" i="13" s="1"/>
  <c r="W35" i="13"/>
  <c r="W36" i="13"/>
  <c r="X36" i="13" s="1"/>
  <c r="Y36" i="13" s="1"/>
  <c r="W37" i="13"/>
  <c r="X37" i="13" s="1"/>
  <c r="Y37" i="13" s="1"/>
  <c r="W38" i="13"/>
  <c r="X38" i="13" s="1"/>
  <c r="Y38" i="13" s="1"/>
  <c r="W39" i="13"/>
  <c r="W40" i="13"/>
  <c r="X40" i="13" s="1"/>
  <c r="Y40" i="13" s="1"/>
  <c r="W24" i="13"/>
  <c r="X24" i="13" s="1"/>
  <c r="Y24" i="13" s="1"/>
  <c r="AA40" i="13"/>
  <c r="AA39" i="13"/>
  <c r="X39" i="13"/>
  <c r="Y39" i="13" s="1"/>
  <c r="AA38" i="13"/>
  <c r="AA37" i="13"/>
  <c r="AA36" i="13"/>
  <c r="AA35" i="13"/>
  <c r="X35" i="13"/>
  <c r="Y35" i="13" s="1"/>
  <c r="AA34" i="13"/>
  <c r="AA33" i="13"/>
  <c r="AA32" i="13"/>
  <c r="AA31" i="13"/>
  <c r="X31" i="13"/>
  <c r="Y31" i="13" s="1"/>
  <c r="AA30" i="13"/>
  <c r="AA29" i="13"/>
  <c r="AA28" i="13"/>
  <c r="AA27" i="13"/>
  <c r="X27" i="13"/>
  <c r="Y27" i="13" s="1"/>
  <c r="AA26" i="13"/>
  <c r="X26" i="13"/>
  <c r="Y26" i="13" s="1"/>
  <c r="AA25" i="13"/>
  <c r="AA24" i="13"/>
  <c r="W4" i="13"/>
  <c r="W5" i="13"/>
  <c r="W6" i="13"/>
  <c r="W7" i="13"/>
  <c r="X7" i="13" s="1"/>
  <c r="Y7" i="13" s="1"/>
  <c r="W8" i="13"/>
  <c r="W9" i="13"/>
  <c r="W10" i="13"/>
  <c r="W11" i="13"/>
  <c r="X11" i="13" s="1"/>
  <c r="Y11" i="13" s="1"/>
  <c r="W12" i="13"/>
  <c r="X12" i="13" s="1"/>
  <c r="Y12" i="13" s="1"/>
  <c r="W13" i="13"/>
  <c r="W14" i="13"/>
  <c r="W15" i="13"/>
  <c r="X15" i="13" s="1"/>
  <c r="Y15" i="13" s="1"/>
  <c r="W16" i="13"/>
  <c r="X16" i="13" s="1"/>
  <c r="Y16" i="13" s="1"/>
  <c r="W17" i="13"/>
  <c r="X17" i="13" s="1"/>
  <c r="Y17" i="13" s="1"/>
  <c r="W18" i="13"/>
  <c r="W19" i="13"/>
  <c r="X19" i="13" s="1"/>
  <c r="Y19" i="13" s="1"/>
  <c r="W3" i="13"/>
  <c r="X3" i="13" s="1"/>
  <c r="Y3" i="13" s="1"/>
  <c r="AA19" i="13"/>
  <c r="AA18" i="13"/>
  <c r="X18" i="13"/>
  <c r="Y18" i="13" s="1"/>
  <c r="AA17" i="13"/>
  <c r="AA16" i="13"/>
  <c r="AA15" i="13"/>
  <c r="AA14" i="13"/>
  <c r="X14" i="13"/>
  <c r="Y14" i="13" s="1"/>
  <c r="AA13" i="13"/>
  <c r="X13" i="13"/>
  <c r="Y13" i="13" s="1"/>
  <c r="AA12" i="13"/>
  <c r="AA11" i="13"/>
  <c r="AA10" i="13"/>
  <c r="X10" i="13"/>
  <c r="Y10" i="13" s="1"/>
  <c r="AA9" i="13"/>
  <c r="X9" i="13"/>
  <c r="Y9" i="13" s="1"/>
  <c r="AA8" i="13"/>
  <c r="X8" i="13"/>
  <c r="Y8" i="13" s="1"/>
  <c r="AA7" i="13"/>
  <c r="AA6" i="13"/>
  <c r="X6" i="13"/>
  <c r="Y6" i="13" s="1"/>
  <c r="AA5" i="13"/>
  <c r="X5" i="13"/>
  <c r="Y5" i="13" s="1"/>
  <c r="AA4" i="13"/>
  <c r="X4" i="13"/>
  <c r="Y4" i="13" s="1"/>
  <c r="AA3" i="13"/>
  <c r="B76" i="13"/>
  <c r="B77" i="13"/>
  <c r="B78" i="13"/>
  <c r="C78" i="13" s="1"/>
  <c r="D78" i="13" s="1"/>
  <c r="B79" i="13"/>
  <c r="C79" i="13" s="1"/>
  <c r="D79" i="13" s="1"/>
  <c r="B80" i="13"/>
  <c r="B81" i="13"/>
  <c r="C81" i="13" s="1"/>
  <c r="D81" i="13" s="1"/>
  <c r="B82" i="13"/>
  <c r="C82" i="13" s="1"/>
  <c r="D82" i="13" s="1"/>
  <c r="B83" i="13"/>
  <c r="B84" i="13"/>
  <c r="B85" i="13"/>
  <c r="C85" i="13" s="1"/>
  <c r="D85" i="13" s="1"/>
  <c r="B86" i="13"/>
  <c r="C86" i="13" s="1"/>
  <c r="D86" i="13" s="1"/>
  <c r="B87" i="13"/>
  <c r="B88" i="13"/>
  <c r="C88" i="13" s="1"/>
  <c r="D88" i="13" s="1"/>
  <c r="B89" i="13"/>
  <c r="B90" i="13"/>
  <c r="C90" i="13" s="1"/>
  <c r="D90" i="13" s="1"/>
  <c r="B91" i="13"/>
  <c r="B92" i="13"/>
  <c r="B93" i="13"/>
  <c r="B94" i="13"/>
  <c r="C94" i="13" s="1"/>
  <c r="D94" i="13" s="1"/>
  <c r="B75" i="13"/>
  <c r="F94" i="13"/>
  <c r="F93" i="13"/>
  <c r="C93" i="13"/>
  <c r="D93" i="13" s="1"/>
  <c r="F92" i="13"/>
  <c r="C92" i="13"/>
  <c r="D92" i="13" s="1"/>
  <c r="F91" i="13"/>
  <c r="C91" i="13"/>
  <c r="D91" i="13" s="1"/>
  <c r="F90" i="13"/>
  <c r="F89" i="13"/>
  <c r="C89" i="13"/>
  <c r="D89" i="13" s="1"/>
  <c r="F88" i="13"/>
  <c r="F87" i="13"/>
  <c r="C87" i="13"/>
  <c r="D87" i="13" s="1"/>
  <c r="F86" i="13"/>
  <c r="F85" i="13"/>
  <c r="F84" i="13"/>
  <c r="C84" i="13"/>
  <c r="D84" i="13" s="1"/>
  <c r="F83" i="13"/>
  <c r="C83" i="13"/>
  <c r="D83" i="13" s="1"/>
  <c r="F82" i="13"/>
  <c r="F81" i="13"/>
  <c r="F80" i="13"/>
  <c r="C80" i="13"/>
  <c r="D80" i="13" s="1"/>
  <c r="F79" i="13"/>
  <c r="F78" i="13"/>
  <c r="F77" i="13"/>
  <c r="C77" i="13"/>
  <c r="D77" i="13" s="1"/>
  <c r="F76" i="13"/>
  <c r="C76" i="13"/>
  <c r="D76" i="13" s="1"/>
  <c r="F75" i="13"/>
  <c r="C75" i="13"/>
  <c r="D75" i="13" s="1"/>
  <c r="B40" i="13"/>
  <c r="B41" i="13"/>
  <c r="B42" i="13"/>
  <c r="C42" i="13" s="1"/>
  <c r="D42" i="13" s="1"/>
  <c r="B43" i="13"/>
  <c r="C43" i="13" s="1"/>
  <c r="D43" i="13" s="1"/>
  <c r="B44" i="13"/>
  <c r="B45" i="13"/>
  <c r="B46" i="13"/>
  <c r="C46" i="13" s="1"/>
  <c r="D46" i="13" s="1"/>
  <c r="B47" i="13"/>
  <c r="C47" i="13" s="1"/>
  <c r="D47" i="13" s="1"/>
  <c r="B48" i="13"/>
  <c r="B49" i="13"/>
  <c r="B50" i="13"/>
  <c r="C50" i="13" s="1"/>
  <c r="D50" i="13" s="1"/>
  <c r="B51" i="13"/>
  <c r="B52" i="13"/>
  <c r="B53" i="13"/>
  <c r="B54" i="13"/>
  <c r="C54" i="13" s="1"/>
  <c r="D54" i="13" s="1"/>
  <c r="B55" i="13"/>
  <c r="C55" i="13" s="1"/>
  <c r="D55" i="13" s="1"/>
  <c r="B56" i="13"/>
  <c r="B57" i="13"/>
  <c r="B58" i="13"/>
  <c r="C58" i="13" s="1"/>
  <c r="D58" i="13" s="1"/>
  <c r="B59" i="13"/>
  <c r="C59" i="13" s="1"/>
  <c r="D59" i="13" s="1"/>
  <c r="B60" i="13"/>
  <c r="B61" i="13"/>
  <c r="C61" i="13" s="1"/>
  <c r="D61" i="13" s="1"/>
  <c r="B62" i="13"/>
  <c r="C62" i="13" s="1"/>
  <c r="D62" i="13" s="1"/>
  <c r="B63" i="13"/>
  <c r="C63" i="13" s="1"/>
  <c r="D63" i="13" s="1"/>
  <c r="B64" i="13"/>
  <c r="B65" i="13"/>
  <c r="B66" i="13"/>
  <c r="C66" i="13" s="1"/>
  <c r="D66" i="13" s="1"/>
  <c r="B67" i="13"/>
  <c r="B68" i="13"/>
  <c r="B69" i="13"/>
  <c r="B70" i="13"/>
  <c r="C70" i="13" s="1"/>
  <c r="D70" i="13" s="1"/>
  <c r="B39" i="13"/>
  <c r="F70" i="13"/>
  <c r="F69" i="13"/>
  <c r="C69" i="13"/>
  <c r="D69" i="13" s="1"/>
  <c r="F68" i="13"/>
  <c r="C68" i="13"/>
  <c r="D68" i="13" s="1"/>
  <c r="F67" i="13"/>
  <c r="C67" i="13"/>
  <c r="D67" i="13" s="1"/>
  <c r="F66" i="13"/>
  <c r="F65" i="13"/>
  <c r="C65" i="13"/>
  <c r="D65" i="13" s="1"/>
  <c r="F64" i="13"/>
  <c r="C64" i="13"/>
  <c r="D64" i="13" s="1"/>
  <c r="F63" i="13"/>
  <c r="F62" i="13"/>
  <c r="F61" i="13"/>
  <c r="F60" i="13"/>
  <c r="C60" i="13"/>
  <c r="D60" i="13" s="1"/>
  <c r="F59" i="13"/>
  <c r="F58" i="13"/>
  <c r="F57" i="13"/>
  <c r="C57" i="13"/>
  <c r="D57" i="13" s="1"/>
  <c r="F56" i="13"/>
  <c r="C56" i="13"/>
  <c r="D56" i="13" s="1"/>
  <c r="F55" i="13"/>
  <c r="F54" i="13"/>
  <c r="F53" i="13"/>
  <c r="C53" i="13"/>
  <c r="D53" i="13" s="1"/>
  <c r="F52" i="13"/>
  <c r="C52" i="13"/>
  <c r="D52" i="13" s="1"/>
  <c r="F51" i="13"/>
  <c r="C51" i="13"/>
  <c r="D51" i="13" s="1"/>
  <c r="F50" i="13"/>
  <c r="F49" i="13"/>
  <c r="C49" i="13"/>
  <c r="D49" i="13" s="1"/>
  <c r="F48" i="13"/>
  <c r="C48" i="13"/>
  <c r="D48" i="13" s="1"/>
  <c r="F47" i="13"/>
  <c r="F46" i="13"/>
  <c r="F45" i="13"/>
  <c r="C45" i="13"/>
  <c r="D45" i="13" s="1"/>
  <c r="F44" i="13"/>
  <c r="C44" i="13"/>
  <c r="D44" i="13" s="1"/>
  <c r="F43" i="13"/>
  <c r="F42" i="13"/>
  <c r="F41" i="13"/>
  <c r="C41" i="13"/>
  <c r="D41" i="13" s="1"/>
  <c r="F40" i="13"/>
  <c r="C40" i="13"/>
  <c r="D40" i="13" s="1"/>
  <c r="F39" i="13"/>
  <c r="C39" i="13"/>
  <c r="D39" i="13" s="1"/>
  <c r="B4" i="13"/>
  <c r="B5" i="13"/>
  <c r="B6" i="13"/>
  <c r="C6" i="13" s="1"/>
  <c r="D6" i="13" s="1"/>
  <c r="B7" i="13"/>
  <c r="C7" i="13" s="1"/>
  <c r="D7" i="13" s="1"/>
  <c r="B8" i="13"/>
  <c r="B9" i="13"/>
  <c r="B10" i="13"/>
  <c r="C10" i="13" s="1"/>
  <c r="D10" i="13" s="1"/>
  <c r="B11" i="13"/>
  <c r="C11" i="13" s="1"/>
  <c r="D11" i="13" s="1"/>
  <c r="B12" i="13"/>
  <c r="B13" i="13"/>
  <c r="B14" i="13"/>
  <c r="C14" i="13" s="1"/>
  <c r="D14" i="13" s="1"/>
  <c r="B15" i="13"/>
  <c r="B16" i="13"/>
  <c r="B17" i="13"/>
  <c r="B18" i="13"/>
  <c r="C18" i="13" s="1"/>
  <c r="D18" i="13" s="1"/>
  <c r="B19" i="13"/>
  <c r="C19" i="13" s="1"/>
  <c r="D19" i="13" s="1"/>
  <c r="B20" i="13"/>
  <c r="B21" i="13"/>
  <c r="B22" i="13"/>
  <c r="C22" i="13" s="1"/>
  <c r="D22" i="13" s="1"/>
  <c r="B23" i="13"/>
  <c r="C23" i="13" s="1"/>
  <c r="D23" i="13" s="1"/>
  <c r="B24" i="13"/>
  <c r="B25" i="13"/>
  <c r="C25" i="13" s="1"/>
  <c r="D25" i="13" s="1"/>
  <c r="B26" i="13"/>
  <c r="C26" i="13" s="1"/>
  <c r="D26" i="13" s="1"/>
  <c r="B27" i="13"/>
  <c r="C27" i="13" s="1"/>
  <c r="D27" i="13" s="1"/>
  <c r="B28" i="13"/>
  <c r="B29" i="13"/>
  <c r="B30" i="13"/>
  <c r="C30" i="13" s="1"/>
  <c r="D30" i="13" s="1"/>
  <c r="B31" i="13"/>
  <c r="B32" i="13"/>
  <c r="B33" i="13"/>
  <c r="B34" i="13"/>
  <c r="C34" i="13" s="1"/>
  <c r="D34" i="13" s="1"/>
  <c r="B3" i="13"/>
  <c r="F34" i="13"/>
  <c r="F33" i="13"/>
  <c r="C33" i="13"/>
  <c r="D33" i="13" s="1"/>
  <c r="F32" i="13"/>
  <c r="C32" i="13"/>
  <c r="D32" i="13" s="1"/>
  <c r="F31" i="13"/>
  <c r="C31" i="13"/>
  <c r="D31" i="13" s="1"/>
  <c r="F30" i="13"/>
  <c r="F29" i="13"/>
  <c r="C29" i="13"/>
  <c r="D29" i="13" s="1"/>
  <c r="F28" i="13"/>
  <c r="C28" i="13"/>
  <c r="D28" i="13" s="1"/>
  <c r="F27" i="13"/>
  <c r="F26" i="13"/>
  <c r="F25" i="13"/>
  <c r="F24" i="13"/>
  <c r="C24" i="13"/>
  <c r="D24" i="13" s="1"/>
  <c r="F23" i="13"/>
  <c r="F22" i="13"/>
  <c r="F21" i="13"/>
  <c r="C21" i="13"/>
  <c r="D21" i="13" s="1"/>
  <c r="F20" i="13"/>
  <c r="C20" i="13"/>
  <c r="D20" i="13" s="1"/>
  <c r="F19" i="13"/>
  <c r="F18" i="13"/>
  <c r="F17" i="13"/>
  <c r="C17" i="13"/>
  <c r="D17" i="13" s="1"/>
  <c r="F16" i="13"/>
  <c r="C16" i="13"/>
  <c r="D16" i="13" s="1"/>
  <c r="F15" i="13"/>
  <c r="C15" i="13"/>
  <c r="D15" i="13" s="1"/>
  <c r="F14" i="13"/>
  <c r="F13" i="13"/>
  <c r="C13" i="13"/>
  <c r="D13" i="13" s="1"/>
  <c r="F12" i="13"/>
  <c r="C12" i="13"/>
  <c r="D12" i="13" s="1"/>
  <c r="F11" i="13"/>
  <c r="F10" i="13"/>
  <c r="F9" i="13"/>
  <c r="C9" i="13"/>
  <c r="D9" i="13" s="1"/>
  <c r="F8" i="13"/>
  <c r="C8" i="13"/>
  <c r="D8" i="13" s="1"/>
  <c r="F7" i="13"/>
  <c r="F6" i="13"/>
  <c r="F5" i="13"/>
  <c r="C5" i="13"/>
  <c r="D5" i="13" s="1"/>
  <c r="F4" i="13"/>
  <c r="C4" i="13"/>
  <c r="D4" i="13" s="1"/>
  <c r="F3" i="13"/>
  <c r="C3" i="13"/>
  <c r="D3" i="13" s="1"/>
  <c r="AA96" i="12"/>
  <c r="AA95" i="12"/>
  <c r="AA94" i="12"/>
  <c r="AA93" i="12"/>
  <c r="AA92" i="12"/>
  <c r="AA91" i="12"/>
  <c r="AA90" i="12"/>
  <c r="AA89" i="12"/>
  <c r="AA88" i="12"/>
  <c r="AA87" i="12"/>
  <c r="AA86" i="12"/>
  <c r="AA85" i="12"/>
  <c r="X85" i="12"/>
  <c r="X86" i="12"/>
  <c r="X87" i="12"/>
  <c r="X88" i="12"/>
  <c r="X89" i="12"/>
  <c r="X90" i="12"/>
  <c r="X91" i="12"/>
  <c r="X92" i="12"/>
  <c r="X93" i="12"/>
  <c r="X94" i="12"/>
  <c r="X95" i="12"/>
  <c r="X96" i="12"/>
  <c r="X97" i="12"/>
  <c r="X98" i="12"/>
  <c r="X99" i="12"/>
  <c r="X100" i="12"/>
  <c r="X101" i="12"/>
  <c r="X102" i="12"/>
  <c r="X103" i="12"/>
  <c r="X123" i="12"/>
  <c r="X122" i="12"/>
  <c r="X121" i="12"/>
  <c r="X120" i="12"/>
  <c r="X119" i="12"/>
  <c r="X118" i="12"/>
  <c r="X117" i="12"/>
  <c r="X116" i="12"/>
  <c r="X115" i="12"/>
  <c r="X114" i="12"/>
  <c r="X108" i="12"/>
  <c r="X109" i="12"/>
  <c r="X110" i="12"/>
  <c r="X111" i="12"/>
  <c r="X112" i="12"/>
  <c r="X113" i="12"/>
  <c r="X107" i="12"/>
  <c r="W67" i="12"/>
  <c r="W68" i="12"/>
  <c r="X68" i="12" s="1"/>
  <c r="Y68" i="12" s="1"/>
  <c r="W69" i="12"/>
  <c r="W70" i="12"/>
  <c r="X70" i="12" s="1"/>
  <c r="Y70" i="12" s="1"/>
  <c r="W71" i="12"/>
  <c r="W72" i="12"/>
  <c r="W73" i="12"/>
  <c r="X73" i="12" s="1"/>
  <c r="Y73" i="12" s="1"/>
  <c r="W74" i="12"/>
  <c r="X74" i="12" s="1"/>
  <c r="Y74" i="12" s="1"/>
  <c r="W75" i="12"/>
  <c r="W76" i="12"/>
  <c r="W77" i="12"/>
  <c r="X77" i="12" s="1"/>
  <c r="Y77" i="12" s="1"/>
  <c r="W78" i="12"/>
  <c r="X78" i="12" s="1"/>
  <c r="Y78" i="12" s="1"/>
  <c r="W79" i="12"/>
  <c r="W80" i="12"/>
  <c r="X80" i="12" s="1"/>
  <c r="Y80" i="12" s="1"/>
  <c r="W66" i="12"/>
  <c r="X66" i="12" s="1"/>
  <c r="Y66" i="12" s="1"/>
  <c r="AA80" i="12"/>
  <c r="AA79" i="12"/>
  <c r="X79" i="12"/>
  <c r="Y79" i="12" s="1"/>
  <c r="AA78" i="12"/>
  <c r="AA77" i="12"/>
  <c r="AA76" i="12"/>
  <c r="X76" i="12"/>
  <c r="Y76" i="12" s="1"/>
  <c r="AA75" i="12"/>
  <c r="X75" i="12"/>
  <c r="Y75" i="12" s="1"/>
  <c r="AA74" i="12"/>
  <c r="AA73" i="12"/>
  <c r="AA72" i="12"/>
  <c r="X72" i="12"/>
  <c r="Y72" i="12" s="1"/>
  <c r="AA71" i="12"/>
  <c r="X71" i="12"/>
  <c r="Y71" i="12" s="1"/>
  <c r="AA70" i="12"/>
  <c r="AA69" i="12"/>
  <c r="X69" i="12"/>
  <c r="Y69" i="12" s="1"/>
  <c r="AA68" i="12"/>
  <c r="AA67" i="12"/>
  <c r="X67" i="12"/>
  <c r="Y67" i="12" s="1"/>
  <c r="AA66" i="12"/>
  <c r="W46" i="12"/>
  <c r="X46" i="12" s="1"/>
  <c r="Y46" i="12" s="1"/>
  <c r="W47" i="12"/>
  <c r="W48" i="12"/>
  <c r="W49" i="12"/>
  <c r="X49" i="12" s="1"/>
  <c r="Y49" i="12" s="1"/>
  <c r="W50" i="12"/>
  <c r="W51" i="12"/>
  <c r="X51" i="12" s="1"/>
  <c r="Y51" i="12" s="1"/>
  <c r="W52" i="12"/>
  <c r="X52" i="12" s="1"/>
  <c r="Y52" i="12" s="1"/>
  <c r="W53" i="12"/>
  <c r="X53" i="12" s="1"/>
  <c r="Y53" i="12" s="1"/>
  <c r="W54" i="12"/>
  <c r="X54" i="12" s="1"/>
  <c r="Y54" i="12" s="1"/>
  <c r="W55" i="12"/>
  <c r="X55" i="12" s="1"/>
  <c r="Y55" i="12" s="1"/>
  <c r="W56" i="12"/>
  <c r="W57" i="12"/>
  <c r="X57" i="12" s="1"/>
  <c r="Y57" i="12" s="1"/>
  <c r="W58" i="12"/>
  <c r="W59" i="12"/>
  <c r="X59" i="12" s="1"/>
  <c r="Y59" i="12" s="1"/>
  <c r="W60" i="12"/>
  <c r="X60" i="12" s="1"/>
  <c r="Y60" i="12" s="1"/>
  <c r="W61" i="12"/>
  <c r="X61" i="12" s="1"/>
  <c r="Y61" i="12" s="1"/>
  <c r="W45" i="12"/>
  <c r="X45" i="12" s="1"/>
  <c r="Y45" i="12" s="1"/>
  <c r="AA61" i="12"/>
  <c r="AA60" i="12"/>
  <c r="AA59" i="12"/>
  <c r="AA58" i="12"/>
  <c r="X58" i="12"/>
  <c r="Y58" i="12" s="1"/>
  <c r="AA57" i="12"/>
  <c r="AA56" i="12"/>
  <c r="X56" i="12"/>
  <c r="Y56" i="12" s="1"/>
  <c r="AA55" i="12"/>
  <c r="AA54" i="12"/>
  <c r="AA53" i="12"/>
  <c r="AA52" i="12"/>
  <c r="AA51" i="12"/>
  <c r="AA50" i="12"/>
  <c r="X50" i="12"/>
  <c r="Y50" i="12" s="1"/>
  <c r="AA49" i="12"/>
  <c r="AA48" i="12"/>
  <c r="X48" i="12"/>
  <c r="Y48" i="12" s="1"/>
  <c r="AA47" i="12"/>
  <c r="X47" i="12"/>
  <c r="Y47" i="12" s="1"/>
  <c r="AA46" i="12"/>
  <c r="AA45" i="12"/>
  <c r="W25" i="12"/>
  <c r="W26" i="12"/>
  <c r="X26" i="12" s="1"/>
  <c r="Y26" i="12" s="1"/>
  <c r="W27" i="12"/>
  <c r="W28" i="12"/>
  <c r="X28" i="12" s="1"/>
  <c r="Y28" i="12" s="1"/>
  <c r="W29" i="12"/>
  <c r="X29" i="12" s="1"/>
  <c r="Y29" i="12" s="1"/>
  <c r="W30" i="12"/>
  <c r="X30" i="12" s="1"/>
  <c r="Y30" i="12" s="1"/>
  <c r="W31" i="12"/>
  <c r="W32" i="12"/>
  <c r="X32" i="12" s="1"/>
  <c r="Y32" i="12" s="1"/>
  <c r="W33" i="12"/>
  <c r="X33" i="12" s="1"/>
  <c r="Y33" i="12" s="1"/>
  <c r="W34" i="12"/>
  <c r="X34" i="12" s="1"/>
  <c r="Y34" i="12" s="1"/>
  <c r="W35" i="12"/>
  <c r="W36" i="12"/>
  <c r="X36" i="12" s="1"/>
  <c r="Y36" i="12" s="1"/>
  <c r="W37" i="12"/>
  <c r="X37" i="12" s="1"/>
  <c r="Y37" i="12" s="1"/>
  <c r="W38" i="12"/>
  <c r="X38" i="12" s="1"/>
  <c r="Y38" i="12" s="1"/>
  <c r="W39" i="12"/>
  <c r="W40" i="12"/>
  <c r="X40" i="12" s="1"/>
  <c r="Y40" i="12" s="1"/>
  <c r="W24" i="12"/>
  <c r="X24" i="12" s="1"/>
  <c r="Y24" i="12" s="1"/>
  <c r="AA40" i="12"/>
  <c r="AA39" i="12"/>
  <c r="X39" i="12"/>
  <c r="Y39" i="12" s="1"/>
  <c r="AA38" i="12"/>
  <c r="AA37" i="12"/>
  <c r="AA36" i="12"/>
  <c r="AA35" i="12"/>
  <c r="X35" i="12"/>
  <c r="Y35" i="12" s="1"/>
  <c r="AA34" i="12"/>
  <c r="AA33" i="12"/>
  <c r="AA32" i="12"/>
  <c r="AA31" i="12"/>
  <c r="X31" i="12"/>
  <c r="Y31" i="12" s="1"/>
  <c r="AA30" i="12"/>
  <c r="AA29" i="12"/>
  <c r="AA28" i="12"/>
  <c r="AA27" i="12"/>
  <c r="X27" i="12"/>
  <c r="Y27" i="12" s="1"/>
  <c r="AA26" i="12"/>
  <c r="AA25" i="12"/>
  <c r="X25" i="12"/>
  <c r="Y25" i="12" s="1"/>
  <c r="AA24" i="12"/>
  <c r="W4" i="12"/>
  <c r="W5" i="12"/>
  <c r="X5" i="12" s="1"/>
  <c r="Y5" i="12" s="1"/>
  <c r="W6" i="12"/>
  <c r="W7" i="12"/>
  <c r="X7" i="12" s="1"/>
  <c r="Y7" i="12" s="1"/>
  <c r="W8" i="12"/>
  <c r="W9" i="12"/>
  <c r="X9" i="12" s="1"/>
  <c r="Y9" i="12" s="1"/>
  <c r="W10" i="12"/>
  <c r="X10" i="12" s="1"/>
  <c r="Y10" i="12" s="1"/>
  <c r="W11" i="12"/>
  <c r="X11" i="12" s="1"/>
  <c r="Y11" i="12" s="1"/>
  <c r="W12" i="12"/>
  <c r="X12" i="12" s="1"/>
  <c r="Y12" i="12" s="1"/>
  <c r="W13" i="12"/>
  <c r="X13" i="12" s="1"/>
  <c r="Y13" i="12" s="1"/>
  <c r="W14" i="12"/>
  <c r="W15" i="12"/>
  <c r="X15" i="12" s="1"/>
  <c r="Y15" i="12" s="1"/>
  <c r="W16" i="12"/>
  <c r="W17" i="12"/>
  <c r="X17" i="12" s="1"/>
  <c r="Y17" i="12" s="1"/>
  <c r="W18" i="12"/>
  <c r="X18" i="12" s="1"/>
  <c r="Y18" i="12" s="1"/>
  <c r="W19" i="12"/>
  <c r="X19" i="12" s="1"/>
  <c r="Y19" i="12" s="1"/>
  <c r="W3" i="12"/>
  <c r="X3" i="12" s="1"/>
  <c r="Y3" i="12" s="1"/>
  <c r="AA19" i="12"/>
  <c r="AA18" i="12"/>
  <c r="AA17" i="12"/>
  <c r="AA16" i="12"/>
  <c r="X16" i="12"/>
  <c r="Y16" i="12" s="1"/>
  <c r="AA15" i="12"/>
  <c r="AA14" i="12"/>
  <c r="X14" i="12"/>
  <c r="Y14" i="12" s="1"/>
  <c r="AA13" i="12"/>
  <c r="AA12" i="12"/>
  <c r="AA11" i="12"/>
  <c r="AA10" i="12"/>
  <c r="AA9" i="12"/>
  <c r="AA8" i="12"/>
  <c r="X8" i="12"/>
  <c r="Y8" i="12" s="1"/>
  <c r="AA7" i="12"/>
  <c r="AA6" i="12"/>
  <c r="X6" i="12"/>
  <c r="Y6" i="12" s="1"/>
  <c r="AA5" i="12"/>
  <c r="AA4" i="12"/>
  <c r="X4" i="12"/>
  <c r="Y4" i="12" s="1"/>
  <c r="AA3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99" i="12"/>
  <c r="B76" i="12"/>
  <c r="C76" i="12" s="1"/>
  <c r="D76" i="12" s="1"/>
  <c r="B77" i="12"/>
  <c r="B78" i="12"/>
  <c r="C78" i="12" s="1"/>
  <c r="D78" i="12" s="1"/>
  <c r="B79" i="12"/>
  <c r="B80" i="12"/>
  <c r="C80" i="12" s="1"/>
  <c r="D80" i="12" s="1"/>
  <c r="B81" i="12"/>
  <c r="B82" i="12"/>
  <c r="C82" i="12" s="1"/>
  <c r="D82" i="12" s="1"/>
  <c r="B83" i="12"/>
  <c r="B84" i="12"/>
  <c r="C84" i="12" s="1"/>
  <c r="D84" i="12" s="1"/>
  <c r="B85" i="12"/>
  <c r="B86" i="12"/>
  <c r="C86" i="12" s="1"/>
  <c r="D86" i="12" s="1"/>
  <c r="B87" i="12"/>
  <c r="C87" i="12" s="1"/>
  <c r="D87" i="12" s="1"/>
  <c r="B88" i="12"/>
  <c r="B89" i="12"/>
  <c r="B90" i="12"/>
  <c r="C90" i="12" s="1"/>
  <c r="D90" i="12" s="1"/>
  <c r="B91" i="12"/>
  <c r="C91" i="12" s="1"/>
  <c r="D91" i="12" s="1"/>
  <c r="B92" i="12"/>
  <c r="B93" i="12"/>
  <c r="B94" i="12"/>
  <c r="C94" i="12" s="1"/>
  <c r="D94" i="12" s="1"/>
  <c r="B75" i="12"/>
  <c r="C75" i="12" s="1"/>
  <c r="D75" i="12" s="1"/>
  <c r="F94" i="12"/>
  <c r="F93" i="12"/>
  <c r="C93" i="12"/>
  <c r="D93" i="12" s="1"/>
  <c r="F92" i="12"/>
  <c r="C92" i="12"/>
  <c r="D92" i="12" s="1"/>
  <c r="F91" i="12"/>
  <c r="F90" i="12"/>
  <c r="F89" i="12"/>
  <c r="C89" i="12"/>
  <c r="D89" i="12" s="1"/>
  <c r="F88" i="12"/>
  <c r="C88" i="12"/>
  <c r="D88" i="12" s="1"/>
  <c r="F87" i="12"/>
  <c r="F86" i="12"/>
  <c r="F85" i="12"/>
  <c r="C85" i="12"/>
  <c r="D85" i="12" s="1"/>
  <c r="F84" i="12"/>
  <c r="F83" i="12"/>
  <c r="C83" i="12"/>
  <c r="D83" i="12" s="1"/>
  <c r="F82" i="12"/>
  <c r="F81" i="12"/>
  <c r="C81" i="12"/>
  <c r="D81" i="12" s="1"/>
  <c r="F80" i="12"/>
  <c r="F79" i="12"/>
  <c r="C79" i="12"/>
  <c r="D79" i="12" s="1"/>
  <c r="F78" i="12"/>
  <c r="F77" i="12"/>
  <c r="C77" i="12"/>
  <c r="D77" i="12" s="1"/>
  <c r="F76" i="12"/>
  <c r="F75" i="12"/>
  <c r="B40" i="12"/>
  <c r="B41" i="12"/>
  <c r="C41" i="12" s="1"/>
  <c r="D41" i="12" s="1"/>
  <c r="B42" i="12"/>
  <c r="C42" i="12" s="1"/>
  <c r="D42" i="12" s="1"/>
  <c r="B43" i="12"/>
  <c r="B44" i="12"/>
  <c r="B45" i="12"/>
  <c r="B46" i="12"/>
  <c r="C46" i="12" s="1"/>
  <c r="D46" i="12" s="1"/>
  <c r="B47" i="12"/>
  <c r="B48" i="12"/>
  <c r="B49" i="12"/>
  <c r="C49" i="12" s="1"/>
  <c r="D49" i="12" s="1"/>
  <c r="B50" i="12"/>
  <c r="C50" i="12" s="1"/>
  <c r="D50" i="12" s="1"/>
  <c r="B51" i="12"/>
  <c r="B52" i="12"/>
  <c r="C52" i="12" s="1"/>
  <c r="D52" i="12" s="1"/>
  <c r="B53" i="12"/>
  <c r="B54" i="12"/>
  <c r="C54" i="12" s="1"/>
  <c r="D54" i="12" s="1"/>
  <c r="B55" i="12"/>
  <c r="B56" i="12"/>
  <c r="B57" i="12"/>
  <c r="C57" i="12" s="1"/>
  <c r="D57" i="12" s="1"/>
  <c r="B58" i="12"/>
  <c r="C58" i="12" s="1"/>
  <c r="D58" i="12" s="1"/>
  <c r="B59" i="12"/>
  <c r="B60" i="12"/>
  <c r="B61" i="12"/>
  <c r="C61" i="12" s="1"/>
  <c r="D61" i="12" s="1"/>
  <c r="B62" i="12"/>
  <c r="C62" i="12" s="1"/>
  <c r="D62" i="12" s="1"/>
  <c r="B63" i="12"/>
  <c r="B64" i="12"/>
  <c r="B65" i="12"/>
  <c r="B66" i="12"/>
  <c r="C66" i="12" s="1"/>
  <c r="D66" i="12" s="1"/>
  <c r="B67" i="12"/>
  <c r="B68" i="12"/>
  <c r="B69" i="12"/>
  <c r="B70" i="12"/>
  <c r="C70" i="12" s="1"/>
  <c r="D70" i="12" s="1"/>
  <c r="B39" i="12"/>
  <c r="F70" i="12"/>
  <c r="F69" i="12"/>
  <c r="C69" i="12"/>
  <c r="D69" i="12" s="1"/>
  <c r="F68" i="12"/>
  <c r="C68" i="12"/>
  <c r="D68" i="12" s="1"/>
  <c r="F67" i="12"/>
  <c r="C67" i="12"/>
  <c r="D67" i="12" s="1"/>
  <c r="F66" i="12"/>
  <c r="F65" i="12"/>
  <c r="C65" i="12"/>
  <c r="D65" i="12" s="1"/>
  <c r="F64" i="12"/>
  <c r="C64" i="12"/>
  <c r="D64" i="12" s="1"/>
  <c r="F63" i="12"/>
  <c r="C63" i="12"/>
  <c r="D63" i="12" s="1"/>
  <c r="F62" i="12"/>
  <c r="F61" i="12"/>
  <c r="F60" i="12"/>
  <c r="C60" i="12"/>
  <c r="D60" i="12" s="1"/>
  <c r="F59" i="12"/>
  <c r="C59" i="12"/>
  <c r="D59" i="12" s="1"/>
  <c r="F58" i="12"/>
  <c r="F57" i="12"/>
  <c r="F56" i="12"/>
  <c r="C56" i="12"/>
  <c r="D56" i="12" s="1"/>
  <c r="F55" i="12"/>
  <c r="C55" i="12"/>
  <c r="D55" i="12" s="1"/>
  <c r="F54" i="12"/>
  <c r="F53" i="12"/>
  <c r="C53" i="12"/>
  <c r="D53" i="12" s="1"/>
  <c r="F52" i="12"/>
  <c r="F51" i="12"/>
  <c r="C51" i="12"/>
  <c r="D51" i="12" s="1"/>
  <c r="F50" i="12"/>
  <c r="F49" i="12"/>
  <c r="F48" i="12"/>
  <c r="C48" i="12"/>
  <c r="D48" i="12" s="1"/>
  <c r="F47" i="12"/>
  <c r="C47" i="12"/>
  <c r="D47" i="12" s="1"/>
  <c r="F46" i="12"/>
  <c r="F45" i="12"/>
  <c r="C45" i="12"/>
  <c r="D45" i="12" s="1"/>
  <c r="F44" i="12"/>
  <c r="C44" i="12"/>
  <c r="D44" i="12" s="1"/>
  <c r="F43" i="12"/>
  <c r="C43" i="12"/>
  <c r="D43" i="12" s="1"/>
  <c r="F42" i="12"/>
  <c r="F41" i="12"/>
  <c r="F40" i="12"/>
  <c r="C40" i="12"/>
  <c r="D40" i="12" s="1"/>
  <c r="F39" i="12"/>
  <c r="C39" i="12"/>
  <c r="D39" i="12" s="1"/>
  <c r="B4" i="12"/>
  <c r="B5" i="12"/>
  <c r="C5" i="12" s="1"/>
  <c r="D5" i="12" s="1"/>
  <c r="B6" i="12"/>
  <c r="C6" i="12" s="1"/>
  <c r="D6" i="12" s="1"/>
  <c r="B7" i="12"/>
  <c r="B8" i="12"/>
  <c r="B9" i="12"/>
  <c r="B10" i="12"/>
  <c r="C10" i="12" s="1"/>
  <c r="D10" i="12" s="1"/>
  <c r="B11" i="12"/>
  <c r="B12" i="12"/>
  <c r="B13" i="12"/>
  <c r="C13" i="12" s="1"/>
  <c r="D13" i="12" s="1"/>
  <c r="B14" i="12"/>
  <c r="C14" i="12" s="1"/>
  <c r="D14" i="12" s="1"/>
  <c r="B15" i="12"/>
  <c r="B16" i="12"/>
  <c r="C16" i="12" s="1"/>
  <c r="D16" i="12" s="1"/>
  <c r="B17" i="12"/>
  <c r="B18" i="12"/>
  <c r="C18" i="12" s="1"/>
  <c r="D18" i="12" s="1"/>
  <c r="B19" i="12"/>
  <c r="B20" i="12"/>
  <c r="B21" i="12"/>
  <c r="C21" i="12" s="1"/>
  <c r="D21" i="12" s="1"/>
  <c r="B22" i="12"/>
  <c r="C22" i="12" s="1"/>
  <c r="D22" i="12" s="1"/>
  <c r="B23" i="12"/>
  <c r="B24" i="12"/>
  <c r="B25" i="12"/>
  <c r="C25" i="12" s="1"/>
  <c r="D25" i="12" s="1"/>
  <c r="B26" i="12"/>
  <c r="C26" i="12" s="1"/>
  <c r="D26" i="12" s="1"/>
  <c r="B27" i="12"/>
  <c r="B28" i="12"/>
  <c r="B29" i="12"/>
  <c r="B30" i="12"/>
  <c r="C30" i="12" s="1"/>
  <c r="D30" i="12" s="1"/>
  <c r="B31" i="12"/>
  <c r="B32" i="12"/>
  <c r="B33" i="12"/>
  <c r="B34" i="12"/>
  <c r="C34" i="12" s="1"/>
  <c r="D34" i="12" s="1"/>
  <c r="B3" i="12"/>
  <c r="F34" i="12"/>
  <c r="F33" i="12"/>
  <c r="C33" i="12"/>
  <c r="D33" i="12" s="1"/>
  <c r="F32" i="12"/>
  <c r="C32" i="12"/>
  <c r="D32" i="12" s="1"/>
  <c r="F31" i="12"/>
  <c r="C31" i="12"/>
  <c r="D31" i="12" s="1"/>
  <c r="F30" i="12"/>
  <c r="F29" i="12"/>
  <c r="C29" i="12"/>
  <c r="D29" i="12" s="1"/>
  <c r="F28" i="12"/>
  <c r="C28" i="12"/>
  <c r="D28" i="12" s="1"/>
  <c r="F27" i="12"/>
  <c r="C27" i="12"/>
  <c r="D27" i="12" s="1"/>
  <c r="F26" i="12"/>
  <c r="F25" i="12"/>
  <c r="F24" i="12"/>
  <c r="C24" i="12"/>
  <c r="D24" i="12" s="1"/>
  <c r="F23" i="12"/>
  <c r="C23" i="12"/>
  <c r="D23" i="12" s="1"/>
  <c r="F22" i="12"/>
  <c r="F21" i="12"/>
  <c r="F20" i="12"/>
  <c r="C20" i="12"/>
  <c r="D20" i="12" s="1"/>
  <c r="F19" i="12"/>
  <c r="C19" i="12"/>
  <c r="D19" i="12" s="1"/>
  <c r="F18" i="12"/>
  <c r="F17" i="12"/>
  <c r="C17" i="12"/>
  <c r="D17" i="12" s="1"/>
  <c r="F16" i="12"/>
  <c r="F15" i="12"/>
  <c r="C15" i="12"/>
  <c r="D15" i="12" s="1"/>
  <c r="F14" i="12"/>
  <c r="F13" i="12"/>
  <c r="F12" i="12"/>
  <c r="C12" i="12"/>
  <c r="D12" i="12" s="1"/>
  <c r="F11" i="12"/>
  <c r="C11" i="12"/>
  <c r="D11" i="12" s="1"/>
  <c r="F10" i="12"/>
  <c r="F9" i="12"/>
  <c r="C9" i="12"/>
  <c r="D9" i="12" s="1"/>
  <c r="F8" i="12"/>
  <c r="C8" i="12"/>
  <c r="D8" i="12" s="1"/>
  <c r="F7" i="12"/>
  <c r="C7" i="12"/>
  <c r="D7" i="12" s="1"/>
  <c r="F6" i="12"/>
  <c r="F5" i="12"/>
  <c r="F4" i="12"/>
  <c r="C4" i="12"/>
  <c r="D4" i="12" s="1"/>
  <c r="F3" i="12"/>
  <c r="C3" i="12"/>
  <c r="D3" i="12" s="1"/>
  <c r="F14" i="7"/>
  <c r="F13" i="7"/>
  <c r="F10" i="7"/>
  <c r="F9" i="7"/>
  <c r="F7" i="7"/>
  <c r="F6" i="7"/>
  <c r="F3" i="7"/>
  <c r="F4" i="7"/>
  <c r="F2" i="7"/>
  <c r="D14" i="7"/>
  <c r="D13" i="7"/>
  <c r="D10" i="7"/>
  <c r="D9" i="7"/>
  <c r="D7" i="7"/>
  <c r="D6" i="7"/>
  <c r="D3" i="7"/>
  <c r="D4" i="7"/>
  <c r="D2" i="7"/>
</calcChain>
</file>

<file path=xl/sharedStrings.xml><?xml version="1.0" encoding="utf-8"?>
<sst xmlns="http://schemas.openxmlformats.org/spreadsheetml/2006/main" count="231" uniqueCount="65">
  <si>
    <t>SLIM (with spacer)</t>
  </si>
  <si>
    <t>SLIM (without spacer)</t>
  </si>
  <si>
    <t>Transmembrane pressure (mbar)</t>
  </si>
  <si>
    <t>Feed pressure (mbar)</t>
  </si>
  <si>
    <t>Total concentration (count/mL) corrected for PBS</t>
  </si>
  <si>
    <t>Non SLIM (with spacer)</t>
  </si>
  <si>
    <t>Non SLIM (without spacer)</t>
  </si>
  <si>
    <t>Duplo</t>
  </si>
  <si>
    <t>High_c</t>
  </si>
  <si>
    <t>Time [min]_set to zero</t>
  </si>
  <si>
    <t>Real Time [min]</t>
  </si>
  <si>
    <t xml:space="preserve">TMP increase [mbar] </t>
  </si>
  <si>
    <t xml:space="preserve">TMP increase [bar] </t>
  </si>
  <si>
    <t>Time [h]_set to zero</t>
  </si>
  <si>
    <t>Time [day]_set to zero</t>
  </si>
  <si>
    <t>Non-SLIM-With spacer_TMP</t>
  </si>
  <si>
    <t>Non-SLIM-Without spacer_TMP</t>
  </si>
  <si>
    <r>
      <t>Non-SLIM-With spacer_TMP_</t>
    </r>
    <r>
      <rPr>
        <sz val="11"/>
        <color rgb="FFFF0000"/>
        <rFont val="Calibri (Body)_x0000_"/>
      </rPr>
      <t>DUPLO</t>
    </r>
  </si>
  <si>
    <t xml:space="preserve">FeedP increase [mbar] </t>
  </si>
  <si>
    <t xml:space="preserve">FeedP increase [bar] </t>
  </si>
  <si>
    <t>Non-SLIM-Without spacer_FeedPressureIncrease</t>
  </si>
  <si>
    <t>Non-SLIM-With spacer_FeedPressureIncrease</t>
  </si>
  <si>
    <r>
      <t>Non-SLIM-With spacer_FeedPressureIncrease_</t>
    </r>
    <r>
      <rPr>
        <sz val="11"/>
        <color rgb="FFFF0000"/>
        <rFont val="Calibri (Body)_x0000_"/>
      </rPr>
      <t>DUPLO</t>
    </r>
  </si>
  <si>
    <t>Average growth of bacteria [count/ml hr]</t>
  </si>
  <si>
    <t>Total experiment duration [hr]</t>
  </si>
  <si>
    <t>Non-SLIM</t>
  </si>
  <si>
    <t>With spacer</t>
  </si>
  <si>
    <t>Without spacer</t>
  </si>
  <si>
    <t>SLIM-With spacer_TMP</t>
  </si>
  <si>
    <t>SLIM-Without spacer_TMP</t>
  </si>
  <si>
    <r>
      <t>SLIM-With spacer_TMP_</t>
    </r>
    <r>
      <rPr>
        <sz val="11"/>
        <color rgb="FFFF0000"/>
        <rFont val="Calibri (Body)_x0000_"/>
      </rPr>
      <t>DUPLO</t>
    </r>
  </si>
  <si>
    <r>
      <t>SLIM-Without spacer_TMP_</t>
    </r>
    <r>
      <rPr>
        <sz val="11"/>
        <color rgb="FFFF0000"/>
        <rFont val="Calibri (Body)_x0000_"/>
      </rPr>
      <t>DUPLO</t>
    </r>
  </si>
  <si>
    <t>SLIM-With spacer_FeedPressureIncrease</t>
  </si>
  <si>
    <t>SLIM-Without spacer_FeedPressureIncrease</t>
  </si>
  <si>
    <r>
      <t>SLIM-With spacer_FeedPressureIncrease-</t>
    </r>
    <r>
      <rPr>
        <sz val="11"/>
        <color rgb="FFFF0000"/>
        <rFont val="Calibri (Body)_x0000_"/>
      </rPr>
      <t>Duplo</t>
    </r>
  </si>
  <si>
    <r>
      <t>SLIM-Without spacer_FeedPressureIncrease-</t>
    </r>
    <r>
      <rPr>
        <sz val="11"/>
        <color rgb="FFFF0000"/>
        <rFont val="Calibri (Body)_x0000_"/>
      </rPr>
      <t>Duplo</t>
    </r>
  </si>
  <si>
    <t>SLIM</t>
  </si>
  <si>
    <r>
      <t>With spacer-</t>
    </r>
    <r>
      <rPr>
        <sz val="11"/>
        <color rgb="FFFF0000"/>
        <rFont val="Calibri (Body)_x0000_"/>
      </rPr>
      <t>Duplo</t>
    </r>
  </si>
  <si>
    <r>
      <t>Without spacer-</t>
    </r>
    <r>
      <rPr>
        <sz val="11"/>
        <color rgb="FFFF0000"/>
        <rFont val="Calibri (Body)_x0000_"/>
      </rPr>
      <t>Duplo</t>
    </r>
  </si>
  <si>
    <t>NonSLIM-Without spacer_TMP</t>
  </si>
  <si>
    <t>NonSLIM-Without spacer_feedPressureIncrease</t>
  </si>
  <si>
    <t>SLIM-With spacer_Feed pressure increase</t>
  </si>
  <si>
    <t>SLIM-Without spacer_Feed pressure increase</t>
  </si>
  <si>
    <t>Transmembrane pressure (bar)</t>
  </si>
  <si>
    <t>Feed pressure (bar)</t>
  </si>
  <si>
    <t>Results of Jomuel</t>
  </si>
  <si>
    <t>LEP of MQ  [bar]</t>
  </si>
  <si>
    <t>Initial P of LLD experiments [bar]</t>
  </si>
  <si>
    <r>
      <t>SLIM-Without spacer_TMP_</t>
    </r>
    <r>
      <rPr>
        <sz val="11"/>
        <color rgb="FFFF0000"/>
        <rFont val="Calibri (Body)_x0000_"/>
      </rPr>
      <t>Combined results of both measurements</t>
    </r>
  </si>
  <si>
    <r>
      <t>SLIM-With spacer_TMP_</t>
    </r>
    <r>
      <rPr>
        <sz val="11"/>
        <color rgb="FFFF0000"/>
        <rFont val="Calibri (Body)_x0000_"/>
      </rPr>
      <t>Combined results of both</t>
    </r>
  </si>
  <si>
    <r>
      <t>Non-SLIM-With spacer_TMP_</t>
    </r>
    <r>
      <rPr>
        <sz val="11"/>
        <color rgb="FFFF0000"/>
        <rFont val="Calibri (Body)_x0000_"/>
      </rPr>
      <t>Combined results of both</t>
    </r>
  </si>
  <si>
    <t>New</t>
  </si>
  <si>
    <r>
      <t>Non-SLIM-With spacer_FeedPressureIncrease_</t>
    </r>
    <r>
      <rPr>
        <sz val="11"/>
        <color rgb="FFFF0000"/>
        <rFont val="Calibri (Body)_x0000_"/>
      </rPr>
      <t>Combined results of both</t>
    </r>
  </si>
  <si>
    <t>Increased Nutrient concentration</t>
  </si>
  <si>
    <t>Non-SLIM-with spacer</t>
  </si>
  <si>
    <t>Non-SLIM-with spacer_2</t>
  </si>
  <si>
    <t>TMP [bar]</t>
  </si>
  <si>
    <t>Average</t>
  </si>
  <si>
    <t>varaince</t>
  </si>
  <si>
    <t>S.D</t>
  </si>
  <si>
    <t>Feed [bar]</t>
  </si>
  <si>
    <t>SLIM-with spacer</t>
  </si>
  <si>
    <t>SLIM-with spacer_2</t>
  </si>
  <si>
    <t>SLIM-without spacer</t>
  </si>
  <si>
    <t>SLIM-without spacer_2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</si>
</sst>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 (Body)_x0000_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2" borderId="0" xfId="0" applyFont="1" applyFill="1"/>
    <xf numFmtId="0" fontId="1" fillId="0" borderId="0" xfId="0" applyFont="1"/>
    <xf numFmtId="0" fontId="0" fillId="3" borderId="0" xfId="0" applyFont="1" applyFill="1"/>
    <xf numFmtId="1" fontId="0" fillId="0" borderId="0" xfId="0" applyNumberFormat="1"/>
    <xf numFmtId="164" fontId="0" fillId="0" borderId="0" xfId="0" applyNumberFormat="1"/>
    <xf numFmtId="0" fontId="1" fillId="0" borderId="0" xfId="0" applyFont="1" applyFill="1"/>
    <xf numFmtId="0" fontId="0" fillId="0" borderId="0" xfId="0" applyFill="1"/>
    <xf numFmtId="164" fontId="0" fillId="0" borderId="0" xfId="0" applyNumberFormat="1" applyFill="1"/>
    <xf numFmtId="0" fontId="0" fillId="4" borderId="0" xfId="0" applyFill="1"/>
    <xf numFmtId="11" fontId="0" fillId="0" borderId="0" xfId="0" applyNumberFormat="1"/>
    <xf numFmtId="1" fontId="0" fillId="4" borderId="0" xfId="0" applyNumberFormat="1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TMP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'Initial pressure'!$B$2:$B$3</c:f>
              <c:strCache>
                <c:ptCount val="2"/>
                <c:pt idx="0">
                  <c:v>Non SLIM (with spacer)</c:v>
                </c:pt>
                <c:pt idx="1">
                  <c:v>Non SLIM (without spacer)</c:v>
                </c:pt>
              </c:strCache>
            </c:strRef>
          </c:cat>
          <c:val>
            <c:numRef>
              <c:f>'Initial pressure'!$D$2:$D$3</c:f>
              <c:numCache>
                <c:formatCode>General</c:formatCode>
                <c:ptCount val="2"/>
                <c:pt idx="0">
                  <c:v>4.7299999999999995E-2</c:v>
                </c:pt>
                <c:pt idx="1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70-6948-91E6-4D7EA95053D8}"/>
            </c:ext>
          </c:extLst>
        </c:ser>
        <c:ser>
          <c:idx val="1"/>
          <c:order val="1"/>
          <c:tx>
            <c:v>Feed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'Initial pressure'!$F$2:$F$3</c:f>
              <c:numCache>
                <c:formatCode>General</c:formatCode>
                <c:ptCount val="2"/>
                <c:pt idx="0">
                  <c:v>8.6999999999999994E-2</c:v>
                </c:pt>
                <c:pt idx="1">
                  <c:v>4.7E-2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70-6948-91E6-4D7EA9505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1004240"/>
        <c:axId val="1401946832"/>
      </c:barChart>
      <c:catAx>
        <c:axId val="1411004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Membrane</a:t>
                </a:r>
                <a:r>
                  <a:rPr lang="en-US" baseline="0"/>
                  <a:t> and cell configuration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1946832"/>
        <c:crosses val="autoZero"/>
        <c:auto val="1"/>
        <c:lblAlgn val="ctr"/>
        <c:lblOffset val="100"/>
        <c:noMultiLvlLbl val="0"/>
      </c:catAx>
      <c:valAx>
        <c:axId val="1401946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Initial pressure value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11004240"/>
        <c:crosses val="autoZero"/>
        <c:crossBetween val="between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367192975223646"/>
          <c:y val="4.2110777478510719E-2"/>
          <c:w val="6.9981357042411582E-2"/>
          <c:h val="8.10812273670373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Without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0.10602186075424783"/>
          <c:y val="9.4471698113207547E-2"/>
          <c:w val="0.84348601326150008"/>
          <c:h val="0.79120145595008173"/>
        </c:manualLayout>
      </c:layout>
      <c:scatterChart>
        <c:scatterStyle val="lineMarker"/>
        <c:varyColors val="0"/>
        <c:ser>
          <c:idx val="0"/>
          <c:order val="0"/>
          <c:tx>
            <c:v>Dry</c:v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Dry_Feed'!$D$3:$D$34</c:f>
              <c:numCache>
                <c:formatCode>General</c:formatCode>
                <c:ptCount val="3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  <c:pt idx="17">
                  <c:v>11.245138888888889</c:v>
                </c:pt>
                <c:pt idx="18">
                  <c:v>11.985416666666666</c:v>
                </c:pt>
                <c:pt idx="19">
                  <c:v>12.245833333333332</c:v>
                </c:pt>
                <c:pt idx="20">
                  <c:v>13.013194444444444</c:v>
                </c:pt>
                <c:pt idx="21">
                  <c:v>13.21875</c:v>
                </c:pt>
                <c:pt idx="22">
                  <c:v>15.988194444444444</c:v>
                </c:pt>
                <c:pt idx="23">
                  <c:v>16.285416666666666</c:v>
                </c:pt>
                <c:pt idx="24">
                  <c:v>17.002083333333335</c:v>
                </c:pt>
                <c:pt idx="25">
                  <c:v>17.234027777777779</c:v>
                </c:pt>
                <c:pt idx="26">
                  <c:v>18.00138888888889</c:v>
                </c:pt>
                <c:pt idx="27">
                  <c:v>18.239583333333332</c:v>
                </c:pt>
                <c:pt idx="28">
                  <c:v>19.008333333333333</c:v>
                </c:pt>
                <c:pt idx="29">
                  <c:v>19.215972222222224</c:v>
                </c:pt>
                <c:pt idx="30">
                  <c:v>20.072916666666668</c:v>
                </c:pt>
                <c:pt idx="31">
                  <c:v>20.194444444444446</c:v>
                </c:pt>
              </c:numCache>
            </c:numRef>
          </c:xVal>
          <c:yVal>
            <c:numRef>
              <c:f>'Comparison of SLIM and Dry_Feed'!$F$3:$F$34</c:f>
              <c:numCache>
                <c:formatCode>General</c:formatCode>
                <c:ptCount val="32"/>
                <c:pt idx="0">
                  <c:v>4.4999999999999997E-3</c:v>
                </c:pt>
                <c:pt idx="1">
                  <c:v>3.0499999999999999E-2</c:v>
                </c:pt>
                <c:pt idx="2">
                  <c:v>3.0499999999999999E-2</c:v>
                </c:pt>
                <c:pt idx="3">
                  <c:v>4.5499999999999999E-2</c:v>
                </c:pt>
                <c:pt idx="4">
                  <c:v>4.9500000000000002E-2</c:v>
                </c:pt>
                <c:pt idx="5">
                  <c:v>0.1115</c:v>
                </c:pt>
                <c:pt idx="6">
                  <c:v>0.11650000000000001</c:v>
                </c:pt>
                <c:pt idx="7">
                  <c:v>4.8500000000000001E-2</c:v>
                </c:pt>
                <c:pt idx="8">
                  <c:v>5.1499999999999997E-2</c:v>
                </c:pt>
                <c:pt idx="9">
                  <c:v>6.8500000000000005E-2</c:v>
                </c:pt>
                <c:pt idx="10">
                  <c:v>7.0499999999999993E-2</c:v>
                </c:pt>
                <c:pt idx="11">
                  <c:v>9.5500000000000002E-2</c:v>
                </c:pt>
                <c:pt idx="12">
                  <c:v>0.1895</c:v>
                </c:pt>
                <c:pt idx="13">
                  <c:v>0.1905</c:v>
                </c:pt>
                <c:pt idx="14">
                  <c:v>0.21249999999999999</c:v>
                </c:pt>
                <c:pt idx="15">
                  <c:v>0.1535</c:v>
                </c:pt>
                <c:pt idx="16">
                  <c:v>0.1585</c:v>
                </c:pt>
                <c:pt idx="17">
                  <c:v>0.1535</c:v>
                </c:pt>
                <c:pt idx="18">
                  <c:v>0.16350000000000001</c:v>
                </c:pt>
                <c:pt idx="19">
                  <c:v>8.0500000000000002E-2</c:v>
                </c:pt>
                <c:pt idx="20">
                  <c:v>9.1499999999999998E-2</c:v>
                </c:pt>
                <c:pt idx="21">
                  <c:v>8.3500000000000005E-2</c:v>
                </c:pt>
                <c:pt idx="22">
                  <c:v>0.11550000000000001</c:v>
                </c:pt>
                <c:pt idx="23">
                  <c:v>0.1205</c:v>
                </c:pt>
                <c:pt idx="24">
                  <c:v>0.16350000000000001</c:v>
                </c:pt>
                <c:pt idx="25">
                  <c:v>0.1615</c:v>
                </c:pt>
                <c:pt idx="26">
                  <c:v>0.1575</c:v>
                </c:pt>
                <c:pt idx="27">
                  <c:v>0.17449999999999999</c:v>
                </c:pt>
                <c:pt idx="28">
                  <c:v>0.18149999999999999</c:v>
                </c:pt>
                <c:pt idx="29">
                  <c:v>0.1895</c:v>
                </c:pt>
                <c:pt idx="30">
                  <c:v>0.20349999999999999</c:v>
                </c:pt>
                <c:pt idx="31">
                  <c:v>0.21249999999999999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7B-5D48-9944-B9B1E7F8F803}"/>
            </c:ext>
          </c:extLst>
        </c:ser>
        <c:ser>
          <c:idx val="1"/>
          <c:order val="1"/>
          <c:tx>
            <c:v>SLIM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Dry_Feed'!$D$39:$D$70</c:f>
              <c:numCache>
                <c:formatCode>General</c:formatCode>
                <c:ptCount val="3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  <c:pt idx="17">
                  <c:v>11.245138888888889</c:v>
                </c:pt>
                <c:pt idx="18">
                  <c:v>11.985416666666666</c:v>
                </c:pt>
                <c:pt idx="19">
                  <c:v>12.245833333333332</c:v>
                </c:pt>
                <c:pt idx="20">
                  <c:v>13.013194444444444</c:v>
                </c:pt>
                <c:pt idx="21">
                  <c:v>13.21875</c:v>
                </c:pt>
                <c:pt idx="22">
                  <c:v>15.988194444444444</c:v>
                </c:pt>
                <c:pt idx="23">
                  <c:v>16.285416666666666</c:v>
                </c:pt>
                <c:pt idx="24">
                  <c:v>17.002083333333335</c:v>
                </c:pt>
                <c:pt idx="25">
                  <c:v>17.234027777777779</c:v>
                </c:pt>
                <c:pt idx="26">
                  <c:v>18.00138888888889</c:v>
                </c:pt>
                <c:pt idx="27">
                  <c:v>18.239583333333332</c:v>
                </c:pt>
                <c:pt idx="28">
                  <c:v>19.008333333333333</c:v>
                </c:pt>
                <c:pt idx="29">
                  <c:v>19.215972222222224</c:v>
                </c:pt>
                <c:pt idx="30">
                  <c:v>20.072916666666668</c:v>
                </c:pt>
                <c:pt idx="31">
                  <c:v>20.194444444444446</c:v>
                </c:pt>
              </c:numCache>
            </c:numRef>
          </c:xVal>
          <c:yVal>
            <c:numRef>
              <c:f>'Comparison of SLIM and Dry_Feed'!$F$39:$F$71</c:f>
              <c:numCache>
                <c:formatCode>General</c:formatCode>
                <c:ptCount val="33"/>
                <c:pt idx="0">
                  <c:v>5.0000000000000001E-4</c:v>
                </c:pt>
                <c:pt idx="1">
                  <c:v>9.4999999999999998E-3</c:v>
                </c:pt>
                <c:pt idx="2">
                  <c:v>5.2499999999999998E-2</c:v>
                </c:pt>
                <c:pt idx="3">
                  <c:v>5.7500000000000002E-2</c:v>
                </c:pt>
                <c:pt idx="4">
                  <c:v>2.35E-2</c:v>
                </c:pt>
                <c:pt idx="5">
                  <c:v>2.75E-2</c:v>
                </c:pt>
                <c:pt idx="6">
                  <c:v>3.95E-2</c:v>
                </c:pt>
                <c:pt idx="7">
                  <c:v>4.3499999999999997E-2</c:v>
                </c:pt>
                <c:pt idx="8">
                  <c:v>6.6500000000000004E-2</c:v>
                </c:pt>
                <c:pt idx="9">
                  <c:v>7.2499999999999995E-2</c:v>
                </c:pt>
                <c:pt idx="10">
                  <c:v>0.1225</c:v>
                </c:pt>
                <c:pt idx="11">
                  <c:v>0.1245</c:v>
                </c:pt>
                <c:pt idx="12">
                  <c:v>0.1585</c:v>
                </c:pt>
                <c:pt idx="13">
                  <c:v>0.1585</c:v>
                </c:pt>
                <c:pt idx="14">
                  <c:v>6.7500000000000004E-2</c:v>
                </c:pt>
                <c:pt idx="15">
                  <c:v>7.7499999999999999E-2</c:v>
                </c:pt>
                <c:pt idx="16">
                  <c:v>8.4500000000000006E-2</c:v>
                </c:pt>
                <c:pt idx="17">
                  <c:v>0.1115</c:v>
                </c:pt>
                <c:pt idx="18">
                  <c:v>0.1245</c:v>
                </c:pt>
                <c:pt idx="19">
                  <c:v>0.1535</c:v>
                </c:pt>
                <c:pt idx="20">
                  <c:v>0.1585</c:v>
                </c:pt>
                <c:pt idx="21">
                  <c:v>0.17849999999999999</c:v>
                </c:pt>
                <c:pt idx="22">
                  <c:v>0.17050000000000001</c:v>
                </c:pt>
                <c:pt idx="23">
                  <c:v>0.20349999999999999</c:v>
                </c:pt>
                <c:pt idx="24">
                  <c:v>0.14249999999999999</c:v>
                </c:pt>
                <c:pt idx="25">
                  <c:v>0.16350000000000001</c:v>
                </c:pt>
                <c:pt idx="26">
                  <c:v>0.17649999999999999</c:v>
                </c:pt>
                <c:pt idx="27">
                  <c:v>0.19350000000000001</c:v>
                </c:pt>
                <c:pt idx="28">
                  <c:v>0.20050000000000001</c:v>
                </c:pt>
                <c:pt idx="29">
                  <c:v>0.22950000000000001</c:v>
                </c:pt>
                <c:pt idx="30">
                  <c:v>0.23749999999999999</c:v>
                </c:pt>
                <c:pt idx="31">
                  <c:v>0.23749999999999999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7B-5D48-9944-B9B1E7F8F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681536"/>
        <c:axId val="1373220288"/>
      </c:scatterChart>
      <c:valAx>
        <c:axId val="1382681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3220288"/>
        <c:crosses val="autoZero"/>
        <c:crossBetween val="midCat"/>
      </c:valAx>
      <c:valAx>
        <c:axId val="1373220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Feed pressure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82681536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582366348943219"/>
          <c:y val="0.11325404843262513"/>
          <c:w val="8.2071073352673024E-2"/>
          <c:h val="9.3472886643886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Without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0.11364825694390458"/>
          <c:y val="0.1049685534591195"/>
          <c:w val="0.825556234243639"/>
          <c:h val="0.78267667013321429"/>
        </c:manualLayout>
      </c:layout>
      <c:scatterChart>
        <c:scatterStyle val="lineMarker"/>
        <c:varyColors val="0"/>
        <c:ser>
          <c:idx val="0"/>
          <c:order val="0"/>
          <c:tx>
            <c:v>Dry</c:v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Dry_Feed'!$D$3:$D$34</c:f>
              <c:numCache>
                <c:formatCode>General</c:formatCode>
                <c:ptCount val="3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  <c:pt idx="17">
                  <c:v>11.245138888888889</c:v>
                </c:pt>
                <c:pt idx="18">
                  <c:v>11.985416666666666</c:v>
                </c:pt>
                <c:pt idx="19">
                  <c:v>12.245833333333332</c:v>
                </c:pt>
                <c:pt idx="20">
                  <c:v>13.013194444444444</c:v>
                </c:pt>
                <c:pt idx="21">
                  <c:v>13.21875</c:v>
                </c:pt>
                <c:pt idx="22">
                  <c:v>15.988194444444444</c:v>
                </c:pt>
                <c:pt idx="23">
                  <c:v>16.285416666666666</c:v>
                </c:pt>
                <c:pt idx="24">
                  <c:v>17.002083333333335</c:v>
                </c:pt>
                <c:pt idx="25">
                  <c:v>17.234027777777779</c:v>
                </c:pt>
                <c:pt idx="26">
                  <c:v>18.00138888888889</c:v>
                </c:pt>
                <c:pt idx="27">
                  <c:v>18.239583333333332</c:v>
                </c:pt>
                <c:pt idx="28">
                  <c:v>19.008333333333333</c:v>
                </c:pt>
                <c:pt idx="29">
                  <c:v>19.215972222222224</c:v>
                </c:pt>
                <c:pt idx="30">
                  <c:v>20.072916666666668</c:v>
                </c:pt>
                <c:pt idx="31">
                  <c:v>20.194444444444446</c:v>
                </c:pt>
              </c:numCache>
            </c:numRef>
          </c:xVal>
          <c:yVal>
            <c:numRef>
              <c:f>'Comparison of SLIM and Dry_Feed'!$F$3:$F$34</c:f>
              <c:numCache>
                <c:formatCode>General</c:formatCode>
                <c:ptCount val="32"/>
                <c:pt idx="0">
                  <c:v>4.4999999999999997E-3</c:v>
                </c:pt>
                <c:pt idx="1">
                  <c:v>3.0499999999999999E-2</c:v>
                </c:pt>
                <c:pt idx="2">
                  <c:v>3.0499999999999999E-2</c:v>
                </c:pt>
                <c:pt idx="3">
                  <c:v>4.5499999999999999E-2</c:v>
                </c:pt>
                <c:pt idx="4">
                  <c:v>4.9500000000000002E-2</c:v>
                </c:pt>
                <c:pt idx="5">
                  <c:v>0.1115</c:v>
                </c:pt>
                <c:pt idx="6">
                  <c:v>0.11650000000000001</c:v>
                </c:pt>
                <c:pt idx="7">
                  <c:v>4.8500000000000001E-2</c:v>
                </c:pt>
                <c:pt idx="8">
                  <c:v>5.1499999999999997E-2</c:v>
                </c:pt>
                <c:pt idx="9">
                  <c:v>6.8500000000000005E-2</c:v>
                </c:pt>
                <c:pt idx="10">
                  <c:v>7.0499999999999993E-2</c:v>
                </c:pt>
                <c:pt idx="11">
                  <c:v>9.5500000000000002E-2</c:v>
                </c:pt>
                <c:pt idx="12">
                  <c:v>0.1895</c:v>
                </c:pt>
                <c:pt idx="13">
                  <c:v>0.1905</c:v>
                </c:pt>
                <c:pt idx="14">
                  <c:v>0.21249999999999999</c:v>
                </c:pt>
                <c:pt idx="15">
                  <c:v>0.1535</c:v>
                </c:pt>
                <c:pt idx="16">
                  <c:v>0.1585</c:v>
                </c:pt>
                <c:pt idx="17">
                  <c:v>0.1535</c:v>
                </c:pt>
                <c:pt idx="18">
                  <c:v>0.16350000000000001</c:v>
                </c:pt>
                <c:pt idx="19">
                  <c:v>8.0500000000000002E-2</c:v>
                </c:pt>
                <c:pt idx="20">
                  <c:v>9.1499999999999998E-2</c:v>
                </c:pt>
                <c:pt idx="21">
                  <c:v>8.3500000000000005E-2</c:v>
                </c:pt>
                <c:pt idx="22">
                  <c:v>0.11550000000000001</c:v>
                </c:pt>
                <c:pt idx="23">
                  <c:v>0.1205</c:v>
                </c:pt>
                <c:pt idx="24">
                  <c:v>0.16350000000000001</c:v>
                </c:pt>
                <c:pt idx="25">
                  <c:v>0.1615</c:v>
                </c:pt>
                <c:pt idx="26">
                  <c:v>0.1575</c:v>
                </c:pt>
                <c:pt idx="27">
                  <c:v>0.17449999999999999</c:v>
                </c:pt>
                <c:pt idx="28">
                  <c:v>0.18149999999999999</c:v>
                </c:pt>
                <c:pt idx="29">
                  <c:v>0.1895</c:v>
                </c:pt>
                <c:pt idx="30">
                  <c:v>0.20349999999999999</c:v>
                </c:pt>
                <c:pt idx="31">
                  <c:v>0.21249999999999999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1D-1F42-A3BF-97B48D94CCD5}"/>
            </c:ext>
          </c:extLst>
        </c:ser>
        <c:ser>
          <c:idx val="1"/>
          <c:order val="1"/>
          <c:tx>
            <c:v>SLIM-Duplo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Dry_Feed'!$D$75:$D$94</c:f>
              <c:numCache>
                <c:formatCode>General</c:formatCode>
                <c:ptCount val="20"/>
                <c:pt idx="0">
                  <c:v>0</c:v>
                </c:pt>
                <c:pt idx="1">
                  <c:v>0.70972222222189885</c:v>
                </c:pt>
                <c:pt idx="2">
                  <c:v>1.0708333333313931</c:v>
                </c:pt>
                <c:pt idx="3">
                  <c:v>1.6611111111051287</c:v>
                </c:pt>
                <c:pt idx="4">
                  <c:v>1.9499999999970896</c:v>
                </c:pt>
                <c:pt idx="5">
                  <c:v>2.6923611111051287</c:v>
                </c:pt>
                <c:pt idx="6">
                  <c:v>4.7097222222218988</c:v>
                </c:pt>
                <c:pt idx="7">
                  <c:v>4.9701388888861402</c:v>
                </c:pt>
                <c:pt idx="8">
                  <c:v>5.7118055555547471</c:v>
                </c:pt>
                <c:pt idx="9">
                  <c:v>5.96875</c:v>
                </c:pt>
                <c:pt idx="10">
                  <c:v>6.7062499999956344</c:v>
                </c:pt>
                <c:pt idx="11">
                  <c:v>7.0111111111109494</c:v>
                </c:pt>
                <c:pt idx="12">
                  <c:v>7.71875</c:v>
                </c:pt>
                <c:pt idx="13">
                  <c:v>7.9958333333270275</c:v>
                </c:pt>
                <c:pt idx="14">
                  <c:v>8.6756944444423425</c:v>
                </c:pt>
                <c:pt idx="15">
                  <c:v>9.0041666666656965</c:v>
                </c:pt>
                <c:pt idx="16">
                  <c:v>9.7097222222218988</c:v>
                </c:pt>
                <c:pt idx="17">
                  <c:v>11.674999999995634</c:v>
                </c:pt>
                <c:pt idx="18">
                  <c:v>12.004861111105129</c:v>
                </c:pt>
                <c:pt idx="19">
                  <c:v>12.709722222221899</c:v>
                </c:pt>
              </c:numCache>
            </c:numRef>
          </c:xVal>
          <c:yVal>
            <c:numRef>
              <c:f>'Comparison of SLIM and Dry_Feed'!$F$75:$F$94</c:f>
              <c:numCache>
                <c:formatCode>General</c:formatCode>
                <c:ptCount val="20"/>
                <c:pt idx="0">
                  <c:v>2E-3</c:v>
                </c:pt>
                <c:pt idx="1">
                  <c:v>7.0000000000000001E-3</c:v>
                </c:pt>
                <c:pt idx="2">
                  <c:v>0.01</c:v>
                </c:pt>
                <c:pt idx="3">
                  <c:v>2.1999999999999999E-2</c:v>
                </c:pt>
                <c:pt idx="4">
                  <c:v>0.03</c:v>
                </c:pt>
                <c:pt idx="5">
                  <c:v>4.2999999999999997E-2</c:v>
                </c:pt>
                <c:pt idx="6">
                  <c:v>9.9000000000000005E-2</c:v>
                </c:pt>
                <c:pt idx="7">
                  <c:v>0.106</c:v>
                </c:pt>
                <c:pt idx="8">
                  <c:v>0.13600000000000001</c:v>
                </c:pt>
                <c:pt idx="9">
                  <c:v>0.14299999999999999</c:v>
                </c:pt>
                <c:pt idx="10">
                  <c:v>0.19800000000000001</c:v>
                </c:pt>
                <c:pt idx="11">
                  <c:v>0.16900000000000001</c:v>
                </c:pt>
                <c:pt idx="12">
                  <c:v>0.20599999999999999</c:v>
                </c:pt>
                <c:pt idx="13">
                  <c:v>0.20799999999999999</c:v>
                </c:pt>
                <c:pt idx="14">
                  <c:v>0.248</c:v>
                </c:pt>
                <c:pt idx="15">
                  <c:v>0.27100000000000002</c:v>
                </c:pt>
                <c:pt idx="16">
                  <c:v>0.32800000000000001</c:v>
                </c:pt>
                <c:pt idx="17">
                  <c:v>0.248</c:v>
                </c:pt>
                <c:pt idx="18">
                  <c:v>0.23599999999999999</c:v>
                </c:pt>
                <c:pt idx="19">
                  <c:v>0.253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1D-1F42-A3BF-97B48D94C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167552"/>
        <c:axId val="1401440288"/>
      </c:scatterChart>
      <c:valAx>
        <c:axId val="1291167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1440288"/>
        <c:crosses val="autoZero"/>
        <c:crossBetween val="midCat"/>
      </c:valAx>
      <c:valAx>
        <c:axId val="1401440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Feed pressure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291167552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3102395522139418"/>
          <c:y val="0.13317535779725651"/>
          <c:w val="0.15529480359383849"/>
          <c:h val="0.103858762937651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With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Dry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Dry_Feed'!$Y$3:$Y$14</c:f>
              <c:numCache>
                <c:formatCode>General</c:formatCode>
                <c:ptCount val="1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</c:numCache>
            </c:numRef>
          </c:xVal>
          <c:yVal>
            <c:numRef>
              <c:f>'Comparison of SLIM and Dry_Feed'!$AA$3:$AA$14</c:f>
              <c:numCache>
                <c:formatCode>General</c:formatCode>
                <c:ptCount val="12"/>
                <c:pt idx="0">
                  <c:v>6.6666666666667141E-4</c:v>
                </c:pt>
                <c:pt idx="1">
                  <c:v>3.1666666666666669E-2</c:v>
                </c:pt>
                <c:pt idx="2">
                  <c:v>3.5666666666666673E-2</c:v>
                </c:pt>
                <c:pt idx="3">
                  <c:v>5.8666666666666673E-2</c:v>
                </c:pt>
                <c:pt idx="4">
                  <c:v>6.7666666666666667E-2</c:v>
                </c:pt>
                <c:pt idx="5">
                  <c:v>0.10766666666666667</c:v>
                </c:pt>
                <c:pt idx="6">
                  <c:v>0.12566666666666668</c:v>
                </c:pt>
                <c:pt idx="7">
                  <c:v>0.16266666666666668</c:v>
                </c:pt>
                <c:pt idx="8">
                  <c:v>0.17566666666666669</c:v>
                </c:pt>
                <c:pt idx="9">
                  <c:v>0.26966666666666667</c:v>
                </c:pt>
                <c:pt idx="10">
                  <c:v>0.28566666666666668</c:v>
                </c:pt>
                <c:pt idx="11">
                  <c:v>0.37766666666666671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74-3A49-9782-AC0A8B24D815}"/>
            </c:ext>
          </c:extLst>
        </c:ser>
        <c:ser>
          <c:idx val="1"/>
          <c:order val="1"/>
          <c:tx>
            <c:v>SLIM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Dry_Feed'!$Y$24:$Y$35</c:f>
              <c:numCache>
                <c:formatCode>General</c:formatCode>
                <c:ptCount val="1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</c:numCache>
            </c:numRef>
          </c:xVal>
          <c:yVal>
            <c:numRef>
              <c:f>'Comparison of SLIM and Dry_Feed'!$AA$24:$AA$35</c:f>
              <c:numCache>
                <c:formatCode>General</c:formatCode>
                <c:ptCount val="12"/>
                <c:pt idx="0">
                  <c:v>1.5666666666666672E-2</c:v>
                </c:pt>
                <c:pt idx="1">
                  <c:v>9.8666666666666666E-2</c:v>
                </c:pt>
                <c:pt idx="2">
                  <c:v>2.9666666666666671E-2</c:v>
                </c:pt>
                <c:pt idx="3">
                  <c:v>4.766666666666667E-2</c:v>
                </c:pt>
                <c:pt idx="4">
                  <c:v>5.6666666666666671E-2</c:v>
                </c:pt>
                <c:pt idx="5">
                  <c:v>8.8666666666666671E-2</c:v>
                </c:pt>
                <c:pt idx="6">
                  <c:v>8.7666666666666671E-2</c:v>
                </c:pt>
                <c:pt idx="7">
                  <c:v>0.15666666666666668</c:v>
                </c:pt>
                <c:pt idx="8">
                  <c:v>0.17566666666666669</c:v>
                </c:pt>
                <c:pt idx="9">
                  <c:v>0.30066666666666669</c:v>
                </c:pt>
                <c:pt idx="10">
                  <c:v>0.26866666666666666</c:v>
                </c:pt>
                <c:pt idx="11">
                  <c:v>0.40166666666666667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74-3A49-9782-AC0A8B24D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001264"/>
        <c:axId val="1406303408"/>
      </c:scatterChart>
      <c:valAx>
        <c:axId val="1402001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06303408"/>
        <c:crosses val="autoZero"/>
        <c:crossBetween val="midCat"/>
      </c:valAx>
      <c:valAx>
        <c:axId val="1406303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Feed pressure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02001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solidFill>
            <a:schemeClr val="tx1"/>
          </a:solidFill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With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Dry-Duplo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1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Dry_Feed'!$Y$45:$Y$61</c:f>
              <c:numCache>
                <c:formatCode>General</c:formatCode>
                <c:ptCount val="17"/>
                <c:pt idx="0">
                  <c:v>0</c:v>
                </c:pt>
                <c:pt idx="1">
                  <c:v>0.80208333333333337</c:v>
                </c:pt>
                <c:pt idx="2">
                  <c:v>1.0090277777777776</c:v>
                </c:pt>
                <c:pt idx="3">
                  <c:v>1.8791666666666667</c:v>
                </c:pt>
                <c:pt idx="4">
                  <c:v>1.9930555555555556</c:v>
                </c:pt>
                <c:pt idx="5">
                  <c:v>4.7493055555555559</c:v>
                </c:pt>
                <c:pt idx="6">
                  <c:v>5.010416666666667</c:v>
                </c:pt>
                <c:pt idx="7">
                  <c:v>5.739583333333333</c:v>
                </c:pt>
                <c:pt idx="8">
                  <c:v>6.1423611111111107</c:v>
                </c:pt>
                <c:pt idx="9">
                  <c:v>6.8819444444444438</c:v>
                </c:pt>
                <c:pt idx="10">
                  <c:v>7.1340277777777779</c:v>
                </c:pt>
                <c:pt idx="11">
                  <c:v>7.84375</c:v>
                </c:pt>
                <c:pt idx="12">
                  <c:v>8.0659722222222232</c:v>
                </c:pt>
                <c:pt idx="13">
                  <c:v>8.8388888888888886</c:v>
                </c:pt>
                <c:pt idx="14">
                  <c:v>9.1173611111111104</c:v>
                </c:pt>
                <c:pt idx="15">
                  <c:v>9.8479166666666664</c:v>
                </c:pt>
                <c:pt idx="16">
                  <c:v>11.8125</c:v>
                </c:pt>
              </c:numCache>
            </c:numRef>
          </c:xVal>
          <c:yVal>
            <c:numRef>
              <c:f>'Comparison of SLIM and Dry_Feed'!$AA$45:$AA$61</c:f>
              <c:numCache>
                <c:formatCode>General</c:formatCode>
                <c:ptCount val="17"/>
                <c:pt idx="0">
                  <c:v>7.1333333333333346E-2</c:v>
                </c:pt>
                <c:pt idx="1">
                  <c:v>-2.7666666666666659E-2</c:v>
                </c:pt>
                <c:pt idx="2">
                  <c:v>-2.2666666666666658E-2</c:v>
                </c:pt>
                <c:pt idx="3">
                  <c:v>-9.6666666666666567E-3</c:v>
                </c:pt>
                <c:pt idx="4">
                  <c:v>4.3333333333333427E-3</c:v>
                </c:pt>
                <c:pt idx="5">
                  <c:v>0.23433333333333334</c:v>
                </c:pt>
                <c:pt idx="6">
                  <c:v>0.28333333333333338</c:v>
                </c:pt>
                <c:pt idx="7">
                  <c:v>0.33033333333333337</c:v>
                </c:pt>
                <c:pt idx="8">
                  <c:v>0.2993333333333334</c:v>
                </c:pt>
                <c:pt idx="9">
                  <c:v>0.42133333333333339</c:v>
                </c:pt>
                <c:pt idx="10">
                  <c:v>0.42233333333333339</c:v>
                </c:pt>
                <c:pt idx="11">
                  <c:v>0.43433333333333335</c:v>
                </c:pt>
                <c:pt idx="12">
                  <c:v>0.44033333333333335</c:v>
                </c:pt>
                <c:pt idx="13">
                  <c:v>0.49533333333333335</c:v>
                </c:pt>
                <c:pt idx="14">
                  <c:v>0.48033333333333339</c:v>
                </c:pt>
                <c:pt idx="15">
                  <c:v>0.52433333333333332</c:v>
                </c:pt>
                <c:pt idx="16">
                  <c:v>0.46033333333333337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9A-E348-9E93-EDDC4A88FB32}"/>
            </c:ext>
          </c:extLst>
        </c:ser>
        <c:ser>
          <c:idx val="1"/>
          <c:order val="1"/>
          <c:tx>
            <c:v>SLIM-Duplo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1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Dry_Feed'!$Y$66:$Y$80</c:f>
              <c:numCache>
                <c:formatCode>General</c:formatCode>
                <c:ptCount val="15"/>
                <c:pt idx="0">
                  <c:v>0</c:v>
                </c:pt>
                <c:pt idx="1">
                  <c:v>0.70972222222189885</c:v>
                </c:pt>
                <c:pt idx="2">
                  <c:v>1.0708333333313931</c:v>
                </c:pt>
                <c:pt idx="3">
                  <c:v>1.6611111111051287</c:v>
                </c:pt>
                <c:pt idx="4">
                  <c:v>1.9499999999970896</c:v>
                </c:pt>
                <c:pt idx="5">
                  <c:v>2.6923611111051287</c:v>
                </c:pt>
                <c:pt idx="6">
                  <c:v>4.7097222222218988</c:v>
                </c:pt>
                <c:pt idx="7">
                  <c:v>4.9701388888861402</c:v>
                </c:pt>
                <c:pt idx="8">
                  <c:v>5.7118055555547471</c:v>
                </c:pt>
                <c:pt idx="9">
                  <c:v>5.96875</c:v>
                </c:pt>
                <c:pt idx="10">
                  <c:v>6.7062499999956344</c:v>
                </c:pt>
                <c:pt idx="11">
                  <c:v>7.0111111111109494</c:v>
                </c:pt>
                <c:pt idx="12">
                  <c:v>7.71875</c:v>
                </c:pt>
                <c:pt idx="13">
                  <c:v>7.9958333333270275</c:v>
                </c:pt>
                <c:pt idx="14">
                  <c:v>8.6756944444423425</c:v>
                </c:pt>
              </c:numCache>
            </c:numRef>
          </c:xVal>
          <c:yVal>
            <c:numRef>
              <c:f>'Comparison of SLIM and Dry_Feed'!$AA$66:$AA$80</c:f>
              <c:numCache>
                <c:formatCode>General</c:formatCode>
                <c:ptCount val="15"/>
                <c:pt idx="0">
                  <c:v>1.3333333333333329E-2</c:v>
                </c:pt>
                <c:pt idx="1">
                  <c:v>1.9333333333333327E-2</c:v>
                </c:pt>
                <c:pt idx="2">
                  <c:v>2.3333333333333327E-2</c:v>
                </c:pt>
                <c:pt idx="3">
                  <c:v>2.9333333333333329E-2</c:v>
                </c:pt>
                <c:pt idx="4">
                  <c:v>3.5333333333333328E-2</c:v>
                </c:pt>
                <c:pt idx="5">
                  <c:v>5.0333333333333327E-2</c:v>
                </c:pt>
                <c:pt idx="6">
                  <c:v>0.10533333333333333</c:v>
                </c:pt>
                <c:pt idx="7">
                  <c:v>0.10733333333333332</c:v>
                </c:pt>
                <c:pt idx="8">
                  <c:v>0.1303333333333333</c:v>
                </c:pt>
                <c:pt idx="9">
                  <c:v>0.14233333333333331</c:v>
                </c:pt>
                <c:pt idx="10">
                  <c:v>0.20033333333333331</c:v>
                </c:pt>
                <c:pt idx="11">
                  <c:v>0.20733333333333331</c:v>
                </c:pt>
                <c:pt idx="12">
                  <c:v>0.26733333333333331</c:v>
                </c:pt>
                <c:pt idx="13">
                  <c:v>0.26833333333333331</c:v>
                </c:pt>
                <c:pt idx="14">
                  <c:v>0.33433333333333332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9A-E348-9E93-EDDC4A88F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092128"/>
        <c:axId val="1379090272"/>
      </c:scatterChart>
      <c:valAx>
        <c:axId val="1382092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9090272"/>
        <c:crosses val="autoZero"/>
        <c:crossBetween val="midCat"/>
      </c:valAx>
      <c:valAx>
        <c:axId val="1379090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Feed pressure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82092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With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Dry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1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Dry_Feed'!$V$85:$V$101</c:f>
              <c:numCache>
                <c:formatCode>General</c:formatCode>
                <c:ptCount val="17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7.84375</c:v>
                </c:pt>
                <c:pt idx="13">
                  <c:v>8.0659722222222232</c:v>
                </c:pt>
                <c:pt idx="14">
                  <c:v>8.8388888888888886</c:v>
                </c:pt>
                <c:pt idx="15">
                  <c:v>9.1173611111111104</c:v>
                </c:pt>
                <c:pt idx="16">
                  <c:v>9.8479166666666664</c:v>
                </c:pt>
              </c:numCache>
            </c:numRef>
          </c:xVal>
          <c:yVal>
            <c:numRef>
              <c:f>'Comparison of SLIM and Dry_Feed'!$X$85:$X$101</c:f>
              <c:numCache>
                <c:formatCode>General</c:formatCode>
                <c:ptCount val="17"/>
                <c:pt idx="0">
                  <c:v>6.6666666666667141E-4</c:v>
                </c:pt>
                <c:pt idx="1">
                  <c:v>3.1666666666666669E-2</c:v>
                </c:pt>
                <c:pt idx="2">
                  <c:v>3.5666666666666673E-2</c:v>
                </c:pt>
                <c:pt idx="3">
                  <c:v>5.8666666666666673E-2</c:v>
                </c:pt>
                <c:pt idx="4">
                  <c:v>6.7666666666666667E-2</c:v>
                </c:pt>
                <c:pt idx="5">
                  <c:v>0.10766666666666667</c:v>
                </c:pt>
                <c:pt idx="6">
                  <c:v>0.12566666666666668</c:v>
                </c:pt>
                <c:pt idx="7">
                  <c:v>0.16266666666666668</c:v>
                </c:pt>
                <c:pt idx="8">
                  <c:v>0.17566666666666669</c:v>
                </c:pt>
                <c:pt idx="9">
                  <c:v>0.26966666666666667</c:v>
                </c:pt>
                <c:pt idx="10">
                  <c:v>0.28566666666666668</c:v>
                </c:pt>
                <c:pt idx="11">
                  <c:v>0.37766666666666671</c:v>
                </c:pt>
                <c:pt idx="12">
                  <c:v>0.43433333333333335</c:v>
                </c:pt>
                <c:pt idx="13">
                  <c:v>0.44033333333333335</c:v>
                </c:pt>
                <c:pt idx="14">
                  <c:v>0.49533333333333335</c:v>
                </c:pt>
                <c:pt idx="15">
                  <c:v>0.48033333333333339</c:v>
                </c:pt>
                <c:pt idx="16">
                  <c:v>0.52433333333333332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0A-7D49-9553-38C8BDCAAEF3}"/>
            </c:ext>
          </c:extLst>
        </c:ser>
        <c:ser>
          <c:idx val="1"/>
          <c:order val="1"/>
          <c:tx>
            <c:v>SLIM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1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Dry_Feed'!$Y$66:$Y$80</c:f>
              <c:numCache>
                <c:formatCode>General</c:formatCode>
                <c:ptCount val="15"/>
                <c:pt idx="0">
                  <c:v>0</c:v>
                </c:pt>
                <c:pt idx="1">
                  <c:v>0.70972222222189885</c:v>
                </c:pt>
                <c:pt idx="2">
                  <c:v>1.0708333333313931</c:v>
                </c:pt>
                <c:pt idx="3">
                  <c:v>1.6611111111051287</c:v>
                </c:pt>
                <c:pt idx="4">
                  <c:v>1.9499999999970896</c:v>
                </c:pt>
                <c:pt idx="5">
                  <c:v>2.6923611111051287</c:v>
                </c:pt>
                <c:pt idx="6">
                  <c:v>4.7097222222218988</c:v>
                </c:pt>
                <c:pt idx="7">
                  <c:v>4.9701388888861402</c:v>
                </c:pt>
                <c:pt idx="8">
                  <c:v>5.7118055555547471</c:v>
                </c:pt>
                <c:pt idx="9">
                  <c:v>5.96875</c:v>
                </c:pt>
                <c:pt idx="10">
                  <c:v>6.7062499999956344</c:v>
                </c:pt>
                <c:pt idx="11">
                  <c:v>7.0111111111109494</c:v>
                </c:pt>
                <c:pt idx="12">
                  <c:v>7.71875</c:v>
                </c:pt>
                <c:pt idx="13">
                  <c:v>7.9958333333270275</c:v>
                </c:pt>
                <c:pt idx="14">
                  <c:v>8.6756944444423425</c:v>
                </c:pt>
              </c:numCache>
            </c:numRef>
          </c:xVal>
          <c:yVal>
            <c:numRef>
              <c:f>'Comparison of SLIM and Dry_Feed'!$AA$66:$AA$80</c:f>
              <c:numCache>
                <c:formatCode>General</c:formatCode>
                <c:ptCount val="15"/>
                <c:pt idx="0">
                  <c:v>1.3333333333333329E-2</c:v>
                </c:pt>
                <c:pt idx="1">
                  <c:v>1.9333333333333327E-2</c:v>
                </c:pt>
                <c:pt idx="2">
                  <c:v>2.3333333333333327E-2</c:v>
                </c:pt>
                <c:pt idx="3">
                  <c:v>2.9333333333333329E-2</c:v>
                </c:pt>
                <c:pt idx="4">
                  <c:v>3.5333333333333328E-2</c:v>
                </c:pt>
                <c:pt idx="5">
                  <c:v>5.0333333333333327E-2</c:v>
                </c:pt>
                <c:pt idx="6">
                  <c:v>0.10533333333333333</c:v>
                </c:pt>
                <c:pt idx="7">
                  <c:v>0.10733333333333332</c:v>
                </c:pt>
                <c:pt idx="8">
                  <c:v>0.1303333333333333</c:v>
                </c:pt>
                <c:pt idx="9">
                  <c:v>0.14233333333333331</c:v>
                </c:pt>
                <c:pt idx="10">
                  <c:v>0.20033333333333331</c:v>
                </c:pt>
                <c:pt idx="11">
                  <c:v>0.20733333333333331</c:v>
                </c:pt>
                <c:pt idx="12">
                  <c:v>0.26733333333333331</c:v>
                </c:pt>
                <c:pt idx="13">
                  <c:v>0.26833333333333331</c:v>
                </c:pt>
                <c:pt idx="14">
                  <c:v>0.33433333333333332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0A-7D49-9553-38C8BDCAA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434816"/>
        <c:axId val="1406660032"/>
      </c:scatterChart>
      <c:valAx>
        <c:axId val="1402434816"/>
        <c:scaling>
          <c:orientation val="minMax"/>
          <c:max val="1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6660032"/>
        <c:crosses val="autoZero"/>
        <c:crossBetween val="midCat"/>
      </c:valAx>
      <c:valAx>
        <c:axId val="1406660032"/>
        <c:scaling>
          <c:orientation val="minMax"/>
          <c:max val="0.55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Feed pressure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2434816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217379077615298"/>
          <c:y val="0.10881516784086201"/>
          <c:w val="7.4254780652418445E-2"/>
          <c:h val="8.69133858267716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Increased nutrient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8.8941929133858275E-2"/>
          <c:y val="8.6476683937823831E-2"/>
          <c:w val="0.82740099583140347"/>
          <c:h val="0.81059891477295909"/>
        </c:manualLayout>
      </c:layout>
      <c:scatterChart>
        <c:scatterStyle val="lineMarker"/>
        <c:varyColors val="0"/>
        <c:ser>
          <c:idx val="0"/>
          <c:order val="0"/>
          <c:tx>
            <c:v>Dry (without spacer)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both_increasedNut'!$D$3:$D$12</c:f>
              <c:numCache>
                <c:formatCode>General</c:formatCode>
                <c:ptCount val="10"/>
                <c:pt idx="0">
                  <c:v>0</c:v>
                </c:pt>
                <c:pt idx="1">
                  <c:v>0.23611111111111113</c:v>
                </c:pt>
                <c:pt idx="2">
                  <c:v>1</c:v>
                </c:pt>
                <c:pt idx="3">
                  <c:v>1.288888888888889</c:v>
                </c:pt>
                <c:pt idx="4">
                  <c:v>2.0131944444444447</c:v>
                </c:pt>
                <c:pt idx="5">
                  <c:v>3.9826388888888888</c:v>
                </c:pt>
                <c:pt idx="6">
                  <c:v>4.2736111111111112</c:v>
                </c:pt>
                <c:pt idx="7">
                  <c:v>5.0090277777777779</c:v>
                </c:pt>
                <c:pt idx="8">
                  <c:v>5.2562500000000005</c:v>
                </c:pt>
                <c:pt idx="9">
                  <c:v>5.999305555555555</c:v>
                </c:pt>
              </c:numCache>
            </c:numRef>
          </c:xVal>
          <c:yVal>
            <c:numRef>
              <c:f>'Comparison of both_increasedNut'!$F$3:$F$12</c:f>
              <c:numCache>
                <c:formatCode>General</c:formatCode>
                <c:ptCount val="10"/>
                <c:pt idx="0">
                  <c:v>4.6666666666666662E-2</c:v>
                </c:pt>
                <c:pt idx="1">
                  <c:v>6.2666666666666662E-2</c:v>
                </c:pt>
                <c:pt idx="2">
                  <c:v>0.11266666666666665</c:v>
                </c:pt>
                <c:pt idx="3">
                  <c:v>0.14566666666666667</c:v>
                </c:pt>
                <c:pt idx="4">
                  <c:v>0.23566666666666666</c:v>
                </c:pt>
                <c:pt idx="5">
                  <c:v>0.58666666666666667</c:v>
                </c:pt>
                <c:pt idx="6">
                  <c:v>0.62666666666666659</c:v>
                </c:pt>
                <c:pt idx="7">
                  <c:v>0.68466666666666665</c:v>
                </c:pt>
                <c:pt idx="8">
                  <c:v>0.7626666666666666</c:v>
                </c:pt>
                <c:pt idx="9">
                  <c:v>0.97066666666666668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96-A344-AC0B-4E84F0EF09E6}"/>
            </c:ext>
          </c:extLst>
        </c:ser>
        <c:ser>
          <c:idx val="2"/>
          <c:order val="1"/>
          <c:tx>
            <c:v>SLIM (with spacer)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both_increasedNut'!$D$41:$D$55</c:f>
              <c:numCache>
                <c:formatCode>General</c:formatCode>
                <c:ptCount val="15"/>
                <c:pt idx="0">
                  <c:v>0</c:v>
                </c:pt>
                <c:pt idx="1">
                  <c:v>0.70972222222189885</c:v>
                </c:pt>
                <c:pt idx="2">
                  <c:v>1.0708333333313931</c:v>
                </c:pt>
                <c:pt idx="3">
                  <c:v>1.6611111111051287</c:v>
                </c:pt>
                <c:pt idx="4">
                  <c:v>1.9499999999970896</c:v>
                </c:pt>
                <c:pt idx="5">
                  <c:v>2.6923611111051287</c:v>
                </c:pt>
                <c:pt idx="6">
                  <c:v>4.7097222222218988</c:v>
                </c:pt>
                <c:pt idx="7">
                  <c:v>4.9701388888861402</c:v>
                </c:pt>
                <c:pt idx="8">
                  <c:v>5.7118055555547471</c:v>
                </c:pt>
                <c:pt idx="9">
                  <c:v>5.96875</c:v>
                </c:pt>
                <c:pt idx="10">
                  <c:v>6.7062499999956344</c:v>
                </c:pt>
                <c:pt idx="11">
                  <c:v>7.0111111111109494</c:v>
                </c:pt>
                <c:pt idx="12">
                  <c:v>7.71875</c:v>
                </c:pt>
                <c:pt idx="13">
                  <c:v>7.9958333333270275</c:v>
                </c:pt>
                <c:pt idx="14">
                  <c:v>8.6756944444423425</c:v>
                </c:pt>
              </c:numCache>
            </c:numRef>
          </c:xVal>
          <c:yVal>
            <c:numRef>
              <c:f>'Comparison of both_increasedNut'!$F$41:$F$55</c:f>
              <c:numCache>
                <c:formatCode>General</c:formatCode>
                <c:ptCount val="15"/>
                <c:pt idx="0">
                  <c:v>0.12333333333333325</c:v>
                </c:pt>
                <c:pt idx="1">
                  <c:v>0.14033333333333325</c:v>
                </c:pt>
                <c:pt idx="2">
                  <c:v>0.19833333333333325</c:v>
                </c:pt>
                <c:pt idx="3">
                  <c:v>0.21933333333333327</c:v>
                </c:pt>
                <c:pt idx="4">
                  <c:v>0.23333333333333325</c:v>
                </c:pt>
                <c:pt idx="5">
                  <c:v>0.34833333333333327</c:v>
                </c:pt>
                <c:pt idx="6">
                  <c:v>0.60233333333333328</c:v>
                </c:pt>
                <c:pt idx="7">
                  <c:v>0.64233333333333331</c:v>
                </c:pt>
                <c:pt idx="8">
                  <c:v>0.77333333333333321</c:v>
                </c:pt>
                <c:pt idx="9">
                  <c:v>0.82233333333333325</c:v>
                </c:pt>
                <c:pt idx="10">
                  <c:v>0.89333333333333331</c:v>
                </c:pt>
                <c:pt idx="11">
                  <c:v>0.95833333333333326</c:v>
                </c:pt>
                <c:pt idx="12">
                  <c:v>1.0683333333333334</c:v>
                </c:pt>
                <c:pt idx="13">
                  <c:v>1.0823333333333331</c:v>
                </c:pt>
                <c:pt idx="14">
                  <c:v>1.1843333333333332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96-A344-AC0B-4E84F0EF09E6}"/>
            </c:ext>
          </c:extLst>
        </c:ser>
        <c:ser>
          <c:idx val="1"/>
          <c:order val="2"/>
          <c:tx>
            <c:v>SLIM (without spacer)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both_increasedNut'!$D$17:$D$36</c:f>
              <c:numCache>
                <c:formatCode>General</c:formatCode>
                <c:ptCount val="20"/>
                <c:pt idx="0">
                  <c:v>0</c:v>
                </c:pt>
                <c:pt idx="1">
                  <c:v>0.70972222222189885</c:v>
                </c:pt>
                <c:pt idx="2">
                  <c:v>1.0708333333313931</c:v>
                </c:pt>
                <c:pt idx="3">
                  <c:v>1.6611111111051287</c:v>
                </c:pt>
                <c:pt idx="4">
                  <c:v>1.9499999999970896</c:v>
                </c:pt>
                <c:pt idx="5">
                  <c:v>2.6923611111051287</c:v>
                </c:pt>
                <c:pt idx="6">
                  <c:v>4.7097222222218988</c:v>
                </c:pt>
                <c:pt idx="7">
                  <c:v>4.9701388888861402</c:v>
                </c:pt>
                <c:pt idx="8">
                  <c:v>5.7118055555547471</c:v>
                </c:pt>
                <c:pt idx="9">
                  <c:v>5.96875</c:v>
                </c:pt>
                <c:pt idx="10">
                  <c:v>6.7062499999956344</c:v>
                </c:pt>
                <c:pt idx="11">
                  <c:v>7.0111111111109494</c:v>
                </c:pt>
                <c:pt idx="12">
                  <c:v>7.71875</c:v>
                </c:pt>
                <c:pt idx="13">
                  <c:v>7.9958333333270275</c:v>
                </c:pt>
                <c:pt idx="14">
                  <c:v>8.6756944444423425</c:v>
                </c:pt>
                <c:pt idx="15">
                  <c:v>9.0041666666656965</c:v>
                </c:pt>
                <c:pt idx="16">
                  <c:v>9.7097222222218988</c:v>
                </c:pt>
                <c:pt idx="17">
                  <c:v>11.674999999995634</c:v>
                </c:pt>
                <c:pt idx="18">
                  <c:v>12.004861111105129</c:v>
                </c:pt>
                <c:pt idx="19">
                  <c:v>12.709722222221899</c:v>
                </c:pt>
              </c:numCache>
            </c:numRef>
          </c:xVal>
          <c:yVal>
            <c:numRef>
              <c:f>'Comparison of both_increasedNut'!$F$17:$F$36</c:f>
              <c:numCache>
                <c:formatCode>General</c:formatCode>
                <c:ptCount val="20"/>
                <c:pt idx="0">
                  <c:v>0.16233333333333325</c:v>
                </c:pt>
                <c:pt idx="1">
                  <c:v>0.22233333333333324</c:v>
                </c:pt>
                <c:pt idx="2">
                  <c:v>0.23233333333333325</c:v>
                </c:pt>
                <c:pt idx="3">
                  <c:v>0.25233333333333324</c:v>
                </c:pt>
                <c:pt idx="4">
                  <c:v>0.26233333333333325</c:v>
                </c:pt>
                <c:pt idx="5">
                  <c:v>0.31233333333333324</c:v>
                </c:pt>
                <c:pt idx="6">
                  <c:v>0.39233333333333326</c:v>
                </c:pt>
                <c:pt idx="7">
                  <c:v>0.40433333333333327</c:v>
                </c:pt>
                <c:pt idx="8">
                  <c:v>0.44233333333333325</c:v>
                </c:pt>
                <c:pt idx="9">
                  <c:v>0.40033333333333326</c:v>
                </c:pt>
                <c:pt idx="10">
                  <c:v>0.44233333333333325</c:v>
                </c:pt>
                <c:pt idx="11">
                  <c:v>0.45233333333333325</c:v>
                </c:pt>
                <c:pt idx="12">
                  <c:v>0.5013333333333333</c:v>
                </c:pt>
                <c:pt idx="13">
                  <c:v>0.46933333333333327</c:v>
                </c:pt>
                <c:pt idx="14">
                  <c:v>0.56233333333333324</c:v>
                </c:pt>
                <c:pt idx="15">
                  <c:v>0.57233333333333325</c:v>
                </c:pt>
                <c:pt idx="16">
                  <c:v>0.76633333333333331</c:v>
                </c:pt>
                <c:pt idx="17">
                  <c:v>0.99233333333333329</c:v>
                </c:pt>
                <c:pt idx="18">
                  <c:v>1.1423333333333332</c:v>
                </c:pt>
                <c:pt idx="19">
                  <c:v>1.2423333333333333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96-A344-AC0B-4E84F0EF0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621472"/>
        <c:axId val="1382169952"/>
      </c:scatterChart>
      <c:valAx>
        <c:axId val="1408621472"/>
        <c:scaling>
          <c:orientation val="minMax"/>
          <c:max val="1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82169952"/>
        <c:crosses val="autoZero"/>
        <c:crossBetween val="midCat"/>
      </c:valAx>
      <c:valAx>
        <c:axId val="1382169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TMP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8621472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0370831403427511"/>
          <c:y val="0.10971441393659986"/>
          <c:w val="0.2245884475837579"/>
          <c:h val="0.128343600832279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Increased nutrient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8.4934598213257287E-2"/>
          <c:y val="9.5009487666034162E-2"/>
          <c:w val="0.83283699543408451"/>
          <c:h val="0.7976029822647881"/>
        </c:manualLayout>
      </c:layout>
      <c:scatterChart>
        <c:scatterStyle val="lineMarker"/>
        <c:varyColors val="0"/>
        <c:ser>
          <c:idx val="0"/>
          <c:order val="0"/>
          <c:tx>
            <c:v>Dry (without spacer)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1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both_increasedNut'!$Z$3:$Z$9</c:f>
              <c:numCache>
                <c:formatCode>General</c:formatCode>
                <c:ptCount val="7"/>
                <c:pt idx="0">
                  <c:v>0</c:v>
                </c:pt>
                <c:pt idx="1">
                  <c:v>0.23611111111111113</c:v>
                </c:pt>
                <c:pt idx="2">
                  <c:v>1</c:v>
                </c:pt>
                <c:pt idx="3">
                  <c:v>1.288888888888889</c:v>
                </c:pt>
                <c:pt idx="4">
                  <c:v>2.0131944444444447</c:v>
                </c:pt>
                <c:pt idx="5">
                  <c:v>3.9826388888888888</c:v>
                </c:pt>
                <c:pt idx="6">
                  <c:v>4.2736111111111112</c:v>
                </c:pt>
              </c:numCache>
            </c:numRef>
          </c:xVal>
          <c:yVal>
            <c:numRef>
              <c:f>'Comparison of both_increasedNut'!$AB$3:$AB$9</c:f>
              <c:numCache>
                <c:formatCode>General</c:formatCode>
                <c:ptCount val="7"/>
                <c:pt idx="0">
                  <c:v>2.6666666666666665E-2</c:v>
                </c:pt>
                <c:pt idx="1">
                  <c:v>3.3666666666666664E-2</c:v>
                </c:pt>
                <c:pt idx="2">
                  <c:v>6.7666666666666653E-2</c:v>
                </c:pt>
                <c:pt idx="3">
                  <c:v>8.1666666666666651E-2</c:v>
                </c:pt>
                <c:pt idx="4">
                  <c:v>0.13066666666666665</c:v>
                </c:pt>
                <c:pt idx="5">
                  <c:v>0.23266666666666666</c:v>
                </c:pt>
                <c:pt idx="6">
                  <c:v>0.25666666666666671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17-0F49-B372-4F71B1F9EC8B}"/>
            </c:ext>
          </c:extLst>
        </c:ser>
        <c:ser>
          <c:idx val="1"/>
          <c:order val="1"/>
          <c:tx>
            <c:v>SLIM (with spacer)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both_increasedNut'!$Z$14:$Z$28</c:f>
              <c:numCache>
                <c:formatCode>General</c:formatCode>
                <c:ptCount val="15"/>
                <c:pt idx="0">
                  <c:v>0</c:v>
                </c:pt>
                <c:pt idx="1">
                  <c:v>0.70972222222189885</c:v>
                </c:pt>
                <c:pt idx="2">
                  <c:v>1.0708333333313931</c:v>
                </c:pt>
                <c:pt idx="3">
                  <c:v>1.6611111111051287</c:v>
                </c:pt>
                <c:pt idx="4">
                  <c:v>1.9499999999970896</c:v>
                </c:pt>
                <c:pt idx="5">
                  <c:v>2.6923611111051287</c:v>
                </c:pt>
                <c:pt idx="6">
                  <c:v>4.7097222222218988</c:v>
                </c:pt>
                <c:pt idx="7">
                  <c:v>4.9701388888861402</c:v>
                </c:pt>
                <c:pt idx="8">
                  <c:v>5.7118055555547471</c:v>
                </c:pt>
                <c:pt idx="9">
                  <c:v>5.96875</c:v>
                </c:pt>
                <c:pt idx="10">
                  <c:v>6.7062499999956344</c:v>
                </c:pt>
                <c:pt idx="11">
                  <c:v>7.0111111111109494</c:v>
                </c:pt>
                <c:pt idx="12">
                  <c:v>7.71875</c:v>
                </c:pt>
                <c:pt idx="13">
                  <c:v>7.9958333333270275</c:v>
                </c:pt>
                <c:pt idx="14">
                  <c:v>8.6756944444423425</c:v>
                </c:pt>
              </c:numCache>
            </c:numRef>
          </c:xVal>
          <c:yVal>
            <c:numRef>
              <c:f>'Comparison of both_increasedNut'!$AB$14:$AB$28</c:f>
              <c:numCache>
                <c:formatCode>General</c:formatCode>
                <c:ptCount val="15"/>
                <c:pt idx="0">
                  <c:v>9.6666666666666706E-3</c:v>
                </c:pt>
                <c:pt idx="1">
                  <c:v>2.3666666666666673E-2</c:v>
                </c:pt>
                <c:pt idx="2">
                  <c:v>3.7666666666666675E-2</c:v>
                </c:pt>
                <c:pt idx="3">
                  <c:v>5.7666666666666672E-2</c:v>
                </c:pt>
                <c:pt idx="4">
                  <c:v>7.7666666666666676E-2</c:v>
                </c:pt>
                <c:pt idx="5">
                  <c:v>0.12266666666666667</c:v>
                </c:pt>
                <c:pt idx="6">
                  <c:v>0.24566666666666667</c:v>
                </c:pt>
                <c:pt idx="7">
                  <c:v>0.27766666666666667</c:v>
                </c:pt>
                <c:pt idx="8">
                  <c:v>0.33766666666666667</c:v>
                </c:pt>
                <c:pt idx="9">
                  <c:v>0.35166666666666668</c:v>
                </c:pt>
                <c:pt idx="10">
                  <c:v>0.36466666666666669</c:v>
                </c:pt>
                <c:pt idx="11">
                  <c:v>0.38766666666666666</c:v>
                </c:pt>
                <c:pt idx="12">
                  <c:v>0.43966666666666671</c:v>
                </c:pt>
                <c:pt idx="13">
                  <c:v>0.47766666666666668</c:v>
                </c:pt>
                <c:pt idx="14">
                  <c:v>0.56566666666666665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17-0F49-B372-4F71B1F9EC8B}"/>
            </c:ext>
          </c:extLst>
        </c:ser>
        <c:ser>
          <c:idx val="2"/>
          <c:order val="2"/>
          <c:tx>
            <c:v>SLIM (without spacer)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1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both_increasedNut'!$Z$33:$Z$52</c:f>
              <c:numCache>
                <c:formatCode>General</c:formatCode>
                <c:ptCount val="20"/>
                <c:pt idx="0">
                  <c:v>0</c:v>
                </c:pt>
                <c:pt idx="1">
                  <c:v>0.70972222222189885</c:v>
                </c:pt>
                <c:pt idx="2">
                  <c:v>1.0708333333313931</c:v>
                </c:pt>
                <c:pt idx="3">
                  <c:v>1.6611111111051287</c:v>
                </c:pt>
                <c:pt idx="4">
                  <c:v>1.9499999999970896</c:v>
                </c:pt>
                <c:pt idx="5">
                  <c:v>2.6923611111051287</c:v>
                </c:pt>
                <c:pt idx="6">
                  <c:v>4.7097222222218988</c:v>
                </c:pt>
                <c:pt idx="7">
                  <c:v>4.9701388888861402</c:v>
                </c:pt>
                <c:pt idx="8">
                  <c:v>5.7118055555547471</c:v>
                </c:pt>
                <c:pt idx="9">
                  <c:v>5.96875</c:v>
                </c:pt>
                <c:pt idx="10">
                  <c:v>6.7062499999956344</c:v>
                </c:pt>
                <c:pt idx="11">
                  <c:v>7.0111111111109494</c:v>
                </c:pt>
                <c:pt idx="12">
                  <c:v>7.71875</c:v>
                </c:pt>
                <c:pt idx="13">
                  <c:v>7.9958333333270275</c:v>
                </c:pt>
                <c:pt idx="14">
                  <c:v>8.6756944444423425</c:v>
                </c:pt>
                <c:pt idx="15">
                  <c:v>9.0041666666656965</c:v>
                </c:pt>
                <c:pt idx="16">
                  <c:v>9.7097222222218988</c:v>
                </c:pt>
                <c:pt idx="17">
                  <c:v>11.674999999995634</c:v>
                </c:pt>
                <c:pt idx="18">
                  <c:v>12.004861111105129</c:v>
                </c:pt>
                <c:pt idx="19">
                  <c:v>12.709722222221899</c:v>
                </c:pt>
              </c:numCache>
            </c:numRef>
          </c:xVal>
          <c:yVal>
            <c:numRef>
              <c:f>'Comparison of both_increasedNut'!$AB$33:$AB$52</c:f>
              <c:numCache>
                <c:formatCode>General</c:formatCode>
                <c:ptCount val="20"/>
                <c:pt idx="0">
                  <c:v>-1.3333333333333357E-3</c:v>
                </c:pt>
                <c:pt idx="1">
                  <c:v>3.6666666666666644E-3</c:v>
                </c:pt>
                <c:pt idx="2">
                  <c:v>7.6666666666666645E-3</c:v>
                </c:pt>
                <c:pt idx="3">
                  <c:v>1.6666666666666663E-2</c:v>
                </c:pt>
                <c:pt idx="4">
                  <c:v>2.5666666666666664E-2</c:v>
                </c:pt>
                <c:pt idx="5">
                  <c:v>5.3666666666666661E-2</c:v>
                </c:pt>
                <c:pt idx="6">
                  <c:v>0.15066666666666667</c:v>
                </c:pt>
                <c:pt idx="7">
                  <c:v>0.15266666666666664</c:v>
                </c:pt>
                <c:pt idx="8">
                  <c:v>0.19066666666666665</c:v>
                </c:pt>
                <c:pt idx="9">
                  <c:v>0.18666666666666665</c:v>
                </c:pt>
                <c:pt idx="10">
                  <c:v>0.15866666666666665</c:v>
                </c:pt>
                <c:pt idx="11">
                  <c:v>0.17866666666666667</c:v>
                </c:pt>
                <c:pt idx="12">
                  <c:v>0.21566666666666665</c:v>
                </c:pt>
                <c:pt idx="13">
                  <c:v>0.21466666666666664</c:v>
                </c:pt>
                <c:pt idx="14">
                  <c:v>0.23366666666666666</c:v>
                </c:pt>
                <c:pt idx="15">
                  <c:v>0.22666666666666666</c:v>
                </c:pt>
                <c:pt idx="16">
                  <c:v>0.25166666666666665</c:v>
                </c:pt>
                <c:pt idx="17">
                  <c:v>0.29166666666666669</c:v>
                </c:pt>
                <c:pt idx="18">
                  <c:v>0.3116666666666667</c:v>
                </c:pt>
                <c:pt idx="19">
                  <c:v>0.31666666666666671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17-0F49-B372-4F71B1F9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597104"/>
        <c:axId val="1373228320"/>
      </c:scatterChart>
      <c:valAx>
        <c:axId val="1406597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3228320"/>
        <c:crosses val="autoZero"/>
        <c:crossBetween val="midCat"/>
      </c:valAx>
      <c:valAx>
        <c:axId val="137322832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Feed pressure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6597104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0443045848057765"/>
          <c:y val="0.11980935020693573"/>
          <c:w val="0.21882289340698086"/>
          <c:h val="0.136100631651812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Dry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of flow cyto'!$A$2:$A$3</c:f>
              <c:strCache>
                <c:ptCount val="2"/>
                <c:pt idx="0">
                  <c:v>With spacer</c:v>
                </c:pt>
                <c:pt idx="1">
                  <c:v>Without spacer</c:v>
                </c:pt>
              </c:strCache>
            </c:strRef>
          </c:cat>
          <c:val>
            <c:numRef>
              <c:f>'Comparison of flow cyto'!$B$2:$B$3</c:f>
              <c:numCache>
                <c:formatCode>General</c:formatCode>
                <c:ptCount val="2"/>
                <c:pt idx="0">
                  <c:v>14064612.572694808</c:v>
                </c:pt>
                <c:pt idx="1">
                  <c:v>2357611.0494708363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44-984C-91CE-2433B7E2A6E9}"/>
            </c:ext>
          </c:extLst>
        </c:ser>
        <c:ser>
          <c:idx val="1"/>
          <c:order val="1"/>
          <c:tx>
            <c:v>SLIM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'Comparison of flow cyto'!$B$7:$B$8</c:f>
              <c:numCache>
                <c:formatCode>General</c:formatCode>
                <c:ptCount val="2"/>
                <c:pt idx="0">
                  <c:v>9173996.2314870134</c:v>
                </c:pt>
                <c:pt idx="1">
                  <c:v>1264614.3412219412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44-984C-91CE-2433B7E2A6E9}"/>
            </c:ext>
          </c:extLst>
        </c:ser>
        <c:ser>
          <c:idx val="2"/>
          <c:order val="2"/>
          <c:tx>
            <c:v>SLIM-Duplo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'Comparison of flow cyto'!$B$9:$B$10</c:f>
              <c:numCache>
                <c:formatCode>General</c:formatCode>
                <c:ptCount val="2"/>
                <c:pt idx="0">
                  <c:v>6392669.8014052296</c:v>
                </c:pt>
                <c:pt idx="1">
                  <c:v>4224845.8077174956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44-984C-91CE-2433B7E2A6E9}"/>
            </c:ext>
          </c:extLst>
        </c:ser>
        <c:ser>
          <c:idx val="3"/>
          <c:order val="3"/>
          <c:tx>
            <c:v>Dry-IncreasedNutrientConc.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'Comparison of flow cyto'!$B$15:$B$16</c:f>
              <c:numCache>
                <c:formatCode>General</c:formatCode>
                <c:ptCount val="2"/>
                <c:pt idx="1">
                  <c:v>16184331.955518547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44-984C-91CE-2433B7E2A6E9}"/>
            </c:ext>
          </c:extLst>
        </c:ser>
        <c:ser>
          <c:idx val="4"/>
          <c:order val="4"/>
          <c:tx>
            <c:v>SLIM-IncreasedNutrientConc.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'Comparison of flow cyto'!$B$19:$B$20</c:f>
              <c:numCache>
                <c:formatCode>General</c:formatCode>
                <c:ptCount val="2"/>
                <c:pt idx="0">
                  <c:v>24202112.810215183</c:v>
                </c:pt>
                <c:pt idx="1">
                  <c:v>17105381.766905162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44-984C-91CE-2433B7E2A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6755232"/>
        <c:axId val="1408598224"/>
      </c:barChart>
      <c:catAx>
        <c:axId val="1406755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Cell configuration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8598224"/>
        <c:crosses val="autoZero"/>
        <c:auto val="1"/>
        <c:lblAlgn val="ctr"/>
        <c:lblOffset val="100"/>
        <c:noMultiLvlLbl val="0"/>
      </c:catAx>
      <c:valAx>
        <c:axId val="1408598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Bacteria growth rate [count/ml 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675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45731482359887"/>
          <c:y val="2.9193548387096774E-2"/>
          <c:w val="0.78647840706658667"/>
          <c:h val="0.87283623317246639"/>
        </c:manualLayout>
      </c:layout>
      <c:barChart>
        <c:barDir val="col"/>
        <c:grouping val="clustered"/>
        <c:varyColors val="0"/>
        <c:ser>
          <c:idx val="0"/>
          <c:order val="0"/>
          <c:tx>
            <c:v>Dry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of flow cyto'!$A$2:$A$3</c:f>
              <c:strCache>
                <c:ptCount val="2"/>
                <c:pt idx="0">
                  <c:v>With spacer</c:v>
                </c:pt>
                <c:pt idx="1">
                  <c:v>Without spacer</c:v>
                </c:pt>
              </c:strCache>
            </c:strRef>
          </c:cat>
          <c:val>
            <c:numRef>
              <c:f>'Comparison of flow cyto'!$B$2:$B$3</c:f>
              <c:numCache>
                <c:formatCode>General</c:formatCode>
                <c:ptCount val="2"/>
                <c:pt idx="0">
                  <c:v>14064612.572694808</c:v>
                </c:pt>
                <c:pt idx="1">
                  <c:v>2357611.0494708363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8-3949-9CE4-FEE59B39F3F8}"/>
            </c:ext>
          </c:extLst>
        </c:ser>
        <c:ser>
          <c:idx val="1"/>
          <c:order val="1"/>
          <c:tx>
            <c:v>SLIM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'Comparison of flow cyto'!$B$7:$B$8</c:f>
              <c:numCache>
                <c:formatCode>General</c:formatCode>
                <c:ptCount val="2"/>
                <c:pt idx="0">
                  <c:v>9173996.2314870134</c:v>
                </c:pt>
                <c:pt idx="1">
                  <c:v>1264614.3412219412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88-3949-9CE4-FEE59B39F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8905120"/>
        <c:axId val="1406397968"/>
      </c:barChart>
      <c:catAx>
        <c:axId val="1408905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Cell configuration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6397968"/>
        <c:crosses val="autoZero"/>
        <c:auto val="1"/>
        <c:lblAlgn val="ctr"/>
        <c:lblOffset val="100"/>
        <c:noMultiLvlLbl val="0"/>
      </c:catAx>
      <c:valAx>
        <c:axId val="14063979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Bacteria growth rate [Count/ml 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8905120"/>
        <c:crosses val="autoZero"/>
        <c:crossBetween val="between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751805120745448"/>
          <c:y val="5.4898558547117095E-2"/>
          <c:w val="8.3499351737659294E-2"/>
          <c:h val="9.98803022606045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76881889763779E-2"/>
          <c:y val="2.9611451942740286E-2"/>
          <c:w val="0.8830061990606437"/>
          <c:h val="0.91075710706616209"/>
        </c:manualLayout>
      </c:layout>
      <c:barChart>
        <c:barDir val="col"/>
        <c:grouping val="clustered"/>
        <c:varyColors val="0"/>
        <c:ser>
          <c:idx val="0"/>
          <c:order val="0"/>
          <c:tx>
            <c:v>TMP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'Initial pressure'!$B$6:$B$7</c:f>
              <c:strCache>
                <c:ptCount val="2"/>
                <c:pt idx="0">
                  <c:v>SLIM (with spacer)</c:v>
                </c:pt>
                <c:pt idx="1">
                  <c:v>SLIM (without spacer)</c:v>
                </c:pt>
              </c:strCache>
            </c:strRef>
          </c:cat>
          <c:val>
            <c:numRef>
              <c:f>'Initial pressure'!$D$6:$D$7</c:f>
              <c:numCache>
                <c:formatCode>General</c:formatCode>
                <c:ptCount val="2"/>
                <c:pt idx="0">
                  <c:v>1.248</c:v>
                </c:pt>
                <c:pt idx="1">
                  <c:v>1.298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E8-A745-B32B-1820AF2034E1}"/>
            </c:ext>
          </c:extLst>
        </c:ser>
        <c:ser>
          <c:idx val="1"/>
          <c:order val="1"/>
          <c:tx>
            <c:v>Feed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'Initial pressure'!$F$6:$F$7</c:f>
              <c:numCache>
                <c:formatCode>General</c:formatCode>
                <c:ptCount val="2"/>
                <c:pt idx="0">
                  <c:v>6.5000000000000002E-2</c:v>
                </c:pt>
                <c:pt idx="1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E8-A745-B32B-1820AF2034E1}"/>
            </c:ext>
          </c:extLst>
        </c:ser>
        <c:ser>
          <c:idx val="2"/>
          <c:order val="2"/>
          <c:tx>
            <c:v>High Conc. Nutreint (TMP)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'Initial pressure'!$D$13:$D$14</c:f>
              <c:numCache>
                <c:formatCode>General</c:formatCode>
                <c:ptCount val="2"/>
                <c:pt idx="0">
                  <c:v>1.181</c:v>
                </c:pt>
                <c:pt idx="1">
                  <c:v>1.107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E8-A745-B32B-1820AF2034E1}"/>
            </c:ext>
          </c:extLst>
        </c:ser>
        <c:ser>
          <c:idx val="3"/>
          <c:order val="3"/>
          <c:tx>
            <c:v>High Conc. nutrient (feed)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'Initial pressure'!$F$13:$F$14</c:f>
              <c:numCache>
                <c:formatCode>General</c:formatCode>
                <c:ptCount val="2"/>
                <c:pt idx="0">
                  <c:v>9.1999999999999998E-2</c:v>
                </c:pt>
                <c:pt idx="1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E8-A745-B32B-1820AF203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4631984"/>
        <c:axId val="1414885536"/>
      </c:barChart>
      <c:catAx>
        <c:axId val="1414631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Membrane and cell configuration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14885536"/>
        <c:crosses val="autoZero"/>
        <c:auto val="1"/>
        <c:lblAlgn val="ctr"/>
        <c:lblOffset val="100"/>
        <c:noMultiLvlLbl val="0"/>
      </c:catAx>
      <c:valAx>
        <c:axId val="1414885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Initial pressure values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14631984"/>
        <c:crosses val="autoZero"/>
        <c:crossBetween val="between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707686307013476"/>
          <c:y val="4.4255520691492509E-2"/>
          <c:w val="0.22892063414673786"/>
          <c:h val="0.148994375703037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Without sapcer</a:t>
            </a:r>
          </a:p>
        </c:rich>
      </c:tx>
      <c:layout>
        <c:manualLayout>
          <c:xMode val="edge"/>
          <c:yMode val="edge"/>
          <c:x val="0.42364422483014208"/>
          <c:y val="5.395683453237410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9.6240412814364851E-2"/>
          <c:y val="6.9208633093525193E-2"/>
          <c:w val="0.8356013481637834"/>
          <c:h val="0.8945323741007194"/>
        </c:manualLayout>
      </c:layout>
      <c:scatterChart>
        <c:scatterStyle val="lineMarker"/>
        <c:varyColors val="0"/>
        <c:ser>
          <c:idx val="0"/>
          <c:order val="0"/>
          <c:tx>
            <c:v>Dry membrane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Dry_TMP'!$D$3:$D$34</c:f>
              <c:numCache>
                <c:formatCode>General</c:formatCode>
                <c:ptCount val="3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  <c:pt idx="17">
                  <c:v>11.245138888888889</c:v>
                </c:pt>
                <c:pt idx="18">
                  <c:v>11.985416666666666</c:v>
                </c:pt>
                <c:pt idx="19">
                  <c:v>12.245833333333332</c:v>
                </c:pt>
                <c:pt idx="20">
                  <c:v>13.013194444444444</c:v>
                </c:pt>
                <c:pt idx="21">
                  <c:v>13.21875</c:v>
                </c:pt>
                <c:pt idx="22">
                  <c:v>15.988194444444444</c:v>
                </c:pt>
                <c:pt idx="23">
                  <c:v>16.285416666666666</c:v>
                </c:pt>
                <c:pt idx="24">
                  <c:v>17.002083333333335</c:v>
                </c:pt>
                <c:pt idx="25">
                  <c:v>17.234027777777779</c:v>
                </c:pt>
                <c:pt idx="26">
                  <c:v>18.00138888888889</c:v>
                </c:pt>
                <c:pt idx="27">
                  <c:v>18.239583333333332</c:v>
                </c:pt>
                <c:pt idx="28">
                  <c:v>19.008333333333333</c:v>
                </c:pt>
                <c:pt idx="29">
                  <c:v>19.215972222222224</c:v>
                </c:pt>
                <c:pt idx="30">
                  <c:v>20.072916666666668</c:v>
                </c:pt>
                <c:pt idx="31">
                  <c:v>20.194444444444446</c:v>
                </c:pt>
              </c:numCache>
            </c:numRef>
          </c:xVal>
          <c:yVal>
            <c:numRef>
              <c:f>'Comparison of SLIM and Dry_TMP'!$F$3:$F$34</c:f>
              <c:numCache>
                <c:formatCode>General</c:formatCode>
                <c:ptCount val="32"/>
                <c:pt idx="0">
                  <c:v>3.0000000000000001E-3</c:v>
                </c:pt>
                <c:pt idx="1">
                  <c:v>2.8000000000000001E-2</c:v>
                </c:pt>
                <c:pt idx="2">
                  <c:v>3.2000000000000001E-2</c:v>
                </c:pt>
                <c:pt idx="3">
                  <c:v>4.5999999999999999E-2</c:v>
                </c:pt>
                <c:pt idx="4">
                  <c:v>4.8000000000000001E-2</c:v>
                </c:pt>
                <c:pt idx="5">
                  <c:v>0.105</c:v>
                </c:pt>
                <c:pt idx="6">
                  <c:v>0.107</c:v>
                </c:pt>
                <c:pt idx="7">
                  <c:v>3.5000000000000003E-2</c:v>
                </c:pt>
                <c:pt idx="8">
                  <c:v>3.6999999999999998E-2</c:v>
                </c:pt>
                <c:pt idx="9">
                  <c:v>5.1999999999999998E-2</c:v>
                </c:pt>
                <c:pt idx="10">
                  <c:v>0.06</c:v>
                </c:pt>
                <c:pt idx="11">
                  <c:v>8.2000000000000003E-2</c:v>
                </c:pt>
                <c:pt idx="12">
                  <c:v>0.152</c:v>
                </c:pt>
                <c:pt idx="13">
                  <c:v>0.156</c:v>
                </c:pt>
                <c:pt idx="14">
                  <c:v>0.193</c:v>
                </c:pt>
                <c:pt idx="15">
                  <c:v>0.16600000000000001</c:v>
                </c:pt>
                <c:pt idx="16">
                  <c:v>0.26100000000000001</c:v>
                </c:pt>
                <c:pt idx="17">
                  <c:v>0.33</c:v>
                </c:pt>
                <c:pt idx="18">
                  <c:v>0.53400000000000003</c:v>
                </c:pt>
                <c:pt idx="19">
                  <c:v>0.54700000000000004</c:v>
                </c:pt>
                <c:pt idx="20">
                  <c:v>0.72099999999999997</c:v>
                </c:pt>
                <c:pt idx="21">
                  <c:v>0.79100000000000004</c:v>
                </c:pt>
                <c:pt idx="22">
                  <c:v>1.1399999999999999</c:v>
                </c:pt>
                <c:pt idx="23">
                  <c:v>1.179</c:v>
                </c:pt>
                <c:pt idx="24">
                  <c:v>1.3029999999999999</c:v>
                </c:pt>
                <c:pt idx="25">
                  <c:v>1.284</c:v>
                </c:pt>
                <c:pt idx="26">
                  <c:v>1.3360000000000001</c:v>
                </c:pt>
                <c:pt idx="27">
                  <c:v>1.3420000000000001</c:v>
                </c:pt>
                <c:pt idx="28">
                  <c:v>1.329</c:v>
                </c:pt>
                <c:pt idx="29">
                  <c:v>1.385</c:v>
                </c:pt>
                <c:pt idx="30">
                  <c:v>1.423</c:v>
                </c:pt>
                <c:pt idx="31">
                  <c:v>1.419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94-5348-8E9A-749E54253B37}"/>
            </c:ext>
          </c:extLst>
        </c:ser>
        <c:ser>
          <c:idx val="1"/>
          <c:order val="1"/>
          <c:tx>
            <c:v>SLIM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Dry_TMP'!$D$39:$D$70</c:f>
              <c:numCache>
                <c:formatCode>General</c:formatCode>
                <c:ptCount val="3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  <c:pt idx="17">
                  <c:v>11.245138888888889</c:v>
                </c:pt>
                <c:pt idx="18">
                  <c:v>11.985416666666666</c:v>
                </c:pt>
                <c:pt idx="19">
                  <c:v>12.245833333333332</c:v>
                </c:pt>
                <c:pt idx="20">
                  <c:v>13.013194444444444</c:v>
                </c:pt>
                <c:pt idx="21">
                  <c:v>13.21875</c:v>
                </c:pt>
                <c:pt idx="22">
                  <c:v>15.988194444444444</c:v>
                </c:pt>
                <c:pt idx="23">
                  <c:v>16.285416666666666</c:v>
                </c:pt>
                <c:pt idx="24">
                  <c:v>17.002083333333335</c:v>
                </c:pt>
                <c:pt idx="25">
                  <c:v>17.234027777777779</c:v>
                </c:pt>
                <c:pt idx="26">
                  <c:v>18.00138888888889</c:v>
                </c:pt>
                <c:pt idx="27">
                  <c:v>18.239583333333332</c:v>
                </c:pt>
                <c:pt idx="28">
                  <c:v>19.008333333333333</c:v>
                </c:pt>
                <c:pt idx="29">
                  <c:v>19.215972222222224</c:v>
                </c:pt>
                <c:pt idx="30">
                  <c:v>20.072916666666668</c:v>
                </c:pt>
                <c:pt idx="31">
                  <c:v>20.194444444444446</c:v>
                </c:pt>
              </c:numCache>
            </c:numRef>
          </c:xVal>
          <c:yVal>
            <c:numRef>
              <c:f>'Comparison of SLIM and Dry_TMP'!$F$39:$F$70</c:f>
              <c:numCache>
                <c:formatCode>General</c:formatCode>
                <c:ptCount val="32"/>
                <c:pt idx="0">
                  <c:v>-4.7666666666666739E-2</c:v>
                </c:pt>
                <c:pt idx="1">
                  <c:v>5.1333333333333259E-2</c:v>
                </c:pt>
                <c:pt idx="2">
                  <c:v>8.3333333333332569E-3</c:v>
                </c:pt>
                <c:pt idx="3">
                  <c:v>-0.21766666666666673</c:v>
                </c:pt>
                <c:pt idx="4">
                  <c:v>-0.15766666666666673</c:v>
                </c:pt>
                <c:pt idx="5">
                  <c:v>-7.6666666666666744E-2</c:v>
                </c:pt>
                <c:pt idx="6">
                  <c:v>-0.10466666666666674</c:v>
                </c:pt>
                <c:pt idx="7">
                  <c:v>-5.5666666666666739E-2</c:v>
                </c:pt>
                <c:pt idx="8">
                  <c:v>-5.5666666666666739E-2</c:v>
                </c:pt>
                <c:pt idx="9">
                  <c:v>-9.6666666666667418E-3</c:v>
                </c:pt>
                <c:pt idx="10">
                  <c:v>-1.6666666666666743E-2</c:v>
                </c:pt>
                <c:pt idx="11">
                  <c:v>-0.14866666666666675</c:v>
                </c:pt>
                <c:pt idx="12">
                  <c:v>-3.7666666666666744E-2</c:v>
                </c:pt>
                <c:pt idx="13">
                  <c:v>-6.2666666666666745E-2</c:v>
                </c:pt>
                <c:pt idx="14">
                  <c:v>-2.4666666666666743E-2</c:v>
                </c:pt>
                <c:pt idx="15">
                  <c:v>-7.6666666666667426E-3</c:v>
                </c:pt>
                <c:pt idx="16">
                  <c:v>5.8333333333333258E-2</c:v>
                </c:pt>
                <c:pt idx="17">
                  <c:v>9.933333333333326E-2</c:v>
                </c:pt>
                <c:pt idx="18">
                  <c:v>0.12933333333333324</c:v>
                </c:pt>
                <c:pt idx="19">
                  <c:v>0.14533333333333326</c:v>
                </c:pt>
                <c:pt idx="20">
                  <c:v>0.21133333333333326</c:v>
                </c:pt>
                <c:pt idx="21">
                  <c:v>0.24133333333333326</c:v>
                </c:pt>
                <c:pt idx="22">
                  <c:v>0.39133333333333326</c:v>
                </c:pt>
                <c:pt idx="23">
                  <c:v>0.42433333333333328</c:v>
                </c:pt>
                <c:pt idx="24">
                  <c:v>0.52233333333333321</c:v>
                </c:pt>
                <c:pt idx="25">
                  <c:v>0.54733333333333323</c:v>
                </c:pt>
                <c:pt idx="26">
                  <c:v>0.59933333333333327</c:v>
                </c:pt>
                <c:pt idx="27">
                  <c:v>0.60533333333333328</c:v>
                </c:pt>
                <c:pt idx="28">
                  <c:v>0.65233333333333321</c:v>
                </c:pt>
                <c:pt idx="29">
                  <c:v>0.63633333333333331</c:v>
                </c:pt>
                <c:pt idx="30">
                  <c:v>0.68033333333333323</c:v>
                </c:pt>
                <c:pt idx="31">
                  <c:v>0.65433333333333321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94-5348-8E9A-749E54253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784528"/>
        <c:axId val="1376854304"/>
      </c:scatterChart>
      <c:valAx>
        <c:axId val="1376784528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6854304"/>
        <c:crosses val="autoZero"/>
        <c:crossBetween val="midCat"/>
      </c:valAx>
      <c:valAx>
        <c:axId val="1376854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TMP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678452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1775899383793827"/>
          <c:y val="8.674403784059366E-2"/>
          <c:w val="0.15833736193723161"/>
          <c:h val="8.91018523763666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Without spacer</a:t>
            </a:r>
          </a:p>
        </c:rich>
      </c:tx>
      <c:layout>
        <c:manualLayout>
          <c:xMode val="edge"/>
          <c:yMode val="edge"/>
          <c:x val="0.42161205766710352"/>
          <c:y val="3.773584905660377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0.1021056542244146"/>
          <c:y val="6.6943396226415097E-2"/>
          <c:w val="0.82689291132186449"/>
          <c:h val="0.85728301886792468"/>
        </c:manualLayout>
      </c:layout>
      <c:scatterChart>
        <c:scatterStyle val="lineMarker"/>
        <c:varyColors val="0"/>
        <c:ser>
          <c:idx val="0"/>
          <c:order val="0"/>
          <c:tx>
            <c:v>Dry membrane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Dry_TMP'!$D$3:$D$34</c:f>
              <c:numCache>
                <c:formatCode>General</c:formatCode>
                <c:ptCount val="3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  <c:pt idx="17">
                  <c:v>11.245138888888889</c:v>
                </c:pt>
                <c:pt idx="18">
                  <c:v>11.985416666666666</c:v>
                </c:pt>
                <c:pt idx="19">
                  <c:v>12.245833333333332</c:v>
                </c:pt>
                <c:pt idx="20">
                  <c:v>13.013194444444444</c:v>
                </c:pt>
                <c:pt idx="21">
                  <c:v>13.21875</c:v>
                </c:pt>
                <c:pt idx="22">
                  <c:v>15.988194444444444</c:v>
                </c:pt>
                <c:pt idx="23">
                  <c:v>16.285416666666666</c:v>
                </c:pt>
                <c:pt idx="24">
                  <c:v>17.002083333333335</c:v>
                </c:pt>
                <c:pt idx="25">
                  <c:v>17.234027777777779</c:v>
                </c:pt>
                <c:pt idx="26">
                  <c:v>18.00138888888889</c:v>
                </c:pt>
                <c:pt idx="27">
                  <c:v>18.239583333333332</c:v>
                </c:pt>
                <c:pt idx="28">
                  <c:v>19.008333333333333</c:v>
                </c:pt>
                <c:pt idx="29">
                  <c:v>19.215972222222224</c:v>
                </c:pt>
                <c:pt idx="30">
                  <c:v>20.072916666666668</c:v>
                </c:pt>
                <c:pt idx="31">
                  <c:v>20.194444444444446</c:v>
                </c:pt>
              </c:numCache>
            </c:numRef>
          </c:xVal>
          <c:yVal>
            <c:numRef>
              <c:f>'Comparison of SLIM and Dry_TMP'!$F$3:$F$34</c:f>
              <c:numCache>
                <c:formatCode>General</c:formatCode>
                <c:ptCount val="32"/>
                <c:pt idx="0">
                  <c:v>3.0000000000000001E-3</c:v>
                </c:pt>
                <c:pt idx="1">
                  <c:v>2.8000000000000001E-2</c:v>
                </c:pt>
                <c:pt idx="2">
                  <c:v>3.2000000000000001E-2</c:v>
                </c:pt>
                <c:pt idx="3">
                  <c:v>4.5999999999999999E-2</c:v>
                </c:pt>
                <c:pt idx="4">
                  <c:v>4.8000000000000001E-2</c:v>
                </c:pt>
                <c:pt idx="5">
                  <c:v>0.105</c:v>
                </c:pt>
                <c:pt idx="6">
                  <c:v>0.107</c:v>
                </c:pt>
                <c:pt idx="7">
                  <c:v>3.5000000000000003E-2</c:v>
                </c:pt>
                <c:pt idx="8">
                  <c:v>3.6999999999999998E-2</c:v>
                </c:pt>
                <c:pt idx="9">
                  <c:v>5.1999999999999998E-2</c:v>
                </c:pt>
                <c:pt idx="10">
                  <c:v>0.06</c:v>
                </c:pt>
                <c:pt idx="11">
                  <c:v>8.2000000000000003E-2</c:v>
                </c:pt>
                <c:pt idx="12">
                  <c:v>0.152</c:v>
                </c:pt>
                <c:pt idx="13">
                  <c:v>0.156</c:v>
                </c:pt>
                <c:pt idx="14">
                  <c:v>0.193</c:v>
                </c:pt>
                <c:pt idx="15">
                  <c:v>0.16600000000000001</c:v>
                </c:pt>
                <c:pt idx="16">
                  <c:v>0.26100000000000001</c:v>
                </c:pt>
                <c:pt idx="17">
                  <c:v>0.33</c:v>
                </c:pt>
                <c:pt idx="18">
                  <c:v>0.53400000000000003</c:v>
                </c:pt>
                <c:pt idx="19">
                  <c:v>0.54700000000000004</c:v>
                </c:pt>
                <c:pt idx="20">
                  <c:v>0.72099999999999997</c:v>
                </c:pt>
                <c:pt idx="21">
                  <c:v>0.79100000000000004</c:v>
                </c:pt>
                <c:pt idx="22">
                  <c:v>1.1399999999999999</c:v>
                </c:pt>
                <c:pt idx="23">
                  <c:v>1.179</c:v>
                </c:pt>
                <c:pt idx="24">
                  <c:v>1.3029999999999999</c:v>
                </c:pt>
                <c:pt idx="25">
                  <c:v>1.284</c:v>
                </c:pt>
                <c:pt idx="26">
                  <c:v>1.3360000000000001</c:v>
                </c:pt>
                <c:pt idx="27">
                  <c:v>1.3420000000000001</c:v>
                </c:pt>
                <c:pt idx="28">
                  <c:v>1.329</c:v>
                </c:pt>
                <c:pt idx="29">
                  <c:v>1.385</c:v>
                </c:pt>
                <c:pt idx="30">
                  <c:v>1.423</c:v>
                </c:pt>
                <c:pt idx="31">
                  <c:v>1.419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49-464F-A844-D53F6DE37C07}"/>
            </c:ext>
          </c:extLst>
        </c:ser>
        <c:ser>
          <c:idx val="1"/>
          <c:order val="1"/>
          <c:tx>
            <c:v>SLIM-Duplo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Dry_TMP'!$D$75:$D$94</c:f>
              <c:numCache>
                <c:formatCode>General</c:formatCode>
                <c:ptCount val="20"/>
                <c:pt idx="0">
                  <c:v>0</c:v>
                </c:pt>
                <c:pt idx="1">
                  <c:v>0.70972222222189885</c:v>
                </c:pt>
                <c:pt idx="2">
                  <c:v>1.0708333333313931</c:v>
                </c:pt>
                <c:pt idx="3">
                  <c:v>1.6611111111051287</c:v>
                </c:pt>
                <c:pt idx="4">
                  <c:v>1.9499999999970896</c:v>
                </c:pt>
                <c:pt idx="5">
                  <c:v>2.6923611111051287</c:v>
                </c:pt>
                <c:pt idx="6">
                  <c:v>4.7097222222218988</c:v>
                </c:pt>
                <c:pt idx="7">
                  <c:v>4.9701388888861402</c:v>
                </c:pt>
                <c:pt idx="8">
                  <c:v>5.7118055555547471</c:v>
                </c:pt>
                <c:pt idx="9">
                  <c:v>5.96875</c:v>
                </c:pt>
                <c:pt idx="10">
                  <c:v>6.7062499999956344</c:v>
                </c:pt>
                <c:pt idx="11">
                  <c:v>7.0111111111109494</c:v>
                </c:pt>
                <c:pt idx="12">
                  <c:v>7.71875</c:v>
                </c:pt>
                <c:pt idx="13">
                  <c:v>7.9958333333270275</c:v>
                </c:pt>
                <c:pt idx="14">
                  <c:v>8.6756944444423425</c:v>
                </c:pt>
                <c:pt idx="15">
                  <c:v>9.0041666666656965</c:v>
                </c:pt>
                <c:pt idx="16">
                  <c:v>9.7097222222218988</c:v>
                </c:pt>
                <c:pt idx="17">
                  <c:v>11.674999999995634</c:v>
                </c:pt>
                <c:pt idx="18">
                  <c:v>12.004861111105129</c:v>
                </c:pt>
                <c:pt idx="19">
                  <c:v>12.709722222221899</c:v>
                </c:pt>
              </c:numCache>
            </c:numRef>
          </c:xVal>
          <c:yVal>
            <c:numRef>
              <c:f>'Comparison of SLIM and Dry_TMP'!$F$75:$F$94</c:f>
              <c:numCache>
                <c:formatCode>General</c:formatCode>
                <c:ptCount val="20"/>
                <c:pt idx="0">
                  <c:v>-9.8000000000000004E-2</c:v>
                </c:pt>
                <c:pt idx="1">
                  <c:v>-0.1</c:v>
                </c:pt>
                <c:pt idx="2">
                  <c:v>0.04</c:v>
                </c:pt>
                <c:pt idx="3">
                  <c:v>0.01</c:v>
                </c:pt>
                <c:pt idx="4">
                  <c:v>-0.02</c:v>
                </c:pt>
                <c:pt idx="5">
                  <c:v>0.09</c:v>
                </c:pt>
                <c:pt idx="6">
                  <c:v>9.5000000000000001E-2</c:v>
                </c:pt>
                <c:pt idx="7">
                  <c:v>0.03</c:v>
                </c:pt>
                <c:pt idx="8">
                  <c:v>0.08</c:v>
                </c:pt>
                <c:pt idx="9">
                  <c:v>8.2000000000000003E-2</c:v>
                </c:pt>
                <c:pt idx="10">
                  <c:v>0.107</c:v>
                </c:pt>
                <c:pt idx="11">
                  <c:v>8.5000000000000006E-2</c:v>
                </c:pt>
                <c:pt idx="12">
                  <c:v>0.16</c:v>
                </c:pt>
                <c:pt idx="13">
                  <c:v>0.09</c:v>
                </c:pt>
                <c:pt idx="14">
                  <c:v>0.106</c:v>
                </c:pt>
                <c:pt idx="15">
                  <c:v>0.09</c:v>
                </c:pt>
                <c:pt idx="16">
                  <c:v>0.19</c:v>
                </c:pt>
                <c:pt idx="17">
                  <c:v>0.28999999999999998</c:v>
                </c:pt>
                <c:pt idx="18">
                  <c:v>0.308</c:v>
                </c:pt>
                <c:pt idx="19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49-464F-A844-D53F6DE37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707840"/>
        <c:axId val="1380840400"/>
      </c:scatterChart>
      <c:valAx>
        <c:axId val="1375707840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80840400"/>
        <c:crosses val="autoZero"/>
        <c:crossBetween val="midCat"/>
      </c:valAx>
      <c:valAx>
        <c:axId val="1380840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TMP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5707840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296973199450986"/>
          <c:y val="8.9112613281830358E-2"/>
          <c:w val="0.16798701767783614"/>
          <c:h val="9.3472886643886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Without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9.8076505639497769E-2"/>
          <c:y val="9.5553435114503815E-2"/>
          <c:w val="0.84060725686316229"/>
          <c:h val="0.77926864819378494"/>
        </c:manualLayout>
      </c:layout>
      <c:scatterChart>
        <c:scatterStyle val="lineMarker"/>
        <c:varyColors val="0"/>
        <c:ser>
          <c:idx val="0"/>
          <c:order val="0"/>
          <c:tx>
            <c:v>Dry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Dry_TMP'!$D$3:$D$34</c:f>
              <c:numCache>
                <c:formatCode>General</c:formatCode>
                <c:ptCount val="3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  <c:pt idx="17">
                  <c:v>11.245138888888889</c:v>
                </c:pt>
                <c:pt idx="18">
                  <c:v>11.985416666666666</c:v>
                </c:pt>
                <c:pt idx="19">
                  <c:v>12.245833333333332</c:v>
                </c:pt>
                <c:pt idx="20">
                  <c:v>13.013194444444444</c:v>
                </c:pt>
                <c:pt idx="21">
                  <c:v>13.21875</c:v>
                </c:pt>
                <c:pt idx="22">
                  <c:v>15.988194444444444</c:v>
                </c:pt>
                <c:pt idx="23">
                  <c:v>16.285416666666666</c:v>
                </c:pt>
                <c:pt idx="24">
                  <c:v>17.002083333333335</c:v>
                </c:pt>
                <c:pt idx="25">
                  <c:v>17.234027777777779</c:v>
                </c:pt>
                <c:pt idx="26">
                  <c:v>18.00138888888889</c:v>
                </c:pt>
                <c:pt idx="27">
                  <c:v>18.239583333333332</c:v>
                </c:pt>
                <c:pt idx="28">
                  <c:v>19.008333333333333</c:v>
                </c:pt>
                <c:pt idx="29">
                  <c:v>19.215972222222224</c:v>
                </c:pt>
                <c:pt idx="30">
                  <c:v>20.072916666666668</c:v>
                </c:pt>
                <c:pt idx="31">
                  <c:v>20.194444444444446</c:v>
                </c:pt>
              </c:numCache>
            </c:numRef>
          </c:xVal>
          <c:yVal>
            <c:numRef>
              <c:f>'Comparison of SLIM and Dry_TMP'!$F$3:$F$34</c:f>
              <c:numCache>
                <c:formatCode>General</c:formatCode>
                <c:ptCount val="32"/>
                <c:pt idx="0">
                  <c:v>3.0000000000000001E-3</c:v>
                </c:pt>
                <c:pt idx="1">
                  <c:v>2.8000000000000001E-2</c:v>
                </c:pt>
                <c:pt idx="2">
                  <c:v>3.2000000000000001E-2</c:v>
                </c:pt>
                <c:pt idx="3">
                  <c:v>4.5999999999999999E-2</c:v>
                </c:pt>
                <c:pt idx="4">
                  <c:v>4.8000000000000001E-2</c:v>
                </c:pt>
                <c:pt idx="5">
                  <c:v>0.105</c:v>
                </c:pt>
                <c:pt idx="6">
                  <c:v>0.107</c:v>
                </c:pt>
                <c:pt idx="7">
                  <c:v>3.5000000000000003E-2</c:v>
                </c:pt>
                <c:pt idx="8">
                  <c:v>3.6999999999999998E-2</c:v>
                </c:pt>
                <c:pt idx="9">
                  <c:v>5.1999999999999998E-2</c:v>
                </c:pt>
                <c:pt idx="10">
                  <c:v>0.06</c:v>
                </c:pt>
                <c:pt idx="11">
                  <c:v>8.2000000000000003E-2</c:v>
                </c:pt>
                <c:pt idx="12">
                  <c:v>0.152</c:v>
                </c:pt>
                <c:pt idx="13">
                  <c:v>0.156</c:v>
                </c:pt>
                <c:pt idx="14">
                  <c:v>0.193</c:v>
                </c:pt>
                <c:pt idx="15">
                  <c:v>0.16600000000000001</c:v>
                </c:pt>
                <c:pt idx="16">
                  <c:v>0.26100000000000001</c:v>
                </c:pt>
                <c:pt idx="17">
                  <c:v>0.33</c:v>
                </c:pt>
                <c:pt idx="18">
                  <c:v>0.53400000000000003</c:v>
                </c:pt>
                <c:pt idx="19">
                  <c:v>0.54700000000000004</c:v>
                </c:pt>
                <c:pt idx="20">
                  <c:v>0.72099999999999997</c:v>
                </c:pt>
                <c:pt idx="21">
                  <c:v>0.79100000000000004</c:v>
                </c:pt>
                <c:pt idx="22">
                  <c:v>1.1399999999999999</c:v>
                </c:pt>
                <c:pt idx="23">
                  <c:v>1.179</c:v>
                </c:pt>
                <c:pt idx="24">
                  <c:v>1.3029999999999999</c:v>
                </c:pt>
                <c:pt idx="25">
                  <c:v>1.284</c:v>
                </c:pt>
                <c:pt idx="26">
                  <c:v>1.3360000000000001</c:v>
                </c:pt>
                <c:pt idx="27">
                  <c:v>1.3420000000000001</c:v>
                </c:pt>
                <c:pt idx="28">
                  <c:v>1.329</c:v>
                </c:pt>
                <c:pt idx="29">
                  <c:v>1.385</c:v>
                </c:pt>
                <c:pt idx="30">
                  <c:v>1.423</c:v>
                </c:pt>
                <c:pt idx="31">
                  <c:v>1.419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6B-2B41-9371-C9BE5F7F4430}"/>
            </c:ext>
          </c:extLst>
        </c:ser>
        <c:ser>
          <c:idx val="1"/>
          <c:order val="1"/>
          <c:tx>
            <c:v>SLIM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Dry_TMP'!$A$99:$A$124</c:f>
              <c:numCache>
                <c:formatCode>General</c:formatCode>
                <c:ptCount val="26"/>
                <c:pt idx="0">
                  <c:v>2.6923611111051287</c:v>
                </c:pt>
                <c:pt idx="1">
                  <c:v>4.7097222222218988</c:v>
                </c:pt>
                <c:pt idx="2">
                  <c:v>4.9701388888861402</c:v>
                </c:pt>
                <c:pt idx="3">
                  <c:v>5.7118055555547471</c:v>
                </c:pt>
                <c:pt idx="4">
                  <c:v>5.96875</c:v>
                </c:pt>
                <c:pt idx="5">
                  <c:v>6.7062499999956344</c:v>
                </c:pt>
                <c:pt idx="6">
                  <c:v>7.0111111111109494</c:v>
                </c:pt>
                <c:pt idx="7">
                  <c:v>7.71875</c:v>
                </c:pt>
                <c:pt idx="8">
                  <c:v>7.9958333333270275</c:v>
                </c:pt>
                <c:pt idx="9">
                  <c:v>8.6756944444423425</c:v>
                </c:pt>
                <c:pt idx="10">
                  <c:v>9.0041666666656965</c:v>
                </c:pt>
                <c:pt idx="11">
                  <c:v>11.245138888888889</c:v>
                </c:pt>
                <c:pt idx="12">
                  <c:v>11.985416666666666</c:v>
                </c:pt>
                <c:pt idx="13">
                  <c:v>12.245833333333332</c:v>
                </c:pt>
                <c:pt idx="14">
                  <c:v>13.013194444444444</c:v>
                </c:pt>
                <c:pt idx="15">
                  <c:v>13.21875</c:v>
                </c:pt>
                <c:pt idx="16">
                  <c:v>15.988194444444444</c:v>
                </c:pt>
                <c:pt idx="17">
                  <c:v>16.285416666666666</c:v>
                </c:pt>
                <c:pt idx="18">
                  <c:v>17.002083333333335</c:v>
                </c:pt>
                <c:pt idx="19">
                  <c:v>17.234027777777779</c:v>
                </c:pt>
                <c:pt idx="20">
                  <c:v>18.00138888888889</c:v>
                </c:pt>
                <c:pt idx="21">
                  <c:v>18.239583333333332</c:v>
                </c:pt>
                <c:pt idx="22">
                  <c:v>19.008333333333333</c:v>
                </c:pt>
                <c:pt idx="23">
                  <c:v>19.215972222222224</c:v>
                </c:pt>
                <c:pt idx="24">
                  <c:v>20.072916666666668</c:v>
                </c:pt>
                <c:pt idx="25">
                  <c:v>20.194444444444446</c:v>
                </c:pt>
              </c:numCache>
            </c:numRef>
          </c:xVal>
          <c:yVal>
            <c:numRef>
              <c:f>'Comparison of SLIM and Dry_TMP'!$C$99:$C$124</c:f>
              <c:numCache>
                <c:formatCode>General</c:formatCode>
                <c:ptCount val="26"/>
                <c:pt idx="0">
                  <c:v>0.09</c:v>
                </c:pt>
                <c:pt idx="1">
                  <c:v>9.5000000000000001E-2</c:v>
                </c:pt>
                <c:pt idx="2">
                  <c:v>0.03</c:v>
                </c:pt>
                <c:pt idx="3">
                  <c:v>0.08</c:v>
                </c:pt>
                <c:pt idx="4">
                  <c:v>8.2000000000000003E-2</c:v>
                </c:pt>
                <c:pt idx="5">
                  <c:v>0.107</c:v>
                </c:pt>
                <c:pt idx="6">
                  <c:v>8.5000000000000006E-2</c:v>
                </c:pt>
                <c:pt idx="7">
                  <c:v>0.16</c:v>
                </c:pt>
                <c:pt idx="8">
                  <c:v>0.09</c:v>
                </c:pt>
                <c:pt idx="9">
                  <c:v>0.106</c:v>
                </c:pt>
                <c:pt idx="10">
                  <c:v>0.09</c:v>
                </c:pt>
                <c:pt idx="11">
                  <c:v>9.933333333333326E-2</c:v>
                </c:pt>
                <c:pt idx="12">
                  <c:v>0.12933333333333324</c:v>
                </c:pt>
                <c:pt idx="13">
                  <c:v>0.14533333333333326</c:v>
                </c:pt>
                <c:pt idx="14">
                  <c:v>0.21133333333333326</c:v>
                </c:pt>
                <c:pt idx="15">
                  <c:v>0.24133333333333326</c:v>
                </c:pt>
                <c:pt idx="16">
                  <c:v>0.39133333333333326</c:v>
                </c:pt>
                <c:pt idx="17">
                  <c:v>0.42433333333333328</c:v>
                </c:pt>
                <c:pt idx="18">
                  <c:v>0.52233333333333321</c:v>
                </c:pt>
                <c:pt idx="19">
                  <c:v>0.54733333333333323</c:v>
                </c:pt>
                <c:pt idx="20">
                  <c:v>0.59933333333333327</c:v>
                </c:pt>
                <c:pt idx="21">
                  <c:v>0.60533333333333328</c:v>
                </c:pt>
                <c:pt idx="22">
                  <c:v>0.65233333333333321</c:v>
                </c:pt>
                <c:pt idx="23">
                  <c:v>0.63633333333333331</c:v>
                </c:pt>
                <c:pt idx="24">
                  <c:v>0.68033333333333323</c:v>
                </c:pt>
                <c:pt idx="25">
                  <c:v>0.65433333333333321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6B-2B41-9371-C9BE5F7F4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898080"/>
        <c:axId val="1375937648"/>
      </c:scatterChart>
      <c:valAx>
        <c:axId val="1378898080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5937648"/>
        <c:crosses val="autoZero"/>
        <c:crossBetween val="midCat"/>
      </c:valAx>
      <c:valAx>
        <c:axId val="1375937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TMP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8898080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381889763779523"/>
          <c:y val="0.11264245356734991"/>
          <c:w val="8.4289210470312834E-2"/>
          <c:h val="9.45431868726332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With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Dry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'Comparison of SLIM and Dry_TMP'!$Y$3:$Y$19</c:f>
              <c:numCache>
                <c:formatCode>General</c:formatCode>
                <c:ptCount val="17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</c:numCache>
            </c:numRef>
          </c:xVal>
          <c:yVal>
            <c:numRef>
              <c:f>'Comparison of SLIM and Dry_TMP'!$AA$3:$AA$19</c:f>
              <c:numCache>
                <c:formatCode>General</c:formatCode>
                <c:ptCount val="17"/>
                <c:pt idx="0">
                  <c:v>3.6666666666666644E-3</c:v>
                </c:pt>
                <c:pt idx="1">
                  <c:v>3.3666666666666664E-2</c:v>
                </c:pt>
                <c:pt idx="2">
                  <c:v>3.4666666666666665E-2</c:v>
                </c:pt>
                <c:pt idx="3">
                  <c:v>5.3666666666666661E-2</c:v>
                </c:pt>
                <c:pt idx="4">
                  <c:v>6.2666666666666662E-2</c:v>
                </c:pt>
                <c:pt idx="5">
                  <c:v>0.10766666666666666</c:v>
                </c:pt>
                <c:pt idx="6">
                  <c:v>0.12766666666666665</c:v>
                </c:pt>
                <c:pt idx="7">
                  <c:v>0.20566666666666666</c:v>
                </c:pt>
                <c:pt idx="8">
                  <c:v>0.25366666666666665</c:v>
                </c:pt>
                <c:pt idx="9">
                  <c:v>0.50666666666666671</c:v>
                </c:pt>
                <c:pt idx="10">
                  <c:v>0.60866666666666658</c:v>
                </c:pt>
                <c:pt idx="11">
                  <c:v>0.95366666666666666</c:v>
                </c:pt>
                <c:pt idx="12">
                  <c:v>1.2516666666666667</c:v>
                </c:pt>
                <c:pt idx="13">
                  <c:v>1.3406666666666667</c:v>
                </c:pt>
                <c:pt idx="14">
                  <c:v>1.4666666666666668</c:v>
                </c:pt>
                <c:pt idx="15">
                  <c:v>1.5236666666666667</c:v>
                </c:pt>
                <c:pt idx="16">
                  <c:v>1.6276666666666668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8B-7A4E-900F-CD430B2E0B1F}"/>
            </c:ext>
          </c:extLst>
        </c:ser>
        <c:ser>
          <c:idx val="1"/>
          <c:order val="1"/>
          <c:tx>
            <c:v>SLIM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'Comparison of SLIM and Dry_TMP'!$Y$24:$Y$40</c:f>
              <c:numCache>
                <c:formatCode>General</c:formatCode>
                <c:ptCount val="17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</c:numCache>
            </c:numRef>
          </c:xVal>
          <c:yVal>
            <c:numRef>
              <c:f>'Comparison of SLIM and Dry_TMP'!$AA$24:$AA$40</c:f>
              <c:numCache>
                <c:formatCode>General</c:formatCode>
                <c:ptCount val="17"/>
                <c:pt idx="0">
                  <c:v>7.6666666666667426E-3</c:v>
                </c:pt>
                <c:pt idx="1">
                  <c:v>-2.7333333333333258E-2</c:v>
                </c:pt>
                <c:pt idx="2">
                  <c:v>0.10166666666666674</c:v>
                </c:pt>
                <c:pt idx="3">
                  <c:v>-0.30933333333333324</c:v>
                </c:pt>
                <c:pt idx="4">
                  <c:v>-0.11233333333333326</c:v>
                </c:pt>
                <c:pt idx="5">
                  <c:v>8.8666666666666741E-2</c:v>
                </c:pt>
                <c:pt idx="6">
                  <c:v>0.12166666666666674</c:v>
                </c:pt>
                <c:pt idx="7">
                  <c:v>0.34666666666666673</c:v>
                </c:pt>
                <c:pt idx="8">
                  <c:v>0.37266666666666676</c:v>
                </c:pt>
                <c:pt idx="9">
                  <c:v>0.48866666666666675</c:v>
                </c:pt>
                <c:pt idx="10">
                  <c:v>0.59066666666666678</c:v>
                </c:pt>
                <c:pt idx="11">
                  <c:v>0.72166666666666679</c:v>
                </c:pt>
                <c:pt idx="12">
                  <c:v>0.78566666666666674</c:v>
                </c:pt>
                <c:pt idx="13">
                  <c:v>0.83566666666666678</c:v>
                </c:pt>
                <c:pt idx="14">
                  <c:v>0.88366666666666671</c:v>
                </c:pt>
                <c:pt idx="15">
                  <c:v>0.89066666666666672</c:v>
                </c:pt>
                <c:pt idx="16">
                  <c:v>0.92266666666666675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8B-7A4E-900F-CD430B2E0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834928"/>
        <c:axId val="1379196688"/>
      </c:scatterChart>
      <c:valAx>
        <c:axId val="1375834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9196688"/>
        <c:crosses val="autoZero"/>
        <c:crossBetween val="midCat"/>
      </c:valAx>
      <c:valAx>
        <c:axId val="1379196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TMP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5834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With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Dry-Duplo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'Comparison of SLIM and Dry_TMP'!$Y$45:$Y$61</c:f>
              <c:numCache>
                <c:formatCode>General</c:formatCode>
                <c:ptCount val="17"/>
                <c:pt idx="0">
                  <c:v>0</c:v>
                </c:pt>
                <c:pt idx="1">
                  <c:v>0.80208333333333337</c:v>
                </c:pt>
                <c:pt idx="2">
                  <c:v>1.0090277777777776</c:v>
                </c:pt>
                <c:pt idx="3">
                  <c:v>1.8791666666666667</c:v>
                </c:pt>
                <c:pt idx="4">
                  <c:v>1.9930555555555556</c:v>
                </c:pt>
                <c:pt idx="5">
                  <c:v>4.7493055555555559</c:v>
                </c:pt>
                <c:pt idx="6">
                  <c:v>5.010416666666667</c:v>
                </c:pt>
                <c:pt idx="7">
                  <c:v>5.739583333333333</c:v>
                </c:pt>
                <c:pt idx="8">
                  <c:v>6.1423611111111107</c:v>
                </c:pt>
                <c:pt idx="9">
                  <c:v>6.8819444444444438</c:v>
                </c:pt>
                <c:pt idx="10">
                  <c:v>7.1340277777777779</c:v>
                </c:pt>
                <c:pt idx="11">
                  <c:v>7.84375</c:v>
                </c:pt>
                <c:pt idx="12">
                  <c:v>8.0659722222222232</c:v>
                </c:pt>
                <c:pt idx="13">
                  <c:v>8.8388888888888886</c:v>
                </c:pt>
                <c:pt idx="14">
                  <c:v>9.1173611111111104</c:v>
                </c:pt>
                <c:pt idx="15">
                  <c:v>9.8479166666666664</c:v>
                </c:pt>
                <c:pt idx="16">
                  <c:v>11.8125</c:v>
                </c:pt>
              </c:numCache>
            </c:numRef>
          </c:xVal>
          <c:yVal>
            <c:numRef>
              <c:f>'Comparison of SLIM and Dry_TMP'!$AA$45:$AA$61</c:f>
              <c:numCache>
                <c:formatCode>General</c:formatCode>
                <c:ptCount val="17"/>
                <c:pt idx="0">
                  <c:v>1E-3</c:v>
                </c:pt>
                <c:pt idx="1">
                  <c:v>5.1999999999999998E-2</c:v>
                </c:pt>
                <c:pt idx="2">
                  <c:v>7.0999999999999994E-2</c:v>
                </c:pt>
                <c:pt idx="3">
                  <c:v>0.11799999999999999</c:v>
                </c:pt>
                <c:pt idx="4">
                  <c:v>0.127</c:v>
                </c:pt>
                <c:pt idx="5">
                  <c:v>0.55100000000000005</c:v>
                </c:pt>
                <c:pt idx="6">
                  <c:v>0.58899999999999997</c:v>
                </c:pt>
                <c:pt idx="7">
                  <c:v>0.76</c:v>
                </c:pt>
                <c:pt idx="8">
                  <c:v>0.84799999999999998</c:v>
                </c:pt>
                <c:pt idx="9">
                  <c:v>1.0249999999999999</c:v>
                </c:pt>
                <c:pt idx="10">
                  <c:v>1.089</c:v>
                </c:pt>
                <c:pt idx="11">
                  <c:v>1.1970000000000001</c:v>
                </c:pt>
                <c:pt idx="12">
                  <c:v>1.2330000000000001</c:v>
                </c:pt>
                <c:pt idx="13">
                  <c:v>1.3120000000000001</c:v>
                </c:pt>
                <c:pt idx="14">
                  <c:v>1.4259999999999999</c:v>
                </c:pt>
                <c:pt idx="15">
                  <c:v>1.44</c:v>
                </c:pt>
                <c:pt idx="16">
                  <c:v>1.5940000000000001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46-B54E-B9BA-EDA81A8C76D5}"/>
            </c:ext>
          </c:extLst>
        </c:ser>
        <c:ser>
          <c:idx val="1"/>
          <c:order val="1"/>
          <c:tx>
            <c:v>SLIM-Duplo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'Comparison of SLIM and Dry_TMP'!$Y$66:$Y$80</c:f>
              <c:numCache>
                <c:formatCode>General</c:formatCode>
                <c:ptCount val="15"/>
                <c:pt idx="0">
                  <c:v>0</c:v>
                </c:pt>
                <c:pt idx="1">
                  <c:v>0.70972222222189885</c:v>
                </c:pt>
                <c:pt idx="2">
                  <c:v>1.0708333333313931</c:v>
                </c:pt>
                <c:pt idx="3">
                  <c:v>1.6611111111051287</c:v>
                </c:pt>
                <c:pt idx="4">
                  <c:v>1.9499999999970896</c:v>
                </c:pt>
                <c:pt idx="5">
                  <c:v>2.6923611111051287</c:v>
                </c:pt>
                <c:pt idx="6">
                  <c:v>4.7097222222218988</c:v>
                </c:pt>
                <c:pt idx="7">
                  <c:v>4.9701388888861402</c:v>
                </c:pt>
                <c:pt idx="8">
                  <c:v>5.7118055555547471</c:v>
                </c:pt>
                <c:pt idx="9">
                  <c:v>5.96875</c:v>
                </c:pt>
                <c:pt idx="10">
                  <c:v>6.7062499999956344</c:v>
                </c:pt>
                <c:pt idx="11">
                  <c:v>7.0111111111109494</c:v>
                </c:pt>
                <c:pt idx="12">
                  <c:v>7.71875</c:v>
                </c:pt>
                <c:pt idx="13">
                  <c:v>7.9958333333270275</c:v>
                </c:pt>
                <c:pt idx="14">
                  <c:v>8.6756944444423425</c:v>
                </c:pt>
              </c:numCache>
            </c:numRef>
          </c:xVal>
          <c:yVal>
            <c:numRef>
              <c:f>'Comparison of SLIM and Dry_TMP'!$AA$66:$AA$80</c:f>
              <c:numCache>
                <c:formatCode>General</c:formatCode>
                <c:ptCount val="15"/>
                <c:pt idx="0">
                  <c:v>5.0666666666666742E-2</c:v>
                </c:pt>
                <c:pt idx="1">
                  <c:v>-2.5333333333333256E-2</c:v>
                </c:pt>
                <c:pt idx="2">
                  <c:v>0.17066666666666674</c:v>
                </c:pt>
                <c:pt idx="3">
                  <c:v>0.13066666666666674</c:v>
                </c:pt>
                <c:pt idx="4">
                  <c:v>0.10066666666666674</c:v>
                </c:pt>
                <c:pt idx="5">
                  <c:v>0.23066666666666674</c:v>
                </c:pt>
                <c:pt idx="6">
                  <c:v>0.24866666666666673</c:v>
                </c:pt>
                <c:pt idx="7">
                  <c:v>0.22066666666666673</c:v>
                </c:pt>
                <c:pt idx="8">
                  <c:v>0.26366666666666672</c:v>
                </c:pt>
                <c:pt idx="9">
                  <c:v>0.28666666666666674</c:v>
                </c:pt>
                <c:pt idx="10">
                  <c:v>0.31366666666666676</c:v>
                </c:pt>
                <c:pt idx="11">
                  <c:v>0.33066666666666672</c:v>
                </c:pt>
                <c:pt idx="12">
                  <c:v>0.44066666666666676</c:v>
                </c:pt>
                <c:pt idx="13">
                  <c:v>0.45166666666666672</c:v>
                </c:pt>
                <c:pt idx="14">
                  <c:v>0.53766666666666674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46-B54E-B9BA-EDA81A8C7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208368"/>
        <c:axId val="1382291728"/>
      </c:scatterChart>
      <c:valAx>
        <c:axId val="1290208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382291728"/>
        <c:crosses val="autoZero"/>
        <c:crossBetween val="midCat"/>
      </c:valAx>
      <c:valAx>
        <c:axId val="13822917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TMP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90208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r>
              <a:rPr lang="en-US"/>
              <a:t>With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9.5495544964774137E-2"/>
          <c:y val="9.9148514851485153E-2"/>
          <c:w val="0.84480180273518446"/>
          <c:h val="0.78086489436345208"/>
        </c:manualLayout>
      </c:layout>
      <c:scatterChart>
        <c:scatterStyle val="lineMarker"/>
        <c:varyColors val="0"/>
        <c:ser>
          <c:idx val="0"/>
          <c:order val="0"/>
          <c:tx>
            <c:v>Dry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Dry_TMP'!$Y$85:$Y$103</c:f>
              <c:numCache>
                <c:formatCode>General</c:formatCode>
                <c:ptCount val="19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7.1340277777777779</c:v>
                </c:pt>
                <c:pt idx="13">
                  <c:v>7.84375</c:v>
                </c:pt>
                <c:pt idx="14">
                  <c:v>8.0659722222222232</c:v>
                </c:pt>
                <c:pt idx="15">
                  <c:v>8.8388888888888886</c:v>
                </c:pt>
                <c:pt idx="16">
                  <c:v>9.1173611111111104</c:v>
                </c:pt>
                <c:pt idx="17">
                  <c:v>9.8479166666666664</c:v>
                </c:pt>
                <c:pt idx="18">
                  <c:v>11.8125</c:v>
                </c:pt>
              </c:numCache>
            </c:numRef>
          </c:xVal>
          <c:yVal>
            <c:numRef>
              <c:f>'Comparison of SLIM and Dry_TMP'!$AA$85:$AA$103</c:f>
              <c:numCache>
                <c:formatCode>General</c:formatCode>
                <c:ptCount val="19"/>
                <c:pt idx="0">
                  <c:v>3.6666666666666644E-3</c:v>
                </c:pt>
                <c:pt idx="1">
                  <c:v>3.3666666666666664E-2</c:v>
                </c:pt>
                <c:pt idx="2">
                  <c:v>3.4666666666666665E-2</c:v>
                </c:pt>
                <c:pt idx="3">
                  <c:v>5.3666666666666661E-2</c:v>
                </c:pt>
                <c:pt idx="4">
                  <c:v>6.2666666666666662E-2</c:v>
                </c:pt>
                <c:pt idx="5">
                  <c:v>0.10766666666666666</c:v>
                </c:pt>
                <c:pt idx="6">
                  <c:v>0.12766666666666665</c:v>
                </c:pt>
                <c:pt idx="7">
                  <c:v>0.20566666666666666</c:v>
                </c:pt>
                <c:pt idx="8">
                  <c:v>0.25366666666666665</c:v>
                </c:pt>
                <c:pt idx="9">
                  <c:v>0.50666666666666671</c:v>
                </c:pt>
                <c:pt idx="10">
                  <c:v>0.60866666666666658</c:v>
                </c:pt>
                <c:pt idx="11">
                  <c:v>0.95366666666666666</c:v>
                </c:pt>
                <c:pt idx="12">
                  <c:v>1.089</c:v>
                </c:pt>
                <c:pt idx="13">
                  <c:v>1.1970000000000001</c:v>
                </c:pt>
                <c:pt idx="14">
                  <c:v>1.2330000000000001</c:v>
                </c:pt>
                <c:pt idx="15">
                  <c:v>1.3120000000000001</c:v>
                </c:pt>
                <c:pt idx="16">
                  <c:v>1.4259999999999999</c:v>
                </c:pt>
                <c:pt idx="17">
                  <c:v>1.44</c:v>
                </c:pt>
                <c:pt idx="18">
                  <c:v>1.5940000000000001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A5-AB41-9795-2A481E80296A}"/>
            </c:ext>
          </c:extLst>
        </c:ser>
        <c:ser>
          <c:idx val="1"/>
          <c:order val="1"/>
          <c:tx>
            <c:v>SLIM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Dry_TMP'!$V$107:$V$123</c:f>
              <c:numCache>
                <c:formatCode>General</c:formatCode>
                <c:ptCount val="17"/>
                <c:pt idx="0">
                  <c:v>0</c:v>
                </c:pt>
                <c:pt idx="1">
                  <c:v>1.0708333333313931</c:v>
                </c:pt>
                <c:pt idx="2">
                  <c:v>1.6611111111051287</c:v>
                </c:pt>
                <c:pt idx="3">
                  <c:v>1.9499999999970896</c:v>
                </c:pt>
                <c:pt idx="4">
                  <c:v>2.6923611111051287</c:v>
                </c:pt>
                <c:pt idx="5">
                  <c:v>4.7097222222218988</c:v>
                </c:pt>
                <c:pt idx="6">
                  <c:v>4.9701388888861402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</c:numCache>
            </c:numRef>
          </c:xVal>
          <c:yVal>
            <c:numRef>
              <c:f>'Comparison of SLIM and Dry_TMP'!$X$107:$X$123</c:f>
              <c:numCache>
                <c:formatCode>General</c:formatCode>
                <c:ptCount val="17"/>
                <c:pt idx="0">
                  <c:v>5.0666666666666742E-2</c:v>
                </c:pt>
                <c:pt idx="1">
                  <c:v>0.17066666666666674</c:v>
                </c:pt>
                <c:pt idx="2">
                  <c:v>0.13066666666666674</c:v>
                </c:pt>
                <c:pt idx="3">
                  <c:v>0.10066666666666674</c:v>
                </c:pt>
                <c:pt idx="4">
                  <c:v>0.23066666666666674</c:v>
                </c:pt>
                <c:pt idx="5">
                  <c:v>0.24866666666666673</c:v>
                </c:pt>
                <c:pt idx="6">
                  <c:v>0.22066666666666673</c:v>
                </c:pt>
                <c:pt idx="7">
                  <c:v>0.34666666666666673</c:v>
                </c:pt>
                <c:pt idx="8">
                  <c:v>0.37266666666666676</c:v>
                </c:pt>
                <c:pt idx="9">
                  <c:v>0.48866666666666675</c:v>
                </c:pt>
                <c:pt idx="10">
                  <c:v>0.59066666666666678</c:v>
                </c:pt>
                <c:pt idx="11">
                  <c:v>0.72166666666666679</c:v>
                </c:pt>
                <c:pt idx="12">
                  <c:v>0.78566666666666674</c:v>
                </c:pt>
                <c:pt idx="13">
                  <c:v>0.83566666666666678</c:v>
                </c:pt>
                <c:pt idx="14">
                  <c:v>0.88366666666666671</c:v>
                </c:pt>
                <c:pt idx="15">
                  <c:v>0.89066666666666672</c:v>
                </c:pt>
                <c:pt idx="16">
                  <c:v>0.92266666666666675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A5-AB41-9795-2A481E802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251936"/>
        <c:axId val="1401987488"/>
      </c:scatterChart>
      <c:valAx>
        <c:axId val="1402251936"/>
        <c:scaling>
          <c:orientation val="minMax"/>
          <c:max val="1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1987488"/>
        <c:crosses val="autoZero"/>
        <c:crossBetween val="midCat"/>
      </c:valAx>
      <c:valAx>
        <c:axId val="1401987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TMP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2251936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1924471612101115"/>
          <c:y val="0.11985078350354721"/>
          <c:w val="8.2071073352673024E-2"/>
          <c:h val="9.81002572698214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551181102362202E-2"/>
          <c:y val="2.3130990415335465E-2"/>
          <c:w val="0.85700245571412326"/>
          <c:h val="0.89125682372770487"/>
        </c:manualLayout>
      </c:layout>
      <c:scatterChart>
        <c:scatterStyle val="lineMarker"/>
        <c:varyColors val="0"/>
        <c:ser>
          <c:idx val="0"/>
          <c:order val="0"/>
          <c:tx>
            <c:v>Dry (with spacer)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Dry_TMP'!$Y$85:$Y$103</c:f>
              <c:numCache>
                <c:formatCode>General</c:formatCode>
                <c:ptCount val="19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7.1340277777777779</c:v>
                </c:pt>
                <c:pt idx="13">
                  <c:v>7.84375</c:v>
                </c:pt>
                <c:pt idx="14">
                  <c:v>8.0659722222222232</c:v>
                </c:pt>
                <c:pt idx="15">
                  <c:v>8.8388888888888886</c:v>
                </c:pt>
                <c:pt idx="16">
                  <c:v>9.1173611111111104</c:v>
                </c:pt>
                <c:pt idx="17">
                  <c:v>9.8479166666666664</c:v>
                </c:pt>
                <c:pt idx="18">
                  <c:v>11.8125</c:v>
                </c:pt>
              </c:numCache>
            </c:numRef>
          </c:xVal>
          <c:yVal>
            <c:numRef>
              <c:f>'Comparison of SLIM and Dry_TMP'!$AA$85:$AA$103</c:f>
              <c:numCache>
                <c:formatCode>General</c:formatCode>
                <c:ptCount val="19"/>
                <c:pt idx="0">
                  <c:v>3.6666666666666644E-3</c:v>
                </c:pt>
                <c:pt idx="1">
                  <c:v>3.3666666666666664E-2</c:v>
                </c:pt>
                <c:pt idx="2">
                  <c:v>3.4666666666666665E-2</c:v>
                </c:pt>
                <c:pt idx="3">
                  <c:v>5.3666666666666661E-2</c:v>
                </c:pt>
                <c:pt idx="4">
                  <c:v>6.2666666666666662E-2</c:v>
                </c:pt>
                <c:pt idx="5">
                  <c:v>0.10766666666666666</c:v>
                </c:pt>
                <c:pt idx="6">
                  <c:v>0.12766666666666665</c:v>
                </c:pt>
                <c:pt idx="7">
                  <c:v>0.20566666666666666</c:v>
                </c:pt>
                <c:pt idx="8">
                  <c:v>0.25366666666666665</c:v>
                </c:pt>
                <c:pt idx="9">
                  <c:v>0.50666666666666671</c:v>
                </c:pt>
                <c:pt idx="10">
                  <c:v>0.60866666666666658</c:v>
                </c:pt>
                <c:pt idx="11">
                  <c:v>0.95366666666666666</c:v>
                </c:pt>
                <c:pt idx="12">
                  <c:v>1.089</c:v>
                </c:pt>
                <c:pt idx="13">
                  <c:v>1.1970000000000001</c:v>
                </c:pt>
                <c:pt idx="14">
                  <c:v>1.2330000000000001</c:v>
                </c:pt>
                <c:pt idx="15">
                  <c:v>1.3120000000000001</c:v>
                </c:pt>
                <c:pt idx="16">
                  <c:v>1.4259999999999999</c:v>
                </c:pt>
                <c:pt idx="17">
                  <c:v>1.44</c:v>
                </c:pt>
                <c:pt idx="18">
                  <c:v>1.5940000000000001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4A-7946-ADAD-8FC5C6245900}"/>
            </c:ext>
          </c:extLst>
        </c:ser>
        <c:ser>
          <c:idx val="2"/>
          <c:order val="1"/>
          <c:tx>
            <c:v>SLIM (with spacer)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Dry_TMP'!$V$107:$V$123</c:f>
              <c:numCache>
                <c:formatCode>General</c:formatCode>
                <c:ptCount val="17"/>
                <c:pt idx="0">
                  <c:v>0</c:v>
                </c:pt>
                <c:pt idx="1">
                  <c:v>1.0708333333313931</c:v>
                </c:pt>
                <c:pt idx="2">
                  <c:v>1.6611111111051287</c:v>
                </c:pt>
                <c:pt idx="3">
                  <c:v>1.9499999999970896</c:v>
                </c:pt>
                <c:pt idx="4">
                  <c:v>2.6923611111051287</c:v>
                </c:pt>
                <c:pt idx="5">
                  <c:v>4.7097222222218988</c:v>
                </c:pt>
                <c:pt idx="6">
                  <c:v>4.9701388888861402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</c:numCache>
            </c:numRef>
          </c:xVal>
          <c:yVal>
            <c:numRef>
              <c:f>'Comparison of SLIM and Dry_TMP'!$X$107:$X$123</c:f>
              <c:numCache>
                <c:formatCode>General</c:formatCode>
                <c:ptCount val="17"/>
                <c:pt idx="0">
                  <c:v>5.0666666666666742E-2</c:v>
                </c:pt>
                <c:pt idx="1">
                  <c:v>0.17066666666666674</c:v>
                </c:pt>
                <c:pt idx="2">
                  <c:v>0.13066666666666674</c:v>
                </c:pt>
                <c:pt idx="3">
                  <c:v>0.10066666666666674</c:v>
                </c:pt>
                <c:pt idx="4">
                  <c:v>0.23066666666666674</c:v>
                </c:pt>
                <c:pt idx="5">
                  <c:v>0.24866666666666673</c:v>
                </c:pt>
                <c:pt idx="6">
                  <c:v>0.22066666666666673</c:v>
                </c:pt>
                <c:pt idx="7">
                  <c:v>0.34666666666666673</c:v>
                </c:pt>
                <c:pt idx="8">
                  <c:v>0.37266666666666676</c:v>
                </c:pt>
                <c:pt idx="9">
                  <c:v>0.48866666666666675</c:v>
                </c:pt>
                <c:pt idx="10">
                  <c:v>0.59066666666666678</c:v>
                </c:pt>
                <c:pt idx="11">
                  <c:v>0.72166666666666679</c:v>
                </c:pt>
                <c:pt idx="12">
                  <c:v>0.78566666666666674</c:v>
                </c:pt>
                <c:pt idx="13">
                  <c:v>0.83566666666666678</c:v>
                </c:pt>
                <c:pt idx="14">
                  <c:v>0.88366666666666671</c:v>
                </c:pt>
                <c:pt idx="15">
                  <c:v>0.89066666666666672</c:v>
                </c:pt>
                <c:pt idx="16">
                  <c:v>0.92266666666666675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4A-7946-ADAD-8FC5C6245900}"/>
            </c:ext>
          </c:extLst>
        </c:ser>
        <c:ser>
          <c:idx val="1"/>
          <c:order val="2"/>
          <c:tx>
            <c:v>Dry (Without spacer)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Dry_TMP'!$D$3:$D$34</c:f>
              <c:numCache>
                <c:formatCode>General</c:formatCode>
                <c:ptCount val="32"/>
                <c:pt idx="0">
                  <c:v>0</c:v>
                </c:pt>
                <c:pt idx="1">
                  <c:v>2.0006944444444446</c:v>
                </c:pt>
                <c:pt idx="2">
                  <c:v>2.2354166666666666</c:v>
                </c:pt>
                <c:pt idx="3">
                  <c:v>2.9923611111111108</c:v>
                </c:pt>
                <c:pt idx="4">
                  <c:v>3.2333333333333329</c:v>
                </c:pt>
                <c:pt idx="5">
                  <c:v>4</c:v>
                </c:pt>
                <c:pt idx="6">
                  <c:v>4.2256944444444446</c:v>
                </c:pt>
                <c:pt idx="7">
                  <c:v>5.0152777777777775</c:v>
                </c:pt>
                <c:pt idx="8">
                  <c:v>5.2381944444444448</c:v>
                </c:pt>
                <c:pt idx="9">
                  <c:v>6.0138888888888893</c:v>
                </c:pt>
                <c:pt idx="10">
                  <c:v>6.218055555555555</c:v>
                </c:pt>
                <c:pt idx="11">
                  <c:v>6.9861111111111107</c:v>
                </c:pt>
                <c:pt idx="12">
                  <c:v>8.9965277777777768</c:v>
                </c:pt>
                <c:pt idx="13">
                  <c:v>9.2743055555555554</c:v>
                </c:pt>
                <c:pt idx="14">
                  <c:v>9.9791666666666661</c:v>
                </c:pt>
                <c:pt idx="15">
                  <c:v>10.227083333333333</c:v>
                </c:pt>
                <c:pt idx="16">
                  <c:v>10.988194444444444</c:v>
                </c:pt>
                <c:pt idx="17">
                  <c:v>11.245138888888889</c:v>
                </c:pt>
                <c:pt idx="18">
                  <c:v>11.985416666666666</c:v>
                </c:pt>
                <c:pt idx="19">
                  <c:v>12.245833333333332</c:v>
                </c:pt>
                <c:pt idx="20">
                  <c:v>13.013194444444444</c:v>
                </c:pt>
                <c:pt idx="21">
                  <c:v>13.21875</c:v>
                </c:pt>
                <c:pt idx="22">
                  <c:v>15.988194444444444</c:v>
                </c:pt>
                <c:pt idx="23">
                  <c:v>16.285416666666666</c:v>
                </c:pt>
                <c:pt idx="24">
                  <c:v>17.002083333333335</c:v>
                </c:pt>
                <c:pt idx="25">
                  <c:v>17.234027777777779</c:v>
                </c:pt>
                <c:pt idx="26">
                  <c:v>18.00138888888889</c:v>
                </c:pt>
                <c:pt idx="27">
                  <c:v>18.239583333333332</c:v>
                </c:pt>
                <c:pt idx="28">
                  <c:v>19.008333333333333</c:v>
                </c:pt>
                <c:pt idx="29">
                  <c:v>19.215972222222224</c:v>
                </c:pt>
                <c:pt idx="30">
                  <c:v>20.072916666666668</c:v>
                </c:pt>
                <c:pt idx="31">
                  <c:v>20.194444444444446</c:v>
                </c:pt>
              </c:numCache>
            </c:numRef>
          </c:xVal>
          <c:yVal>
            <c:numRef>
              <c:f>'Comparison of SLIM and Dry_TMP'!$F$3:$F$35</c:f>
              <c:numCache>
                <c:formatCode>General</c:formatCode>
                <c:ptCount val="33"/>
                <c:pt idx="0">
                  <c:v>3.0000000000000001E-3</c:v>
                </c:pt>
                <c:pt idx="1">
                  <c:v>2.8000000000000001E-2</c:v>
                </c:pt>
                <c:pt idx="2">
                  <c:v>3.2000000000000001E-2</c:v>
                </c:pt>
                <c:pt idx="3">
                  <c:v>4.5999999999999999E-2</c:v>
                </c:pt>
                <c:pt idx="4">
                  <c:v>4.8000000000000001E-2</c:v>
                </c:pt>
                <c:pt idx="5">
                  <c:v>0.105</c:v>
                </c:pt>
                <c:pt idx="6">
                  <c:v>0.107</c:v>
                </c:pt>
                <c:pt idx="7">
                  <c:v>3.5000000000000003E-2</c:v>
                </c:pt>
                <c:pt idx="8">
                  <c:v>3.6999999999999998E-2</c:v>
                </c:pt>
                <c:pt idx="9">
                  <c:v>5.1999999999999998E-2</c:v>
                </c:pt>
                <c:pt idx="10">
                  <c:v>0.06</c:v>
                </c:pt>
                <c:pt idx="11">
                  <c:v>8.2000000000000003E-2</c:v>
                </c:pt>
                <c:pt idx="12">
                  <c:v>0.152</c:v>
                </c:pt>
                <c:pt idx="13">
                  <c:v>0.156</c:v>
                </c:pt>
                <c:pt idx="14">
                  <c:v>0.193</c:v>
                </c:pt>
                <c:pt idx="15">
                  <c:v>0.16600000000000001</c:v>
                </c:pt>
                <c:pt idx="16">
                  <c:v>0.26100000000000001</c:v>
                </c:pt>
                <c:pt idx="17">
                  <c:v>0.33</c:v>
                </c:pt>
                <c:pt idx="18">
                  <c:v>0.53400000000000003</c:v>
                </c:pt>
                <c:pt idx="19">
                  <c:v>0.54700000000000004</c:v>
                </c:pt>
                <c:pt idx="20">
                  <c:v>0.72099999999999997</c:v>
                </c:pt>
                <c:pt idx="21">
                  <c:v>0.79100000000000004</c:v>
                </c:pt>
                <c:pt idx="22">
                  <c:v>1.1399999999999999</c:v>
                </c:pt>
                <c:pt idx="23">
                  <c:v>1.179</c:v>
                </c:pt>
                <c:pt idx="24">
                  <c:v>1.3029999999999999</c:v>
                </c:pt>
                <c:pt idx="25">
                  <c:v>1.284</c:v>
                </c:pt>
                <c:pt idx="26">
                  <c:v>1.3360000000000001</c:v>
                </c:pt>
                <c:pt idx="27">
                  <c:v>1.3420000000000001</c:v>
                </c:pt>
                <c:pt idx="28">
                  <c:v>1.329</c:v>
                </c:pt>
                <c:pt idx="29">
                  <c:v>1.385</c:v>
                </c:pt>
                <c:pt idx="30">
                  <c:v>1.423</c:v>
                </c:pt>
                <c:pt idx="31">
                  <c:v>1.419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4A-7946-ADAD-8FC5C6245900}"/>
            </c:ext>
          </c:extLst>
        </c:ser>
        <c:ser>
          <c:idx val="3"/>
          <c:order val="3"/>
          <c:tx>
            <c:v>SLIM (without spacer)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'Comparison of SLIM and Dry_TMP'!$A$99:$A$124</c:f>
              <c:numCache>
                <c:formatCode>General</c:formatCode>
                <c:ptCount val="26"/>
                <c:pt idx="0">
                  <c:v>2.6923611111051287</c:v>
                </c:pt>
                <c:pt idx="1">
                  <c:v>4.7097222222218988</c:v>
                </c:pt>
                <c:pt idx="2">
                  <c:v>4.9701388888861402</c:v>
                </c:pt>
                <c:pt idx="3">
                  <c:v>5.7118055555547471</c:v>
                </c:pt>
                <c:pt idx="4">
                  <c:v>5.96875</c:v>
                </c:pt>
                <c:pt idx="5">
                  <c:v>6.7062499999956344</c:v>
                </c:pt>
                <c:pt idx="6">
                  <c:v>7.0111111111109494</c:v>
                </c:pt>
                <c:pt idx="7">
                  <c:v>7.71875</c:v>
                </c:pt>
                <c:pt idx="8">
                  <c:v>7.9958333333270275</c:v>
                </c:pt>
                <c:pt idx="9">
                  <c:v>8.6756944444423425</c:v>
                </c:pt>
                <c:pt idx="10">
                  <c:v>9.0041666666656965</c:v>
                </c:pt>
                <c:pt idx="11">
                  <c:v>11.245138888888889</c:v>
                </c:pt>
                <c:pt idx="12">
                  <c:v>11.985416666666666</c:v>
                </c:pt>
                <c:pt idx="13">
                  <c:v>12.245833333333332</c:v>
                </c:pt>
                <c:pt idx="14">
                  <c:v>13.013194444444444</c:v>
                </c:pt>
                <c:pt idx="15">
                  <c:v>13.21875</c:v>
                </c:pt>
                <c:pt idx="16">
                  <c:v>15.988194444444444</c:v>
                </c:pt>
                <c:pt idx="17">
                  <c:v>16.285416666666666</c:v>
                </c:pt>
                <c:pt idx="18">
                  <c:v>17.002083333333335</c:v>
                </c:pt>
                <c:pt idx="19">
                  <c:v>17.234027777777779</c:v>
                </c:pt>
                <c:pt idx="20">
                  <c:v>18.00138888888889</c:v>
                </c:pt>
                <c:pt idx="21">
                  <c:v>18.239583333333332</c:v>
                </c:pt>
                <c:pt idx="22">
                  <c:v>19.008333333333333</c:v>
                </c:pt>
                <c:pt idx="23">
                  <c:v>19.215972222222224</c:v>
                </c:pt>
                <c:pt idx="24">
                  <c:v>20.072916666666668</c:v>
                </c:pt>
                <c:pt idx="25">
                  <c:v>20.194444444444446</c:v>
                </c:pt>
              </c:numCache>
            </c:numRef>
          </c:xVal>
          <c:yVal>
            <c:numRef>
              <c:f>'Comparison of SLIM and Dry_TMP'!$C$99:$C$124</c:f>
              <c:numCache>
                <c:formatCode>General</c:formatCode>
                <c:ptCount val="26"/>
                <c:pt idx="0">
                  <c:v>0.09</c:v>
                </c:pt>
                <c:pt idx="1">
                  <c:v>9.5000000000000001E-2</c:v>
                </c:pt>
                <c:pt idx="2">
                  <c:v>0.03</c:v>
                </c:pt>
                <c:pt idx="3">
                  <c:v>0.08</c:v>
                </c:pt>
                <c:pt idx="4">
                  <c:v>8.2000000000000003E-2</c:v>
                </c:pt>
                <c:pt idx="5">
                  <c:v>0.107</c:v>
                </c:pt>
                <c:pt idx="6">
                  <c:v>8.5000000000000006E-2</c:v>
                </c:pt>
                <c:pt idx="7">
                  <c:v>0.16</c:v>
                </c:pt>
                <c:pt idx="8">
                  <c:v>0.09</c:v>
                </c:pt>
                <c:pt idx="9">
                  <c:v>0.106</c:v>
                </c:pt>
                <c:pt idx="10">
                  <c:v>0.09</c:v>
                </c:pt>
                <c:pt idx="11">
                  <c:v>9.933333333333326E-2</c:v>
                </c:pt>
                <c:pt idx="12">
                  <c:v>0.12933333333333324</c:v>
                </c:pt>
                <c:pt idx="13">
                  <c:v>0.14533333333333326</c:v>
                </c:pt>
                <c:pt idx="14">
                  <c:v>0.21133333333333326</c:v>
                </c:pt>
                <c:pt idx="15">
                  <c:v>0.24133333333333326</c:v>
                </c:pt>
                <c:pt idx="16">
                  <c:v>0.39133333333333326</c:v>
                </c:pt>
                <c:pt idx="17">
                  <c:v>0.42433333333333328</c:v>
                </c:pt>
                <c:pt idx="18">
                  <c:v>0.52233333333333321</c:v>
                </c:pt>
                <c:pt idx="19">
                  <c:v>0.54733333333333323</c:v>
                </c:pt>
                <c:pt idx="20">
                  <c:v>0.59933333333333327</c:v>
                </c:pt>
                <c:pt idx="21">
                  <c:v>0.60533333333333328</c:v>
                </c:pt>
                <c:pt idx="22">
                  <c:v>0.65233333333333321</c:v>
                </c:pt>
                <c:pt idx="23">
                  <c:v>0.63633333333333331</c:v>
                </c:pt>
                <c:pt idx="24">
                  <c:v>0.68033333333333323</c:v>
                </c:pt>
                <c:pt idx="25">
                  <c:v>0.65433333333333321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54A-7946-ADAD-8FC5C6245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130512"/>
        <c:axId val="1374933712"/>
      </c:scatterChart>
      <c:valAx>
        <c:axId val="1404130512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Time [day]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374933712"/>
        <c:crosses val="autoZero"/>
        <c:crossBetween val="midCat"/>
      </c:valAx>
      <c:valAx>
        <c:axId val="1374933712"/>
        <c:scaling>
          <c:orientation val="minMax"/>
          <c:max val="1.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CMU Serif Roman" panose="02000603000000000000" pitchFamily="2" charset="0"/>
                    <a:ea typeface="CMU Serif Roman" panose="02000603000000000000" pitchFamily="2" charset="0"/>
                    <a:cs typeface="CMU Serif Roman" panose="02000603000000000000" pitchFamily="2" charset="0"/>
                  </a:defRPr>
                </a:pPr>
                <a:r>
                  <a:rPr lang="en-US"/>
                  <a:t>TMP increase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CMU Serif Roman" panose="02000603000000000000" pitchFamily="2" charset="0"/>
                  <a:ea typeface="CMU Serif Roman" panose="02000603000000000000" pitchFamily="2" charset="0"/>
                  <a:cs typeface="CMU Serif Roman" panose="02000603000000000000" pitchFamily="2" charset="0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CMU Serif Roman" panose="02000603000000000000" pitchFamily="2" charset="0"/>
                <a:ea typeface="CMU Serif Roman" panose="02000603000000000000" pitchFamily="2" charset="0"/>
                <a:cs typeface="CMU Serif Roman" panose="02000603000000000000" pitchFamily="2" charset="0"/>
              </a:defRPr>
            </a:pPr>
            <a:endParaRPr lang="en-NL"/>
          </a:p>
        </c:txPr>
        <c:crossAx val="1404130512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9.9595812177196E-2"/>
          <c:y val="4.2267364343035407E-2"/>
          <c:w val="0.20340085818906378"/>
          <c:h val="0.158276772911373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CMU Serif Roman" panose="02000603000000000000" pitchFamily="2" charset="0"/>
              <a:ea typeface="CMU Serif Roman" panose="02000603000000000000" pitchFamily="2" charset="0"/>
              <a:cs typeface="CMU Serif Roman" panose="02000603000000000000" pitchFamily="2" charset="0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 i="0">
          <a:solidFill>
            <a:schemeClr val="tx1"/>
          </a:solidFill>
          <a:latin typeface="CMU Serif Roman" panose="02000603000000000000" pitchFamily="2" charset="0"/>
          <a:ea typeface="CMU Serif Roman" panose="02000603000000000000" pitchFamily="2" charset="0"/>
          <a:cs typeface="CMU Serif Roman" panose="02000603000000000000" pitchFamily="2" charset="0"/>
        </a:defRPr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425450</xdr:colOff>
      <xdr:row>0</xdr:row>
      <xdr:rowOff>165100</xdr:rowOff>
    </xdr:from>
    <xdr:to>
      <xdr:col>28</xdr:col>
      <xdr:colOff>571500</xdr:colOff>
      <xdr:row>41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E0868D-862C-2F4A-AB3F-7A5F78D679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88900</xdr:colOff>
      <xdr:row>43</xdr:row>
      <xdr:rowOff>38100</xdr:rowOff>
    </xdr:from>
    <xdr:to>
      <xdr:col>30</xdr:col>
      <xdr:colOff>279400</xdr:colOff>
      <xdr:row>87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EAD868-CDB5-AA4C-8E02-1C7454CE64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565150</xdr:colOff>
      <xdr:row>2</xdr:row>
      <xdr:rowOff>0</xdr:rowOff>
    </xdr:from>
    <xdr:to>
      <xdr:col>20</xdr:col>
      <xdr:colOff>114300</xdr:colOff>
      <xdr:row>39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CEA014-D66D-9147-A602-78E69EEFF1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698500</xdr:colOff>
      <xdr:row>43</xdr:row>
      <xdr:rowOff>165100</xdr:rowOff>
    </xdr:from>
    <xdr:to>
      <xdr:col>19</xdr:col>
      <xdr:colOff>482600</xdr:colOff>
      <xdr:row>79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4A5646-BF1C-B648-A44E-03F4970121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520700</xdr:colOff>
      <xdr:row>83</xdr:row>
      <xdr:rowOff>152400</xdr:rowOff>
    </xdr:from>
    <xdr:to>
      <xdr:col>19</xdr:col>
      <xdr:colOff>12700</xdr:colOff>
      <xdr:row>118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60DBF6-3DC6-344B-B6D2-3F0B3116F7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12700</xdr:colOff>
      <xdr:row>1</xdr:row>
      <xdr:rowOff>139700</xdr:rowOff>
    </xdr:from>
    <xdr:to>
      <xdr:col>39</xdr:col>
      <xdr:colOff>114300</xdr:colOff>
      <xdr:row>33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3D46D67-31C9-9C47-9CFF-31711C46C2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12700</xdr:colOff>
      <xdr:row>39</xdr:row>
      <xdr:rowOff>63500</xdr:rowOff>
    </xdr:from>
    <xdr:to>
      <xdr:col>39</xdr:col>
      <xdr:colOff>127000</xdr:colOff>
      <xdr:row>68</xdr:row>
      <xdr:rowOff>25400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FD42B68-A7C9-894A-ACD7-9D8E0A0D75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25400</xdr:colOff>
      <xdr:row>81</xdr:row>
      <xdr:rowOff>12700</xdr:rowOff>
    </xdr:from>
    <xdr:to>
      <xdr:col>39</xdr:col>
      <xdr:colOff>596900</xdr:colOff>
      <xdr:row>114</xdr:row>
      <xdr:rowOff>139700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E5355A9-01B4-AF41-8DF4-7E79F402F7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342900</xdr:colOff>
      <xdr:row>125</xdr:row>
      <xdr:rowOff>88900</xdr:rowOff>
    </xdr:from>
    <xdr:to>
      <xdr:col>26</xdr:col>
      <xdr:colOff>901700</xdr:colOff>
      <xdr:row>167</xdr:row>
      <xdr:rowOff>38100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0C43EF4-E2F3-004D-B038-9E1003A68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457200</xdr:colOff>
      <xdr:row>1</xdr:row>
      <xdr:rowOff>165100</xdr:rowOff>
    </xdr:from>
    <xdr:to>
      <xdr:col>19</xdr:col>
      <xdr:colOff>203200</xdr:colOff>
      <xdr:row>37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76394B-EECB-5548-A16E-06AD609BB5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685800</xdr:colOff>
      <xdr:row>39</xdr:row>
      <xdr:rowOff>177800</xdr:rowOff>
    </xdr:from>
    <xdr:to>
      <xdr:col>18</xdr:col>
      <xdr:colOff>609600</xdr:colOff>
      <xdr:row>71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AF0926-591C-AE47-B7BF-39D45EA229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101600</xdr:colOff>
      <xdr:row>1</xdr:row>
      <xdr:rowOff>177800</xdr:rowOff>
    </xdr:from>
    <xdr:to>
      <xdr:col>41</xdr:col>
      <xdr:colOff>508000</xdr:colOff>
      <xdr:row>37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01FA83-EF9A-674A-A179-0CB20EF812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800100</xdr:colOff>
      <xdr:row>44</xdr:row>
      <xdr:rowOff>38100</xdr:rowOff>
    </xdr:from>
    <xdr:to>
      <xdr:col>41</xdr:col>
      <xdr:colOff>571500</xdr:colOff>
      <xdr:row>77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CF91578-2C98-3448-B9CE-B91E0397DD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787400</xdr:colOff>
      <xdr:row>83</xdr:row>
      <xdr:rowOff>12700</xdr:rowOff>
    </xdr:from>
    <xdr:to>
      <xdr:col>41</xdr:col>
      <xdr:colOff>723900</xdr:colOff>
      <xdr:row>121</xdr:row>
      <xdr:rowOff>12700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5054CD2-2ABF-DB48-963A-1C04AD3E71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0</xdr:row>
      <xdr:rowOff>152400</xdr:rowOff>
    </xdr:from>
    <xdr:to>
      <xdr:col>19</xdr:col>
      <xdr:colOff>609600</xdr:colOff>
      <xdr:row>39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9E08A1-24E3-C349-88EE-6590B81DF6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717550</xdr:colOff>
      <xdr:row>1</xdr:row>
      <xdr:rowOff>50800</xdr:rowOff>
    </xdr:from>
    <xdr:to>
      <xdr:col>42</xdr:col>
      <xdr:colOff>622300</xdr:colOff>
      <xdr:row>37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C950C5-7456-7E4B-847F-06338230DD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330200</xdr:colOff>
      <xdr:row>0</xdr:row>
      <xdr:rowOff>165100</xdr:rowOff>
    </xdr:from>
    <xdr:to>
      <xdr:col>24</xdr:col>
      <xdr:colOff>558800</xdr:colOff>
      <xdr:row>40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D43DC8-C791-F740-B55F-0525A0BE8F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44</xdr:row>
      <xdr:rowOff>88900</xdr:rowOff>
    </xdr:from>
    <xdr:to>
      <xdr:col>20</xdr:col>
      <xdr:colOff>711200</xdr:colOff>
      <xdr:row>77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5521C7-A6C5-D942-B367-102885BCE1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3"/>
  <sheetViews>
    <sheetView tabSelected="1" workbookViewId="0">
      <selection activeCell="C42" sqref="C42"/>
    </sheetView>
  </sheetViews>
  <sheetFormatPr baseColWidth="10" defaultColWidth="8.83203125" defaultRowHeight="15"/>
  <cols>
    <col min="1" max="1" width="19.6640625" bestFit="1" customWidth="1"/>
    <col min="2" max="2" width="24.6640625" bestFit="1" customWidth="1"/>
    <col min="3" max="4" width="25.6640625" bestFit="1" customWidth="1"/>
    <col min="5" max="6" width="16.83203125" bestFit="1" customWidth="1"/>
    <col min="7" max="7" width="15" bestFit="1" customWidth="1"/>
  </cols>
  <sheetData>
    <row r="1" spans="1:6">
      <c r="C1" s="2" t="s">
        <v>2</v>
      </c>
      <c r="D1" s="2" t="s">
        <v>43</v>
      </c>
      <c r="E1" s="4" t="s">
        <v>3</v>
      </c>
      <c r="F1" s="4" t="s">
        <v>44</v>
      </c>
    </row>
    <row r="2" spans="1:6">
      <c r="B2" t="s">
        <v>5</v>
      </c>
      <c r="C2">
        <v>47.3</v>
      </c>
      <c r="D2">
        <f>C2/1000</f>
        <v>4.7299999999999995E-2</v>
      </c>
      <c r="E2">
        <v>87</v>
      </c>
      <c r="F2">
        <f>E2/1000</f>
        <v>8.6999999999999994E-2</v>
      </c>
    </row>
    <row r="3" spans="1:6">
      <c r="B3" t="s">
        <v>6</v>
      </c>
      <c r="C3">
        <v>22</v>
      </c>
      <c r="D3">
        <f t="shared" ref="D3:D4" si="0">C3/1000</f>
        <v>2.1999999999999999E-2</v>
      </c>
      <c r="E3">
        <v>47</v>
      </c>
      <c r="F3">
        <f t="shared" ref="F3:F4" si="1">E3/1000</f>
        <v>4.7E-2</v>
      </c>
    </row>
    <row r="4" spans="1:6">
      <c r="A4" t="s">
        <v>7</v>
      </c>
      <c r="B4" t="s">
        <v>5</v>
      </c>
      <c r="C4">
        <v>46</v>
      </c>
      <c r="D4">
        <f t="shared" si="0"/>
        <v>4.5999999999999999E-2</v>
      </c>
      <c r="E4">
        <v>130</v>
      </c>
      <c r="F4">
        <f t="shared" si="1"/>
        <v>0.13</v>
      </c>
    </row>
    <row r="6" spans="1:6">
      <c r="B6" t="s">
        <v>0</v>
      </c>
      <c r="C6">
        <v>1248</v>
      </c>
      <c r="D6">
        <f>C6/1000</f>
        <v>1.248</v>
      </c>
      <c r="E6">
        <v>65</v>
      </c>
      <c r="F6">
        <f>E6/1000</f>
        <v>6.5000000000000002E-2</v>
      </c>
    </row>
    <row r="7" spans="1:6">
      <c r="B7" t="s">
        <v>1</v>
      </c>
      <c r="C7">
        <v>1298</v>
      </c>
      <c r="D7">
        <f>C7/1000</f>
        <v>1.298</v>
      </c>
      <c r="E7">
        <v>56</v>
      </c>
      <c r="F7">
        <f>E7/1000</f>
        <v>5.6000000000000001E-2</v>
      </c>
    </row>
    <row r="9" spans="1:6">
      <c r="A9" t="s">
        <v>7</v>
      </c>
      <c r="B9" t="s">
        <v>0</v>
      </c>
      <c r="C9">
        <v>1170</v>
      </c>
      <c r="D9">
        <f>C9/1000</f>
        <v>1.17</v>
      </c>
      <c r="E9">
        <v>71</v>
      </c>
      <c r="F9">
        <f>E9/1000</f>
        <v>7.0999999999999994E-2</v>
      </c>
    </row>
    <row r="10" spans="1:6">
      <c r="A10" t="s">
        <v>7</v>
      </c>
      <c r="B10" t="s">
        <v>1</v>
      </c>
      <c r="C10">
        <v>1220</v>
      </c>
      <c r="D10">
        <f>C10/1000</f>
        <v>1.22</v>
      </c>
      <c r="E10">
        <v>62</v>
      </c>
      <c r="F10">
        <f>E10/1000</f>
        <v>6.2E-2</v>
      </c>
    </row>
    <row r="13" spans="1:6">
      <c r="A13" t="s">
        <v>8</v>
      </c>
      <c r="B13" t="s">
        <v>0</v>
      </c>
      <c r="C13">
        <v>1181</v>
      </c>
      <c r="D13">
        <f>C13/1000</f>
        <v>1.181</v>
      </c>
      <c r="E13">
        <v>92</v>
      </c>
      <c r="F13">
        <f>E13/1000</f>
        <v>9.1999999999999998E-2</v>
      </c>
    </row>
    <row r="14" spans="1:6">
      <c r="A14" t="s">
        <v>8</v>
      </c>
      <c r="B14" t="s">
        <v>1</v>
      </c>
      <c r="C14">
        <v>1107</v>
      </c>
      <c r="D14">
        <f>C14/1000</f>
        <v>1.107</v>
      </c>
      <c r="E14">
        <v>58</v>
      </c>
      <c r="F14">
        <f>E14/1000</f>
        <v>5.8000000000000003E-2</v>
      </c>
    </row>
    <row r="17" spans="1:3">
      <c r="B17" t="s">
        <v>46</v>
      </c>
      <c r="C17" t="s">
        <v>47</v>
      </c>
    </row>
    <row r="18" spans="1:3">
      <c r="A18" t="s">
        <v>25</v>
      </c>
      <c r="B18">
        <v>1.1399999999999999</v>
      </c>
      <c r="C18">
        <v>0.64051812487309701</v>
      </c>
    </row>
    <row r="19" spans="1:3">
      <c r="A19" t="s">
        <v>36</v>
      </c>
      <c r="B19">
        <v>1.32</v>
      </c>
      <c r="C19">
        <v>0.84150374328358102</v>
      </c>
    </row>
    <row r="20" spans="1:3">
      <c r="B20" s="15" t="s">
        <v>45</v>
      </c>
    </row>
    <row r="24" spans="1:3">
      <c r="B24" t="s">
        <v>56</v>
      </c>
      <c r="C24" t="s">
        <v>60</v>
      </c>
    </row>
    <row r="25" spans="1:3">
      <c r="A25" t="s">
        <v>54</v>
      </c>
      <c r="B25">
        <v>4.7299999999999995E-2</v>
      </c>
      <c r="C25">
        <v>8.6999999999999994E-2</v>
      </c>
    </row>
    <row r="26" spans="1:3">
      <c r="A26" t="s">
        <v>55</v>
      </c>
      <c r="B26">
        <v>4.5999999999999999E-2</v>
      </c>
      <c r="C26">
        <v>0.13</v>
      </c>
    </row>
    <row r="27" spans="1:3">
      <c r="A27" t="s">
        <v>57</v>
      </c>
      <c r="B27" s="1">
        <f>AVERAGE(B25:B26)</f>
        <v>4.6649999999999997E-2</v>
      </c>
      <c r="C27" s="1">
        <f>AVERAGE(C25:C26)</f>
        <v>0.1085</v>
      </c>
    </row>
    <row r="28" spans="1:3">
      <c r="A28" t="s">
        <v>58</v>
      </c>
      <c r="B28">
        <f>_xlfn.VAR.S(B25:B26)</f>
        <v>8.4499999999999424E-7</v>
      </c>
      <c r="C28">
        <f>_xlfn.VAR.S(C25:C26)</f>
        <v>9.2450000000000171E-4</v>
      </c>
    </row>
    <row r="29" spans="1:3">
      <c r="A29" t="s">
        <v>59</v>
      </c>
      <c r="B29" s="1">
        <f>B28^0.5</f>
        <v>9.192388155425087E-4</v>
      </c>
      <c r="C29" s="1">
        <f>C28^0.5</f>
        <v>3.0405591591021571E-2</v>
      </c>
    </row>
    <row r="31" spans="1:3">
      <c r="B31" t="s">
        <v>56</v>
      </c>
      <c r="C31" t="s">
        <v>60</v>
      </c>
    </row>
    <row r="32" spans="1:3">
      <c r="A32" t="s">
        <v>61</v>
      </c>
      <c r="B32">
        <v>1.248</v>
      </c>
      <c r="C32">
        <v>6.5000000000000002E-2</v>
      </c>
    </row>
    <row r="33" spans="1:3">
      <c r="A33" t="s">
        <v>62</v>
      </c>
      <c r="B33">
        <v>1.17</v>
      </c>
      <c r="C33">
        <v>7.0999999999999994E-2</v>
      </c>
    </row>
    <row r="34" spans="1:3">
      <c r="A34" t="s">
        <v>57</v>
      </c>
      <c r="B34" s="1">
        <f>AVERAGE(B32:B33)</f>
        <v>1.2090000000000001</v>
      </c>
      <c r="C34" s="1">
        <f>AVERAGE(C32:C33)</f>
        <v>6.8000000000000005E-2</v>
      </c>
    </row>
    <row r="35" spans="1:3">
      <c r="A35" t="s">
        <v>58</v>
      </c>
      <c r="B35">
        <f>_xlfn.VAR.S(B32:B33)</f>
        <v>3.0420000000000056E-3</v>
      </c>
      <c r="C35">
        <f>_xlfn.VAR.S(C32:C33)</f>
        <v>1.799999999999995E-5</v>
      </c>
    </row>
    <row r="36" spans="1:3">
      <c r="A36" t="s">
        <v>59</v>
      </c>
      <c r="B36" s="1">
        <f>B35^0.5</f>
        <v>5.5154328932550761E-2</v>
      </c>
      <c r="C36" s="1">
        <f>C35^0.5</f>
        <v>4.2426406871192788E-3</v>
      </c>
    </row>
    <row r="38" spans="1:3">
      <c r="B38" t="s">
        <v>56</v>
      </c>
      <c r="C38" t="s">
        <v>60</v>
      </c>
    </row>
    <row r="39" spans="1:3">
      <c r="A39" t="s">
        <v>63</v>
      </c>
      <c r="B39">
        <v>1.298</v>
      </c>
      <c r="C39">
        <v>5.6000000000000001E-2</v>
      </c>
    </row>
    <row r="40" spans="1:3">
      <c r="A40" t="s">
        <v>64</v>
      </c>
      <c r="B40">
        <v>1.22</v>
      </c>
      <c r="C40">
        <v>6.2E-2</v>
      </c>
    </row>
    <row r="41" spans="1:3">
      <c r="A41" t="s">
        <v>57</v>
      </c>
      <c r="B41" s="1">
        <f>AVERAGE(B39:B40)</f>
        <v>1.2589999999999999</v>
      </c>
      <c r="C41" s="1">
        <f>AVERAGE(C39:C40)</f>
        <v>5.8999999999999997E-2</v>
      </c>
    </row>
    <row r="42" spans="1:3">
      <c r="A42" t="s">
        <v>58</v>
      </c>
      <c r="B42">
        <f>_xlfn.VAR.S(B39:B40)</f>
        <v>3.0420000000000056E-3</v>
      </c>
      <c r="C42">
        <f>_xlfn.VAR.S(C39:C40)</f>
        <v>1.799999999999999E-5</v>
      </c>
    </row>
    <row r="43" spans="1:3">
      <c r="A43" t="s">
        <v>59</v>
      </c>
      <c r="B43" s="1">
        <f>B42^0.5</f>
        <v>5.5154328932550761E-2</v>
      </c>
      <c r="C43" s="1">
        <f>C42^0.5</f>
        <v>4.242640687119284E-3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D9B69-74E6-BC47-9D59-220D67A0CF37}">
  <dimension ref="A1:AA124"/>
  <sheetViews>
    <sheetView topLeftCell="L87" workbookViewId="0">
      <selection activeCell="AA85" activeCellId="1" sqref="Y85:Y103 AA85:AA103"/>
    </sheetView>
  </sheetViews>
  <sheetFormatPr baseColWidth="10" defaultRowHeight="15"/>
  <cols>
    <col min="1" max="1" width="18.1640625" bestFit="1" customWidth="1"/>
    <col min="2" max="2" width="17.83203125" bestFit="1" customWidth="1"/>
    <col min="3" max="3" width="16.6640625" bestFit="1" customWidth="1"/>
    <col min="4" max="4" width="18.33203125" bestFit="1" customWidth="1"/>
    <col min="5" max="5" width="17.6640625" bestFit="1" customWidth="1"/>
    <col min="6" max="6" width="16" bestFit="1" customWidth="1"/>
    <col min="22" max="22" width="18.1640625" bestFit="1" customWidth="1"/>
    <col min="23" max="23" width="17.83203125" bestFit="1" customWidth="1"/>
    <col min="24" max="24" width="16.6640625" bestFit="1" customWidth="1"/>
    <col min="25" max="25" width="18.33203125" bestFit="1" customWidth="1"/>
    <col min="26" max="26" width="17.6640625" bestFit="1" customWidth="1"/>
    <col min="27" max="27" width="16" bestFit="1" customWidth="1"/>
  </cols>
  <sheetData>
    <row r="1" spans="1:27">
      <c r="A1" s="1" t="s">
        <v>16</v>
      </c>
      <c r="V1" s="1" t="s">
        <v>15</v>
      </c>
    </row>
    <row r="2" spans="1:27">
      <c r="A2" s="3" t="s">
        <v>10</v>
      </c>
      <c r="B2" s="3" t="s">
        <v>9</v>
      </c>
      <c r="C2" s="3" t="s">
        <v>13</v>
      </c>
      <c r="D2" s="3" t="s">
        <v>14</v>
      </c>
      <c r="E2" s="3" t="s">
        <v>11</v>
      </c>
      <c r="F2" s="3" t="s">
        <v>12</v>
      </c>
      <c r="V2" s="3" t="s">
        <v>10</v>
      </c>
      <c r="W2" s="3" t="s">
        <v>9</v>
      </c>
      <c r="X2" s="3" t="s">
        <v>13</v>
      </c>
      <c r="Y2" s="3" t="s">
        <v>14</v>
      </c>
      <c r="Z2" s="3" t="s">
        <v>11</v>
      </c>
      <c r="AA2" s="3" t="s">
        <v>12</v>
      </c>
    </row>
    <row r="3" spans="1:27">
      <c r="A3">
        <v>1139</v>
      </c>
      <c r="B3">
        <f>A3-$A$3</f>
        <v>0</v>
      </c>
      <c r="C3">
        <f>B3/60</f>
        <v>0</v>
      </c>
      <c r="D3">
        <f>C3/24</f>
        <v>0</v>
      </c>
      <c r="E3">
        <v>3</v>
      </c>
      <c r="F3">
        <f>E3/1000</f>
        <v>3.0000000000000001E-3</v>
      </c>
      <c r="V3">
        <v>1139</v>
      </c>
      <c r="W3">
        <f>V3-$V$3</f>
        <v>0</v>
      </c>
      <c r="X3">
        <f>W3/60</f>
        <v>0</v>
      </c>
      <c r="Y3">
        <f>X3/24</f>
        <v>0</v>
      </c>
      <c r="Z3">
        <v>3.6666666666666643</v>
      </c>
      <c r="AA3">
        <f>Z3/1000</f>
        <v>3.6666666666666644E-3</v>
      </c>
    </row>
    <row r="4" spans="1:27">
      <c r="A4">
        <v>4020</v>
      </c>
      <c r="B4">
        <f t="shared" ref="B4:B34" si="0">A4-$A$3</f>
        <v>2881</v>
      </c>
      <c r="C4">
        <f t="shared" ref="C4:C34" si="1">B4/60</f>
        <v>48.016666666666666</v>
      </c>
      <c r="D4">
        <f t="shared" ref="D4:D34" si="2">C4/24</f>
        <v>2.0006944444444446</v>
      </c>
      <c r="E4">
        <v>28</v>
      </c>
      <c r="F4">
        <f t="shared" ref="F4:F34" si="3">E4/1000</f>
        <v>2.8000000000000001E-2</v>
      </c>
      <c r="V4">
        <v>4020</v>
      </c>
      <c r="W4">
        <f t="shared" ref="W4:W19" si="4">V4-$V$3</f>
        <v>2881</v>
      </c>
      <c r="X4">
        <f t="shared" ref="X4:X19" si="5">W4/60</f>
        <v>48.016666666666666</v>
      </c>
      <c r="Y4">
        <f t="shared" ref="Y4:Y19" si="6">X4/24</f>
        <v>2.0006944444444446</v>
      </c>
      <c r="Z4">
        <v>33.666666666666664</v>
      </c>
      <c r="AA4">
        <f t="shared" ref="AA4:AA19" si="7">Z4/1000</f>
        <v>3.3666666666666664E-2</v>
      </c>
    </row>
    <row r="5" spans="1:27">
      <c r="A5">
        <v>4358</v>
      </c>
      <c r="B5">
        <f t="shared" si="0"/>
        <v>3219</v>
      </c>
      <c r="C5">
        <f t="shared" si="1"/>
        <v>53.65</v>
      </c>
      <c r="D5">
        <f t="shared" si="2"/>
        <v>2.2354166666666666</v>
      </c>
      <c r="E5">
        <v>32</v>
      </c>
      <c r="F5">
        <f t="shared" si="3"/>
        <v>3.2000000000000001E-2</v>
      </c>
      <c r="V5">
        <v>4358</v>
      </c>
      <c r="W5">
        <f t="shared" si="4"/>
        <v>3219</v>
      </c>
      <c r="X5">
        <f t="shared" si="5"/>
        <v>53.65</v>
      </c>
      <c r="Y5">
        <f t="shared" si="6"/>
        <v>2.2354166666666666</v>
      </c>
      <c r="Z5">
        <v>34.666666666666664</v>
      </c>
      <c r="AA5">
        <f t="shared" si="7"/>
        <v>3.4666666666666665E-2</v>
      </c>
    </row>
    <row r="6" spans="1:27">
      <c r="A6">
        <v>5448</v>
      </c>
      <c r="B6">
        <f t="shared" si="0"/>
        <v>4309</v>
      </c>
      <c r="C6">
        <f t="shared" si="1"/>
        <v>71.816666666666663</v>
      </c>
      <c r="D6">
        <f t="shared" si="2"/>
        <v>2.9923611111111108</v>
      </c>
      <c r="E6">
        <v>46</v>
      </c>
      <c r="F6">
        <f t="shared" si="3"/>
        <v>4.5999999999999999E-2</v>
      </c>
      <c r="V6">
        <v>5448</v>
      </c>
      <c r="W6">
        <f t="shared" si="4"/>
        <v>4309</v>
      </c>
      <c r="X6">
        <f t="shared" si="5"/>
        <v>71.816666666666663</v>
      </c>
      <c r="Y6">
        <f t="shared" si="6"/>
        <v>2.9923611111111108</v>
      </c>
      <c r="Z6">
        <v>53.666666666666664</v>
      </c>
      <c r="AA6">
        <f t="shared" si="7"/>
        <v>5.3666666666666661E-2</v>
      </c>
    </row>
    <row r="7" spans="1:27">
      <c r="A7">
        <v>5795</v>
      </c>
      <c r="B7">
        <f t="shared" si="0"/>
        <v>4656</v>
      </c>
      <c r="C7">
        <f t="shared" si="1"/>
        <v>77.599999999999994</v>
      </c>
      <c r="D7">
        <f t="shared" si="2"/>
        <v>3.2333333333333329</v>
      </c>
      <c r="E7">
        <v>48</v>
      </c>
      <c r="F7">
        <f t="shared" si="3"/>
        <v>4.8000000000000001E-2</v>
      </c>
      <c r="V7">
        <v>5795</v>
      </c>
      <c r="W7">
        <f t="shared" si="4"/>
        <v>4656</v>
      </c>
      <c r="X7">
        <f t="shared" si="5"/>
        <v>77.599999999999994</v>
      </c>
      <c r="Y7">
        <f t="shared" si="6"/>
        <v>3.2333333333333329</v>
      </c>
      <c r="Z7">
        <v>62.666666666666664</v>
      </c>
      <c r="AA7">
        <f t="shared" si="7"/>
        <v>6.2666666666666662E-2</v>
      </c>
    </row>
    <row r="8" spans="1:27">
      <c r="A8">
        <v>6899</v>
      </c>
      <c r="B8">
        <f t="shared" si="0"/>
        <v>5760</v>
      </c>
      <c r="C8">
        <f t="shared" si="1"/>
        <v>96</v>
      </c>
      <c r="D8">
        <f t="shared" si="2"/>
        <v>4</v>
      </c>
      <c r="E8">
        <v>105</v>
      </c>
      <c r="F8">
        <f t="shared" si="3"/>
        <v>0.105</v>
      </c>
      <c r="V8">
        <v>6899</v>
      </c>
      <c r="W8">
        <f t="shared" si="4"/>
        <v>5760</v>
      </c>
      <c r="X8">
        <f t="shared" si="5"/>
        <v>96</v>
      </c>
      <c r="Y8">
        <f t="shared" si="6"/>
        <v>4</v>
      </c>
      <c r="Z8">
        <v>107.66666666666666</v>
      </c>
      <c r="AA8">
        <f t="shared" si="7"/>
        <v>0.10766666666666666</v>
      </c>
    </row>
    <row r="9" spans="1:27">
      <c r="A9">
        <v>7224</v>
      </c>
      <c r="B9">
        <f t="shared" si="0"/>
        <v>6085</v>
      </c>
      <c r="C9">
        <f t="shared" si="1"/>
        <v>101.41666666666667</v>
      </c>
      <c r="D9">
        <f t="shared" si="2"/>
        <v>4.2256944444444446</v>
      </c>
      <c r="E9">
        <v>107</v>
      </c>
      <c r="F9">
        <f t="shared" si="3"/>
        <v>0.107</v>
      </c>
      <c r="V9">
        <v>7224</v>
      </c>
      <c r="W9">
        <f t="shared" si="4"/>
        <v>6085</v>
      </c>
      <c r="X9">
        <f t="shared" si="5"/>
        <v>101.41666666666667</v>
      </c>
      <c r="Y9">
        <f t="shared" si="6"/>
        <v>4.2256944444444446</v>
      </c>
      <c r="Z9">
        <v>127.66666666666666</v>
      </c>
      <c r="AA9">
        <f t="shared" si="7"/>
        <v>0.12766666666666665</v>
      </c>
    </row>
    <row r="10" spans="1:27">
      <c r="A10">
        <v>8361</v>
      </c>
      <c r="B10">
        <f t="shared" si="0"/>
        <v>7222</v>
      </c>
      <c r="C10">
        <f t="shared" si="1"/>
        <v>120.36666666666666</v>
      </c>
      <c r="D10">
        <f t="shared" si="2"/>
        <v>5.0152777777777775</v>
      </c>
      <c r="E10">
        <v>35</v>
      </c>
      <c r="F10">
        <f t="shared" si="3"/>
        <v>3.5000000000000003E-2</v>
      </c>
      <c r="V10">
        <v>8361</v>
      </c>
      <c r="W10">
        <f t="shared" si="4"/>
        <v>7222</v>
      </c>
      <c r="X10">
        <f t="shared" si="5"/>
        <v>120.36666666666666</v>
      </c>
      <c r="Y10">
        <f t="shared" si="6"/>
        <v>5.0152777777777775</v>
      </c>
      <c r="Z10">
        <v>205.66666666666666</v>
      </c>
      <c r="AA10">
        <f t="shared" si="7"/>
        <v>0.20566666666666666</v>
      </c>
    </row>
    <row r="11" spans="1:27">
      <c r="A11">
        <v>8682</v>
      </c>
      <c r="B11">
        <f t="shared" si="0"/>
        <v>7543</v>
      </c>
      <c r="C11">
        <f t="shared" si="1"/>
        <v>125.71666666666667</v>
      </c>
      <c r="D11">
        <f t="shared" si="2"/>
        <v>5.2381944444444448</v>
      </c>
      <c r="E11">
        <v>37</v>
      </c>
      <c r="F11">
        <f t="shared" si="3"/>
        <v>3.6999999999999998E-2</v>
      </c>
      <c r="V11">
        <v>8682</v>
      </c>
      <c r="W11">
        <f t="shared" si="4"/>
        <v>7543</v>
      </c>
      <c r="X11">
        <f t="shared" si="5"/>
        <v>125.71666666666667</v>
      </c>
      <c r="Y11">
        <f t="shared" si="6"/>
        <v>5.2381944444444448</v>
      </c>
      <c r="Z11">
        <v>253.66666666666666</v>
      </c>
      <c r="AA11">
        <f t="shared" si="7"/>
        <v>0.25366666666666665</v>
      </c>
    </row>
    <row r="12" spans="1:27">
      <c r="A12">
        <v>9799</v>
      </c>
      <c r="B12">
        <f t="shared" si="0"/>
        <v>8660</v>
      </c>
      <c r="C12">
        <f t="shared" si="1"/>
        <v>144.33333333333334</v>
      </c>
      <c r="D12">
        <f t="shared" si="2"/>
        <v>6.0138888888888893</v>
      </c>
      <c r="E12">
        <v>52</v>
      </c>
      <c r="F12">
        <f t="shared" si="3"/>
        <v>5.1999999999999998E-2</v>
      </c>
      <c r="V12">
        <v>9799</v>
      </c>
      <c r="W12">
        <f t="shared" si="4"/>
        <v>8660</v>
      </c>
      <c r="X12">
        <f t="shared" si="5"/>
        <v>144.33333333333334</v>
      </c>
      <c r="Y12">
        <f t="shared" si="6"/>
        <v>6.0138888888888893</v>
      </c>
      <c r="Z12">
        <v>506.66666666666669</v>
      </c>
      <c r="AA12">
        <f t="shared" si="7"/>
        <v>0.50666666666666671</v>
      </c>
    </row>
    <row r="13" spans="1:27">
      <c r="A13">
        <v>10093</v>
      </c>
      <c r="B13">
        <f t="shared" si="0"/>
        <v>8954</v>
      </c>
      <c r="C13">
        <f t="shared" si="1"/>
        <v>149.23333333333332</v>
      </c>
      <c r="D13">
        <f t="shared" si="2"/>
        <v>6.218055555555555</v>
      </c>
      <c r="E13">
        <v>60</v>
      </c>
      <c r="F13">
        <f t="shared" si="3"/>
        <v>0.06</v>
      </c>
      <c r="V13">
        <v>10093</v>
      </c>
      <c r="W13">
        <f t="shared" si="4"/>
        <v>8954</v>
      </c>
      <c r="X13">
        <f t="shared" si="5"/>
        <v>149.23333333333332</v>
      </c>
      <c r="Y13">
        <f t="shared" si="6"/>
        <v>6.218055555555555</v>
      </c>
      <c r="Z13">
        <v>608.66666666666663</v>
      </c>
      <c r="AA13">
        <f t="shared" si="7"/>
        <v>0.60866666666666658</v>
      </c>
    </row>
    <row r="14" spans="1:27">
      <c r="A14">
        <v>11199</v>
      </c>
      <c r="B14">
        <f t="shared" si="0"/>
        <v>10060</v>
      </c>
      <c r="C14">
        <f t="shared" si="1"/>
        <v>167.66666666666666</v>
      </c>
      <c r="D14">
        <f t="shared" si="2"/>
        <v>6.9861111111111107</v>
      </c>
      <c r="E14">
        <v>82</v>
      </c>
      <c r="F14">
        <f t="shared" si="3"/>
        <v>8.2000000000000003E-2</v>
      </c>
      <c r="V14">
        <v>11199</v>
      </c>
      <c r="W14">
        <f t="shared" si="4"/>
        <v>10060</v>
      </c>
      <c r="X14">
        <f t="shared" si="5"/>
        <v>167.66666666666666</v>
      </c>
      <c r="Y14">
        <f t="shared" si="6"/>
        <v>6.9861111111111107</v>
      </c>
      <c r="Z14">
        <v>953.66666666666663</v>
      </c>
      <c r="AA14">
        <f t="shared" si="7"/>
        <v>0.95366666666666666</v>
      </c>
    </row>
    <row r="15" spans="1:27">
      <c r="A15">
        <v>14094</v>
      </c>
      <c r="B15">
        <f t="shared" si="0"/>
        <v>12955</v>
      </c>
      <c r="C15">
        <f t="shared" si="1"/>
        <v>215.91666666666666</v>
      </c>
      <c r="D15">
        <f t="shared" si="2"/>
        <v>8.9965277777777768</v>
      </c>
      <c r="E15">
        <v>152</v>
      </c>
      <c r="F15">
        <f t="shared" si="3"/>
        <v>0.152</v>
      </c>
      <c r="V15">
        <v>14094</v>
      </c>
      <c r="W15">
        <f t="shared" si="4"/>
        <v>12955</v>
      </c>
      <c r="X15">
        <f t="shared" si="5"/>
        <v>215.91666666666666</v>
      </c>
      <c r="Y15">
        <f t="shared" si="6"/>
        <v>8.9965277777777768</v>
      </c>
      <c r="Z15">
        <v>1251.6666666666667</v>
      </c>
      <c r="AA15">
        <f t="shared" si="7"/>
        <v>1.2516666666666667</v>
      </c>
    </row>
    <row r="16" spans="1:27">
      <c r="A16">
        <v>14494</v>
      </c>
      <c r="B16">
        <f t="shared" si="0"/>
        <v>13355</v>
      </c>
      <c r="C16">
        <f t="shared" si="1"/>
        <v>222.58333333333334</v>
      </c>
      <c r="D16">
        <f t="shared" si="2"/>
        <v>9.2743055555555554</v>
      </c>
      <c r="E16">
        <v>156</v>
      </c>
      <c r="F16">
        <f t="shared" si="3"/>
        <v>0.156</v>
      </c>
      <c r="V16">
        <v>14494</v>
      </c>
      <c r="W16">
        <f t="shared" si="4"/>
        <v>13355</v>
      </c>
      <c r="X16">
        <f t="shared" si="5"/>
        <v>222.58333333333334</v>
      </c>
      <c r="Y16">
        <f t="shared" si="6"/>
        <v>9.2743055555555554</v>
      </c>
      <c r="Z16">
        <v>1340.6666666666667</v>
      </c>
      <c r="AA16">
        <f t="shared" si="7"/>
        <v>1.3406666666666667</v>
      </c>
    </row>
    <row r="17" spans="1:27">
      <c r="A17">
        <v>15509</v>
      </c>
      <c r="B17">
        <f t="shared" si="0"/>
        <v>14370</v>
      </c>
      <c r="C17">
        <f t="shared" si="1"/>
        <v>239.5</v>
      </c>
      <c r="D17">
        <f t="shared" si="2"/>
        <v>9.9791666666666661</v>
      </c>
      <c r="E17">
        <v>193</v>
      </c>
      <c r="F17">
        <f t="shared" si="3"/>
        <v>0.193</v>
      </c>
      <c r="V17">
        <v>15509</v>
      </c>
      <c r="W17">
        <f t="shared" si="4"/>
        <v>14370</v>
      </c>
      <c r="X17">
        <f t="shared" si="5"/>
        <v>239.5</v>
      </c>
      <c r="Y17">
        <f t="shared" si="6"/>
        <v>9.9791666666666661</v>
      </c>
      <c r="Z17">
        <v>1466.6666666666667</v>
      </c>
      <c r="AA17">
        <f t="shared" si="7"/>
        <v>1.4666666666666668</v>
      </c>
    </row>
    <row r="18" spans="1:27">
      <c r="A18">
        <v>15866</v>
      </c>
      <c r="B18">
        <f t="shared" si="0"/>
        <v>14727</v>
      </c>
      <c r="C18">
        <f t="shared" si="1"/>
        <v>245.45</v>
      </c>
      <c r="D18">
        <f t="shared" si="2"/>
        <v>10.227083333333333</v>
      </c>
      <c r="E18">
        <v>166</v>
      </c>
      <c r="F18">
        <f t="shared" si="3"/>
        <v>0.16600000000000001</v>
      </c>
      <c r="V18">
        <v>15866</v>
      </c>
      <c r="W18">
        <f t="shared" si="4"/>
        <v>14727</v>
      </c>
      <c r="X18">
        <f t="shared" si="5"/>
        <v>245.45</v>
      </c>
      <c r="Y18">
        <f t="shared" si="6"/>
        <v>10.227083333333333</v>
      </c>
      <c r="Z18">
        <v>1523.6666666666667</v>
      </c>
      <c r="AA18">
        <f t="shared" si="7"/>
        <v>1.5236666666666667</v>
      </c>
    </row>
    <row r="19" spans="1:27">
      <c r="A19">
        <v>16962</v>
      </c>
      <c r="B19">
        <f t="shared" si="0"/>
        <v>15823</v>
      </c>
      <c r="C19">
        <f t="shared" si="1"/>
        <v>263.71666666666664</v>
      </c>
      <c r="D19">
        <f t="shared" si="2"/>
        <v>10.988194444444444</v>
      </c>
      <c r="E19">
        <v>261</v>
      </c>
      <c r="F19">
        <f t="shared" si="3"/>
        <v>0.26100000000000001</v>
      </c>
      <c r="V19">
        <v>16962</v>
      </c>
      <c r="W19">
        <f t="shared" si="4"/>
        <v>15823</v>
      </c>
      <c r="X19">
        <f t="shared" si="5"/>
        <v>263.71666666666664</v>
      </c>
      <c r="Y19">
        <f t="shared" si="6"/>
        <v>10.988194444444444</v>
      </c>
      <c r="Z19">
        <v>1627.6666666666667</v>
      </c>
      <c r="AA19">
        <f t="shared" si="7"/>
        <v>1.6276666666666668</v>
      </c>
    </row>
    <row r="20" spans="1:27">
      <c r="A20">
        <v>17332</v>
      </c>
      <c r="B20">
        <f t="shared" si="0"/>
        <v>16193</v>
      </c>
      <c r="C20">
        <f t="shared" si="1"/>
        <v>269.88333333333333</v>
      </c>
      <c r="D20">
        <f t="shared" si="2"/>
        <v>11.245138888888889</v>
      </c>
      <c r="E20">
        <v>330</v>
      </c>
      <c r="F20">
        <f t="shared" si="3"/>
        <v>0.33</v>
      </c>
    </row>
    <row r="21" spans="1:27">
      <c r="A21">
        <v>18398</v>
      </c>
      <c r="B21">
        <f t="shared" si="0"/>
        <v>17259</v>
      </c>
      <c r="C21">
        <f t="shared" si="1"/>
        <v>287.64999999999998</v>
      </c>
      <c r="D21">
        <f t="shared" si="2"/>
        <v>11.985416666666666</v>
      </c>
      <c r="E21">
        <v>534</v>
      </c>
      <c r="F21">
        <f t="shared" si="3"/>
        <v>0.53400000000000003</v>
      </c>
    </row>
    <row r="22" spans="1:27">
      <c r="A22">
        <v>18773</v>
      </c>
      <c r="B22">
        <f t="shared" si="0"/>
        <v>17634</v>
      </c>
      <c r="C22">
        <f t="shared" si="1"/>
        <v>293.89999999999998</v>
      </c>
      <c r="D22">
        <f t="shared" si="2"/>
        <v>12.245833333333332</v>
      </c>
      <c r="E22">
        <v>547</v>
      </c>
      <c r="F22">
        <f t="shared" si="3"/>
        <v>0.54700000000000004</v>
      </c>
      <c r="V22" s="1" t="s">
        <v>28</v>
      </c>
    </row>
    <row r="23" spans="1:27">
      <c r="A23">
        <v>19878</v>
      </c>
      <c r="B23">
        <f t="shared" si="0"/>
        <v>18739</v>
      </c>
      <c r="C23">
        <f t="shared" si="1"/>
        <v>312.31666666666666</v>
      </c>
      <c r="D23">
        <f t="shared" si="2"/>
        <v>13.013194444444444</v>
      </c>
      <c r="E23">
        <v>721</v>
      </c>
      <c r="F23">
        <f t="shared" si="3"/>
        <v>0.72099999999999997</v>
      </c>
      <c r="V23" s="3" t="s">
        <v>10</v>
      </c>
      <c r="W23" s="3" t="s">
        <v>9</v>
      </c>
      <c r="X23" s="3" t="s">
        <v>13</v>
      </c>
      <c r="Y23" s="3" t="s">
        <v>14</v>
      </c>
      <c r="Z23" s="3" t="s">
        <v>11</v>
      </c>
      <c r="AA23" s="3" t="s">
        <v>12</v>
      </c>
    </row>
    <row r="24" spans="1:27">
      <c r="A24">
        <v>20174</v>
      </c>
      <c r="B24">
        <f t="shared" si="0"/>
        <v>19035</v>
      </c>
      <c r="C24">
        <f t="shared" si="1"/>
        <v>317.25</v>
      </c>
      <c r="D24">
        <f t="shared" si="2"/>
        <v>13.21875</v>
      </c>
      <c r="E24">
        <v>791</v>
      </c>
      <c r="F24">
        <f t="shared" si="3"/>
        <v>0.79100000000000004</v>
      </c>
      <c r="V24" s="10">
        <v>1139</v>
      </c>
      <c r="W24" s="10">
        <f>V24-$V$24</f>
        <v>0</v>
      </c>
      <c r="X24" s="10">
        <f>W24/60</f>
        <v>0</v>
      </c>
      <c r="Y24" s="10">
        <f>X24/24</f>
        <v>0</v>
      </c>
      <c r="Z24" s="10">
        <v>7.6666666666667425</v>
      </c>
      <c r="AA24" s="10">
        <f>Z24/1000</f>
        <v>7.6666666666667426E-3</v>
      </c>
    </row>
    <row r="25" spans="1:27">
      <c r="A25">
        <v>24162</v>
      </c>
      <c r="B25">
        <f t="shared" si="0"/>
        <v>23023</v>
      </c>
      <c r="C25">
        <f t="shared" si="1"/>
        <v>383.71666666666664</v>
      </c>
      <c r="D25">
        <f t="shared" si="2"/>
        <v>15.988194444444444</v>
      </c>
      <c r="E25">
        <v>1140</v>
      </c>
      <c r="F25">
        <f t="shared" si="3"/>
        <v>1.1399999999999999</v>
      </c>
      <c r="V25" s="10">
        <v>4020</v>
      </c>
      <c r="W25" s="10">
        <f t="shared" ref="W25:W40" si="8">V25-$V$24</f>
        <v>2881</v>
      </c>
      <c r="X25" s="10">
        <f t="shared" ref="X25:X40" si="9">W25/60</f>
        <v>48.016666666666666</v>
      </c>
      <c r="Y25" s="10">
        <f t="shared" ref="Y25:Y40" si="10">X25/24</f>
        <v>2.0006944444444446</v>
      </c>
      <c r="Z25" s="10">
        <v>-27.333333333333258</v>
      </c>
      <c r="AA25" s="10">
        <f t="shared" ref="AA25:AA40" si="11">Z25/1000</f>
        <v>-2.7333333333333258E-2</v>
      </c>
    </row>
    <row r="26" spans="1:27">
      <c r="A26">
        <v>24590</v>
      </c>
      <c r="B26">
        <f t="shared" si="0"/>
        <v>23451</v>
      </c>
      <c r="C26">
        <f t="shared" si="1"/>
        <v>390.85</v>
      </c>
      <c r="D26">
        <f t="shared" si="2"/>
        <v>16.285416666666666</v>
      </c>
      <c r="E26">
        <v>1179</v>
      </c>
      <c r="F26">
        <f t="shared" si="3"/>
        <v>1.179</v>
      </c>
      <c r="V26" s="10">
        <v>4358</v>
      </c>
      <c r="W26" s="10">
        <f t="shared" si="8"/>
        <v>3219</v>
      </c>
      <c r="X26" s="10">
        <f t="shared" si="9"/>
        <v>53.65</v>
      </c>
      <c r="Y26" s="10">
        <f t="shared" si="10"/>
        <v>2.2354166666666666</v>
      </c>
      <c r="Z26" s="10">
        <v>101.66666666666674</v>
      </c>
      <c r="AA26" s="10">
        <f t="shared" si="11"/>
        <v>0.10166666666666674</v>
      </c>
    </row>
    <row r="27" spans="1:27">
      <c r="A27">
        <v>25622</v>
      </c>
      <c r="B27">
        <f t="shared" si="0"/>
        <v>24483</v>
      </c>
      <c r="C27">
        <f t="shared" si="1"/>
        <v>408.05</v>
      </c>
      <c r="D27">
        <f t="shared" si="2"/>
        <v>17.002083333333335</v>
      </c>
      <c r="E27">
        <v>1303</v>
      </c>
      <c r="F27">
        <f t="shared" si="3"/>
        <v>1.3029999999999999</v>
      </c>
      <c r="V27" s="10">
        <v>5448</v>
      </c>
      <c r="W27" s="10">
        <f t="shared" si="8"/>
        <v>4309</v>
      </c>
      <c r="X27" s="10">
        <f t="shared" si="9"/>
        <v>71.816666666666663</v>
      </c>
      <c r="Y27" s="10">
        <f t="shared" si="10"/>
        <v>2.9923611111111108</v>
      </c>
      <c r="Z27" s="10">
        <v>-309.33333333333326</v>
      </c>
      <c r="AA27" s="10">
        <f t="shared" si="11"/>
        <v>-0.30933333333333324</v>
      </c>
    </row>
    <row r="28" spans="1:27">
      <c r="A28">
        <v>25956</v>
      </c>
      <c r="B28">
        <f t="shared" si="0"/>
        <v>24817</v>
      </c>
      <c r="C28">
        <f t="shared" si="1"/>
        <v>413.61666666666667</v>
      </c>
      <c r="D28">
        <f t="shared" si="2"/>
        <v>17.234027777777779</v>
      </c>
      <c r="E28">
        <v>1284</v>
      </c>
      <c r="F28">
        <f t="shared" si="3"/>
        <v>1.284</v>
      </c>
      <c r="V28" s="10">
        <v>5795</v>
      </c>
      <c r="W28" s="10">
        <f t="shared" si="8"/>
        <v>4656</v>
      </c>
      <c r="X28" s="10">
        <f t="shared" si="9"/>
        <v>77.599999999999994</v>
      </c>
      <c r="Y28" s="10">
        <f t="shared" si="10"/>
        <v>3.2333333333333329</v>
      </c>
      <c r="Z28" s="10">
        <v>-112.33333333333326</v>
      </c>
      <c r="AA28" s="10">
        <f t="shared" si="11"/>
        <v>-0.11233333333333326</v>
      </c>
    </row>
    <row r="29" spans="1:27">
      <c r="A29">
        <v>27061</v>
      </c>
      <c r="B29">
        <f t="shared" si="0"/>
        <v>25922</v>
      </c>
      <c r="C29">
        <f t="shared" si="1"/>
        <v>432.03333333333336</v>
      </c>
      <c r="D29">
        <f t="shared" si="2"/>
        <v>18.00138888888889</v>
      </c>
      <c r="E29">
        <v>1336</v>
      </c>
      <c r="F29">
        <f t="shared" si="3"/>
        <v>1.3360000000000001</v>
      </c>
      <c r="V29">
        <v>6899</v>
      </c>
      <c r="W29" s="8">
        <f t="shared" si="8"/>
        <v>5760</v>
      </c>
      <c r="X29">
        <f t="shared" si="9"/>
        <v>96</v>
      </c>
      <c r="Y29">
        <f t="shared" si="10"/>
        <v>4</v>
      </c>
      <c r="Z29">
        <v>88.666666666666742</v>
      </c>
      <c r="AA29">
        <f t="shared" si="11"/>
        <v>8.8666666666666741E-2</v>
      </c>
    </row>
    <row r="30" spans="1:27">
      <c r="A30">
        <v>27404</v>
      </c>
      <c r="B30">
        <f t="shared" si="0"/>
        <v>26265</v>
      </c>
      <c r="C30">
        <f t="shared" si="1"/>
        <v>437.75</v>
      </c>
      <c r="D30">
        <f t="shared" si="2"/>
        <v>18.239583333333332</v>
      </c>
      <c r="E30">
        <v>1342</v>
      </c>
      <c r="F30">
        <f t="shared" si="3"/>
        <v>1.3420000000000001</v>
      </c>
      <c r="V30">
        <v>7224</v>
      </c>
      <c r="W30" s="8">
        <f t="shared" si="8"/>
        <v>6085</v>
      </c>
      <c r="X30">
        <f t="shared" si="9"/>
        <v>101.41666666666667</v>
      </c>
      <c r="Y30">
        <f t="shared" si="10"/>
        <v>4.2256944444444446</v>
      </c>
      <c r="Z30">
        <v>121.66666666666674</v>
      </c>
      <c r="AA30">
        <f t="shared" si="11"/>
        <v>0.12166666666666674</v>
      </c>
    </row>
    <row r="31" spans="1:27">
      <c r="A31">
        <v>28511</v>
      </c>
      <c r="B31">
        <f t="shared" si="0"/>
        <v>27372</v>
      </c>
      <c r="C31">
        <f t="shared" si="1"/>
        <v>456.2</v>
      </c>
      <c r="D31">
        <f t="shared" si="2"/>
        <v>19.008333333333333</v>
      </c>
      <c r="E31">
        <v>1329</v>
      </c>
      <c r="F31">
        <f t="shared" si="3"/>
        <v>1.329</v>
      </c>
      <c r="V31">
        <v>8361</v>
      </c>
      <c r="W31" s="8">
        <f t="shared" si="8"/>
        <v>7222</v>
      </c>
      <c r="X31">
        <f t="shared" si="9"/>
        <v>120.36666666666666</v>
      </c>
      <c r="Y31">
        <f t="shared" si="10"/>
        <v>5.0152777777777775</v>
      </c>
      <c r="Z31">
        <v>346.66666666666674</v>
      </c>
      <c r="AA31">
        <f t="shared" si="11"/>
        <v>0.34666666666666673</v>
      </c>
    </row>
    <row r="32" spans="1:27">
      <c r="A32">
        <v>28810</v>
      </c>
      <c r="B32">
        <f t="shared" si="0"/>
        <v>27671</v>
      </c>
      <c r="C32">
        <f t="shared" si="1"/>
        <v>461.18333333333334</v>
      </c>
      <c r="D32">
        <f t="shared" si="2"/>
        <v>19.215972222222224</v>
      </c>
      <c r="E32">
        <v>1385</v>
      </c>
      <c r="F32">
        <f t="shared" si="3"/>
        <v>1.385</v>
      </c>
      <c r="V32">
        <v>8682</v>
      </c>
      <c r="W32" s="8">
        <f t="shared" si="8"/>
        <v>7543</v>
      </c>
      <c r="X32">
        <f t="shared" si="9"/>
        <v>125.71666666666667</v>
      </c>
      <c r="Y32">
        <f t="shared" si="10"/>
        <v>5.2381944444444448</v>
      </c>
      <c r="Z32">
        <v>372.66666666666674</v>
      </c>
      <c r="AA32">
        <f t="shared" si="11"/>
        <v>0.37266666666666676</v>
      </c>
    </row>
    <row r="33" spans="1:27">
      <c r="A33">
        <v>30044</v>
      </c>
      <c r="B33">
        <f t="shared" si="0"/>
        <v>28905</v>
      </c>
      <c r="C33">
        <f t="shared" si="1"/>
        <v>481.75</v>
      </c>
      <c r="D33">
        <f t="shared" si="2"/>
        <v>20.072916666666668</v>
      </c>
      <c r="E33">
        <v>1423</v>
      </c>
      <c r="F33">
        <f t="shared" si="3"/>
        <v>1.423</v>
      </c>
      <c r="V33">
        <v>9799</v>
      </c>
      <c r="W33" s="8">
        <f t="shared" si="8"/>
        <v>8660</v>
      </c>
      <c r="X33">
        <f t="shared" si="9"/>
        <v>144.33333333333334</v>
      </c>
      <c r="Y33">
        <f t="shared" si="10"/>
        <v>6.0138888888888893</v>
      </c>
      <c r="Z33">
        <v>488.66666666666674</v>
      </c>
      <c r="AA33">
        <f t="shared" si="11"/>
        <v>0.48866666666666675</v>
      </c>
    </row>
    <row r="34" spans="1:27">
      <c r="A34">
        <v>30219</v>
      </c>
      <c r="B34">
        <f t="shared" si="0"/>
        <v>29080</v>
      </c>
      <c r="C34">
        <f t="shared" si="1"/>
        <v>484.66666666666669</v>
      </c>
      <c r="D34">
        <f t="shared" si="2"/>
        <v>20.194444444444446</v>
      </c>
      <c r="E34">
        <v>1419</v>
      </c>
      <c r="F34">
        <f t="shared" si="3"/>
        <v>1.419</v>
      </c>
      <c r="V34">
        <v>10093</v>
      </c>
      <c r="W34" s="8">
        <f t="shared" si="8"/>
        <v>8954</v>
      </c>
      <c r="X34">
        <f t="shared" si="9"/>
        <v>149.23333333333332</v>
      </c>
      <c r="Y34">
        <f t="shared" si="10"/>
        <v>6.218055555555555</v>
      </c>
      <c r="Z34">
        <v>590.66666666666674</v>
      </c>
      <c r="AA34">
        <f t="shared" si="11"/>
        <v>0.59066666666666678</v>
      </c>
    </row>
    <row r="35" spans="1:27">
      <c r="V35">
        <v>11199</v>
      </c>
      <c r="W35" s="8">
        <f t="shared" si="8"/>
        <v>10060</v>
      </c>
      <c r="X35">
        <f t="shared" si="9"/>
        <v>167.66666666666666</v>
      </c>
      <c r="Y35">
        <f t="shared" si="10"/>
        <v>6.9861111111111107</v>
      </c>
      <c r="Z35">
        <v>721.66666666666674</v>
      </c>
      <c r="AA35">
        <f t="shared" si="11"/>
        <v>0.72166666666666679</v>
      </c>
    </row>
    <row r="36" spans="1:27">
      <c r="V36">
        <v>14094</v>
      </c>
      <c r="W36" s="8">
        <f t="shared" si="8"/>
        <v>12955</v>
      </c>
      <c r="X36">
        <f t="shared" si="9"/>
        <v>215.91666666666666</v>
      </c>
      <c r="Y36">
        <f t="shared" si="10"/>
        <v>8.9965277777777768</v>
      </c>
      <c r="Z36">
        <v>785.66666666666674</v>
      </c>
      <c r="AA36">
        <f t="shared" si="11"/>
        <v>0.78566666666666674</v>
      </c>
    </row>
    <row r="37" spans="1:27">
      <c r="A37" s="1" t="s">
        <v>29</v>
      </c>
      <c r="V37">
        <v>14494</v>
      </c>
      <c r="W37" s="8">
        <f t="shared" si="8"/>
        <v>13355</v>
      </c>
      <c r="X37">
        <f t="shared" si="9"/>
        <v>222.58333333333334</v>
      </c>
      <c r="Y37">
        <f t="shared" si="10"/>
        <v>9.2743055555555554</v>
      </c>
      <c r="Z37">
        <v>835.66666666666674</v>
      </c>
      <c r="AA37">
        <f t="shared" si="11"/>
        <v>0.83566666666666678</v>
      </c>
    </row>
    <row r="38" spans="1:27">
      <c r="A38" s="3" t="s">
        <v>10</v>
      </c>
      <c r="B38" s="3" t="s">
        <v>9</v>
      </c>
      <c r="C38" s="3" t="s">
        <v>13</v>
      </c>
      <c r="D38" s="3" t="s">
        <v>14</v>
      </c>
      <c r="E38" s="3" t="s">
        <v>11</v>
      </c>
      <c r="F38" s="3" t="s">
        <v>12</v>
      </c>
      <c r="V38">
        <v>15509</v>
      </c>
      <c r="W38" s="8">
        <f t="shared" si="8"/>
        <v>14370</v>
      </c>
      <c r="X38">
        <f t="shared" si="9"/>
        <v>239.5</v>
      </c>
      <c r="Y38">
        <f t="shared" si="10"/>
        <v>9.9791666666666661</v>
      </c>
      <c r="Z38">
        <v>883.66666666666674</v>
      </c>
      <c r="AA38">
        <f t="shared" si="11"/>
        <v>0.88366666666666671</v>
      </c>
    </row>
    <row r="39" spans="1:27">
      <c r="A39" s="10">
        <v>1139</v>
      </c>
      <c r="B39" s="10">
        <f>A39-$A$39</f>
        <v>0</v>
      </c>
      <c r="C39" s="10">
        <f>B39/60</f>
        <v>0</v>
      </c>
      <c r="D39" s="10">
        <f>C39/24</f>
        <v>0</v>
      </c>
      <c r="E39" s="10">
        <v>-47.666666666666742</v>
      </c>
      <c r="F39" s="10">
        <f>E39/1000</f>
        <v>-4.7666666666666739E-2</v>
      </c>
      <c r="V39">
        <v>15866</v>
      </c>
      <c r="W39" s="8">
        <f t="shared" si="8"/>
        <v>14727</v>
      </c>
      <c r="X39">
        <f t="shared" si="9"/>
        <v>245.45</v>
      </c>
      <c r="Y39">
        <f t="shared" si="10"/>
        <v>10.227083333333333</v>
      </c>
      <c r="Z39">
        <v>890.66666666666674</v>
      </c>
      <c r="AA39">
        <f t="shared" si="11"/>
        <v>0.89066666666666672</v>
      </c>
    </row>
    <row r="40" spans="1:27">
      <c r="A40" s="10">
        <v>4020</v>
      </c>
      <c r="B40" s="10">
        <f t="shared" ref="B40:B70" si="12">A40-$A$39</f>
        <v>2881</v>
      </c>
      <c r="C40" s="10">
        <f t="shared" ref="C40:C70" si="13">B40/60</f>
        <v>48.016666666666666</v>
      </c>
      <c r="D40" s="10">
        <f t="shared" ref="D40:D70" si="14">C40/24</f>
        <v>2.0006944444444446</v>
      </c>
      <c r="E40" s="10">
        <v>51.333333333333258</v>
      </c>
      <c r="F40" s="10">
        <f t="shared" ref="F40:F70" si="15">E40/1000</f>
        <v>5.1333333333333259E-2</v>
      </c>
      <c r="V40">
        <v>16962</v>
      </c>
      <c r="W40" s="8">
        <f t="shared" si="8"/>
        <v>15823</v>
      </c>
      <c r="X40">
        <f t="shared" si="9"/>
        <v>263.71666666666664</v>
      </c>
      <c r="Y40">
        <f t="shared" si="10"/>
        <v>10.988194444444444</v>
      </c>
      <c r="Z40">
        <v>922.66666666666674</v>
      </c>
      <c r="AA40">
        <f t="shared" si="11"/>
        <v>0.92266666666666675</v>
      </c>
    </row>
    <row r="41" spans="1:27">
      <c r="A41" s="10">
        <v>4358</v>
      </c>
      <c r="B41" s="10">
        <f t="shared" si="12"/>
        <v>3219</v>
      </c>
      <c r="C41" s="10">
        <f t="shared" si="13"/>
        <v>53.65</v>
      </c>
      <c r="D41" s="10">
        <f t="shared" si="14"/>
        <v>2.2354166666666666</v>
      </c>
      <c r="E41" s="10">
        <v>8.3333333333332575</v>
      </c>
      <c r="F41" s="10">
        <f t="shared" si="15"/>
        <v>8.3333333333332569E-3</v>
      </c>
    </row>
    <row r="42" spans="1:27">
      <c r="A42" s="10">
        <v>5448</v>
      </c>
      <c r="B42" s="10">
        <f t="shared" si="12"/>
        <v>4309</v>
      </c>
      <c r="C42" s="10">
        <f t="shared" si="13"/>
        <v>71.816666666666663</v>
      </c>
      <c r="D42" s="10">
        <f t="shared" si="14"/>
        <v>2.9923611111111108</v>
      </c>
      <c r="E42" s="10">
        <v>-217.66666666666674</v>
      </c>
      <c r="F42" s="10">
        <f t="shared" si="15"/>
        <v>-0.21766666666666673</v>
      </c>
    </row>
    <row r="43" spans="1:27">
      <c r="A43" s="10">
        <v>5795</v>
      </c>
      <c r="B43" s="10">
        <f t="shared" si="12"/>
        <v>4656</v>
      </c>
      <c r="C43" s="10">
        <f t="shared" si="13"/>
        <v>77.599999999999994</v>
      </c>
      <c r="D43" s="10">
        <f t="shared" si="14"/>
        <v>3.2333333333333329</v>
      </c>
      <c r="E43" s="10">
        <v>-157.66666666666674</v>
      </c>
      <c r="F43" s="10">
        <f t="shared" si="15"/>
        <v>-0.15766666666666673</v>
      </c>
      <c r="V43" s="1" t="s">
        <v>17</v>
      </c>
    </row>
    <row r="44" spans="1:27">
      <c r="A44" s="10">
        <v>6899</v>
      </c>
      <c r="B44" s="10">
        <f t="shared" si="12"/>
        <v>5760</v>
      </c>
      <c r="C44" s="10">
        <f t="shared" si="13"/>
        <v>96</v>
      </c>
      <c r="D44" s="10">
        <f t="shared" si="14"/>
        <v>4</v>
      </c>
      <c r="E44" s="10">
        <v>-76.666666666666742</v>
      </c>
      <c r="F44" s="10">
        <f t="shared" si="15"/>
        <v>-7.6666666666666744E-2</v>
      </c>
      <c r="V44" s="3" t="s">
        <v>10</v>
      </c>
      <c r="W44" s="3" t="s">
        <v>9</v>
      </c>
      <c r="X44" s="3" t="s">
        <v>13</v>
      </c>
      <c r="Y44" s="3" t="s">
        <v>14</v>
      </c>
      <c r="Z44" s="3" t="s">
        <v>11</v>
      </c>
      <c r="AA44" s="3" t="s">
        <v>12</v>
      </c>
    </row>
    <row r="45" spans="1:27">
      <c r="A45" s="10">
        <v>7224</v>
      </c>
      <c r="B45" s="10">
        <f t="shared" si="12"/>
        <v>6085</v>
      </c>
      <c r="C45" s="10">
        <f t="shared" si="13"/>
        <v>101.41666666666667</v>
      </c>
      <c r="D45" s="10">
        <f t="shared" si="14"/>
        <v>4.2256944444444446</v>
      </c>
      <c r="E45" s="10">
        <v>-104.66666666666674</v>
      </c>
      <c r="F45" s="10">
        <f t="shared" si="15"/>
        <v>-0.10466666666666674</v>
      </c>
      <c r="V45">
        <v>332</v>
      </c>
      <c r="W45">
        <f>V45-$V$45</f>
        <v>0</v>
      </c>
      <c r="X45">
        <f>W45/60</f>
        <v>0</v>
      </c>
      <c r="Y45">
        <f>X45/24</f>
        <v>0</v>
      </c>
      <c r="Z45">
        <v>1</v>
      </c>
      <c r="AA45">
        <f>Z45/1000</f>
        <v>1E-3</v>
      </c>
    </row>
    <row r="46" spans="1:27">
      <c r="A46" s="10">
        <v>8361</v>
      </c>
      <c r="B46" s="10">
        <f t="shared" si="12"/>
        <v>7222</v>
      </c>
      <c r="C46" s="10">
        <f t="shared" si="13"/>
        <v>120.36666666666666</v>
      </c>
      <c r="D46" s="10">
        <f t="shared" si="14"/>
        <v>5.0152777777777775</v>
      </c>
      <c r="E46" s="10">
        <v>-55.666666666666742</v>
      </c>
      <c r="F46" s="10">
        <f t="shared" si="15"/>
        <v>-5.5666666666666739E-2</v>
      </c>
      <c r="V46">
        <v>1487</v>
      </c>
      <c r="W46">
        <f t="shared" ref="W46:W61" si="16">V46-$V$45</f>
        <v>1155</v>
      </c>
      <c r="X46">
        <f t="shared" ref="X46:X61" si="17">W46/60</f>
        <v>19.25</v>
      </c>
      <c r="Y46">
        <f t="shared" ref="Y46:Y61" si="18">X46/24</f>
        <v>0.80208333333333337</v>
      </c>
      <c r="Z46">
        <v>52</v>
      </c>
      <c r="AA46">
        <f t="shared" ref="AA46:AA61" si="19">Z46/1000</f>
        <v>5.1999999999999998E-2</v>
      </c>
    </row>
    <row r="47" spans="1:27">
      <c r="A47" s="10">
        <v>8682</v>
      </c>
      <c r="B47" s="10">
        <f t="shared" si="12"/>
        <v>7543</v>
      </c>
      <c r="C47" s="10">
        <f t="shared" si="13"/>
        <v>125.71666666666667</v>
      </c>
      <c r="D47" s="10">
        <f t="shared" si="14"/>
        <v>5.2381944444444448</v>
      </c>
      <c r="E47" s="10">
        <v>-55.666666666666742</v>
      </c>
      <c r="F47" s="10">
        <f t="shared" si="15"/>
        <v>-5.5666666666666739E-2</v>
      </c>
      <c r="V47">
        <v>1785</v>
      </c>
      <c r="W47">
        <f t="shared" si="16"/>
        <v>1453</v>
      </c>
      <c r="X47">
        <f t="shared" si="17"/>
        <v>24.216666666666665</v>
      </c>
      <c r="Y47">
        <f t="shared" si="18"/>
        <v>1.0090277777777776</v>
      </c>
      <c r="Z47">
        <v>71</v>
      </c>
      <c r="AA47">
        <f t="shared" si="19"/>
        <v>7.0999999999999994E-2</v>
      </c>
    </row>
    <row r="48" spans="1:27">
      <c r="A48" s="10">
        <v>9799</v>
      </c>
      <c r="B48" s="10">
        <f t="shared" si="12"/>
        <v>8660</v>
      </c>
      <c r="C48" s="10">
        <f t="shared" si="13"/>
        <v>144.33333333333334</v>
      </c>
      <c r="D48" s="10">
        <f t="shared" si="14"/>
        <v>6.0138888888888893</v>
      </c>
      <c r="E48" s="10">
        <v>-9.6666666666667425</v>
      </c>
      <c r="F48" s="10">
        <f t="shared" si="15"/>
        <v>-9.6666666666667418E-3</v>
      </c>
      <c r="V48">
        <v>3038</v>
      </c>
      <c r="W48">
        <f t="shared" si="16"/>
        <v>2706</v>
      </c>
      <c r="X48">
        <f t="shared" si="17"/>
        <v>45.1</v>
      </c>
      <c r="Y48">
        <f t="shared" si="18"/>
        <v>1.8791666666666667</v>
      </c>
      <c r="Z48">
        <v>118</v>
      </c>
      <c r="AA48">
        <f t="shared" si="19"/>
        <v>0.11799999999999999</v>
      </c>
    </row>
    <row r="49" spans="1:27">
      <c r="A49" s="10">
        <v>10093</v>
      </c>
      <c r="B49" s="10">
        <f t="shared" si="12"/>
        <v>8954</v>
      </c>
      <c r="C49" s="10">
        <f t="shared" si="13"/>
        <v>149.23333333333332</v>
      </c>
      <c r="D49" s="10">
        <f t="shared" si="14"/>
        <v>6.218055555555555</v>
      </c>
      <c r="E49" s="10">
        <v>-16.666666666666742</v>
      </c>
      <c r="F49" s="10">
        <f t="shared" si="15"/>
        <v>-1.6666666666666743E-2</v>
      </c>
      <c r="V49">
        <v>3202</v>
      </c>
      <c r="W49">
        <f t="shared" si="16"/>
        <v>2870</v>
      </c>
      <c r="X49">
        <f t="shared" si="17"/>
        <v>47.833333333333336</v>
      </c>
      <c r="Y49">
        <f t="shared" si="18"/>
        <v>1.9930555555555556</v>
      </c>
      <c r="Z49">
        <v>127</v>
      </c>
      <c r="AA49">
        <f t="shared" si="19"/>
        <v>0.127</v>
      </c>
    </row>
    <row r="50" spans="1:27">
      <c r="A50" s="10">
        <v>11199</v>
      </c>
      <c r="B50" s="10">
        <f t="shared" si="12"/>
        <v>10060</v>
      </c>
      <c r="C50" s="10">
        <f t="shared" si="13"/>
        <v>167.66666666666666</v>
      </c>
      <c r="D50" s="10">
        <f t="shared" si="14"/>
        <v>6.9861111111111107</v>
      </c>
      <c r="E50" s="10">
        <v>-148.66666666666674</v>
      </c>
      <c r="F50" s="10">
        <f t="shared" si="15"/>
        <v>-0.14866666666666675</v>
      </c>
      <c r="V50">
        <v>7171</v>
      </c>
      <c r="W50">
        <f t="shared" si="16"/>
        <v>6839</v>
      </c>
      <c r="X50">
        <f t="shared" si="17"/>
        <v>113.98333333333333</v>
      </c>
      <c r="Y50">
        <f t="shared" si="18"/>
        <v>4.7493055555555559</v>
      </c>
      <c r="Z50">
        <v>551</v>
      </c>
      <c r="AA50">
        <f t="shared" si="19"/>
        <v>0.55100000000000005</v>
      </c>
    </row>
    <row r="51" spans="1:27">
      <c r="A51" s="10">
        <v>14094</v>
      </c>
      <c r="B51" s="10">
        <f t="shared" si="12"/>
        <v>12955</v>
      </c>
      <c r="C51" s="10">
        <f t="shared" si="13"/>
        <v>215.91666666666666</v>
      </c>
      <c r="D51" s="10">
        <f t="shared" si="14"/>
        <v>8.9965277777777768</v>
      </c>
      <c r="E51" s="10">
        <v>-37.666666666666742</v>
      </c>
      <c r="F51" s="10">
        <f t="shared" si="15"/>
        <v>-3.7666666666666744E-2</v>
      </c>
      <c r="V51">
        <v>7547</v>
      </c>
      <c r="W51">
        <f t="shared" si="16"/>
        <v>7215</v>
      </c>
      <c r="X51">
        <f t="shared" si="17"/>
        <v>120.25</v>
      </c>
      <c r="Y51">
        <f t="shared" si="18"/>
        <v>5.010416666666667</v>
      </c>
      <c r="Z51">
        <v>589</v>
      </c>
      <c r="AA51">
        <f t="shared" si="19"/>
        <v>0.58899999999999997</v>
      </c>
    </row>
    <row r="52" spans="1:27">
      <c r="A52" s="10">
        <v>14494</v>
      </c>
      <c r="B52" s="10">
        <f t="shared" si="12"/>
        <v>13355</v>
      </c>
      <c r="C52" s="10">
        <f t="shared" si="13"/>
        <v>222.58333333333334</v>
      </c>
      <c r="D52" s="10">
        <f t="shared" si="14"/>
        <v>9.2743055555555554</v>
      </c>
      <c r="E52" s="10">
        <v>-62.666666666666742</v>
      </c>
      <c r="F52" s="10">
        <f t="shared" si="15"/>
        <v>-6.2666666666666745E-2</v>
      </c>
      <c r="V52">
        <v>8597</v>
      </c>
      <c r="W52">
        <f t="shared" si="16"/>
        <v>8265</v>
      </c>
      <c r="X52">
        <f t="shared" si="17"/>
        <v>137.75</v>
      </c>
      <c r="Y52">
        <f t="shared" si="18"/>
        <v>5.739583333333333</v>
      </c>
      <c r="Z52">
        <v>760</v>
      </c>
      <c r="AA52">
        <f t="shared" si="19"/>
        <v>0.76</v>
      </c>
    </row>
    <row r="53" spans="1:27">
      <c r="A53" s="10">
        <v>15509</v>
      </c>
      <c r="B53" s="10">
        <f t="shared" si="12"/>
        <v>14370</v>
      </c>
      <c r="C53" s="10">
        <f t="shared" si="13"/>
        <v>239.5</v>
      </c>
      <c r="D53" s="10">
        <f t="shared" si="14"/>
        <v>9.9791666666666661</v>
      </c>
      <c r="E53" s="10">
        <v>-24.666666666666742</v>
      </c>
      <c r="F53" s="10">
        <f t="shared" si="15"/>
        <v>-2.4666666666666743E-2</v>
      </c>
      <c r="V53">
        <v>9177</v>
      </c>
      <c r="W53">
        <f t="shared" si="16"/>
        <v>8845</v>
      </c>
      <c r="X53">
        <f t="shared" si="17"/>
        <v>147.41666666666666</v>
      </c>
      <c r="Y53">
        <f t="shared" si="18"/>
        <v>6.1423611111111107</v>
      </c>
      <c r="Z53">
        <v>848</v>
      </c>
      <c r="AA53">
        <f t="shared" si="19"/>
        <v>0.84799999999999998</v>
      </c>
    </row>
    <row r="54" spans="1:27">
      <c r="A54" s="10">
        <v>15866</v>
      </c>
      <c r="B54" s="10">
        <f t="shared" si="12"/>
        <v>14727</v>
      </c>
      <c r="C54" s="10">
        <f t="shared" si="13"/>
        <v>245.45</v>
      </c>
      <c r="D54" s="10">
        <f t="shared" si="14"/>
        <v>10.227083333333333</v>
      </c>
      <c r="E54" s="10">
        <v>-7.6666666666667425</v>
      </c>
      <c r="F54" s="10">
        <f t="shared" si="15"/>
        <v>-7.6666666666667426E-3</v>
      </c>
      <c r="V54">
        <v>10242</v>
      </c>
      <c r="W54">
        <f t="shared" si="16"/>
        <v>9910</v>
      </c>
      <c r="X54">
        <f t="shared" si="17"/>
        <v>165.16666666666666</v>
      </c>
      <c r="Y54">
        <f t="shared" si="18"/>
        <v>6.8819444444444438</v>
      </c>
      <c r="Z54">
        <v>1025</v>
      </c>
      <c r="AA54">
        <f t="shared" si="19"/>
        <v>1.0249999999999999</v>
      </c>
    </row>
    <row r="55" spans="1:27">
      <c r="A55">
        <v>16962</v>
      </c>
      <c r="B55" s="8">
        <f t="shared" si="12"/>
        <v>15823</v>
      </c>
      <c r="C55">
        <f t="shared" si="13"/>
        <v>263.71666666666664</v>
      </c>
      <c r="D55">
        <f t="shared" si="14"/>
        <v>10.988194444444444</v>
      </c>
      <c r="E55">
        <v>58.333333333333258</v>
      </c>
      <c r="F55">
        <f t="shared" si="15"/>
        <v>5.8333333333333258E-2</v>
      </c>
      <c r="V55">
        <v>10605</v>
      </c>
      <c r="W55">
        <f t="shared" si="16"/>
        <v>10273</v>
      </c>
      <c r="X55">
        <f t="shared" si="17"/>
        <v>171.21666666666667</v>
      </c>
      <c r="Y55">
        <f t="shared" si="18"/>
        <v>7.1340277777777779</v>
      </c>
      <c r="Z55">
        <v>1089</v>
      </c>
      <c r="AA55">
        <f t="shared" si="19"/>
        <v>1.089</v>
      </c>
    </row>
    <row r="56" spans="1:27">
      <c r="A56">
        <v>17332</v>
      </c>
      <c r="B56" s="8">
        <f t="shared" si="12"/>
        <v>16193</v>
      </c>
      <c r="C56">
        <f t="shared" si="13"/>
        <v>269.88333333333333</v>
      </c>
      <c r="D56">
        <f t="shared" si="14"/>
        <v>11.245138888888889</v>
      </c>
      <c r="E56">
        <v>99.333333333333258</v>
      </c>
      <c r="F56">
        <f t="shared" si="15"/>
        <v>9.933333333333326E-2</v>
      </c>
      <c r="V56">
        <v>11627</v>
      </c>
      <c r="W56">
        <f t="shared" si="16"/>
        <v>11295</v>
      </c>
      <c r="X56">
        <f t="shared" si="17"/>
        <v>188.25</v>
      </c>
      <c r="Y56">
        <f t="shared" si="18"/>
        <v>7.84375</v>
      </c>
      <c r="Z56">
        <v>1197</v>
      </c>
      <c r="AA56">
        <f t="shared" si="19"/>
        <v>1.1970000000000001</v>
      </c>
    </row>
    <row r="57" spans="1:27">
      <c r="A57">
        <v>18398</v>
      </c>
      <c r="B57" s="8">
        <f t="shared" si="12"/>
        <v>17259</v>
      </c>
      <c r="C57">
        <f t="shared" si="13"/>
        <v>287.64999999999998</v>
      </c>
      <c r="D57">
        <f t="shared" si="14"/>
        <v>11.985416666666666</v>
      </c>
      <c r="E57">
        <v>129.33333333333326</v>
      </c>
      <c r="F57">
        <f t="shared" si="15"/>
        <v>0.12933333333333324</v>
      </c>
      <c r="V57">
        <v>11947</v>
      </c>
      <c r="W57">
        <f t="shared" si="16"/>
        <v>11615</v>
      </c>
      <c r="X57">
        <f t="shared" si="17"/>
        <v>193.58333333333334</v>
      </c>
      <c r="Y57">
        <f t="shared" si="18"/>
        <v>8.0659722222222232</v>
      </c>
      <c r="Z57">
        <v>1233</v>
      </c>
      <c r="AA57">
        <f t="shared" si="19"/>
        <v>1.2330000000000001</v>
      </c>
    </row>
    <row r="58" spans="1:27">
      <c r="A58">
        <v>18773</v>
      </c>
      <c r="B58" s="8">
        <f t="shared" si="12"/>
        <v>17634</v>
      </c>
      <c r="C58">
        <f t="shared" si="13"/>
        <v>293.89999999999998</v>
      </c>
      <c r="D58">
        <f t="shared" si="14"/>
        <v>12.245833333333332</v>
      </c>
      <c r="E58">
        <v>145.33333333333326</v>
      </c>
      <c r="F58">
        <f t="shared" si="15"/>
        <v>0.14533333333333326</v>
      </c>
      <c r="V58">
        <v>13060</v>
      </c>
      <c r="W58">
        <f t="shared" si="16"/>
        <v>12728</v>
      </c>
      <c r="X58">
        <f t="shared" si="17"/>
        <v>212.13333333333333</v>
      </c>
      <c r="Y58">
        <f t="shared" si="18"/>
        <v>8.8388888888888886</v>
      </c>
      <c r="Z58">
        <v>1312</v>
      </c>
      <c r="AA58">
        <f t="shared" si="19"/>
        <v>1.3120000000000001</v>
      </c>
    </row>
    <row r="59" spans="1:27">
      <c r="A59">
        <v>19878</v>
      </c>
      <c r="B59" s="8">
        <f t="shared" si="12"/>
        <v>18739</v>
      </c>
      <c r="C59">
        <f t="shared" si="13"/>
        <v>312.31666666666666</v>
      </c>
      <c r="D59">
        <f t="shared" si="14"/>
        <v>13.013194444444444</v>
      </c>
      <c r="E59">
        <v>211.33333333333326</v>
      </c>
      <c r="F59">
        <f t="shared" si="15"/>
        <v>0.21133333333333326</v>
      </c>
      <c r="V59">
        <v>13461</v>
      </c>
      <c r="W59">
        <f t="shared" si="16"/>
        <v>13129</v>
      </c>
      <c r="X59">
        <f t="shared" si="17"/>
        <v>218.81666666666666</v>
      </c>
      <c r="Y59">
        <f t="shared" si="18"/>
        <v>9.1173611111111104</v>
      </c>
      <c r="Z59">
        <v>1426</v>
      </c>
      <c r="AA59">
        <f t="shared" si="19"/>
        <v>1.4259999999999999</v>
      </c>
    </row>
    <row r="60" spans="1:27">
      <c r="A60">
        <v>20174</v>
      </c>
      <c r="B60" s="8">
        <f t="shared" si="12"/>
        <v>19035</v>
      </c>
      <c r="C60">
        <f t="shared" si="13"/>
        <v>317.25</v>
      </c>
      <c r="D60">
        <f t="shared" si="14"/>
        <v>13.21875</v>
      </c>
      <c r="E60">
        <v>241.33333333333326</v>
      </c>
      <c r="F60">
        <f t="shared" si="15"/>
        <v>0.24133333333333326</v>
      </c>
      <c r="V60">
        <v>14513</v>
      </c>
      <c r="W60">
        <f t="shared" si="16"/>
        <v>14181</v>
      </c>
      <c r="X60">
        <f t="shared" si="17"/>
        <v>236.35</v>
      </c>
      <c r="Y60">
        <f t="shared" si="18"/>
        <v>9.8479166666666664</v>
      </c>
      <c r="Z60">
        <v>1440</v>
      </c>
      <c r="AA60">
        <f t="shared" si="19"/>
        <v>1.44</v>
      </c>
    </row>
    <row r="61" spans="1:27">
      <c r="A61">
        <v>24162</v>
      </c>
      <c r="B61" s="8">
        <f t="shared" si="12"/>
        <v>23023</v>
      </c>
      <c r="C61">
        <f t="shared" si="13"/>
        <v>383.71666666666664</v>
      </c>
      <c r="D61">
        <f t="shared" si="14"/>
        <v>15.988194444444444</v>
      </c>
      <c r="E61">
        <v>391.33333333333326</v>
      </c>
      <c r="F61">
        <f t="shared" si="15"/>
        <v>0.39133333333333326</v>
      </c>
      <c r="V61">
        <v>17342</v>
      </c>
      <c r="W61">
        <f t="shared" si="16"/>
        <v>17010</v>
      </c>
      <c r="X61">
        <f t="shared" si="17"/>
        <v>283.5</v>
      </c>
      <c r="Y61">
        <f t="shared" si="18"/>
        <v>11.8125</v>
      </c>
      <c r="Z61">
        <v>1594</v>
      </c>
      <c r="AA61">
        <f t="shared" si="19"/>
        <v>1.5940000000000001</v>
      </c>
    </row>
    <row r="62" spans="1:27">
      <c r="A62">
        <v>24590</v>
      </c>
      <c r="B62" s="8">
        <f t="shared" si="12"/>
        <v>23451</v>
      </c>
      <c r="C62">
        <f t="shared" si="13"/>
        <v>390.85</v>
      </c>
      <c r="D62">
        <f t="shared" si="14"/>
        <v>16.285416666666666</v>
      </c>
      <c r="E62">
        <v>424.33333333333326</v>
      </c>
      <c r="F62">
        <f t="shared" si="15"/>
        <v>0.42433333333333328</v>
      </c>
    </row>
    <row r="63" spans="1:27">
      <c r="A63">
        <v>25622</v>
      </c>
      <c r="B63" s="8">
        <f t="shared" si="12"/>
        <v>24483</v>
      </c>
      <c r="C63">
        <f t="shared" si="13"/>
        <v>408.05</v>
      </c>
      <c r="D63">
        <f t="shared" si="14"/>
        <v>17.002083333333335</v>
      </c>
      <c r="E63">
        <v>522.33333333333326</v>
      </c>
      <c r="F63">
        <f t="shared" si="15"/>
        <v>0.52233333333333321</v>
      </c>
    </row>
    <row r="64" spans="1:27">
      <c r="A64">
        <v>25956</v>
      </c>
      <c r="B64" s="8">
        <f t="shared" si="12"/>
        <v>24817</v>
      </c>
      <c r="C64">
        <f t="shared" si="13"/>
        <v>413.61666666666667</v>
      </c>
      <c r="D64">
        <f t="shared" si="14"/>
        <v>17.234027777777779</v>
      </c>
      <c r="E64">
        <v>547.33333333333326</v>
      </c>
      <c r="F64">
        <f t="shared" si="15"/>
        <v>0.54733333333333323</v>
      </c>
      <c r="V64" s="1" t="s">
        <v>30</v>
      </c>
    </row>
    <row r="65" spans="1:27">
      <c r="A65">
        <v>27061</v>
      </c>
      <c r="B65" s="8">
        <f t="shared" si="12"/>
        <v>25922</v>
      </c>
      <c r="C65">
        <f t="shared" si="13"/>
        <v>432.03333333333336</v>
      </c>
      <c r="D65">
        <f t="shared" si="14"/>
        <v>18.00138888888889</v>
      </c>
      <c r="E65">
        <v>599.33333333333326</v>
      </c>
      <c r="F65">
        <f t="shared" si="15"/>
        <v>0.59933333333333327</v>
      </c>
      <c r="V65" s="3" t="s">
        <v>10</v>
      </c>
      <c r="W65" s="3" t="s">
        <v>9</v>
      </c>
      <c r="X65" s="3" t="s">
        <v>13</v>
      </c>
      <c r="Y65" s="3" t="s">
        <v>14</v>
      </c>
      <c r="Z65" s="3" t="s">
        <v>11</v>
      </c>
      <c r="AA65" s="3" t="s">
        <v>12</v>
      </c>
    </row>
    <row r="66" spans="1:27">
      <c r="A66">
        <v>27404</v>
      </c>
      <c r="B66" s="8">
        <f t="shared" si="12"/>
        <v>26265</v>
      </c>
      <c r="C66">
        <f t="shared" si="13"/>
        <v>437.75</v>
      </c>
      <c r="D66">
        <f t="shared" si="14"/>
        <v>18.239583333333332</v>
      </c>
      <c r="E66">
        <v>605.33333333333326</v>
      </c>
      <c r="F66">
        <f t="shared" si="15"/>
        <v>0.60533333333333328</v>
      </c>
      <c r="V66" s="12">
        <v>2875.0000000046566</v>
      </c>
      <c r="W66" s="12">
        <f>V66-$V$66</f>
        <v>0</v>
      </c>
      <c r="X66" s="10">
        <f>W66/60</f>
        <v>0</v>
      </c>
      <c r="Y66" s="10">
        <f>X66/24</f>
        <v>0</v>
      </c>
      <c r="Z66" s="13">
        <v>50.666666666666742</v>
      </c>
      <c r="AA66" s="10">
        <f>Z66/1000</f>
        <v>5.0666666666666742E-2</v>
      </c>
    </row>
    <row r="67" spans="1:27">
      <c r="A67">
        <v>28511</v>
      </c>
      <c r="B67" s="8">
        <f t="shared" si="12"/>
        <v>27372</v>
      </c>
      <c r="C67">
        <f t="shared" si="13"/>
        <v>456.2</v>
      </c>
      <c r="D67">
        <f t="shared" si="14"/>
        <v>19.008333333333333</v>
      </c>
      <c r="E67">
        <v>652.33333333333326</v>
      </c>
      <c r="F67">
        <f t="shared" si="15"/>
        <v>0.65233333333333321</v>
      </c>
      <c r="V67" s="12">
        <v>3897.000000004191</v>
      </c>
      <c r="W67" s="12">
        <f t="shared" ref="W67:W80" si="20">V67-$V$66</f>
        <v>1021.9999999995343</v>
      </c>
      <c r="X67" s="10">
        <f t="shared" ref="X67:X80" si="21">W67/60</f>
        <v>17.033333333325572</v>
      </c>
      <c r="Y67" s="10">
        <f t="shared" ref="Y67:Y80" si="22">X67/24</f>
        <v>0.70972222222189885</v>
      </c>
      <c r="Z67" s="13">
        <v>-25.333333333333258</v>
      </c>
      <c r="AA67" s="10">
        <f t="shared" ref="AA67:AA80" si="23">Z67/1000</f>
        <v>-2.5333333333333256E-2</v>
      </c>
    </row>
    <row r="68" spans="1:27">
      <c r="A68">
        <v>28810</v>
      </c>
      <c r="B68" s="8">
        <f t="shared" si="12"/>
        <v>27671</v>
      </c>
      <c r="C68">
        <f t="shared" si="13"/>
        <v>461.18333333333334</v>
      </c>
      <c r="D68">
        <f t="shared" si="14"/>
        <v>19.215972222222224</v>
      </c>
      <c r="E68">
        <v>636.33333333333326</v>
      </c>
      <c r="F68">
        <f t="shared" si="15"/>
        <v>0.63633333333333331</v>
      </c>
      <c r="V68" s="5">
        <v>4417.0000000018626</v>
      </c>
      <c r="W68" s="16">
        <f t="shared" si="20"/>
        <v>1541.999999997206</v>
      </c>
      <c r="X68">
        <f t="shared" si="21"/>
        <v>25.699999999953434</v>
      </c>
      <c r="Y68">
        <f t="shared" si="22"/>
        <v>1.0708333333313931</v>
      </c>
      <c r="Z68" s="6">
        <v>170.66666666666674</v>
      </c>
      <c r="AA68">
        <f t="shared" si="23"/>
        <v>0.17066666666666674</v>
      </c>
    </row>
    <row r="69" spans="1:27">
      <c r="A69">
        <v>30044</v>
      </c>
      <c r="B69" s="8">
        <f t="shared" si="12"/>
        <v>28905</v>
      </c>
      <c r="C69">
        <f t="shared" si="13"/>
        <v>481.75</v>
      </c>
      <c r="D69">
        <f t="shared" si="14"/>
        <v>20.072916666666668</v>
      </c>
      <c r="E69">
        <v>680.33333333333326</v>
      </c>
      <c r="F69">
        <f t="shared" si="15"/>
        <v>0.68033333333333323</v>
      </c>
      <c r="V69" s="5">
        <v>5266.9999999960419</v>
      </c>
      <c r="W69" s="16">
        <f t="shared" si="20"/>
        <v>2391.9999999913853</v>
      </c>
      <c r="X69">
        <f t="shared" si="21"/>
        <v>39.866666666523088</v>
      </c>
      <c r="Y69">
        <f t="shared" si="22"/>
        <v>1.6611111111051287</v>
      </c>
      <c r="Z69" s="6">
        <v>130.66666666666674</v>
      </c>
      <c r="AA69">
        <f t="shared" si="23"/>
        <v>0.13066666666666674</v>
      </c>
    </row>
    <row r="70" spans="1:27">
      <c r="A70">
        <v>30219</v>
      </c>
      <c r="B70" s="8">
        <f t="shared" si="12"/>
        <v>29080</v>
      </c>
      <c r="C70">
        <f t="shared" si="13"/>
        <v>484.66666666666669</v>
      </c>
      <c r="D70">
        <f t="shared" si="14"/>
        <v>20.194444444444446</v>
      </c>
      <c r="E70">
        <v>654.33333333333326</v>
      </c>
      <c r="F70">
        <f t="shared" si="15"/>
        <v>0.65433333333333321</v>
      </c>
      <c r="V70" s="5">
        <v>5683.0000000004657</v>
      </c>
      <c r="W70" s="16">
        <f t="shared" si="20"/>
        <v>2807.999999995809</v>
      </c>
      <c r="X70">
        <f t="shared" si="21"/>
        <v>46.799999999930151</v>
      </c>
      <c r="Y70">
        <f t="shared" si="22"/>
        <v>1.9499999999970896</v>
      </c>
      <c r="Z70" s="6">
        <v>100.66666666666674</v>
      </c>
      <c r="AA70">
        <f t="shared" si="23"/>
        <v>0.10066666666666674</v>
      </c>
    </row>
    <row r="71" spans="1:27">
      <c r="V71" s="5">
        <v>6751.9999999960419</v>
      </c>
      <c r="W71" s="16">
        <f t="shared" si="20"/>
        <v>3876.9999999913853</v>
      </c>
      <c r="X71">
        <f t="shared" si="21"/>
        <v>64.616666666523088</v>
      </c>
      <c r="Y71">
        <f t="shared" si="22"/>
        <v>2.6923611111051287</v>
      </c>
      <c r="Z71" s="6">
        <v>230.66666666666674</v>
      </c>
      <c r="AA71">
        <f t="shared" si="23"/>
        <v>0.23066666666666674</v>
      </c>
    </row>
    <row r="72" spans="1:27">
      <c r="V72" s="5">
        <v>9657.000000004191</v>
      </c>
      <c r="W72" s="16">
        <f t="shared" si="20"/>
        <v>6781.9999999995343</v>
      </c>
      <c r="X72">
        <f t="shared" si="21"/>
        <v>113.03333333332557</v>
      </c>
      <c r="Y72">
        <f t="shared" si="22"/>
        <v>4.7097222222218988</v>
      </c>
      <c r="Z72" s="6">
        <v>248.66666666666674</v>
      </c>
      <c r="AA72">
        <f t="shared" si="23"/>
        <v>0.24866666666666673</v>
      </c>
    </row>
    <row r="73" spans="1:27">
      <c r="A73" s="1" t="s">
        <v>31</v>
      </c>
      <c r="V73" s="5">
        <v>10032.000000000698</v>
      </c>
      <c r="W73" s="16">
        <f t="shared" si="20"/>
        <v>7156.9999999960419</v>
      </c>
      <c r="X73">
        <f t="shared" si="21"/>
        <v>119.28333333326736</v>
      </c>
      <c r="Y73">
        <f t="shared" si="22"/>
        <v>4.9701388888861402</v>
      </c>
      <c r="Z73" s="6">
        <v>220.66666666666674</v>
      </c>
      <c r="AA73">
        <f t="shared" si="23"/>
        <v>0.22066666666666673</v>
      </c>
    </row>
    <row r="74" spans="1:27">
      <c r="A74" s="3" t="s">
        <v>10</v>
      </c>
      <c r="B74" s="3" t="s">
        <v>9</v>
      </c>
      <c r="C74" s="3" t="s">
        <v>13</v>
      </c>
      <c r="D74" s="3" t="s">
        <v>14</v>
      </c>
      <c r="E74" s="3" t="s">
        <v>11</v>
      </c>
      <c r="F74" s="3" t="s">
        <v>12</v>
      </c>
      <c r="V74" s="5">
        <v>11100.000000003492</v>
      </c>
      <c r="W74" s="16">
        <f t="shared" si="20"/>
        <v>8224.9999999988358</v>
      </c>
      <c r="X74">
        <f t="shared" si="21"/>
        <v>137.08333333331393</v>
      </c>
      <c r="Y74">
        <f t="shared" si="22"/>
        <v>5.7118055555547471</v>
      </c>
      <c r="Z74" s="6">
        <v>263.66666666666674</v>
      </c>
      <c r="AA74">
        <f t="shared" si="23"/>
        <v>0.26366666666666672</v>
      </c>
    </row>
    <row r="75" spans="1:27">
      <c r="A75" s="12">
        <v>2875.0000000046566</v>
      </c>
      <c r="B75" s="12">
        <f>A75-$A$75</f>
        <v>0</v>
      </c>
      <c r="C75" s="10">
        <f>B75/60</f>
        <v>0</v>
      </c>
      <c r="D75" s="10">
        <f>C75/24</f>
        <v>0</v>
      </c>
      <c r="E75" s="13">
        <v>-98</v>
      </c>
      <c r="F75" s="10">
        <f>E75/1000</f>
        <v>-9.8000000000000004E-2</v>
      </c>
      <c r="V75" s="5">
        <v>11470.000000004657</v>
      </c>
      <c r="W75" s="16">
        <f t="shared" si="20"/>
        <v>8595</v>
      </c>
      <c r="X75">
        <f t="shared" si="21"/>
        <v>143.25</v>
      </c>
      <c r="Y75">
        <f t="shared" si="22"/>
        <v>5.96875</v>
      </c>
      <c r="Z75" s="6">
        <v>286.66666666666674</v>
      </c>
      <c r="AA75">
        <f t="shared" si="23"/>
        <v>0.28666666666666674</v>
      </c>
    </row>
    <row r="76" spans="1:27">
      <c r="A76" s="12">
        <v>3897.000000004191</v>
      </c>
      <c r="B76" s="12">
        <f t="shared" ref="B76:B94" si="24">A76-$A$75</f>
        <v>1021.9999999995343</v>
      </c>
      <c r="C76" s="10">
        <f t="shared" ref="C76:C94" si="25">B76/60</f>
        <v>17.033333333325572</v>
      </c>
      <c r="D76" s="10">
        <f t="shared" ref="D76:D94" si="26">C76/24</f>
        <v>0.70972222222189885</v>
      </c>
      <c r="E76" s="13">
        <v>-100</v>
      </c>
      <c r="F76" s="10">
        <f t="shared" ref="F76:F94" si="27">E76/1000</f>
        <v>-0.1</v>
      </c>
      <c r="V76" s="5">
        <v>12531.99999999837</v>
      </c>
      <c r="W76" s="16">
        <f t="shared" si="20"/>
        <v>9656.9999999937136</v>
      </c>
      <c r="X76">
        <f t="shared" si="21"/>
        <v>160.94999999989523</v>
      </c>
      <c r="Y76">
        <f t="shared" si="22"/>
        <v>6.7062499999956344</v>
      </c>
      <c r="Z76" s="6">
        <v>313.66666666666674</v>
      </c>
      <c r="AA76">
        <f t="shared" si="23"/>
        <v>0.31366666666666676</v>
      </c>
    </row>
    <row r="77" spans="1:27">
      <c r="A77" s="12">
        <v>4417.0000000018626</v>
      </c>
      <c r="B77" s="12">
        <f t="shared" si="24"/>
        <v>1541.999999997206</v>
      </c>
      <c r="C77" s="10">
        <f t="shared" si="25"/>
        <v>25.699999999953434</v>
      </c>
      <c r="D77" s="10">
        <f t="shared" si="26"/>
        <v>1.0708333333313931</v>
      </c>
      <c r="E77" s="13">
        <v>40</v>
      </c>
      <c r="F77" s="10">
        <f t="shared" si="27"/>
        <v>0.04</v>
      </c>
      <c r="V77" s="5">
        <v>12971.000000004424</v>
      </c>
      <c r="W77" s="16">
        <f t="shared" si="20"/>
        <v>10095.999999999767</v>
      </c>
      <c r="X77">
        <f t="shared" si="21"/>
        <v>168.26666666666279</v>
      </c>
      <c r="Y77">
        <f t="shared" si="22"/>
        <v>7.0111111111109494</v>
      </c>
      <c r="Z77" s="6">
        <v>330.66666666666674</v>
      </c>
      <c r="AA77">
        <f t="shared" si="23"/>
        <v>0.33066666666666672</v>
      </c>
    </row>
    <row r="78" spans="1:27">
      <c r="A78" s="12">
        <v>5266.9999999960419</v>
      </c>
      <c r="B78" s="12">
        <f t="shared" si="24"/>
        <v>2391.9999999913853</v>
      </c>
      <c r="C78" s="10">
        <f t="shared" si="25"/>
        <v>39.866666666523088</v>
      </c>
      <c r="D78" s="10">
        <f t="shared" si="26"/>
        <v>1.6611111111051287</v>
      </c>
      <c r="E78" s="13">
        <v>10</v>
      </c>
      <c r="F78" s="10">
        <f t="shared" si="27"/>
        <v>0.01</v>
      </c>
      <c r="V78" s="5">
        <v>13990.000000004657</v>
      </c>
      <c r="W78" s="16">
        <f t="shared" si="20"/>
        <v>11115</v>
      </c>
      <c r="X78">
        <f t="shared" si="21"/>
        <v>185.25</v>
      </c>
      <c r="Y78">
        <f t="shared" si="22"/>
        <v>7.71875</v>
      </c>
      <c r="Z78" s="6">
        <v>440.66666666666674</v>
      </c>
      <c r="AA78">
        <f t="shared" si="23"/>
        <v>0.44066666666666676</v>
      </c>
    </row>
    <row r="79" spans="1:27">
      <c r="A79" s="12">
        <v>5683.0000000004657</v>
      </c>
      <c r="B79" s="12">
        <f t="shared" si="24"/>
        <v>2807.999999995809</v>
      </c>
      <c r="C79" s="10">
        <f t="shared" si="25"/>
        <v>46.799999999930151</v>
      </c>
      <c r="D79" s="10">
        <f t="shared" si="26"/>
        <v>1.9499999999970896</v>
      </c>
      <c r="E79" s="13">
        <v>-20</v>
      </c>
      <c r="F79" s="10">
        <f t="shared" si="27"/>
        <v>-0.02</v>
      </c>
      <c r="V79" s="5">
        <v>14388.999999995576</v>
      </c>
      <c r="W79" s="16">
        <f t="shared" si="20"/>
        <v>11513.99999999092</v>
      </c>
      <c r="X79">
        <f t="shared" si="21"/>
        <v>191.89999999984866</v>
      </c>
      <c r="Y79">
        <f t="shared" si="22"/>
        <v>7.9958333333270275</v>
      </c>
      <c r="Z79" s="6">
        <v>451.66666666666674</v>
      </c>
      <c r="AA79">
        <f t="shared" si="23"/>
        <v>0.45166666666666672</v>
      </c>
    </row>
    <row r="80" spans="1:27">
      <c r="A80" s="5">
        <v>6751.9999999960419</v>
      </c>
      <c r="B80" s="16">
        <f t="shared" si="24"/>
        <v>3876.9999999913853</v>
      </c>
      <c r="C80">
        <f t="shared" si="25"/>
        <v>64.616666666523088</v>
      </c>
      <c r="D80">
        <f t="shared" si="26"/>
        <v>2.6923611111051287</v>
      </c>
      <c r="E80" s="6">
        <v>90</v>
      </c>
      <c r="F80">
        <f t="shared" si="27"/>
        <v>0.09</v>
      </c>
      <c r="V80" s="5">
        <v>15368.00000000163</v>
      </c>
      <c r="W80" s="16">
        <f t="shared" si="20"/>
        <v>12492.999999996973</v>
      </c>
      <c r="X80">
        <f t="shared" si="21"/>
        <v>208.21666666661622</v>
      </c>
      <c r="Y80">
        <f t="shared" si="22"/>
        <v>8.6756944444423425</v>
      </c>
      <c r="Z80" s="6">
        <v>537.66666666666674</v>
      </c>
      <c r="AA80">
        <f t="shared" si="23"/>
        <v>0.53766666666666674</v>
      </c>
    </row>
    <row r="81" spans="1:27">
      <c r="A81" s="5">
        <v>9657.000000004191</v>
      </c>
      <c r="B81" s="16">
        <f t="shared" si="24"/>
        <v>6781.9999999995343</v>
      </c>
      <c r="C81">
        <f t="shared" si="25"/>
        <v>113.03333333332557</v>
      </c>
      <c r="D81">
        <f t="shared" si="26"/>
        <v>4.7097222222218988</v>
      </c>
      <c r="E81" s="6">
        <v>95</v>
      </c>
      <c r="F81">
        <f t="shared" si="27"/>
        <v>9.5000000000000001E-2</v>
      </c>
    </row>
    <row r="82" spans="1:27">
      <c r="A82" s="5">
        <v>10032.000000000698</v>
      </c>
      <c r="B82" s="16">
        <f t="shared" si="24"/>
        <v>7156.9999999960419</v>
      </c>
      <c r="C82">
        <f t="shared" si="25"/>
        <v>119.28333333326736</v>
      </c>
      <c r="D82">
        <f t="shared" si="26"/>
        <v>4.9701388888861402</v>
      </c>
      <c r="E82" s="6">
        <v>30</v>
      </c>
      <c r="F82">
        <f t="shared" si="27"/>
        <v>0.03</v>
      </c>
    </row>
    <row r="83" spans="1:27">
      <c r="A83" s="5">
        <v>11100.000000003492</v>
      </c>
      <c r="B83" s="16">
        <f t="shared" si="24"/>
        <v>8224.9999999988358</v>
      </c>
      <c r="C83">
        <f t="shared" si="25"/>
        <v>137.08333333331393</v>
      </c>
      <c r="D83">
        <f t="shared" si="26"/>
        <v>5.7118055555547471</v>
      </c>
      <c r="E83" s="6">
        <v>80</v>
      </c>
      <c r="F83">
        <f t="shared" si="27"/>
        <v>0.08</v>
      </c>
      <c r="V83" s="1" t="s">
        <v>50</v>
      </c>
      <c r="Y83" t="s">
        <v>51</v>
      </c>
    </row>
    <row r="84" spans="1:27">
      <c r="A84" s="5">
        <v>11470.000000004657</v>
      </c>
      <c r="B84" s="16">
        <f t="shared" si="24"/>
        <v>8595</v>
      </c>
      <c r="C84">
        <f t="shared" si="25"/>
        <v>143.25</v>
      </c>
      <c r="D84">
        <f t="shared" si="26"/>
        <v>5.96875</v>
      </c>
      <c r="E84" s="6">
        <v>82</v>
      </c>
      <c r="F84">
        <f t="shared" si="27"/>
        <v>8.2000000000000003E-2</v>
      </c>
      <c r="V84" s="3" t="s">
        <v>14</v>
      </c>
      <c r="W84" s="3" t="s">
        <v>11</v>
      </c>
      <c r="X84" s="3" t="s">
        <v>12</v>
      </c>
      <c r="Y84" s="3" t="s">
        <v>14</v>
      </c>
      <c r="Z84" s="3" t="s">
        <v>11</v>
      </c>
      <c r="AA84" s="3" t="s">
        <v>12</v>
      </c>
    </row>
    <row r="85" spans="1:27">
      <c r="A85" s="5">
        <v>12531.99999999837</v>
      </c>
      <c r="B85" s="16">
        <f t="shared" si="24"/>
        <v>9656.9999999937136</v>
      </c>
      <c r="C85">
        <f t="shared" si="25"/>
        <v>160.94999999989523</v>
      </c>
      <c r="D85">
        <f t="shared" si="26"/>
        <v>6.7062499999956344</v>
      </c>
      <c r="E85" s="6">
        <v>107</v>
      </c>
      <c r="F85">
        <f t="shared" si="27"/>
        <v>0.107</v>
      </c>
      <c r="V85">
        <v>0</v>
      </c>
      <c r="W85">
        <v>3.6666666666666643</v>
      </c>
      <c r="X85">
        <f>W85/1000</f>
        <v>3.6666666666666644E-3</v>
      </c>
      <c r="Y85">
        <v>0</v>
      </c>
      <c r="Z85">
        <v>3.6666666666666643</v>
      </c>
      <c r="AA85">
        <f>Z85/1000</f>
        <v>3.6666666666666644E-3</v>
      </c>
    </row>
    <row r="86" spans="1:27">
      <c r="A86" s="5">
        <v>12971.000000004424</v>
      </c>
      <c r="B86" s="16">
        <f t="shared" si="24"/>
        <v>10095.999999999767</v>
      </c>
      <c r="C86">
        <f t="shared" si="25"/>
        <v>168.26666666666279</v>
      </c>
      <c r="D86">
        <f t="shared" si="26"/>
        <v>7.0111111111109494</v>
      </c>
      <c r="E86" s="6">
        <v>85</v>
      </c>
      <c r="F86">
        <f t="shared" si="27"/>
        <v>8.5000000000000006E-2</v>
      </c>
      <c r="V86">
        <v>2.0006944444444446</v>
      </c>
      <c r="W86">
        <v>33.666666666666664</v>
      </c>
      <c r="X86">
        <f t="shared" ref="X86:X103" si="28">W86/1000</f>
        <v>3.3666666666666664E-2</v>
      </c>
      <c r="Y86">
        <v>2.0006944444444446</v>
      </c>
      <c r="Z86">
        <v>33.666666666666664</v>
      </c>
      <c r="AA86">
        <f t="shared" ref="AA86:AA96" si="29">Z86/1000</f>
        <v>3.3666666666666664E-2</v>
      </c>
    </row>
    <row r="87" spans="1:27">
      <c r="A87" s="5">
        <v>13990.000000004657</v>
      </c>
      <c r="B87" s="16">
        <f t="shared" si="24"/>
        <v>11115</v>
      </c>
      <c r="C87">
        <f t="shared" si="25"/>
        <v>185.25</v>
      </c>
      <c r="D87">
        <f t="shared" si="26"/>
        <v>7.71875</v>
      </c>
      <c r="E87" s="6">
        <v>160</v>
      </c>
      <c r="F87">
        <f t="shared" si="27"/>
        <v>0.16</v>
      </c>
      <c r="V87">
        <v>2.2354166666666666</v>
      </c>
      <c r="W87">
        <v>34.666666666666664</v>
      </c>
      <c r="X87">
        <f t="shared" si="28"/>
        <v>3.4666666666666665E-2</v>
      </c>
      <c r="Y87">
        <v>2.2354166666666666</v>
      </c>
      <c r="Z87">
        <v>34.666666666666664</v>
      </c>
      <c r="AA87">
        <f t="shared" si="29"/>
        <v>3.4666666666666665E-2</v>
      </c>
    </row>
    <row r="88" spans="1:27">
      <c r="A88" s="5">
        <v>14388.999999995576</v>
      </c>
      <c r="B88" s="16">
        <f t="shared" si="24"/>
        <v>11513.99999999092</v>
      </c>
      <c r="C88">
        <f t="shared" si="25"/>
        <v>191.89999999984866</v>
      </c>
      <c r="D88">
        <f t="shared" si="26"/>
        <v>7.9958333333270275</v>
      </c>
      <c r="E88" s="6">
        <v>90</v>
      </c>
      <c r="F88">
        <f t="shared" si="27"/>
        <v>0.09</v>
      </c>
      <c r="V88">
        <v>2.9923611111111108</v>
      </c>
      <c r="W88">
        <v>53.666666666666664</v>
      </c>
      <c r="X88">
        <f t="shared" si="28"/>
        <v>5.3666666666666661E-2</v>
      </c>
      <c r="Y88">
        <v>2.9923611111111108</v>
      </c>
      <c r="Z88">
        <v>53.666666666666664</v>
      </c>
      <c r="AA88">
        <f t="shared" si="29"/>
        <v>5.3666666666666661E-2</v>
      </c>
    </row>
    <row r="89" spans="1:27">
      <c r="A89" s="5">
        <v>15368.00000000163</v>
      </c>
      <c r="B89" s="16">
        <f t="shared" si="24"/>
        <v>12492.999999996973</v>
      </c>
      <c r="C89">
        <f t="shared" si="25"/>
        <v>208.21666666661622</v>
      </c>
      <c r="D89">
        <f t="shared" si="26"/>
        <v>8.6756944444423425</v>
      </c>
      <c r="E89" s="6">
        <v>106</v>
      </c>
      <c r="F89">
        <f t="shared" si="27"/>
        <v>0.106</v>
      </c>
      <c r="V89">
        <v>3.2333333333333329</v>
      </c>
      <c r="W89">
        <v>62.666666666666664</v>
      </c>
      <c r="X89">
        <f t="shared" si="28"/>
        <v>6.2666666666666662E-2</v>
      </c>
      <c r="Y89">
        <v>3.2333333333333329</v>
      </c>
      <c r="Z89">
        <v>62.666666666666664</v>
      </c>
      <c r="AA89">
        <f t="shared" si="29"/>
        <v>6.2666666666666662E-2</v>
      </c>
    </row>
    <row r="90" spans="1:27">
      <c r="A90" s="5">
        <v>15841.00000000326</v>
      </c>
      <c r="B90" s="16">
        <f t="shared" si="24"/>
        <v>12965.999999998603</v>
      </c>
      <c r="C90">
        <f t="shared" si="25"/>
        <v>216.09999999997672</v>
      </c>
      <c r="D90">
        <f t="shared" si="26"/>
        <v>9.0041666666656965</v>
      </c>
      <c r="E90" s="6">
        <v>90</v>
      </c>
      <c r="F90">
        <f t="shared" si="27"/>
        <v>0.09</v>
      </c>
      <c r="V90">
        <v>4</v>
      </c>
      <c r="W90">
        <v>107.66666666666666</v>
      </c>
      <c r="X90">
        <f t="shared" si="28"/>
        <v>0.10766666666666666</v>
      </c>
      <c r="Y90">
        <v>4</v>
      </c>
      <c r="Z90">
        <v>107.66666666666666</v>
      </c>
      <c r="AA90">
        <f t="shared" si="29"/>
        <v>0.10766666666666666</v>
      </c>
    </row>
    <row r="91" spans="1:27">
      <c r="A91" s="5">
        <v>16857.000000004191</v>
      </c>
      <c r="B91" s="16">
        <f t="shared" si="24"/>
        <v>13981.999999999534</v>
      </c>
      <c r="C91">
        <f t="shared" si="25"/>
        <v>233.03333333332557</v>
      </c>
      <c r="D91">
        <f t="shared" si="26"/>
        <v>9.7097222222218988</v>
      </c>
      <c r="E91" s="6">
        <v>190</v>
      </c>
      <c r="F91">
        <f t="shared" si="27"/>
        <v>0.19</v>
      </c>
      <c r="V91">
        <v>4.2256944444444446</v>
      </c>
      <c r="W91">
        <v>127.66666666666666</v>
      </c>
      <c r="X91">
        <f t="shared" si="28"/>
        <v>0.12766666666666665</v>
      </c>
      <c r="Y91">
        <v>4.2256944444444446</v>
      </c>
      <c r="Z91">
        <v>127.66666666666666</v>
      </c>
      <c r="AA91">
        <f t="shared" si="29"/>
        <v>0.12766666666666665</v>
      </c>
    </row>
    <row r="92" spans="1:27">
      <c r="A92" s="5">
        <v>19686.99999999837</v>
      </c>
      <c r="B92" s="16">
        <f t="shared" si="24"/>
        <v>16811.999999993714</v>
      </c>
      <c r="C92">
        <f t="shared" si="25"/>
        <v>280.19999999989523</v>
      </c>
      <c r="D92">
        <f t="shared" si="26"/>
        <v>11.674999999995634</v>
      </c>
      <c r="E92" s="6">
        <v>290</v>
      </c>
      <c r="F92">
        <f t="shared" si="27"/>
        <v>0.28999999999999998</v>
      </c>
      <c r="V92">
        <v>4.7493055555555559</v>
      </c>
      <c r="W92">
        <v>551</v>
      </c>
      <c r="X92">
        <f t="shared" si="28"/>
        <v>0.55100000000000005</v>
      </c>
      <c r="Y92">
        <v>5.0152777777777775</v>
      </c>
      <c r="Z92">
        <v>205.66666666666666</v>
      </c>
      <c r="AA92">
        <f t="shared" si="29"/>
        <v>0.20566666666666666</v>
      </c>
    </row>
    <row r="93" spans="1:27">
      <c r="A93" s="5">
        <v>20161.999999996042</v>
      </c>
      <c r="B93" s="16">
        <f t="shared" si="24"/>
        <v>17286.999999991385</v>
      </c>
      <c r="C93">
        <f t="shared" si="25"/>
        <v>288.11666666652309</v>
      </c>
      <c r="D93">
        <f t="shared" si="26"/>
        <v>12.004861111105129</v>
      </c>
      <c r="E93" s="6">
        <v>308</v>
      </c>
      <c r="F93">
        <f t="shared" si="27"/>
        <v>0.308</v>
      </c>
      <c r="V93">
        <v>5.010416666666667</v>
      </c>
      <c r="W93">
        <v>589</v>
      </c>
      <c r="X93">
        <f t="shared" si="28"/>
        <v>0.58899999999999997</v>
      </c>
      <c r="Y93">
        <v>5.2381944444444448</v>
      </c>
      <c r="Z93">
        <v>253.66666666666666</v>
      </c>
      <c r="AA93">
        <f t="shared" si="29"/>
        <v>0.25366666666666665</v>
      </c>
    </row>
    <row r="94" spans="1:27">
      <c r="A94" s="5">
        <v>21177.000000004191</v>
      </c>
      <c r="B94" s="16">
        <f t="shared" si="24"/>
        <v>18301.999999999534</v>
      </c>
      <c r="C94">
        <f t="shared" si="25"/>
        <v>305.03333333332557</v>
      </c>
      <c r="D94">
        <f t="shared" si="26"/>
        <v>12.709722222221899</v>
      </c>
      <c r="E94" s="6">
        <v>430</v>
      </c>
      <c r="F94">
        <f t="shared" si="27"/>
        <v>0.43</v>
      </c>
      <c r="V94">
        <v>5.739583333333333</v>
      </c>
      <c r="W94">
        <v>760</v>
      </c>
      <c r="X94">
        <f t="shared" si="28"/>
        <v>0.76</v>
      </c>
      <c r="Y94">
        <v>6.0138888888888893</v>
      </c>
      <c r="Z94">
        <v>506.66666666666669</v>
      </c>
      <c r="AA94">
        <f t="shared" si="29"/>
        <v>0.50666666666666671</v>
      </c>
    </row>
    <row r="95" spans="1:27">
      <c r="V95">
        <v>6.1423611111111107</v>
      </c>
      <c r="W95">
        <v>848</v>
      </c>
      <c r="X95">
        <f t="shared" si="28"/>
        <v>0.84799999999999998</v>
      </c>
      <c r="Y95">
        <v>6.218055555555555</v>
      </c>
      <c r="Z95">
        <v>608.66666666666663</v>
      </c>
      <c r="AA95">
        <f t="shared" si="29"/>
        <v>0.60866666666666658</v>
      </c>
    </row>
    <row r="96" spans="1:27">
      <c r="V96">
        <v>6.8819444444444438</v>
      </c>
      <c r="W96">
        <v>1025</v>
      </c>
      <c r="X96">
        <f t="shared" si="28"/>
        <v>1.0249999999999999</v>
      </c>
      <c r="Y96">
        <v>6.9861111111111107</v>
      </c>
      <c r="Z96">
        <v>953.66666666666663</v>
      </c>
      <c r="AA96">
        <f t="shared" si="29"/>
        <v>0.95366666666666666</v>
      </c>
    </row>
    <row r="97" spans="1:27">
      <c r="A97" s="1" t="s">
        <v>48</v>
      </c>
      <c r="V97">
        <v>7.1340277777777779</v>
      </c>
      <c r="W97">
        <v>1089</v>
      </c>
      <c r="X97">
        <f t="shared" si="28"/>
        <v>1.089</v>
      </c>
      <c r="Y97">
        <v>7.1340277777777779</v>
      </c>
      <c r="Z97">
        <v>1089</v>
      </c>
      <c r="AA97">
        <v>1.089</v>
      </c>
    </row>
    <row r="98" spans="1:27">
      <c r="A98" s="3" t="s">
        <v>14</v>
      </c>
      <c r="B98" s="3" t="s">
        <v>11</v>
      </c>
      <c r="C98" s="3" t="s">
        <v>12</v>
      </c>
      <c r="V98">
        <v>7.84375</v>
      </c>
      <c r="W98">
        <v>1197</v>
      </c>
      <c r="X98">
        <f t="shared" si="28"/>
        <v>1.1970000000000001</v>
      </c>
      <c r="Y98">
        <v>7.84375</v>
      </c>
      <c r="Z98">
        <v>1197</v>
      </c>
      <c r="AA98">
        <v>1.1970000000000001</v>
      </c>
    </row>
    <row r="99" spans="1:27">
      <c r="A99">
        <v>2.6923611111051287</v>
      </c>
      <c r="B99" s="6">
        <v>90</v>
      </c>
      <c r="C99">
        <f>B99/1000</f>
        <v>0.09</v>
      </c>
      <c r="V99">
        <v>8.0659722222222232</v>
      </c>
      <c r="W99">
        <v>1233</v>
      </c>
      <c r="X99">
        <f t="shared" si="28"/>
        <v>1.2330000000000001</v>
      </c>
      <c r="Y99">
        <v>8.0659722222222232</v>
      </c>
      <c r="Z99">
        <v>1233</v>
      </c>
      <c r="AA99">
        <v>1.2330000000000001</v>
      </c>
    </row>
    <row r="100" spans="1:27">
      <c r="A100">
        <v>4.7097222222218988</v>
      </c>
      <c r="B100" s="6">
        <v>95</v>
      </c>
      <c r="C100">
        <f t="shared" ref="C100:C124" si="30">B100/1000</f>
        <v>9.5000000000000001E-2</v>
      </c>
      <c r="V100">
        <v>8.8388888888888886</v>
      </c>
      <c r="W100">
        <v>1312</v>
      </c>
      <c r="X100">
        <f t="shared" si="28"/>
        <v>1.3120000000000001</v>
      </c>
      <c r="Y100">
        <v>8.8388888888888886</v>
      </c>
      <c r="Z100">
        <v>1312</v>
      </c>
      <c r="AA100">
        <v>1.3120000000000001</v>
      </c>
    </row>
    <row r="101" spans="1:27">
      <c r="A101">
        <v>4.9701388888861402</v>
      </c>
      <c r="B101" s="6">
        <v>30</v>
      </c>
      <c r="C101">
        <f t="shared" si="30"/>
        <v>0.03</v>
      </c>
      <c r="V101">
        <v>9.1173611111111104</v>
      </c>
      <c r="W101">
        <v>1426</v>
      </c>
      <c r="X101">
        <f t="shared" si="28"/>
        <v>1.4259999999999999</v>
      </c>
      <c r="Y101">
        <v>9.1173611111111104</v>
      </c>
      <c r="Z101">
        <v>1426</v>
      </c>
      <c r="AA101">
        <v>1.4259999999999999</v>
      </c>
    </row>
    <row r="102" spans="1:27">
      <c r="A102">
        <v>5.7118055555547471</v>
      </c>
      <c r="B102" s="6">
        <v>80</v>
      </c>
      <c r="C102">
        <f t="shared" si="30"/>
        <v>0.08</v>
      </c>
      <c r="V102">
        <v>9.8479166666666664</v>
      </c>
      <c r="W102">
        <v>1440</v>
      </c>
      <c r="X102">
        <f t="shared" si="28"/>
        <v>1.44</v>
      </c>
      <c r="Y102">
        <v>9.8479166666666664</v>
      </c>
      <c r="Z102">
        <v>1440</v>
      </c>
      <c r="AA102">
        <v>1.44</v>
      </c>
    </row>
    <row r="103" spans="1:27">
      <c r="A103">
        <v>5.96875</v>
      </c>
      <c r="B103" s="6">
        <v>82</v>
      </c>
      <c r="C103">
        <f t="shared" si="30"/>
        <v>8.2000000000000003E-2</v>
      </c>
      <c r="V103">
        <v>11.8125</v>
      </c>
      <c r="W103">
        <v>1594</v>
      </c>
      <c r="X103">
        <f t="shared" si="28"/>
        <v>1.5940000000000001</v>
      </c>
      <c r="Y103">
        <v>11.8125</v>
      </c>
      <c r="Z103">
        <v>1594</v>
      </c>
      <c r="AA103">
        <v>1.5940000000000001</v>
      </c>
    </row>
    <row r="104" spans="1:27">
      <c r="A104">
        <v>6.7062499999956344</v>
      </c>
      <c r="B104" s="6">
        <v>107</v>
      </c>
      <c r="C104">
        <f t="shared" si="30"/>
        <v>0.107</v>
      </c>
    </row>
    <row r="105" spans="1:27">
      <c r="A105">
        <v>7.0111111111109494</v>
      </c>
      <c r="B105" s="6">
        <v>85</v>
      </c>
      <c r="C105">
        <f t="shared" si="30"/>
        <v>8.5000000000000006E-2</v>
      </c>
      <c r="V105" s="1" t="s">
        <v>49</v>
      </c>
    </row>
    <row r="106" spans="1:27">
      <c r="A106">
        <v>7.71875</v>
      </c>
      <c r="B106" s="6">
        <v>160</v>
      </c>
      <c r="C106">
        <f t="shared" si="30"/>
        <v>0.16</v>
      </c>
      <c r="V106" s="3" t="s">
        <v>14</v>
      </c>
      <c r="W106" s="3" t="s">
        <v>11</v>
      </c>
      <c r="X106" s="3" t="s">
        <v>12</v>
      </c>
    </row>
    <row r="107" spans="1:27">
      <c r="A107">
        <v>7.9958333333270275</v>
      </c>
      <c r="B107" s="6">
        <v>90</v>
      </c>
      <c r="C107">
        <f t="shared" si="30"/>
        <v>0.09</v>
      </c>
      <c r="V107">
        <v>0</v>
      </c>
      <c r="W107" s="6">
        <v>50.666666666666742</v>
      </c>
      <c r="X107">
        <f>W107/1000</f>
        <v>5.0666666666666742E-2</v>
      </c>
    </row>
    <row r="108" spans="1:27">
      <c r="A108">
        <v>8.6756944444423425</v>
      </c>
      <c r="B108" s="6">
        <v>106</v>
      </c>
      <c r="C108">
        <f t="shared" si="30"/>
        <v>0.106</v>
      </c>
      <c r="V108">
        <v>1.0708333333313931</v>
      </c>
      <c r="W108" s="6">
        <v>170.66666666666674</v>
      </c>
      <c r="X108">
        <f t="shared" ref="X108:X123" si="31">W108/1000</f>
        <v>0.17066666666666674</v>
      </c>
    </row>
    <row r="109" spans="1:27">
      <c r="A109">
        <v>9.0041666666656965</v>
      </c>
      <c r="B109" s="6">
        <v>90</v>
      </c>
      <c r="C109">
        <f t="shared" si="30"/>
        <v>0.09</v>
      </c>
      <c r="V109">
        <v>1.6611111111051287</v>
      </c>
      <c r="W109" s="6">
        <v>130.66666666666674</v>
      </c>
      <c r="X109">
        <f t="shared" si="31"/>
        <v>0.13066666666666674</v>
      </c>
    </row>
    <row r="110" spans="1:27">
      <c r="A110">
        <v>11.245138888888889</v>
      </c>
      <c r="B110">
        <v>99.333333333333258</v>
      </c>
      <c r="C110">
        <f t="shared" si="30"/>
        <v>9.933333333333326E-2</v>
      </c>
      <c r="V110">
        <v>1.9499999999970896</v>
      </c>
      <c r="W110" s="6">
        <v>100.66666666666674</v>
      </c>
      <c r="X110">
        <f t="shared" si="31"/>
        <v>0.10066666666666674</v>
      </c>
    </row>
    <row r="111" spans="1:27">
      <c r="A111">
        <v>11.985416666666666</v>
      </c>
      <c r="B111">
        <v>129.33333333333326</v>
      </c>
      <c r="C111">
        <f t="shared" si="30"/>
        <v>0.12933333333333324</v>
      </c>
      <c r="V111">
        <v>2.6923611111051287</v>
      </c>
      <c r="W111" s="6">
        <v>230.66666666666674</v>
      </c>
      <c r="X111">
        <f t="shared" si="31"/>
        <v>0.23066666666666674</v>
      </c>
    </row>
    <row r="112" spans="1:27">
      <c r="A112">
        <v>12.245833333333332</v>
      </c>
      <c r="B112">
        <v>145.33333333333326</v>
      </c>
      <c r="C112">
        <f t="shared" si="30"/>
        <v>0.14533333333333326</v>
      </c>
      <c r="V112">
        <v>4.7097222222218988</v>
      </c>
      <c r="W112" s="6">
        <v>248.66666666666674</v>
      </c>
      <c r="X112">
        <f t="shared" si="31"/>
        <v>0.24866666666666673</v>
      </c>
    </row>
    <row r="113" spans="1:24">
      <c r="A113">
        <v>13.013194444444444</v>
      </c>
      <c r="B113">
        <v>211.33333333333326</v>
      </c>
      <c r="C113">
        <f t="shared" si="30"/>
        <v>0.21133333333333326</v>
      </c>
      <c r="V113">
        <v>4.9701388888861402</v>
      </c>
      <c r="W113" s="6">
        <v>220.66666666666674</v>
      </c>
      <c r="X113">
        <f t="shared" si="31"/>
        <v>0.22066666666666673</v>
      </c>
    </row>
    <row r="114" spans="1:24">
      <c r="A114">
        <v>13.21875</v>
      </c>
      <c r="B114">
        <v>241.33333333333326</v>
      </c>
      <c r="C114">
        <f t="shared" si="30"/>
        <v>0.24133333333333326</v>
      </c>
      <c r="V114">
        <v>5.0152777777777775</v>
      </c>
      <c r="W114">
        <v>346.66666666666674</v>
      </c>
      <c r="X114">
        <f t="shared" si="31"/>
        <v>0.34666666666666673</v>
      </c>
    </row>
    <row r="115" spans="1:24">
      <c r="A115">
        <v>15.988194444444444</v>
      </c>
      <c r="B115">
        <v>391.33333333333326</v>
      </c>
      <c r="C115">
        <f t="shared" si="30"/>
        <v>0.39133333333333326</v>
      </c>
      <c r="V115">
        <v>5.2381944444444448</v>
      </c>
      <c r="W115">
        <v>372.66666666666674</v>
      </c>
      <c r="X115">
        <f t="shared" si="31"/>
        <v>0.37266666666666676</v>
      </c>
    </row>
    <row r="116" spans="1:24">
      <c r="A116">
        <v>16.285416666666666</v>
      </c>
      <c r="B116">
        <v>424.33333333333326</v>
      </c>
      <c r="C116">
        <f t="shared" si="30"/>
        <v>0.42433333333333328</v>
      </c>
      <c r="V116">
        <v>6.0138888888888893</v>
      </c>
      <c r="W116">
        <v>488.66666666666674</v>
      </c>
      <c r="X116">
        <f t="shared" si="31"/>
        <v>0.48866666666666675</v>
      </c>
    </row>
    <row r="117" spans="1:24">
      <c r="A117">
        <v>17.002083333333335</v>
      </c>
      <c r="B117">
        <v>522.33333333333326</v>
      </c>
      <c r="C117">
        <f t="shared" si="30"/>
        <v>0.52233333333333321</v>
      </c>
      <c r="V117">
        <v>6.218055555555555</v>
      </c>
      <c r="W117">
        <v>590.66666666666674</v>
      </c>
      <c r="X117">
        <f t="shared" si="31"/>
        <v>0.59066666666666678</v>
      </c>
    </row>
    <row r="118" spans="1:24">
      <c r="A118">
        <v>17.234027777777779</v>
      </c>
      <c r="B118">
        <v>547.33333333333326</v>
      </c>
      <c r="C118">
        <f t="shared" si="30"/>
        <v>0.54733333333333323</v>
      </c>
      <c r="V118">
        <v>6.9861111111111107</v>
      </c>
      <c r="W118">
        <v>721.66666666666674</v>
      </c>
      <c r="X118">
        <f t="shared" si="31"/>
        <v>0.72166666666666679</v>
      </c>
    </row>
    <row r="119" spans="1:24">
      <c r="A119">
        <v>18.00138888888889</v>
      </c>
      <c r="B119">
        <v>599.33333333333326</v>
      </c>
      <c r="C119">
        <f t="shared" si="30"/>
        <v>0.59933333333333327</v>
      </c>
      <c r="V119">
        <v>8.9965277777777768</v>
      </c>
      <c r="W119">
        <v>785.66666666666674</v>
      </c>
      <c r="X119">
        <f t="shared" si="31"/>
        <v>0.78566666666666674</v>
      </c>
    </row>
    <row r="120" spans="1:24">
      <c r="A120">
        <v>18.239583333333332</v>
      </c>
      <c r="B120">
        <v>605.33333333333326</v>
      </c>
      <c r="C120">
        <f t="shared" si="30"/>
        <v>0.60533333333333328</v>
      </c>
      <c r="V120">
        <v>9.2743055555555554</v>
      </c>
      <c r="W120">
        <v>835.66666666666674</v>
      </c>
      <c r="X120">
        <f t="shared" si="31"/>
        <v>0.83566666666666678</v>
      </c>
    </row>
    <row r="121" spans="1:24">
      <c r="A121">
        <v>19.008333333333333</v>
      </c>
      <c r="B121">
        <v>652.33333333333326</v>
      </c>
      <c r="C121">
        <f t="shared" si="30"/>
        <v>0.65233333333333321</v>
      </c>
      <c r="V121">
        <v>9.9791666666666661</v>
      </c>
      <c r="W121">
        <v>883.66666666666674</v>
      </c>
      <c r="X121">
        <f t="shared" si="31"/>
        <v>0.88366666666666671</v>
      </c>
    </row>
    <row r="122" spans="1:24">
      <c r="A122">
        <v>19.215972222222224</v>
      </c>
      <c r="B122">
        <v>636.33333333333326</v>
      </c>
      <c r="C122">
        <f t="shared" si="30"/>
        <v>0.63633333333333331</v>
      </c>
      <c r="V122">
        <v>10.227083333333333</v>
      </c>
      <c r="W122">
        <v>890.66666666666674</v>
      </c>
      <c r="X122">
        <f t="shared" si="31"/>
        <v>0.89066666666666672</v>
      </c>
    </row>
    <row r="123" spans="1:24">
      <c r="A123">
        <v>20.072916666666668</v>
      </c>
      <c r="B123">
        <v>680.33333333333326</v>
      </c>
      <c r="C123">
        <f t="shared" si="30"/>
        <v>0.68033333333333323</v>
      </c>
      <c r="V123">
        <v>10.988194444444444</v>
      </c>
      <c r="W123">
        <v>922.66666666666674</v>
      </c>
      <c r="X123">
        <f t="shared" si="31"/>
        <v>0.92266666666666675</v>
      </c>
    </row>
    <row r="124" spans="1:24">
      <c r="A124">
        <v>20.194444444444446</v>
      </c>
      <c r="B124">
        <v>654.33333333333326</v>
      </c>
      <c r="C124">
        <f t="shared" si="30"/>
        <v>0.65433333333333321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01DC7-58F4-BB40-826E-26FC957B1FAE}">
  <dimension ref="A1:AA101"/>
  <sheetViews>
    <sheetView topLeftCell="S66" workbookViewId="0">
      <selection activeCell="AA117" sqref="AA117"/>
    </sheetView>
  </sheetViews>
  <sheetFormatPr baseColWidth="10" defaultRowHeight="15"/>
  <cols>
    <col min="1" max="1" width="18.1640625" bestFit="1" customWidth="1"/>
    <col min="2" max="2" width="17.83203125" bestFit="1" customWidth="1"/>
    <col min="3" max="3" width="16.6640625" bestFit="1" customWidth="1"/>
    <col min="4" max="4" width="18.33203125" bestFit="1" customWidth="1"/>
    <col min="5" max="5" width="17.6640625" bestFit="1" customWidth="1"/>
    <col min="6" max="6" width="16" bestFit="1" customWidth="1"/>
    <col min="22" max="22" width="18.1640625" bestFit="1" customWidth="1"/>
    <col min="23" max="23" width="17.83203125" bestFit="1" customWidth="1"/>
    <col min="24" max="24" width="16.6640625" bestFit="1" customWidth="1"/>
    <col min="25" max="25" width="18.33203125" bestFit="1" customWidth="1"/>
    <col min="26" max="26" width="17.6640625" bestFit="1" customWidth="1"/>
    <col min="27" max="27" width="16" bestFit="1" customWidth="1"/>
  </cols>
  <sheetData>
    <row r="1" spans="1:27">
      <c r="A1" s="14" t="s">
        <v>20</v>
      </c>
      <c r="V1" s="14" t="s">
        <v>21</v>
      </c>
    </row>
    <row r="2" spans="1:27">
      <c r="A2" s="3" t="s">
        <v>10</v>
      </c>
      <c r="B2" s="3" t="s">
        <v>9</v>
      </c>
      <c r="C2" s="3" t="s">
        <v>13</v>
      </c>
      <c r="D2" s="3" t="s">
        <v>14</v>
      </c>
      <c r="E2" s="3" t="s">
        <v>18</v>
      </c>
      <c r="F2" s="3" t="s">
        <v>19</v>
      </c>
      <c r="V2" s="3" t="s">
        <v>10</v>
      </c>
      <c r="W2" s="3" t="s">
        <v>9</v>
      </c>
      <c r="X2" s="3" t="s">
        <v>13</v>
      </c>
      <c r="Y2" s="3" t="s">
        <v>14</v>
      </c>
      <c r="Z2" s="3" t="s">
        <v>18</v>
      </c>
      <c r="AA2" s="3" t="s">
        <v>19</v>
      </c>
    </row>
    <row r="3" spans="1:27">
      <c r="A3">
        <v>1139</v>
      </c>
      <c r="B3">
        <f>A3-$A$3</f>
        <v>0</v>
      </c>
      <c r="C3">
        <f>B3/60</f>
        <v>0</v>
      </c>
      <c r="D3">
        <f>C3/24</f>
        <v>0</v>
      </c>
      <c r="E3">
        <v>4.5</v>
      </c>
      <c r="F3">
        <f>E3/1000</f>
        <v>4.4999999999999997E-3</v>
      </c>
      <c r="V3">
        <v>1139</v>
      </c>
      <c r="W3">
        <f>V3-$V$3</f>
        <v>0</v>
      </c>
      <c r="X3">
        <f>W3/60</f>
        <v>0</v>
      </c>
      <c r="Y3">
        <f>X3/24</f>
        <v>0</v>
      </c>
      <c r="Z3">
        <v>0.6666666666666714</v>
      </c>
      <c r="AA3">
        <f>Z3/1000</f>
        <v>6.6666666666667141E-4</v>
      </c>
    </row>
    <row r="4" spans="1:27">
      <c r="A4">
        <v>4020</v>
      </c>
      <c r="B4">
        <f t="shared" ref="B4:B34" si="0">A4-$A$3</f>
        <v>2881</v>
      </c>
      <c r="C4">
        <f t="shared" ref="C4:C34" si="1">B4/60</f>
        <v>48.016666666666666</v>
      </c>
      <c r="D4">
        <f t="shared" ref="D4:D34" si="2">C4/24</f>
        <v>2.0006944444444446</v>
      </c>
      <c r="E4">
        <v>30.5</v>
      </c>
      <c r="F4">
        <f t="shared" ref="F4:F34" si="3">E4/1000</f>
        <v>3.0499999999999999E-2</v>
      </c>
      <c r="V4">
        <v>4020</v>
      </c>
      <c r="W4">
        <f t="shared" ref="W4:W19" si="4">V4-$V$3</f>
        <v>2881</v>
      </c>
      <c r="X4">
        <f t="shared" ref="X4:X19" si="5">W4/60</f>
        <v>48.016666666666666</v>
      </c>
      <c r="Y4">
        <f t="shared" ref="Y4:Y19" si="6">X4/24</f>
        <v>2.0006944444444446</v>
      </c>
      <c r="Z4">
        <v>31.666666666666671</v>
      </c>
      <c r="AA4">
        <f t="shared" ref="AA4:AA19" si="7">Z4/1000</f>
        <v>3.1666666666666669E-2</v>
      </c>
    </row>
    <row r="5" spans="1:27">
      <c r="A5">
        <v>4358</v>
      </c>
      <c r="B5">
        <f t="shared" si="0"/>
        <v>3219</v>
      </c>
      <c r="C5">
        <f t="shared" si="1"/>
        <v>53.65</v>
      </c>
      <c r="D5">
        <f t="shared" si="2"/>
        <v>2.2354166666666666</v>
      </c>
      <c r="E5">
        <v>30.5</v>
      </c>
      <c r="F5">
        <f t="shared" si="3"/>
        <v>3.0499999999999999E-2</v>
      </c>
      <c r="V5">
        <v>4358</v>
      </c>
      <c r="W5">
        <f t="shared" si="4"/>
        <v>3219</v>
      </c>
      <c r="X5">
        <f t="shared" si="5"/>
        <v>53.65</v>
      </c>
      <c r="Y5">
        <f t="shared" si="6"/>
        <v>2.2354166666666666</v>
      </c>
      <c r="Z5">
        <v>35.666666666666671</v>
      </c>
      <c r="AA5">
        <f t="shared" si="7"/>
        <v>3.5666666666666673E-2</v>
      </c>
    </row>
    <row r="6" spans="1:27">
      <c r="A6">
        <v>5448</v>
      </c>
      <c r="B6">
        <f t="shared" si="0"/>
        <v>4309</v>
      </c>
      <c r="C6">
        <f t="shared" si="1"/>
        <v>71.816666666666663</v>
      </c>
      <c r="D6">
        <f t="shared" si="2"/>
        <v>2.9923611111111108</v>
      </c>
      <c r="E6">
        <v>45.5</v>
      </c>
      <c r="F6">
        <f t="shared" si="3"/>
        <v>4.5499999999999999E-2</v>
      </c>
      <c r="V6">
        <v>5448</v>
      </c>
      <c r="W6">
        <f t="shared" si="4"/>
        <v>4309</v>
      </c>
      <c r="X6">
        <f t="shared" si="5"/>
        <v>71.816666666666663</v>
      </c>
      <c r="Y6">
        <f t="shared" si="6"/>
        <v>2.9923611111111108</v>
      </c>
      <c r="Z6">
        <v>58.666666666666671</v>
      </c>
      <c r="AA6">
        <f t="shared" si="7"/>
        <v>5.8666666666666673E-2</v>
      </c>
    </row>
    <row r="7" spans="1:27">
      <c r="A7">
        <v>5795</v>
      </c>
      <c r="B7">
        <f t="shared" si="0"/>
        <v>4656</v>
      </c>
      <c r="C7">
        <f t="shared" si="1"/>
        <v>77.599999999999994</v>
      </c>
      <c r="D7">
        <f t="shared" si="2"/>
        <v>3.2333333333333329</v>
      </c>
      <c r="E7">
        <v>49.5</v>
      </c>
      <c r="F7">
        <f t="shared" si="3"/>
        <v>4.9500000000000002E-2</v>
      </c>
      <c r="V7">
        <v>5795</v>
      </c>
      <c r="W7">
        <f t="shared" si="4"/>
        <v>4656</v>
      </c>
      <c r="X7">
        <f t="shared" si="5"/>
        <v>77.599999999999994</v>
      </c>
      <c r="Y7">
        <f t="shared" si="6"/>
        <v>3.2333333333333329</v>
      </c>
      <c r="Z7">
        <v>67.666666666666671</v>
      </c>
      <c r="AA7">
        <f t="shared" si="7"/>
        <v>6.7666666666666667E-2</v>
      </c>
    </row>
    <row r="8" spans="1:27">
      <c r="A8">
        <v>6899</v>
      </c>
      <c r="B8">
        <f t="shared" si="0"/>
        <v>5760</v>
      </c>
      <c r="C8">
        <f t="shared" si="1"/>
        <v>96</v>
      </c>
      <c r="D8">
        <f t="shared" si="2"/>
        <v>4</v>
      </c>
      <c r="E8">
        <v>111.5</v>
      </c>
      <c r="F8">
        <f t="shared" si="3"/>
        <v>0.1115</v>
      </c>
      <c r="V8">
        <v>6899</v>
      </c>
      <c r="W8">
        <f t="shared" si="4"/>
        <v>5760</v>
      </c>
      <c r="X8">
        <f t="shared" si="5"/>
        <v>96</v>
      </c>
      <c r="Y8">
        <f t="shared" si="6"/>
        <v>4</v>
      </c>
      <c r="Z8">
        <v>107.66666666666667</v>
      </c>
      <c r="AA8">
        <f t="shared" si="7"/>
        <v>0.10766666666666667</v>
      </c>
    </row>
    <row r="9" spans="1:27">
      <c r="A9">
        <v>7224</v>
      </c>
      <c r="B9">
        <f t="shared" si="0"/>
        <v>6085</v>
      </c>
      <c r="C9">
        <f t="shared" si="1"/>
        <v>101.41666666666667</v>
      </c>
      <c r="D9">
        <f t="shared" si="2"/>
        <v>4.2256944444444446</v>
      </c>
      <c r="E9">
        <v>116.5</v>
      </c>
      <c r="F9">
        <f t="shared" si="3"/>
        <v>0.11650000000000001</v>
      </c>
      <c r="V9">
        <v>7224</v>
      </c>
      <c r="W9">
        <f t="shared" si="4"/>
        <v>6085</v>
      </c>
      <c r="X9">
        <f t="shared" si="5"/>
        <v>101.41666666666667</v>
      </c>
      <c r="Y9">
        <f t="shared" si="6"/>
        <v>4.2256944444444446</v>
      </c>
      <c r="Z9">
        <v>125.66666666666667</v>
      </c>
      <c r="AA9">
        <f t="shared" si="7"/>
        <v>0.12566666666666668</v>
      </c>
    </row>
    <row r="10" spans="1:27">
      <c r="A10">
        <v>8361</v>
      </c>
      <c r="B10">
        <f t="shared" si="0"/>
        <v>7222</v>
      </c>
      <c r="C10">
        <f t="shared" si="1"/>
        <v>120.36666666666666</v>
      </c>
      <c r="D10">
        <f t="shared" si="2"/>
        <v>5.0152777777777775</v>
      </c>
      <c r="E10">
        <v>48.5</v>
      </c>
      <c r="F10">
        <f t="shared" si="3"/>
        <v>4.8500000000000001E-2</v>
      </c>
      <c r="V10">
        <v>8361</v>
      </c>
      <c r="W10">
        <f t="shared" si="4"/>
        <v>7222</v>
      </c>
      <c r="X10">
        <f t="shared" si="5"/>
        <v>120.36666666666666</v>
      </c>
      <c r="Y10">
        <f t="shared" si="6"/>
        <v>5.0152777777777775</v>
      </c>
      <c r="Z10">
        <v>162.66666666666669</v>
      </c>
      <c r="AA10">
        <f t="shared" si="7"/>
        <v>0.16266666666666668</v>
      </c>
    </row>
    <row r="11" spans="1:27">
      <c r="A11">
        <v>8682</v>
      </c>
      <c r="B11">
        <f t="shared" si="0"/>
        <v>7543</v>
      </c>
      <c r="C11">
        <f t="shared" si="1"/>
        <v>125.71666666666667</v>
      </c>
      <c r="D11">
        <f t="shared" si="2"/>
        <v>5.2381944444444448</v>
      </c>
      <c r="E11">
        <v>51.5</v>
      </c>
      <c r="F11">
        <f t="shared" si="3"/>
        <v>5.1499999999999997E-2</v>
      </c>
      <c r="V11">
        <v>8682</v>
      </c>
      <c r="W11">
        <f t="shared" si="4"/>
        <v>7543</v>
      </c>
      <c r="X11">
        <f t="shared" si="5"/>
        <v>125.71666666666667</v>
      </c>
      <c r="Y11">
        <f t="shared" si="6"/>
        <v>5.2381944444444448</v>
      </c>
      <c r="Z11">
        <v>175.66666666666669</v>
      </c>
      <c r="AA11">
        <f t="shared" si="7"/>
        <v>0.17566666666666669</v>
      </c>
    </row>
    <row r="12" spans="1:27">
      <c r="A12">
        <v>9799</v>
      </c>
      <c r="B12">
        <f t="shared" si="0"/>
        <v>8660</v>
      </c>
      <c r="C12">
        <f t="shared" si="1"/>
        <v>144.33333333333334</v>
      </c>
      <c r="D12">
        <f t="shared" si="2"/>
        <v>6.0138888888888893</v>
      </c>
      <c r="E12">
        <v>68.5</v>
      </c>
      <c r="F12">
        <f t="shared" si="3"/>
        <v>6.8500000000000005E-2</v>
      </c>
      <c r="V12">
        <v>9799</v>
      </c>
      <c r="W12">
        <f t="shared" si="4"/>
        <v>8660</v>
      </c>
      <c r="X12">
        <f t="shared" si="5"/>
        <v>144.33333333333334</v>
      </c>
      <c r="Y12">
        <f t="shared" si="6"/>
        <v>6.0138888888888893</v>
      </c>
      <c r="Z12">
        <v>269.66666666666669</v>
      </c>
      <c r="AA12">
        <f t="shared" si="7"/>
        <v>0.26966666666666667</v>
      </c>
    </row>
    <row r="13" spans="1:27">
      <c r="A13">
        <v>10093</v>
      </c>
      <c r="B13">
        <f t="shared" si="0"/>
        <v>8954</v>
      </c>
      <c r="C13">
        <f t="shared" si="1"/>
        <v>149.23333333333332</v>
      </c>
      <c r="D13">
        <f t="shared" si="2"/>
        <v>6.218055555555555</v>
      </c>
      <c r="E13">
        <v>70.5</v>
      </c>
      <c r="F13">
        <f t="shared" si="3"/>
        <v>7.0499999999999993E-2</v>
      </c>
      <c r="V13">
        <v>10093</v>
      </c>
      <c r="W13">
        <f t="shared" si="4"/>
        <v>8954</v>
      </c>
      <c r="X13">
        <f t="shared" si="5"/>
        <v>149.23333333333332</v>
      </c>
      <c r="Y13">
        <f t="shared" si="6"/>
        <v>6.218055555555555</v>
      </c>
      <c r="Z13">
        <v>285.66666666666669</v>
      </c>
      <c r="AA13">
        <f t="shared" si="7"/>
        <v>0.28566666666666668</v>
      </c>
    </row>
    <row r="14" spans="1:27">
      <c r="A14">
        <v>11199</v>
      </c>
      <c r="B14">
        <f t="shared" si="0"/>
        <v>10060</v>
      </c>
      <c r="C14">
        <f t="shared" si="1"/>
        <v>167.66666666666666</v>
      </c>
      <c r="D14">
        <f t="shared" si="2"/>
        <v>6.9861111111111107</v>
      </c>
      <c r="E14">
        <v>95.5</v>
      </c>
      <c r="F14">
        <f t="shared" si="3"/>
        <v>9.5500000000000002E-2</v>
      </c>
      <c r="V14">
        <v>11199</v>
      </c>
      <c r="W14">
        <f t="shared" si="4"/>
        <v>10060</v>
      </c>
      <c r="X14">
        <f t="shared" si="5"/>
        <v>167.66666666666666</v>
      </c>
      <c r="Y14">
        <f t="shared" si="6"/>
        <v>6.9861111111111107</v>
      </c>
      <c r="Z14">
        <v>377.66666666666669</v>
      </c>
      <c r="AA14">
        <f t="shared" si="7"/>
        <v>0.37766666666666671</v>
      </c>
    </row>
    <row r="15" spans="1:27">
      <c r="A15">
        <v>14094</v>
      </c>
      <c r="B15">
        <f t="shared" si="0"/>
        <v>12955</v>
      </c>
      <c r="C15">
        <f t="shared" si="1"/>
        <v>215.91666666666666</v>
      </c>
      <c r="D15">
        <f t="shared" si="2"/>
        <v>8.9965277777777768</v>
      </c>
      <c r="E15">
        <v>189.5</v>
      </c>
      <c r="F15">
        <f t="shared" si="3"/>
        <v>0.1895</v>
      </c>
      <c r="V15" s="10">
        <v>14094</v>
      </c>
      <c r="W15" s="10">
        <f t="shared" si="4"/>
        <v>12955</v>
      </c>
      <c r="X15" s="10">
        <f t="shared" si="5"/>
        <v>215.91666666666666</v>
      </c>
      <c r="Y15" s="10">
        <f t="shared" si="6"/>
        <v>8.9965277777777768</v>
      </c>
      <c r="Z15" s="10">
        <v>76.666666666666671</v>
      </c>
      <c r="AA15" s="10">
        <f t="shared" si="7"/>
        <v>7.6666666666666675E-2</v>
      </c>
    </row>
    <row r="16" spans="1:27">
      <c r="A16">
        <v>14494</v>
      </c>
      <c r="B16">
        <f t="shared" si="0"/>
        <v>13355</v>
      </c>
      <c r="C16">
        <f t="shared" si="1"/>
        <v>222.58333333333334</v>
      </c>
      <c r="D16">
        <f t="shared" si="2"/>
        <v>9.2743055555555554</v>
      </c>
      <c r="E16">
        <v>190.5</v>
      </c>
      <c r="F16">
        <f t="shared" si="3"/>
        <v>0.1905</v>
      </c>
      <c r="V16" s="10">
        <v>14494</v>
      </c>
      <c r="W16" s="10">
        <f t="shared" si="4"/>
        <v>13355</v>
      </c>
      <c r="X16" s="10">
        <f t="shared" si="5"/>
        <v>222.58333333333334</v>
      </c>
      <c r="Y16" s="10">
        <f t="shared" si="6"/>
        <v>9.2743055555555554</v>
      </c>
      <c r="Z16" s="10">
        <v>86.666666666666671</v>
      </c>
      <c r="AA16" s="10">
        <f t="shared" si="7"/>
        <v>8.666666666666667E-2</v>
      </c>
    </row>
    <row r="17" spans="1:27">
      <c r="A17">
        <v>15509</v>
      </c>
      <c r="B17">
        <f t="shared" si="0"/>
        <v>14370</v>
      </c>
      <c r="C17">
        <f t="shared" si="1"/>
        <v>239.5</v>
      </c>
      <c r="D17">
        <f t="shared" si="2"/>
        <v>9.9791666666666661</v>
      </c>
      <c r="E17">
        <v>212.5</v>
      </c>
      <c r="F17">
        <f t="shared" si="3"/>
        <v>0.21249999999999999</v>
      </c>
      <c r="V17" s="10">
        <v>15509</v>
      </c>
      <c r="W17" s="10">
        <f t="shared" si="4"/>
        <v>14370</v>
      </c>
      <c r="X17" s="10">
        <f t="shared" si="5"/>
        <v>239.5</v>
      </c>
      <c r="Y17" s="10">
        <f t="shared" si="6"/>
        <v>9.9791666666666661</v>
      </c>
      <c r="Z17" s="10">
        <v>134.66666666666669</v>
      </c>
      <c r="AA17" s="10">
        <f t="shared" si="7"/>
        <v>0.13466666666666668</v>
      </c>
    </row>
    <row r="18" spans="1:27">
      <c r="A18">
        <v>15866</v>
      </c>
      <c r="B18">
        <f t="shared" si="0"/>
        <v>14727</v>
      </c>
      <c r="C18">
        <f t="shared" si="1"/>
        <v>245.45</v>
      </c>
      <c r="D18">
        <f t="shared" si="2"/>
        <v>10.227083333333333</v>
      </c>
      <c r="E18">
        <v>153.5</v>
      </c>
      <c r="F18">
        <f t="shared" si="3"/>
        <v>0.1535</v>
      </c>
      <c r="V18" s="10">
        <v>15866</v>
      </c>
      <c r="W18" s="10">
        <f t="shared" si="4"/>
        <v>14727</v>
      </c>
      <c r="X18" s="10">
        <f t="shared" si="5"/>
        <v>245.45</v>
      </c>
      <c r="Y18" s="10">
        <f t="shared" si="6"/>
        <v>10.227083333333333</v>
      </c>
      <c r="Z18" s="10">
        <v>153.66666666666669</v>
      </c>
      <c r="AA18" s="10">
        <f t="shared" si="7"/>
        <v>0.15366666666666667</v>
      </c>
    </row>
    <row r="19" spans="1:27">
      <c r="A19">
        <v>16962</v>
      </c>
      <c r="B19">
        <f t="shared" si="0"/>
        <v>15823</v>
      </c>
      <c r="C19">
        <f t="shared" si="1"/>
        <v>263.71666666666664</v>
      </c>
      <c r="D19">
        <f t="shared" si="2"/>
        <v>10.988194444444444</v>
      </c>
      <c r="E19">
        <v>158.5</v>
      </c>
      <c r="F19">
        <f t="shared" si="3"/>
        <v>0.1585</v>
      </c>
      <c r="V19" s="10">
        <v>16962</v>
      </c>
      <c r="W19" s="10">
        <f t="shared" si="4"/>
        <v>15823</v>
      </c>
      <c r="X19" s="10">
        <f t="shared" si="5"/>
        <v>263.71666666666664</v>
      </c>
      <c r="Y19" s="10">
        <f t="shared" si="6"/>
        <v>10.988194444444444</v>
      </c>
      <c r="Z19" s="10">
        <v>144.66666666666669</v>
      </c>
      <c r="AA19" s="10">
        <f t="shared" si="7"/>
        <v>0.14466666666666669</v>
      </c>
    </row>
    <row r="20" spans="1:27">
      <c r="A20">
        <v>17332</v>
      </c>
      <c r="B20">
        <f t="shared" si="0"/>
        <v>16193</v>
      </c>
      <c r="C20">
        <f t="shared" si="1"/>
        <v>269.88333333333333</v>
      </c>
      <c r="D20">
        <f t="shared" si="2"/>
        <v>11.245138888888889</v>
      </c>
      <c r="E20">
        <v>153.5</v>
      </c>
      <c r="F20">
        <f t="shared" si="3"/>
        <v>0.1535</v>
      </c>
    </row>
    <row r="21" spans="1:27">
      <c r="A21">
        <v>18398</v>
      </c>
      <c r="B21">
        <f t="shared" si="0"/>
        <v>17259</v>
      </c>
      <c r="C21">
        <f t="shared" si="1"/>
        <v>287.64999999999998</v>
      </c>
      <c r="D21">
        <f t="shared" si="2"/>
        <v>11.985416666666666</v>
      </c>
      <c r="E21">
        <v>163.5</v>
      </c>
      <c r="F21">
        <f t="shared" si="3"/>
        <v>0.16350000000000001</v>
      </c>
    </row>
    <row r="22" spans="1:27">
      <c r="A22">
        <v>18773</v>
      </c>
      <c r="B22">
        <f t="shared" si="0"/>
        <v>17634</v>
      </c>
      <c r="C22">
        <f t="shared" si="1"/>
        <v>293.89999999999998</v>
      </c>
      <c r="D22">
        <f t="shared" si="2"/>
        <v>12.245833333333332</v>
      </c>
      <c r="E22">
        <v>80.5</v>
      </c>
      <c r="F22">
        <f t="shared" si="3"/>
        <v>8.0500000000000002E-2</v>
      </c>
      <c r="V22" s="14" t="s">
        <v>32</v>
      </c>
      <c r="W22" s="8"/>
      <c r="X22" s="8"/>
      <c r="Y22" s="8"/>
      <c r="Z22" s="8"/>
      <c r="AA22" s="8"/>
    </row>
    <row r="23" spans="1:27">
      <c r="A23">
        <v>19878</v>
      </c>
      <c r="B23">
        <f t="shared" si="0"/>
        <v>18739</v>
      </c>
      <c r="C23">
        <f t="shared" si="1"/>
        <v>312.31666666666666</v>
      </c>
      <c r="D23">
        <f t="shared" si="2"/>
        <v>13.013194444444444</v>
      </c>
      <c r="E23">
        <v>91.5</v>
      </c>
      <c r="F23">
        <f t="shared" si="3"/>
        <v>9.1499999999999998E-2</v>
      </c>
      <c r="V23" s="7" t="s">
        <v>10</v>
      </c>
      <c r="W23" s="7" t="s">
        <v>9</v>
      </c>
      <c r="X23" s="7" t="s">
        <v>13</v>
      </c>
      <c r="Y23" s="7" t="s">
        <v>14</v>
      </c>
      <c r="Z23" s="7" t="s">
        <v>18</v>
      </c>
      <c r="AA23" s="7" t="s">
        <v>19</v>
      </c>
    </row>
    <row r="24" spans="1:27">
      <c r="A24">
        <v>20174</v>
      </c>
      <c r="B24">
        <f t="shared" si="0"/>
        <v>19035</v>
      </c>
      <c r="C24">
        <f t="shared" si="1"/>
        <v>317.25</v>
      </c>
      <c r="D24">
        <f t="shared" si="2"/>
        <v>13.21875</v>
      </c>
      <c r="E24">
        <v>83.5</v>
      </c>
      <c r="F24">
        <f t="shared" si="3"/>
        <v>8.3500000000000005E-2</v>
      </c>
      <c r="V24">
        <v>1139</v>
      </c>
      <c r="W24" s="8">
        <f>V24-$V$24</f>
        <v>0</v>
      </c>
      <c r="X24" s="8">
        <f>W24/60</f>
        <v>0</v>
      </c>
      <c r="Y24" s="8">
        <f>X24/24</f>
        <v>0</v>
      </c>
      <c r="Z24" s="8">
        <v>15.666666666666671</v>
      </c>
      <c r="AA24" s="8">
        <f>Z24/1000</f>
        <v>1.5666666666666672E-2</v>
      </c>
    </row>
    <row r="25" spans="1:27">
      <c r="A25">
        <v>24162</v>
      </c>
      <c r="B25">
        <f t="shared" si="0"/>
        <v>23023</v>
      </c>
      <c r="C25">
        <f t="shared" si="1"/>
        <v>383.71666666666664</v>
      </c>
      <c r="D25">
        <f t="shared" si="2"/>
        <v>15.988194444444444</v>
      </c>
      <c r="E25">
        <v>115.5</v>
      </c>
      <c r="F25">
        <f t="shared" si="3"/>
        <v>0.11550000000000001</v>
      </c>
      <c r="V25">
        <v>4020</v>
      </c>
      <c r="W25" s="8">
        <f t="shared" ref="W25:W40" si="8">V25-$V$24</f>
        <v>2881</v>
      </c>
      <c r="X25" s="8">
        <f t="shared" ref="X25:X40" si="9">W25/60</f>
        <v>48.016666666666666</v>
      </c>
      <c r="Y25" s="8">
        <f t="shared" ref="Y25:Y40" si="10">X25/24</f>
        <v>2.0006944444444446</v>
      </c>
      <c r="Z25" s="8">
        <v>98.666666666666671</v>
      </c>
      <c r="AA25" s="8">
        <f t="shared" ref="AA25:AA40" si="11">Z25/1000</f>
        <v>9.8666666666666666E-2</v>
      </c>
    </row>
    <row r="26" spans="1:27">
      <c r="A26">
        <v>24590</v>
      </c>
      <c r="B26">
        <f t="shared" si="0"/>
        <v>23451</v>
      </c>
      <c r="C26">
        <f t="shared" si="1"/>
        <v>390.85</v>
      </c>
      <c r="D26">
        <f t="shared" si="2"/>
        <v>16.285416666666666</v>
      </c>
      <c r="E26">
        <v>120.5</v>
      </c>
      <c r="F26">
        <f t="shared" si="3"/>
        <v>0.1205</v>
      </c>
      <c r="V26">
        <v>4358</v>
      </c>
      <c r="W26" s="8">
        <f t="shared" si="8"/>
        <v>3219</v>
      </c>
      <c r="X26" s="8">
        <f t="shared" si="9"/>
        <v>53.65</v>
      </c>
      <c r="Y26" s="8">
        <f t="shared" si="10"/>
        <v>2.2354166666666666</v>
      </c>
      <c r="Z26" s="8">
        <v>29.666666666666671</v>
      </c>
      <c r="AA26" s="8">
        <f t="shared" si="11"/>
        <v>2.9666666666666671E-2</v>
      </c>
    </row>
    <row r="27" spans="1:27">
      <c r="A27">
        <v>25622</v>
      </c>
      <c r="B27">
        <f t="shared" si="0"/>
        <v>24483</v>
      </c>
      <c r="C27">
        <f t="shared" si="1"/>
        <v>408.05</v>
      </c>
      <c r="D27">
        <f t="shared" si="2"/>
        <v>17.002083333333335</v>
      </c>
      <c r="E27">
        <v>163.5</v>
      </c>
      <c r="F27">
        <f t="shared" si="3"/>
        <v>0.16350000000000001</v>
      </c>
      <c r="V27">
        <v>5448</v>
      </c>
      <c r="W27" s="8">
        <f t="shared" si="8"/>
        <v>4309</v>
      </c>
      <c r="X27" s="8">
        <f t="shared" si="9"/>
        <v>71.816666666666663</v>
      </c>
      <c r="Y27" s="8">
        <f t="shared" si="10"/>
        <v>2.9923611111111108</v>
      </c>
      <c r="Z27" s="8">
        <v>47.666666666666671</v>
      </c>
      <c r="AA27" s="8">
        <f t="shared" si="11"/>
        <v>4.766666666666667E-2</v>
      </c>
    </row>
    <row r="28" spans="1:27">
      <c r="A28">
        <v>25956</v>
      </c>
      <c r="B28">
        <f t="shared" si="0"/>
        <v>24817</v>
      </c>
      <c r="C28">
        <f t="shared" si="1"/>
        <v>413.61666666666667</v>
      </c>
      <c r="D28">
        <f t="shared" si="2"/>
        <v>17.234027777777779</v>
      </c>
      <c r="E28">
        <v>161.5</v>
      </c>
      <c r="F28">
        <f t="shared" si="3"/>
        <v>0.1615</v>
      </c>
      <c r="V28">
        <v>5795</v>
      </c>
      <c r="W28" s="8">
        <f t="shared" si="8"/>
        <v>4656</v>
      </c>
      <c r="X28" s="8">
        <f t="shared" si="9"/>
        <v>77.599999999999994</v>
      </c>
      <c r="Y28" s="8">
        <f t="shared" si="10"/>
        <v>3.2333333333333329</v>
      </c>
      <c r="Z28" s="8">
        <v>56.666666666666671</v>
      </c>
      <c r="AA28" s="8">
        <f t="shared" si="11"/>
        <v>5.6666666666666671E-2</v>
      </c>
    </row>
    <row r="29" spans="1:27">
      <c r="A29">
        <v>27061</v>
      </c>
      <c r="B29">
        <f t="shared" si="0"/>
        <v>25922</v>
      </c>
      <c r="C29">
        <f t="shared" si="1"/>
        <v>432.03333333333336</v>
      </c>
      <c r="D29">
        <f t="shared" si="2"/>
        <v>18.00138888888889</v>
      </c>
      <c r="E29">
        <v>157.5</v>
      </c>
      <c r="F29">
        <f t="shared" si="3"/>
        <v>0.1575</v>
      </c>
      <c r="V29">
        <v>6899</v>
      </c>
      <c r="W29" s="8">
        <f t="shared" si="8"/>
        <v>5760</v>
      </c>
      <c r="X29" s="8">
        <f t="shared" si="9"/>
        <v>96</v>
      </c>
      <c r="Y29" s="8">
        <f t="shared" si="10"/>
        <v>4</v>
      </c>
      <c r="Z29" s="8">
        <v>88.666666666666671</v>
      </c>
      <c r="AA29" s="8">
        <f t="shared" si="11"/>
        <v>8.8666666666666671E-2</v>
      </c>
    </row>
    <row r="30" spans="1:27">
      <c r="A30">
        <v>27404</v>
      </c>
      <c r="B30">
        <f t="shared" si="0"/>
        <v>26265</v>
      </c>
      <c r="C30">
        <f t="shared" si="1"/>
        <v>437.75</v>
      </c>
      <c r="D30">
        <f t="shared" si="2"/>
        <v>18.239583333333332</v>
      </c>
      <c r="E30">
        <v>174.5</v>
      </c>
      <c r="F30">
        <f t="shared" si="3"/>
        <v>0.17449999999999999</v>
      </c>
      <c r="V30">
        <v>7224</v>
      </c>
      <c r="W30" s="8">
        <f t="shared" si="8"/>
        <v>6085</v>
      </c>
      <c r="X30" s="8">
        <f t="shared" si="9"/>
        <v>101.41666666666667</v>
      </c>
      <c r="Y30" s="8">
        <f t="shared" si="10"/>
        <v>4.2256944444444446</v>
      </c>
      <c r="Z30" s="8">
        <v>87.666666666666671</v>
      </c>
      <c r="AA30" s="8">
        <f t="shared" si="11"/>
        <v>8.7666666666666671E-2</v>
      </c>
    </row>
    <row r="31" spans="1:27">
      <c r="A31">
        <v>28511</v>
      </c>
      <c r="B31">
        <f t="shared" si="0"/>
        <v>27372</v>
      </c>
      <c r="C31">
        <f t="shared" si="1"/>
        <v>456.2</v>
      </c>
      <c r="D31">
        <f t="shared" si="2"/>
        <v>19.008333333333333</v>
      </c>
      <c r="E31">
        <v>181.5</v>
      </c>
      <c r="F31">
        <f t="shared" si="3"/>
        <v>0.18149999999999999</v>
      </c>
      <c r="V31">
        <v>8361</v>
      </c>
      <c r="W31" s="8">
        <f t="shared" si="8"/>
        <v>7222</v>
      </c>
      <c r="X31" s="8">
        <f t="shared" si="9"/>
        <v>120.36666666666666</v>
      </c>
      <c r="Y31" s="8">
        <f t="shared" si="10"/>
        <v>5.0152777777777775</v>
      </c>
      <c r="Z31" s="8">
        <v>156.66666666666669</v>
      </c>
      <c r="AA31" s="8">
        <f t="shared" si="11"/>
        <v>0.15666666666666668</v>
      </c>
    </row>
    <row r="32" spans="1:27">
      <c r="A32">
        <v>28810</v>
      </c>
      <c r="B32">
        <f t="shared" si="0"/>
        <v>27671</v>
      </c>
      <c r="C32">
        <f t="shared" si="1"/>
        <v>461.18333333333334</v>
      </c>
      <c r="D32">
        <f t="shared" si="2"/>
        <v>19.215972222222224</v>
      </c>
      <c r="E32">
        <v>189.5</v>
      </c>
      <c r="F32">
        <f t="shared" si="3"/>
        <v>0.1895</v>
      </c>
      <c r="V32">
        <v>8682</v>
      </c>
      <c r="W32" s="8">
        <f t="shared" si="8"/>
        <v>7543</v>
      </c>
      <c r="X32" s="8">
        <f t="shared" si="9"/>
        <v>125.71666666666667</v>
      </c>
      <c r="Y32" s="8">
        <f t="shared" si="10"/>
        <v>5.2381944444444448</v>
      </c>
      <c r="Z32" s="8">
        <v>175.66666666666669</v>
      </c>
      <c r="AA32" s="8">
        <f t="shared" si="11"/>
        <v>0.17566666666666669</v>
      </c>
    </row>
    <row r="33" spans="1:27">
      <c r="A33">
        <v>30044</v>
      </c>
      <c r="B33">
        <f t="shared" si="0"/>
        <v>28905</v>
      </c>
      <c r="C33">
        <f t="shared" si="1"/>
        <v>481.75</v>
      </c>
      <c r="D33">
        <f t="shared" si="2"/>
        <v>20.072916666666668</v>
      </c>
      <c r="E33">
        <v>203.5</v>
      </c>
      <c r="F33">
        <f t="shared" si="3"/>
        <v>0.20349999999999999</v>
      </c>
      <c r="V33">
        <v>9799</v>
      </c>
      <c r="W33" s="8">
        <f t="shared" si="8"/>
        <v>8660</v>
      </c>
      <c r="X33" s="8">
        <f t="shared" si="9"/>
        <v>144.33333333333334</v>
      </c>
      <c r="Y33" s="8">
        <f t="shared" si="10"/>
        <v>6.0138888888888893</v>
      </c>
      <c r="Z33" s="8">
        <v>300.66666666666669</v>
      </c>
      <c r="AA33" s="8">
        <f t="shared" si="11"/>
        <v>0.30066666666666669</v>
      </c>
    </row>
    <row r="34" spans="1:27">
      <c r="A34">
        <v>30219</v>
      </c>
      <c r="B34">
        <f t="shared" si="0"/>
        <v>29080</v>
      </c>
      <c r="C34">
        <f t="shared" si="1"/>
        <v>484.66666666666669</v>
      </c>
      <c r="D34">
        <f t="shared" si="2"/>
        <v>20.194444444444446</v>
      </c>
      <c r="E34">
        <v>212.5</v>
      </c>
      <c r="F34">
        <f t="shared" si="3"/>
        <v>0.21249999999999999</v>
      </c>
      <c r="V34">
        <v>10093</v>
      </c>
      <c r="W34" s="8">
        <f t="shared" si="8"/>
        <v>8954</v>
      </c>
      <c r="X34" s="8">
        <f t="shared" si="9"/>
        <v>149.23333333333332</v>
      </c>
      <c r="Y34" s="8">
        <f t="shared" si="10"/>
        <v>6.218055555555555</v>
      </c>
      <c r="Z34" s="8">
        <v>268.66666666666669</v>
      </c>
      <c r="AA34" s="8">
        <f t="shared" si="11"/>
        <v>0.26866666666666666</v>
      </c>
    </row>
    <row r="35" spans="1:27">
      <c r="V35">
        <v>11199</v>
      </c>
      <c r="W35" s="8">
        <f t="shared" si="8"/>
        <v>10060</v>
      </c>
      <c r="X35" s="8">
        <f t="shared" si="9"/>
        <v>167.66666666666666</v>
      </c>
      <c r="Y35" s="8">
        <f t="shared" si="10"/>
        <v>6.9861111111111107</v>
      </c>
      <c r="Z35" s="8">
        <v>401.66666666666669</v>
      </c>
      <c r="AA35" s="8">
        <f t="shared" si="11"/>
        <v>0.40166666666666667</v>
      </c>
    </row>
    <row r="36" spans="1:27">
      <c r="V36" s="10">
        <v>14094</v>
      </c>
      <c r="W36" s="10">
        <f t="shared" si="8"/>
        <v>12955</v>
      </c>
      <c r="X36" s="10">
        <f t="shared" si="9"/>
        <v>215.91666666666666</v>
      </c>
      <c r="Y36" s="10">
        <f t="shared" si="10"/>
        <v>8.9965277777777768</v>
      </c>
      <c r="Z36" s="10">
        <v>214.66666666666669</v>
      </c>
      <c r="AA36" s="10">
        <f t="shared" si="11"/>
        <v>0.21466666666666667</v>
      </c>
    </row>
    <row r="37" spans="1:27">
      <c r="A37" s="14" t="s">
        <v>33</v>
      </c>
      <c r="V37" s="10">
        <v>14494</v>
      </c>
      <c r="W37" s="10">
        <f t="shared" si="8"/>
        <v>13355</v>
      </c>
      <c r="X37" s="10">
        <f t="shared" si="9"/>
        <v>222.58333333333334</v>
      </c>
      <c r="Y37" s="10">
        <f t="shared" si="10"/>
        <v>9.2743055555555554</v>
      </c>
      <c r="Z37" s="10">
        <v>240.66666666666669</v>
      </c>
      <c r="AA37" s="10">
        <f t="shared" si="11"/>
        <v>0.2406666666666667</v>
      </c>
    </row>
    <row r="38" spans="1:27">
      <c r="A38" s="3" t="s">
        <v>10</v>
      </c>
      <c r="B38" s="3" t="s">
        <v>9</v>
      </c>
      <c r="C38" s="3" t="s">
        <v>13</v>
      </c>
      <c r="D38" s="3" t="s">
        <v>14</v>
      </c>
      <c r="E38" s="3" t="s">
        <v>18</v>
      </c>
      <c r="F38" s="3" t="s">
        <v>19</v>
      </c>
      <c r="V38" s="10">
        <v>15509</v>
      </c>
      <c r="W38" s="10">
        <f t="shared" si="8"/>
        <v>14370</v>
      </c>
      <c r="X38" s="10">
        <f t="shared" si="9"/>
        <v>239.5</v>
      </c>
      <c r="Y38" s="10">
        <f t="shared" si="10"/>
        <v>9.9791666666666661</v>
      </c>
      <c r="Z38" s="10">
        <v>304.66666666666669</v>
      </c>
      <c r="AA38" s="10">
        <f t="shared" si="11"/>
        <v>0.3046666666666667</v>
      </c>
    </row>
    <row r="39" spans="1:27">
      <c r="A39">
        <v>1139</v>
      </c>
      <c r="B39">
        <f>A39-$A$39</f>
        <v>0</v>
      </c>
      <c r="C39">
        <f>B39/60</f>
        <v>0</v>
      </c>
      <c r="D39">
        <f>C39/24</f>
        <v>0</v>
      </c>
      <c r="E39">
        <v>0.5</v>
      </c>
      <c r="F39">
        <f>E39/1000</f>
        <v>5.0000000000000001E-4</v>
      </c>
      <c r="V39" s="10">
        <v>15866</v>
      </c>
      <c r="W39" s="10">
        <f t="shared" si="8"/>
        <v>14727</v>
      </c>
      <c r="X39" s="10">
        <f t="shared" si="9"/>
        <v>245.45</v>
      </c>
      <c r="Y39" s="10">
        <f t="shared" si="10"/>
        <v>10.227083333333333</v>
      </c>
      <c r="Z39" s="10">
        <v>302.66666666666669</v>
      </c>
      <c r="AA39" s="10">
        <f t="shared" si="11"/>
        <v>0.30266666666666669</v>
      </c>
    </row>
    <row r="40" spans="1:27">
      <c r="A40">
        <v>4020</v>
      </c>
      <c r="B40">
        <f t="shared" ref="B40:B70" si="12">A40-$A$39</f>
        <v>2881</v>
      </c>
      <c r="C40">
        <f t="shared" ref="C40:C70" si="13">B40/60</f>
        <v>48.016666666666666</v>
      </c>
      <c r="D40">
        <f t="shared" ref="D40:D70" si="14">C40/24</f>
        <v>2.0006944444444446</v>
      </c>
      <c r="E40">
        <v>9.5</v>
      </c>
      <c r="F40">
        <f t="shared" ref="F40:F70" si="15">E40/1000</f>
        <v>9.4999999999999998E-3</v>
      </c>
      <c r="V40" s="10">
        <v>16962</v>
      </c>
      <c r="W40" s="10">
        <f t="shared" si="8"/>
        <v>15823</v>
      </c>
      <c r="X40" s="10">
        <f t="shared" si="9"/>
        <v>263.71666666666664</v>
      </c>
      <c r="Y40" s="10">
        <f t="shared" si="10"/>
        <v>10.988194444444444</v>
      </c>
      <c r="Z40" s="10">
        <v>372.66666666666669</v>
      </c>
      <c r="AA40" s="10">
        <f t="shared" si="11"/>
        <v>0.3726666666666667</v>
      </c>
    </row>
    <row r="41" spans="1:27">
      <c r="A41">
        <v>4358</v>
      </c>
      <c r="B41">
        <f t="shared" si="12"/>
        <v>3219</v>
      </c>
      <c r="C41">
        <f t="shared" si="13"/>
        <v>53.65</v>
      </c>
      <c r="D41">
        <f t="shared" si="14"/>
        <v>2.2354166666666666</v>
      </c>
      <c r="E41">
        <v>52.5</v>
      </c>
      <c r="F41">
        <f t="shared" si="15"/>
        <v>5.2499999999999998E-2</v>
      </c>
    </row>
    <row r="42" spans="1:27">
      <c r="A42">
        <v>5448</v>
      </c>
      <c r="B42">
        <f t="shared" si="12"/>
        <v>4309</v>
      </c>
      <c r="C42">
        <f t="shared" si="13"/>
        <v>71.816666666666663</v>
      </c>
      <c r="D42">
        <f t="shared" si="14"/>
        <v>2.9923611111111108</v>
      </c>
      <c r="E42">
        <v>57.5</v>
      </c>
      <c r="F42">
        <f t="shared" si="15"/>
        <v>5.7500000000000002E-2</v>
      </c>
    </row>
    <row r="43" spans="1:27">
      <c r="A43">
        <v>5795</v>
      </c>
      <c r="B43">
        <f t="shared" si="12"/>
        <v>4656</v>
      </c>
      <c r="C43">
        <f t="shared" si="13"/>
        <v>77.599999999999994</v>
      </c>
      <c r="D43">
        <f t="shared" si="14"/>
        <v>3.2333333333333329</v>
      </c>
      <c r="E43">
        <v>23.5</v>
      </c>
      <c r="F43">
        <f t="shared" si="15"/>
        <v>2.35E-2</v>
      </c>
      <c r="V43" s="14" t="s">
        <v>22</v>
      </c>
    </row>
    <row r="44" spans="1:27">
      <c r="A44">
        <v>6899</v>
      </c>
      <c r="B44">
        <f t="shared" si="12"/>
        <v>5760</v>
      </c>
      <c r="C44">
        <f t="shared" si="13"/>
        <v>96</v>
      </c>
      <c r="D44">
        <f t="shared" si="14"/>
        <v>4</v>
      </c>
      <c r="E44">
        <v>27.5</v>
      </c>
      <c r="F44">
        <f t="shared" si="15"/>
        <v>2.75E-2</v>
      </c>
      <c r="V44" s="3" t="s">
        <v>10</v>
      </c>
      <c r="W44" s="3" t="s">
        <v>9</v>
      </c>
      <c r="X44" s="3" t="s">
        <v>13</v>
      </c>
      <c r="Y44" s="3" t="s">
        <v>14</v>
      </c>
      <c r="Z44" s="3" t="s">
        <v>18</v>
      </c>
      <c r="AA44" s="3" t="s">
        <v>19</v>
      </c>
    </row>
    <row r="45" spans="1:27">
      <c r="A45">
        <v>7224</v>
      </c>
      <c r="B45">
        <f t="shared" si="12"/>
        <v>6085</v>
      </c>
      <c r="C45">
        <f t="shared" si="13"/>
        <v>101.41666666666667</v>
      </c>
      <c r="D45">
        <f t="shared" si="14"/>
        <v>4.2256944444444446</v>
      </c>
      <c r="E45">
        <v>39.5</v>
      </c>
      <c r="F45">
        <f t="shared" si="15"/>
        <v>3.95E-2</v>
      </c>
      <c r="V45" s="10">
        <v>332</v>
      </c>
      <c r="W45" s="10">
        <f>V45-$V$45</f>
        <v>0</v>
      </c>
      <c r="X45" s="10">
        <f>W45/60</f>
        <v>0</v>
      </c>
      <c r="Y45" s="10">
        <f>X45/24</f>
        <v>0</v>
      </c>
      <c r="Z45" s="10">
        <v>71.333333333333343</v>
      </c>
      <c r="AA45" s="10">
        <f>Z45/1000</f>
        <v>7.1333333333333346E-2</v>
      </c>
    </row>
    <row r="46" spans="1:27">
      <c r="A46">
        <v>8361</v>
      </c>
      <c r="B46">
        <f t="shared" si="12"/>
        <v>7222</v>
      </c>
      <c r="C46">
        <f t="shared" si="13"/>
        <v>120.36666666666666</v>
      </c>
      <c r="D46">
        <f t="shared" si="14"/>
        <v>5.0152777777777775</v>
      </c>
      <c r="E46">
        <v>43.5</v>
      </c>
      <c r="F46">
        <f t="shared" si="15"/>
        <v>4.3499999999999997E-2</v>
      </c>
      <c r="V46" s="10">
        <v>1487</v>
      </c>
      <c r="W46" s="10">
        <f t="shared" ref="W46:W61" si="16">V46-$V$45</f>
        <v>1155</v>
      </c>
      <c r="X46" s="10">
        <f t="shared" ref="X46:X61" si="17">W46/60</f>
        <v>19.25</v>
      </c>
      <c r="Y46" s="10">
        <f t="shared" ref="Y46:Y61" si="18">X46/24</f>
        <v>0.80208333333333337</v>
      </c>
      <c r="Z46" s="10">
        <v>-27.666666666666657</v>
      </c>
      <c r="AA46" s="10">
        <f t="shared" ref="AA46:AA61" si="19">Z46/1000</f>
        <v>-2.7666666666666659E-2</v>
      </c>
    </row>
    <row r="47" spans="1:27">
      <c r="A47">
        <v>8682</v>
      </c>
      <c r="B47">
        <f t="shared" si="12"/>
        <v>7543</v>
      </c>
      <c r="C47">
        <f t="shared" si="13"/>
        <v>125.71666666666667</v>
      </c>
      <c r="D47">
        <f t="shared" si="14"/>
        <v>5.2381944444444448</v>
      </c>
      <c r="E47">
        <v>66.5</v>
      </c>
      <c r="F47">
        <f t="shared" si="15"/>
        <v>6.6500000000000004E-2</v>
      </c>
      <c r="V47" s="10">
        <v>1785</v>
      </c>
      <c r="W47" s="10">
        <f t="shared" si="16"/>
        <v>1453</v>
      </c>
      <c r="X47" s="10">
        <f t="shared" si="17"/>
        <v>24.216666666666665</v>
      </c>
      <c r="Y47" s="10">
        <f t="shared" si="18"/>
        <v>1.0090277777777776</v>
      </c>
      <c r="Z47" s="10">
        <v>-22.666666666666657</v>
      </c>
      <c r="AA47" s="10">
        <f t="shared" si="19"/>
        <v>-2.2666666666666658E-2</v>
      </c>
    </row>
    <row r="48" spans="1:27">
      <c r="A48">
        <v>9799</v>
      </c>
      <c r="B48">
        <f t="shared" si="12"/>
        <v>8660</v>
      </c>
      <c r="C48">
        <f t="shared" si="13"/>
        <v>144.33333333333334</v>
      </c>
      <c r="D48">
        <f t="shared" si="14"/>
        <v>6.0138888888888893</v>
      </c>
      <c r="E48">
        <v>72.5</v>
      </c>
      <c r="F48">
        <f t="shared" si="15"/>
        <v>7.2499999999999995E-2</v>
      </c>
      <c r="V48" s="10">
        <v>3038</v>
      </c>
      <c r="W48" s="10">
        <f t="shared" si="16"/>
        <v>2706</v>
      </c>
      <c r="X48" s="10">
        <f t="shared" si="17"/>
        <v>45.1</v>
      </c>
      <c r="Y48" s="10">
        <f t="shared" si="18"/>
        <v>1.8791666666666667</v>
      </c>
      <c r="Z48" s="10">
        <v>-9.6666666666666572</v>
      </c>
      <c r="AA48" s="10">
        <f t="shared" si="19"/>
        <v>-9.6666666666666567E-3</v>
      </c>
    </row>
    <row r="49" spans="1:27">
      <c r="A49">
        <v>10093</v>
      </c>
      <c r="B49">
        <f t="shared" si="12"/>
        <v>8954</v>
      </c>
      <c r="C49">
        <f t="shared" si="13"/>
        <v>149.23333333333332</v>
      </c>
      <c r="D49">
        <f t="shared" si="14"/>
        <v>6.218055555555555</v>
      </c>
      <c r="E49">
        <v>122.5</v>
      </c>
      <c r="F49">
        <f t="shared" si="15"/>
        <v>0.1225</v>
      </c>
      <c r="V49">
        <v>3202</v>
      </c>
      <c r="W49" s="8">
        <f t="shared" si="16"/>
        <v>2870</v>
      </c>
      <c r="X49">
        <f t="shared" si="17"/>
        <v>47.833333333333336</v>
      </c>
      <c r="Y49">
        <f t="shared" si="18"/>
        <v>1.9930555555555556</v>
      </c>
      <c r="Z49">
        <v>4.3333333333333428</v>
      </c>
      <c r="AA49">
        <f t="shared" si="19"/>
        <v>4.3333333333333427E-3</v>
      </c>
    </row>
    <row r="50" spans="1:27">
      <c r="A50">
        <v>11199</v>
      </c>
      <c r="B50">
        <f t="shared" si="12"/>
        <v>10060</v>
      </c>
      <c r="C50">
        <f t="shared" si="13"/>
        <v>167.66666666666666</v>
      </c>
      <c r="D50">
        <f t="shared" si="14"/>
        <v>6.9861111111111107</v>
      </c>
      <c r="E50">
        <v>124.5</v>
      </c>
      <c r="F50">
        <f t="shared" si="15"/>
        <v>0.1245</v>
      </c>
      <c r="V50">
        <v>7171</v>
      </c>
      <c r="W50" s="8">
        <f t="shared" si="16"/>
        <v>6839</v>
      </c>
      <c r="X50">
        <f t="shared" si="17"/>
        <v>113.98333333333333</v>
      </c>
      <c r="Y50">
        <f t="shared" si="18"/>
        <v>4.7493055555555559</v>
      </c>
      <c r="Z50">
        <v>234.33333333333334</v>
      </c>
      <c r="AA50">
        <f t="shared" si="19"/>
        <v>0.23433333333333334</v>
      </c>
    </row>
    <row r="51" spans="1:27">
      <c r="A51">
        <v>14094</v>
      </c>
      <c r="B51">
        <f t="shared" si="12"/>
        <v>12955</v>
      </c>
      <c r="C51">
        <f t="shared" si="13"/>
        <v>215.91666666666666</v>
      </c>
      <c r="D51">
        <f t="shared" si="14"/>
        <v>8.9965277777777768</v>
      </c>
      <c r="E51">
        <v>158.5</v>
      </c>
      <c r="F51">
        <f t="shared" si="15"/>
        <v>0.1585</v>
      </c>
      <c r="V51">
        <v>7547</v>
      </c>
      <c r="W51" s="8">
        <f t="shared" si="16"/>
        <v>7215</v>
      </c>
      <c r="X51">
        <f t="shared" si="17"/>
        <v>120.25</v>
      </c>
      <c r="Y51">
        <f t="shared" si="18"/>
        <v>5.010416666666667</v>
      </c>
      <c r="Z51">
        <v>283.33333333333337</v>
      </c>
      <c r="AA51">
        <f t="shared" si="19"/>
        <v>0.28333333333333338</v>
      </c>
    </row>
    <row r="52" spans="1:27">
      <c r="A52">
        <v>14494</v>
      </c>
      <c r="B52">
        <f t="shared" si="12"/>
        <v>13355</v>
      </c>
      <c r="C52">
        <f t="shared" si="13"/>
        <v>222.58333333333334</v>
      </c>
      <c r="D52">
        <f t="shared" si="14"/>
        <v>9.2743055555555554</v>
      </c>
      <c r="E52">
        <v>158.5</v>
      </c>
      <c r="F52">
        <f t="shared" si="15"/>
        <v>0.1585</v>
      </c>
      <c r="V52">
        <v>8597</v>
      </c>
      <c r="W52" s="8">
        <f t="shared" si="16"/>
        <v>8265</v>
      </c>
      <c r="X52">
        <f t="shared" si="17"/>
        <v>137.75</v>
      </c>
      <c r="Y52">
        <f t="shared" si="18"/>
        <v>5.739583333333333</v>
      </c>
      <c r="Z52">
        <v>330.33333333333337</v>
      </c>
      <c r="AA52">
        <f t="shared" si="19"/>
        <v>0.33033333333333337</v>
      </c>
    </row>
    <row r="53" spans="1:27">
      <c r="A53">
        <v>15509</v>
      </c>
      <c r="B53">
        <f t="shared" si="12"/>
        <v>14370</v>
      </c>
      <c r="C53">
        <f t="shared" si="13"/>
        <v>239.5</v>
      </c>
      <c r="D53">
        <f t="shared" si="14"/>
        <v>9.9791666666666661</v>
      </c>
      <c r="E53">
        <v>67.5</v>
      </c>
      <c r="F53">
        <f t="shared" si="15"/>
        <v>6.7500000000000004E-2</v>
      </c>
      <c r="V53">
        <v>9177</v>
      </c>
      <c r="W53" s="8">
        <f t="shared" si="16"/>
        <v>8845</v>
      </c>
      <c r="X53">
        <f t="shared" si="17"/>
        <v>147.41666666666666</v>
      </c>
      <c r="Y53">
        <f t="shared" si="18"/>
        <v>6.1423611111111107</v>
      </c>
      <c r="Z53">
        <v>299.33333333333337</v>
      </c>
      <c r="AA53">
        <f t="shared" si="19"/>
        <v>0.2993333333333334</v>
      </c>
    </row>
    <row r="54" spans="1:27">
      <c r="A54">
        <v>15866</v>
      </c>
      <c r="B54">
        <f t="shared" si="12"/>
        <v>14727</v>
      </c>
      <c r="C54">
        <f t="shared" si="13"/>
        <v>245.45</v>
      </c>
      <c r="D54">
        <f t="shared" si="14"/>
        <v>10.227083333333333</v>
      </c>
      <c r="E54">
        <v>77.5</v>
      </c>
      <c r="F54">
        <f t="shared" si="15"/>
        <v>7.7499999999999999E-2</v>
      </c>
      <c r="V54">
        <v>10242</v>
      </c>
      <c r="W54" s="8">
        <f t="shared" si="16"/>
        <v>9910</v>
      </c>
      <c r="X54">
        <f t="shared" si="17"/>
        <v>165.16666666666666</v>
      </c>
      <c r="Y54">
        <f t="shared" si="18"/>
        <v>6.8819444444444438</v>
      </c>
      <c r="Z54">
        <v>421.33333333333337</v>
      </c>
      <c r="AA54">
        <f t="shared" si="19"/>
        <v>0.42133333333333339</v>
      </c>
    </row>
    <row r="55" spans="1:27">
      <c r="A55">
        <v>16962</v>
      </c>
      <c r="B55">
        <f t="shared" si="12"/>
        <v>15823</v>
      </c>
      <c r="C55">
        <f t="shared" si="13"/>
        <v>263.71666666666664</v>
      </c>
      <c r="D55">
        <f t="shared" si="14"/>
        <v>10.988194444444444</v>
      </c>
      <c r="E55">
        <v>84.5</v>
      </c>
      <c r="F55">
        <f t="shared" si="15"/>
        <v>8.4500000000000006E-2</v>
      </c>
      <c r="V55">
        <v>10605</v>
      </c>
      <c r="W55" s="8">
        <f t="shared" si="16"/>
        <v>10273</v>
      </c>
      <c r="X55">
        <f t="shared" si="17"/>
        <v>171.21666666666667</v>
      </c>
      <c r="Y55">
        <f t="shared" si="18"/>
        <v>7.1340277777777779</v>
      </c>
      <c r="Z55">
        <v>422.33333333333337</v>
      </c>
      <c r="AA55">
        <f t="shared" si="19"/>
        <v>0.42233333333333339</v>
      </c>
    </row>
    <row r="56" spans="1:27">
      <c r="A56">
        <v>17332</v>
      </c>
      <c r="B56">
        <f t="shared" si="12"/>
        <v>16193</v>
      </c>
      <c r="C56">
        <f t="shared" si="13"/>
        <v>269.88333333333333</v>
      </c>
      <c r="D56">
        <f t="shared" si="14"/>
        <v>11.245138888888889</v>
      </c>
      <c r="E56">
        <v>111.5</v>
      </c>
      <c r="F56">
        <f t="shared" si="15"/>
        <v>0.1115</v>
      </c>
      <c r="V56">
        <v>11627</v>
      </c>
      <c r="W56" s="8">
        <f t="shared" si="16"/>
        <v>11295</v>
      </c>
      <c r="X56">
        <f t="shared" si="17"/>
        <v>188.25</v>
      </c>
      <c r="Y56">
        <f t="shared" si="18"/>
        <v>7.84375</v>
      </c>
      <c r="Z56">
        <v>434.33333333333337</v>
      </c>
      <c r="AA56">
        <f t="shared" si="19"/>
        <v>0.43433333333333335</v>
      </c>
    </row>
    <row r="57" spans="1:27">
      <c r="A57">
        <v>18398</v>
      </c>
      <c r="B57">
        <f t="shared" si="12"/>
        <v>17259</v>
      </c>
      <c r="C57">
        <f t="shared" si="13"/>
        <v>287.64999999999998</v>
      </c>
      <c r="D57">
        <f t="shared" si="14"/>
        <v>11.985416666666666</v>
      </c>
      <c r="E57">
        <v>124.5</v>
      </c>
      <c r="F57">
        <f t="shared" si="15"/>
        <v>0.1245</v>
      </c>
      <c r="V57">
        <v>11947</v>
      </c>
      <c r="W57" s="8">
        <f t="shared" si="16"/>
        <v>11615</v>
      </c>
      <c r="X57">
        <f t="shared" si="17"/>
        <v>193.58333333333334</v>
      </c>
      <c r="Y57">
        <f t="shared" si="18"/>
        <v>8.0659722222222232</v>
      </c>
      <c r="Z57">
        <v>440.33333333333337</v>
      </c>
      <c r="AA57">
        <f t="shared" si="19"/>
        <v>0.44033333333333335</v>
      </c>
    </row>
    <row r="58" spans="1:27">
      <c r="A58">
        <v>18773</v>
      </c>
      <c r="B58">
        <f t="shared" si="12"/>
        <v>17634</v>
      </c>
      <c r="C58">
        <f t="shared" si="13"/>
        <v>293.89999999999998</v>
      </c>
      <c r="D58">
        <f t="shared" si="14"/>
        <v>12.245833333333332</v>
      </c>
      <c r="E58">
        <v>153.5</v>
      </c>
      <c r="F58">
        <f t="shared" si="15"/>
        <v>0.1535</v>
      </c>
      <c r="V58">
        <v>13060</v>
      </c>
      <c r="W58" s="8">
        <f t="shared" si="16"/>
        <v>12728</v>
      </c>
      <c r="X58">
        <f t="shared" si="17"/>
        <v>212.13333333333333</v>
      </c>
      <c r="Y58">
        <f t="shared" si="18"/>
        <v>8.8388888888888886</v>
      </c>
      <c r="Z58">
        <v>495.33333333333337</v>
      </c>
      <c r="AA58">
        <f t="shared" si="19"/>
        <v>0.49533333333333335</v>
      </c>
    </row>
    <row r="59" spans="1:27">
      <c r="A59">
        <v>19878</v>
      </c>
      <c r="B59">
        <f t="shared" si="12"/>
        <v>18739</v>
      </c>
      <c r="C59">
        <f t="shared" si="13"/>
        <v>312.31666666666666</v>
      </c>
      <c r="D59">
        <f t="shared" si="14"/>
        <v>13.013194444444444</v>
      </c>
      <c r="E59">
        <v>158.5</v>
      </c>
      <c r="F59">
        <f t="shared" si="15"/>
        <v>0.1585</v>
      </c>
      <c r="V59">
        <v>13461</v>
      </c>
      <c r="W59" s="8">
        <f t="shared" si="16"/>
        <v>13129</v>
      </c>
      <c r="X59">
        <f t="shared" si="17"/>
        <v>218.81666666666666</v>
      </c>
      <c r="Y59">
        <f t="shared" si="18"/>
        <v>9.1173611111111104</v>
      </c>
      <c r="Z59">
        <v>480.33333333333337</v>
      </c>
      <c r="AA59">
        <f t="shared" si="19"/>
        <v>0.48033333333333339</v>
      </c>
    </row>
    <row r="60" spans="1:27">
      <c r="A60">
        <v>20174</v>
      </c>
      <c r="B60">
        <f t="shared" si="12"/>
        <v>19035</v>
      </c>
      <c r="C60">
        <f t="shared" si="13"/>
        <v>317.25</v>
      </c>
      <c r="D60">
        <f t="shared" si="14"/>
        <v>13.21875</v>
      </c>
      <c r="E60">
        <v>178.5</v>
      </c>
      <c r="F60">
        <f t="shared" si="15"/>
        <v>0.17849999999999999</v>
      </c>
      <c r="V60">
        <v>14513</v>
      </c>
      <c r="W60" s="8">
        <f t="shared" si="16"/>
        <v>14181</v>
      </c>
      <c r="X60">
        <f t="shared" si="17"/>
        <v>236.35</v>
      </c>
      <c r="Y60">
        <f t="shared" si="18"/>
        <v>9.8479166666666664</v>
      </c>
      <c r="Z60">
        <v>524.33333333333337</v>
      </c>
      <c r="AA60">
        <f t="shared" si="19"/>
        <v>0.52433333333333332</v>
      </c>
    </row>
    <row r="61" spans="1:27">
      <c r="A61">
        <v>24162</v>
      </c>
      <c r="B61">
        <f t="shared" si="12"/>
        <v>23023</v>
      </c>
      <c r="C61">
        <f t="shared" si="13"/>
        <v>383.71666666666664</v>
      </c>
      <c r="D61">
        <f t="shared" si="14"/>
        <v>15.988194444444444</v>
      </c>
      <c r="E61">
        <v>170.5</v>
      </c>
      <c r="F61">
        <f t="shared" si="15"/>
        <v>0.17050000000000001</v>
      </c>
      <c r="V61">
        <v>17342</v>
      </c>
      <c r="W61" s="8">
        <f t="shared" si="16"/>
        <v>17010</v>
      </c>
      <c r="X61">
        <f t="shared" si="17"/>
        <v>283.5</v>
      </c>
      <c r="Y61">
        <f t="shared" si="18"/>
        <v>11.8125</v>
      </c>
      <c r="Z61">
        <v>460.33333333333337</v>
      </c>
      <c r="AA61">
        <f t="shared" si="19"/>
        <v>0.46033333333333337</v>
      </c>
    </row>
    <row r="62" spans="1:27">
      <c r="A62">
        <v>24590</v>
      </c>
      <c r="B62">
        <f t="shared" si="12"/>
        <v>23451</v>
      </c>
      <c r="C62">
        <f t="shared" si="13"/>
        <v>390.85</v>
      </c>
      <c r="D62">
        <f t="shared" si="14"/>
        <v>16.285416666666666</v>
      </c>
      <c r="E62">
        <v>203.5</v>
      </c>
      <c r="F62">
        <f t="shared" si="15"/>
        <v>0.20349999999999999</v>
      </c>
    </row>
    <row r="63" spans="1:27">
      <c r="A63">
        <v>25622</v>
      </c>
      <c r="B63">
        <f t="shared" si="12"/>
        <v>24483</v>
      </c>
      <c r="C63">
        <f t="shared" si="13"/>
        <v>408.05</v>
      </c>
      <c r="D63">
        <f t="shared" si="14"/>
        <v>17.002083333333335</v>
      </c>
      <c r="E63">
        <v>142.5</v>
      </c>
      <c r="F63">
        <f t="shared" si="15"/>
        <v>0.14249999999999999</v>
      </c>
    </row>
    <row r="64" spans="1:27">
      <c r="A64">
        <v>25956</v>
      </c>
      <c r="B64">
        <f t="shared" si="12"/>
        <v>24817</v>
      </c>
      <c r="C64">
        <f t="shared" si="13"/>
        <v>413.61666666666667</v>
      </c>
      <c r="D64">
        <f t="shared" si="14"/>
        <v>17.234027777777779</v>
      </c>
      <c r="E64">
        <v>163.5</v>
      </c>
      <c r="F64">
        <f t="shared" si="15"/>
        <v>0.16350000000000001</v>
      </c>
      <c r="V64" s="14" t="s">
        <v>34</v>
      </c>
      <c r="W64" s="8"/>
      <c r="X64" s="8"/>
      <c r="Y64" s="8"/>
      <c r="Z64" s="8"/>
      <c r="AA64" s="8"/>
    </row>
    <row r="65" spans="1:27">
      <c r="A65">
        <v>27061</v>
      </c>
      <c r="B65">
        <f t="shared" si="12"/>
        <v>25922</v>
      </c>
      <c r="C65">
        <f t="shared" si="13"/>
        <v>432.03333333333336</v>
      </c>
      <c r="D65">
        <f t="shared" si="14"/>
        <v>18.00138888888889</v>
      </c>
      <c r="E65">
        <v>176.5</v>
      </c>
      <c r="F65">
        <f t="shared" si="15"/>
        <v>0.17649999999999999</v>
      </c>
      <c r="V65" s="7" t="s">
        <v>10</v>
      </c>
      <c r="W65" s="7" t="s">
        <v>9</v>
      </c>
      <c r="X65" s="7" t="s">
        <v>13</v>
      </c>
      <c r="Y65" s="7" t="s">
        <v>14</v>
      </c>
      <c r="Z65" s="7" t="s">
        <v>18</v>
      </c>
      <c r="AA65" s="7" t="s">
        <v>19</v>
      </c>
    </row>
    <row r="66" spans="1:27">
      <c r="A66">
        <v>27404</v>
      </c>
      <c r="B66">
        <f t="shared" si="12"/>
        <v>26265</v>
      </c>
      <c r="C66">
        <f t="shared" si="13"/>
        <v>437.75</v>
      </c>
      <c r="D66">
        <f t="shared" si="14"/>
        <v>18.239583333333332</v>
      </c>
      <c r="E66">
        <v>193.5</v>
      </c>
      <c r="F66">
        <f t="shared" si="15"/>
        <v>0.19350000000000001</v>
      </c>
      <c r="V66" s="5">
        <v>2875.0000000046566</v>
      </c>
      <c r="W66" s="16">
        <f>V66-$V$66</f>
        <v>0</v>
      </c>
      <c r="X66" s="8">
        <f>W66/60</f>
        <v>0</v>
      </c>
      <c r="Y66" s="8">
        <f>X66/24</f>
        <v>0</v>
      </c>
      <c r="Z66" s="9">
        <v>13.333333333333329</v>
      </c>
      <c r="AA66" s="8">
        <f>Z66/1000</f>
        <v>1.3333333333333329E-2</v>
      </c>
    </row>
    <row r="67" spans="1:27">
      <c r="A67">
        <v>28511</v>
      </c>
      <c r="B67">
        <f t="shared" si="12"/>
        <v>27372</v>
      </c>
      <c r="C67">
        <f t="shared" si="13"/>
        <v>456.2</v>
      </c>
      <c r="D67">
        <f t="shared" si="14"/>
        <v>19.008333333333333</v>
      </c>
      <c r="E67">
        <v>200.5</v>
      </c>
      <c r="F67">
        <f t="shared" si="15"/>
        <v>0.20050000000000001</v>
      </c>
      <c r="V67" s="5">
        <v>3897.000000004191</v>
      </c>
      <c r="W67" s="16">
        <f t="shared" ref="W67:W80" si="20">V67-$V$66</f>
        <v>1021.9999999995343</v>
      </c>
      <c r="X67" s="8">
        <f t="shared" ref="X67:X80" si="21">W67/60</f>
        <v>17.033333333325572</v>
      </c>
      <c r="Y67" s="8">
        <f t="shared" ref="Y67:Y80" si="22">X67/24</f>
        <v>0.70972222222189885</v>
      </c>
      <c r="Z67" s="9">
        <v>19.333333333333329</v>
      </c>
      <c r="AA67" s="8">
        <f t="shared" ref="AA67:AA80" si="23">Z67/1000</f>
        <v>1.9333333333333327E-2</v>
      </c>
    </row>
    <row r="68" spans="1:27">
      <c r="A68">
        <v>28810</v>
      </c>
      <c r="B68">
        <f t="shared" si="12"/>
        <v>27671</v>
      </c>
      <c r="C68">
        <f t="shared" si="13"/>
        <v>461.18333333333334</v>
      </c>
      <c r="D68">
        <f t="shared" si="14"/>
        <v>19.215972222222224</v>
      </c>
      <c r="E68">
        <v>229.5</v>
      </c>
      <c r="F68">
        <f t="shared" si="15"/>
        <v>0.22950000000000001</v>
      </c>
      <c r="V68" s="5">
        <v>4417.0000000018626</v>
      </c>
      <c r="W68" s="16">
        <f t="shared" si="20"/>
        <v>1541.999999997206</v>
      </c>
      <c r="X68" s="8">
        <f t="shared" si="21"/>
        <v>25.699999999953434</v>
      </c>
      <c r="Y68" s="8">
        <f t="shared" si="22"/>
        <v>1.0708333333313931</v>
      </c>
      <c r="Z68" s="9">
        <v>23.333333333333329</v>
      </c>
      <c r="AA68" s="8">
        <f t="shared" si="23"/>
        <v>2.3333333333333327E-2</v>
      </c>
    </row>
    <row r="69" spans="1:27">
      <c r="A69">
        <v>30044</v>
      </c>
      <c r="B69">
        <f t="shared" si="12"/>
        <v>28905</v>
      </c>
      <c r="C69">
        <f t="shared" si="13"/>
        <v>481.75</v>
      </c>
      <c r="D69">
        <f t="shared" si="14"/>
        <v>20.072916666666668</v>
      </c>
      <c r="E69">
        <v>237.5</v>
      </c>
      <c r="F69">
        <f t="shared" si="15"/>
        <v>0.23749999999999999</v>
      </c>
      <c r="V69" s="5">
        <v>5266.9999999960419</v>
      </c>
      <c r="W69" s="16">
        <f t="shared" si="20"/>
        <v>2391.9999999913853</v>
      </c>
      <c r="X69" s="8">
        <f t="shared" si="21"/>
        <v>39.866666666523088</v>
      </c>
      <c r="Y69" s="8">
        <f t="shared" si="22"/>
        <v>1.6611111111051287</v>
      </c>
      <c r="Z69" s="9">
        <v>29.333333333333329</v>
      </c>
      <c r="AA69" s="8">
        <f t="shared" si="23"/>
        <v>2.9333333333333329E-2</v>
      </c>
    </row>
    <row r="70" spans="1:27">
      <c r="A70">
        <v>30219</v>
      </c>
      <c r="B70">
        <f t="shared" si="12"/>
        <v>29080</v>
      </c>
      <c r="C70">
        <f t="shared" si="13"/>
        <v>484.66666666666669</v>
      </c>
      <c r="D70">
        <f t="shared" si="14"/>
        <v>20.194444444444446</v>
      </c>
      <c r="E70">
        <v>237.5</v>
      </c>
      <c r="F70">
        <f t="shared" si="15"/>
        <v>0.23749999999999999</v>
      </c>
      <c r="V70" s="5">
        <v>5683.0000000004657</v>
      </c>
      <c r="W70" s="16">
        <f t="shared" si="20"/>
        <v>2807.999999995809</v>
      </c>
      <c r="X70" s="8">
        <f t="shared" si="21"/>
        <v>46.799999999930151</v>
      </c>
      <c r="Y70" s="8">
        <f t="shared" si="22"/>
        <v>1.9499999999970896</v>
      </c>
      <c r="Z70" s="9">
        <v>35.333333333333329</v>
      </c>
      <c r="AA70" s="8">
        <f t="shared" si="23"/>
        <v>3.5333333333333328E-2</v>
      </c>
    </row>
    <row r="71" spans="1:27">
      <c r="V71" s="5">
        <v>6751.9999999960419</v>
      </c>
      <c r="W71" s="16">
        <f t="shared" si="20"/>
        <v>3876.9999999913853</v>
      </c>
      <c r="X71" s="8">
        <f t="shared" si="21"/>
        <v>64.616666666523088</v>
      </c>
      <c r="Y71" s="8">
        <f t="shared" si="22"/>
        <v>2.6923611111051287</v>
      </c>
      <c r="Z71" s="9">
        <v>50.333333333333329</v>
      </c>
      <c r="AA71" s="8">
        <f t="shared" si="23"/>
        <v>5.0333333333333327E-2</v>
      </c>
    </row>
    <row r="72" spans="1:27">
      <c r="V72" s="5">
        <v>9657.000000004191</v>
      </c>
      <c r="W72" s="16">
        <f t="shared" si="20"/>
        <v>6781.9999999995343</v>
      </c>
      <c r="X72" s="8">
        <f t="shared" si="21"/>
        <v>113.03333333332557</v>
      </c>
      <c r="Y72" s="8">
        <f t="shared" si="22"/>
        <v>4.7097222222218988</v>
      </c>
      <c r="Z72" s="9">
        <v>105.33333333333333</v>
      </c>
      <c r="AA72" s="8">
        <f t="shared" si="23"/>
        <v>0.10533333333333333</v>
      </c>
    </row>
    <row r="73" spans="1:27">
      <c r="A73" s="14" t="s">
        <v>35</v>
      </c>
      <c r="B73" s="8"/>
      <c r="C73" s="8"/>
      <c r="D73" s="8"/>
      <c r="E73" s="8"/>
      <c r="F73" s="8"/>
      <c r="V73" s="5">
        <v>10032.000000000698</v>
      </c>
      <c r="W73" s="16">
        <f t="shared" si="20"/>
        <v>7156.9999999960419</v>
      </c>
      <c r="X73" s="8">
        <f t="shared" si="21"/>
        <v>119.28333333326736</v>
      </c>
      <c r="Y73" s="8">
        <f t="shared" si="22"/>
        <v>4.9701388888861402</v>
      </c>
      <c r="Z73" s="9">
        <v>107.33333333333333</v>
      </c>
      <c r="AA73" s="8">
        <f t="shared" si="23"/>
        <v>0.10733333333333332</v>
      </c>
    </row>
    <row r="74" spans="1:27">
      <c r="A74" s="7" t="s">
        <v>10</v>
      </c>
      <c r="B74" s="7" t="s">
        <v>9</v>
      </c>
      <c r="C74" s="7" t="s">
        <v>13</v>
      </c>
      <c r="D74" s="7" t="s">
        <v>14</v>
      </c>
      <c r="E74" s="7" t="s">
        <v>18</v>
      </c>
      <c r="F74" s="7" t="s">
        <v>19</v>
      </c>
      <c r="V74" s="5">
        <v>11100.000000003492</v>
      </c>
      <c r="W74" s="16">
        <f t="shared" si="20"/>
        <v>8224.9999999988358</v>
      </c>
      <c r="X74" s="8">
        <f t="shared" si="21"/>
        <v>137.08333333331393</v>
      </c>
      <c r="Y74" s="8">
        <f t="shared" si="22"/>
        <v>5.7118055555547471</v>
      </c>
      <c r="Z74" s="9">
        <v>130.33333333333331</v>
      </c>
      <c r="AA74" s="8">
        <f t="shared" si="23"/>
        <v>0.1303333333333333</v>
      </c>
    </row>
    <row r="75" spans="1:27">
      <c r="A75" s="5">
        <v>2875.0000000046566</v>
      </c>
      <c r="B75" s="16">
        <f>A75-$A$75</f>
        <v>0</v>
      </c>
      <c r="C75" s="8">
        <f>B75/60</f>
        <v>0</v>
      </c>
      <c r="D75" s="8">
        <f>C75/24</f>
        <v>0</v>
      </c>
      <c r="E75" s="9">
        <v>2</v>
      </c>
      <c r="F75" s="8">
        <f>E75/1000</f>
        <v>2E-3</v>
      </c>
      <c r="V75" s="5">
        <v>11470.000000004657</v>
      </c>
      <c r="W75" s="16">
        <f t="shared" si="20"/>
        <v>8595</v>
      </c>
      <c r="X75" s="8">
        <f t="shared" si="21"/>
        <v>143.25</v>
      </c>
      <c r="Y75" s="8">
        <f t="shared" si="22"/>
        <v>5.96875</v>
      </c>
      <c r="Z75" s="9">
        <v>142.33333333333331</v>
      </c>
      <c r="AA75" s="8">
        <f t="shared" si="23"/>
        <v>0.14233333333333331</v>
      </c>
    </row>
    <row r="76" spans="1:27">
      <c r="A76" s="5">
        <v>3897.000000004191</v>
      </c>
      <c r="B76" s="16">
        <f t="shared" ref="B76:B94" si="24">A76-$A$75</f>
        <v>1021.9999999995343</v>
      </c>
      <c r="C76" s="8">
        <f t="shared" ref="C76:C94" si="25">B76/60</f>
        <v>17.033333333325572</v>
      </c>
      <c r="D76" s="8">
        <f t="shared" ref="D76:D94" si="26">C76/24</f>
        <v>0.70972222222189885</v>
      </c>
      <c r="E76" s="9">
        <v>7</v>
      </c>
      <c r="F76" s="8">
        <f t="shared" ref="F76:F94" si="27">E76/1000</f>
        <v>7.0000000000000001E-3</v>
      </c>
      <c r="V76" s="5">
        <v>12531.99999999837</v>
      </c>
      <c r="W76" s="16">
        <f t="shared" si="20"/>
        <v>9656.9999999937136</v>
      </c>
      <c r="X76" s="8">
        <f t="shared" si="21"/>
        <v>160.94999999989523</v>
      </c>
      <c r="Y76" s="8">
        <f t="shared" si="22"/>
        <v>6.7062499999956344</v>
      </c>
      <c r="Z76" s="9">
        <v>200.33333333333331</v>
      </c>
      <c r="AA76" s="8">
        <f t="shared" si="23"/>
        <v>0.20033333333333331</v>
      </c>
    </row>
    <row r="77" spans="1:27">
      <c r="A77" s="5">
        <v>4417.0000000018626</v>
      </c>
      <c r="B77" s="16">
        <f t="shared" si="24"/>
        <v>1541.999999997206</v>
      </c>
      <c r="C77" s="8">
        <f t="shared" si="25"/>
        <v>25.699999999953434</v>
      </c>
      <c r="D77" s="8">
        <f t="shared" si="26"/>
        <v>1.0708333333313931</v>
      </c>
      <c r="E77" s="9">
        <v>10</v>
      </c>
      <c r="F77" s="8">
        <f t="shared" si="27"/>
        <v>0.01</v>
      </c>
      <c r="V77" s="5">
        <v>12971.000000004424</v>
      </c>
      <c r="W77" s="16">
        <f t="shared" si="20"/>
        <v>10095.999999999767</v>
      </c>
      <c r="X77" s="8">
        <f t="shared" si="21"/>
        <v>168.26666666666279</v>
      </c>
      <c r="Y77" s="8">
        <f t="shared" si="22"/>
        <v>7.0111111111109494</v>
      </c>
      <c r="Z77" s="9">
        <v>207.33333333333331</v>
      </c>
      <c r="AA77" s="8">
        <f t="shared" si="23"/>
        <v>0.20733333333333331</v>
      </c>
    </row>
    <row r="78" spans="1:27">
      <c r="A78" s="5">
        <v>5266.9999999960419</v>
      </c>
      <c r="B78" s="16">
        <f t="shared" si="24"/>
        <v>2391.9999999913853</v>
      </c>
      <c r="C78" s="8">
        <f t="shared" si="25"/>
        <v>39.866666666523088</v>
      </c>
      <c r="D78" s="8">
        <f t="shared" si="26"/>
        <v>1.6611111111051287</v>
      </c>
      <c r="E78" s="9">
        <v>22</v>
      </c>
      <c r="F78" s="8">
        <f t="shared" si="27"/>
        <v>2.1999999999999999E-2</v>
      </c>
      <c r="V78" s="5">
        <v>13990.000000004657</v>
      </c>
      <c r="W78" s="16">
        <f t="shared" si="20"/>
        <v>11115</v>
      </c>
      <c r="X78" s="8">
        <f t="shared" si="21"/>
        <v>185.25</v>
      </c>
      <c r="Y78" s="8">
        <f t="shared" si="22"/>
        <v>7.71875</v>
      </c>
      <c r="Z78" s="9">
        <v>267.33333333333331</v>
      </c>
      <c r="AA78" s="8">
        <f t="shared" si="23"/>
        <v>0.26733333333333331</v>
      </c>
    </row>
    <row r="79" spans="1:27">
      <c r="A79" s="5">
        <v>5683.0000000004657</v>
      </c>
      <c r="B79" s="16">
        <f t="shared" si="24"/>
        <v>2807.999999995809</v>
      </c>
      <c r="C79" s="8">
        <f t="shared" si="25"/>
        <v>46.799999999930151</v>
      </c>
      <c r="D79" s="8">
        <f t="shared" si="26"/>
        <v>1.9499999999970896</v>
      </c>
      <c r="E79" s="9">
        <v>30</v>
      </c>
      <c r="F79" s="8">
        <f t="shared" si="27"/>
        <v>0.03</v>
      </c>
      <c r="V79" s="5">
        <v>14388.999999995576</v>
      </c>
      <c r="W79" s="16">
        <f t="shared" si="20"/>
        <v>11513.99999999092</v>
      </c>
      <c r="X79" s="8">
        <f t="shared" si="21"/>
        <v>191.89999999984866</v>
      </c>
      <c r="Y79" s="8">
        <f t="shared" si="22"/>
        <v>7.9958333333270275</v>
      </c>
      <c r="Z79" s="9">
        <v>268.33333333333331</v>
      </c>
      <c r="AA79" s="8">
        <f t="shared" si="23"/>
        <v>0.26833333333333331</v>
      </c>
    </row>
    <row r="80" spans="1:27">
      <c r="A80" s="5">
        <v>6751.9999999960419</v>
      </c>
      <c r="B80" s="16">
        <f t="shared" si="24"/>
        <v>3876.9999999913853</v>
      </c>
      <c r="C80" s="8">
        <f t="shared" si="25"/>
        <v>64.616666666523088</v>
      </c>
      <c r="D80" s="8">
        <f t="shared" si="26"/>
        <v>2.6923611111051287</v>
      </c>
      <c r="E80" s="9">
        <v>43</v>
      </c>
      <c r="F80" s="8">
        <f t="shared" si="27"/>
        <v>4.2999999999999997E-2</v>
      </c>
      <c r="V80" s="5">
        <v>15368.00000000163</v>
      </c>
      <c r="W80" s="16">
        <f t="shared" si="20"/>
        <v>12492.999999996973</v>
      </c>
      <c r="X80" s="8">
        <f t="shared" si="21"/>
        <v>208.21666666661622</v>
      </c>
      <c r="Y80" s="8">
        <f t="shared" si="22"/>
        <v>8.6756944444423425</v>
      </c>
      <c r="Z80" s="9">
        <v>334.33333333333331</v>
      </c>
      <c r="AA80" s="8">
        <f t="shared" si="23"/>
        <v>0.33433333333333332</v>
      </c>
    </row>
    <row r="81" spans="1:24">
      <c r="A81" s="5">
        <v>9657.000000004191</v>
      </c>
      <c r="B81" s="16">
        <f t="shared" si="24"/>
        <v>6781.9999999995343</v>
      </c>
      <c r="C81" s="8">
        <f t="shared" si="25"/>
        <v>113.03333333332557</v>
      </c>
      <c r="D81" s="8">
        <f t="shared" si="26"/>
        <v>4.7097222222218988</v>
      </c>
      <c r="E81" s="9">
        <v>99</v>
      </c>
      <c r="F81" s="8">
        <f t="shared" si="27"/>
        <v>9.9000000000000005E-2</v>
      </c>
    </row>
    <row r="82" spans="1:24">
      <c r="A82" s="5">
        <v>10032.000000000698</v>
      </c>
      <c r="B82" s="16">
        <f t="shared" si="24"/>
        <v>7156.9999999960419</v>
      </c>
      <c r="C82" s="8">
        <f t="shared" si="25"/>
        <v>119.28333333326736</v>
      </c>
      <c r="D82" s="8">
        <f t="shared" si="26"/>
        <v>4.9701388888861402</v>
      </c>
      <c r="E82" s="9">
        <v>106</v>
      </c>
      <c r="F82" s="8">
        <f t="shared" si="27"/>
        <v>0.106</v>
      </c>
    </row>
    <row r="83" spans="1:24">
      <c r="A83" s="5">
        <v>11100.000000003492</v>
      </c>
      <c r="B83" s="16">
        <f t="shared" si="24"/>
        <v>8224.9999999988358</v>
      </c>
      <c r="C83" s="8">
        <f t="shared" si="25"/>
        <v>137.08333333331393</v>
      </c>
      <c r="D83" s="8">
        <f t="shared" si="26"/>
        <v>5.7118055555547471</v>
      </c>
      <c r="E83" s="9">
        <v>136</v>
      </c>
      <c r="F83" s="8">
        <f t="shared" si="27"/>
        <v>0.13600000000000001</v>
      </c>
      <c r="V83" s="14" t="s">
        <v>52</v>
      </c>
    </row>
    <row r="84" spans="1:24">
      <c r="A84" s="5">
        <v>11470.000000004657</v>
      </c>
      <c r="B84" s="16">
        <f t="shared" si="24"/>
        <v>8595</v>
      </c>
      <c r="C84" s="8">
        <f t="shared" si="25"/>
        <v>143.25</v>
      </c>
      <c r="D84" s="8">
        <f t="shared" si="26"/>
        <v>5.96875</v>
      </c>
      <c r="E84" s="9">
        <v>143</v>
      </c>
      <c r="F84" s="8">
        <f t="shared" si="27"/>
        <v>0.14299999999999999</v>
      </c>
      <c r="V84" s="7" t="s">
        <v>14</v>
      </c>
      <c r="W84" s="7" t="s">
        <v>18</v>
      </c>
      <c r="X84" s="7" t="s">
        <v>19</v>
      </c>
    </row>
    <row r="85" spans="1:24">
      <c r="A85" s="5">
        <v>12531.99999999837</v>
      </c>
      <c r="B85" s="16">
        <f t="shared" si="24"/>
        <v>9656.9999999937136</v>
      </c>
      <c r="C85" s="8">
        <f t="shared" si="25"/>
        <v>160.94999999989523</v>
      </c>
      <c r="D85" s="8">
        <f t="shared" si="26"/>
        <v>6.7062499999956344</v>
      </c>
      <c r="E85" s="9">
        <v>198</v>
      </c>
      <c r="F85" s="8">
        <f t="shared" si="27"/>
        <v>0.19800000000000001</v>
      </c>
      <c r="V85">
        <v>0</v>
      </c>
      <c r="W85">
        <v>0.6666666666666714</v>
      </c>
      <c r="X85">
        <f>W85/1000</f>
        <v>6.6666666666667141E-4</v>
      </c>
    </row>
    <row r="86" spans="1:24">
      <c r="A86" s="5">
        <v>12971.000000004424</v>
      </c>
      <c r="B86" s="16">
        <f t="shared" si="24"/>
        <v>10095.999999999767</v>
      </c>
      <c r="C86" s="8">
        <f t="shared" si="25"/>
        <v>168.26666666666279</v>
      </c>
      <c r="D86" s="8">
        <f t="shared" si="26"/>
        <v>7.0111111111109494</v>
      </c>
      <c r="E86" s="9">
        <v>169</v>
      </c>
      <c r="F86" s="8">
        <f t="shared" si="27"/>
        <v>0.16900000000000001</v>
      </c>
      <c r="V86">
        <v>2.0006944444444446</v>
      </c>
      <c r="W86">
        <v>31.666666666666671</v>
      </c>
      <c r="X86">
        <f t="shared" ref="X86:X96" si="28">W86/1000</f>
        <v>3.1666666666666669E-2</v>
      </c>
    </row>
    <row r="87" spans="1:24">
      <c r="A87" s="5">
        <v>13990.000000004657</v>
      </c>
      <c r="B87" s="16">
        <f t="shared" si="24"/>
        <v>11115</v>
      </c>
      <c r="C87" s="8">
        <f t="shared" si="25"/>
        <v>185.25</v>
      </c>
      <c r="D87" s="8">
        <f t="shared" si="26"/>
        <v>7.71875</v>
      </c>
      <c r="E87" s="9">
        <v>206</v>
      </c>
      <c r="F87" s="8">
        <f t="shared" si="27"/>
        <v>0.20599999999999999</v>
      </c>
      <c r="V87">
        <v>2.2354166666666666</v>
      </c>
      <c r="W87">
        <v>35.666666666666671</v>
      </c>
      <c r="X87">
        <f t="shared" si="28"/>
        <v>3.5666666666666673E-2</v>
      </c>
    </row>
    <row r="88" spans="1:24">
      <c r="A88" s="5">
        <v>14388.999999995576</v>
      </c>
      <c r="B88" s="16">
        <f t="shared" si="24"/>
        <v>11513.99999999092</v>
      </c>
      <c r="C88" s="8">
        <f t="shared" si="25"/>
        <v>191.89999999984866</v>
      </c>
      <c r="D88" s="8">
        <f t="shared" si="26"/>
        <v>7.9958333333270275</v>
      </c>
      <c r="E88" s="9">
        <v>208</v>
      </c>
      <c r="F88" s="8">
        <f t="shared" si="27"/>
        <v>0.20799999999999999</v>
      </c>
      <c r="V88">
        <v>2.9923611111111108</v>
      </c>
      <c r="W88">
        <v>58.666666666666671</v>
      </c>
      <c r="X88">
        <f t="shared" si="28"/>
        <v>5.8666666666666673E-2</v>
      </c>
    </row>
    <row r="89" spans="1:24">
      <c r="A89" s="5">
        <v>15368.00000000163</v>
      </c>
      <c r="B89" s="16">
        <f t="shared" si="24"/>
        <v>12492.999999996973</v>
      </c>
      <c r="C89" s="8">
        <f t="shared" si="25"/>
        <v>208.21666666661622</v>
      </c>
      <c r="D89" s="8">
        <f t="shared" si="26"/>
        <v>8.6756944444423425</v>
      </c>
      <c r="E89" s="9">
        <v>248</v>
      </c>
      <c r="F89" s="8">
        <f t="shared" si="27"/>
        <v>0.248</v>
      </c>
      <c r="V89">
        <v>3.2333333333333329</v>
      </c>
      <c r="W89">
        <v>67.666666666666671</v>
      </c>
      <c r="X89">
        <f t="shared" si="28"/>
        <v>6.7666666666666667E-2</v>
      </c>
    </row>
    <row r="90" spans="1:24">
      <c r="A90" s="5">
        <v>15841.00000000326</v>
      </c>
      <c r="B90" s="16">
        <f t="shared" si="24"/>
        <v>12965.999999998603</v>
      </c>
      <c r="C90" s="8">
        <f t="shared" si="25"/>
        <v>216.09999999997672</v>
      </c>
      <c r="D90" s="8">
        <f t="shared" si="26"/>
        <v>9.0041666666656965</v>
      </c>
      <c r="E90" s="9">
        <v>271</v>
      </c>
      <c r="F90" s="8">
        <f t="shared" si="27"/>
        <v>0.27100000000000002</v>
      </c>
      <c r="V90">
        <v>4</v>
      </c>
      <c r="W90">
        <v>107.66666666666667</v>
      </c>
      <c r="X90">
        <f t="shared" si="28"/>
        <v>0.10766666666666667</v>
      </c>
    </row>
    <row r="91" spans="1:24">
      <c r="A91" s="5">
        <v>16857.000000004191</v>
      </c>
      <c r="B91" s="16">
        <f t="shared" si="24"/>
        <v>13981.999999999534</v>
      </c>
      <c r="C91" s="8">
        <f t="shared" si="25"/>
        <v>233.03333333332557</v>
      </c>
      <c r="D91" s="8">
        <f t="shared" si="26"/>
        <v>9.7097222222218988</v>
      </c>
      <c r="E91" s="9">
        <v>328</v>
      </c>
      <c r="F91" s="8">
        <f t="shared" si="27"/>
        <v>0.32800000000000001</v>
      </c>
      <c r="V91">
        <v>4.2256944444444446</v>
      </c>
      <c r="W91">
        <v>125.66666666666667</v>
      </c>
      <c r="X91">
        <f t="shared" si="28"/>
        <v>0.12566666666666668</v>
      </c>
    </row>
    <row r="92" spans="1:24">
      <c r="A92" s="5">
        <v>19686.99999999837</v>
      </c>
      <c r="B92" s="16">
        <f t="shared" si="24"/>
        <v>16811.999999993714</v>
      </c>
      <c r="C92" s="8">
        <f t="shared" si="25"/>
        <v>280.19999999989523</v>
      </c>
      <c r="D92" s="8">
        <f t="shared" si="26"/>
        <v>11.674999999995634</v>
      </c>
      <c r="E92" s="9">
        <v>248</v>
      </c>
      <c r="F92" s="8">
        <f t="shared" si="27"/>
        <v>0.248</v>
      </c>
      <c r="V92">
        <v>5.0152777777777775</v>
      </c>
      <c r="W92">
        <v>162.66666666666669</v>
      </c>
      <c r="X92">
        <f t="shared" si="28"/>
        <v>0.16266666666666668</v>
      </c>
    </row>
    <row r="93" spans="1:24">
      <c r="A93" s="5">
        <v>20161.999999996042</v>
      </c>
      <c r="B93" s="16">
        <f t="shared" si="24"/>
        <v>17286.999999991385</v>
      </c>
      <c r="C93" s="8">
        <f t="shared" si="25"/>
        <v>288.11666666652309</v>
      </c>
      <c r="D93" s="8">
        <f t="shared" si="26"/>
        <v>12.004861111105129</v>
      </c>
      <c r="E93" s="9">
        <v>236</v>
      </c>
      <c r="F93" s="8">
        <f t="shared" si="27"/>
        <v>0.23599999999999999</v>
      </c>
      <c r="V93">
        <v>5.2381944444444448</v>
      </c>
      <c r="W93">
        <v>175.66666666666669</v>
      </c>
      <c r="X93">
        <f t="shared" si="28"/>
        <v>0.17566666666666669</v>
      </c>
    </row>
    <row r="94" spans="1:24">
      <c r="A94" s="5">
        <v>21177.000000004191</v>
      </c>
      <c r="B94" s="16">
        <f t="shared" si="24"/>
        <v>18301.999999999534</v>
      </c>
      <c r="C94" s="8">
        <f t="shared" si="25"/>
        <v>305.03333333332557</v>
      </c>
      <c r="D94" s="8">
        <f t="shared" si="26"/>
        <v>12.709722222221899</v>
      </c>
      <c r="E94" s="9">
        <v>253</v>
      </c>
      <c r="F94" s="8">
        <f t="shared" si="27"/>
        <v>0.253</v>
      </c>
      <c r="V94">
        <v>6.0138888888888893</v>
      </c>
      <c r="W94">
        <v>269.66666666666669</v>
      </c>
      <c r="X94">
        <f t="shared" si="28"/>
        <v>0.26966666666666667</v>
      </c>
    </row>
    <row r="95" spans="1:24">
      <c r="V95">
        <v>6.218055555555555</v>
      </c>
      <c r="W95">
        <v>285.66666666666669</v>
      </c>
      <c r="X95">
        <f t="shared" si="28"/>
        <v>0.28566666666666668</v>
      </c>
    </row>
    <row r="96" spans="1:24">
      <c r="V96">
        <v>6.9861111111111107</v>
      </c>
      <c r="W96">
        <v>377.66666666666669</v>
      </c>
      <c r="X96">
        <f t="shared" si="28"/>
        <v>0.37766666666666671</v>
      </c>
    </row>
    <row r="97" spans="22:24">
      <c r="V97">
        <v>7.84375</v>
      </c>
      <c r="W97">
        <v>434.33333333333337</v>
      </c>
      <c r="X97">
        <f>W97/1000</f>
        <v>0.43433333333333335</v>
      </c>
    </row>
    <row r="98" spans="22:24">
      <c r="V98">
        <v>8.0659722222222232</v>
      </c>
      <c r="W98">
        <v>440.33333333333337</v>
      </c>
      <c r="X98">
        <f>W98/1000</f>
        <v>0.44033333333333335</v>
      </c>
    </row>
    <row r="99" spans="22:24">
      <c r="V99">
        <v>8.8388888888888886</v>
      </c>
      <c r="W99">
        <v>495.33333333333337</v>
      </c>
      <c r="X99">
        <f>W99/1000</f>
        <v>0.49533333333333335</v>
      </c>
    </row>
    <row r="100" spans="22:24">
      <c r="V100">
        <v>9.1173611111111104</v>
      </c>
      <c r="W100">
        <v>480.33333333333337</v>
      </c>
      <c r="X100">
        <f>W100/1000</f>
        <v>0.48033333333333339</v>
      </c>
    </row>
    <row r="101" spans="22:24">
      <c r="V101">
        <v>9.8479166666666664</v>
      </c>
      <c r="W101">
        <v>524.33333333333337</v>
      </c>
      <c r="X101">
        <f>W101/1000</f>
        <v>0.52433333333333332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EC79E-B351-8B4A-ACF3-4596D7AEF576}">
  <dimension ref="A1:AB55"/>
  <sheetViews>
    <sheetView topLeftCell="W1" workbookViewId="0">
      <selection activeCell="AB3" activeCellId="1" sqref="Z3:Z9 AB3:AB9"/>
    </sheetView>
  </sheetViews>
  <sheetFormatPr baseColWidth="10" defaultRowHeight="15"/>
  <cols>
    <col min="1" max="1" width="18.1640625" bestFit="1" customWidth="1"/>
    <col min="2" max="2" width="17.83203125" bestFit="1" customWidth="1"/>
    <col min="3" max="3" width="16.6640625" bestFit="1" customWidth="1"/>
    <col min="4" max="4" width="18.33203125" bestFit="1" customWidth="1"/>
    <col min="5" max="5" width="17.6640625" bestFit="1" customWidth="1"/>
    <col min="6" max="6" width="16" bestFit="1" customWidth="1"/>
    <col min="23" max="23" width="18.1640625" bestFit="1" customWidth="1"/>
    <col min="24" max="24" width="17.83203125" bestFit="1" customWidth="1"/>
    <col min="25" max="25" width="16.6640625" bestFit="1" customWidth="1"/>
    <col min="26" max="26" width="18.33203125" bestFit="1" customWidth="1"/>
    <col min="27" max="27" width="17.6640625" bestFit="1" customWidth="1"/>
    <col min="28" max="28" width="16" bestFit="1" customWidth="1"/>
  </cols>
  <sheetData>
    <row r="1" spans="1:28">
      <c r="A1" s="1" t="s">
        <v>39</v>
      </c>
      <c r="B1" s="8"/>
      <c r="C1" s="8"/>
      <c r="D1" s="8"/>
      <c r="E1" s="8"/>
      <c r="F1" s="8"/>
      <c r="W1" s="14" t="s">
        <v>40</v>
      </c>
      <c r="X1" s="8"/>
      <c r="Y1" s="8"/>
      <c r="Z1" s="8"/>
      <c r="AA1" s="8"/>
      <c r="AB1" s="8"/>
    </row>
    <row r="2" spans="1:28">
      <c r="A2" s="7" t="s">
        <v>10</v>
      </c>
      <c r="B2" s="7" t="s">
        <v>9</v>
      </c>
      <c r="C2" s="7" t="s">
        <v>13</v>
      </c>
      <c r="D2" s="7" t="s">
        <v>14</v>
      </c>
      <c r="E2" s="7" t="s">
        <v>11</v>
      </c>
      <c r="F2" s="7" t="s">
        <v>12</v>
      </c>
      <c r="W2" s="7" t="s">
        <v>10</v>
      </c>
      <c r="X2" s="7" t="s">
        <v>9</v>
      </c>
      <c r="Y2" s="7" t="s">
        <v>13</v>
      </c>
      <c r="Z2" s="7" t="s">
        <v>14</v>
      </c>
      <c r="AA2" s="7" t="s">
        <v>18</v>
      </c>
      <c r="AB2" s="7" t="s">
        <v>19</v>
      </c>
    </row>
    <row r="3" spans="1:28">
      <c r="A3">
        <v>1062</v>
      </c>
      <c r="B3" s="8">
        <f t="shared" ref="B3:B12" si="0">A3-$A$3</f>
        <v>0</v>
      </c>
      <c r="C3" s="8">
        <f>B3/60</f>
        <v>0</v>
      </c>
      <c r="D3" s="8">
        <f>C3/24</f>
        <v>0</v>
      </c>
      <c r="E3" s="8">
        <v>46.666666666666664</v>
      </c>
      <c r="F3" s="8">
        <f>E3/1000</f>
        <v>4.6666666666666662E-2</v>
      </c>
      <c r="W3">
        <v>1062</v>
      </c>
      <c r="X3" s="8">
        <f>W3-$W$3</f>
        <v>0</v>
      </c>
      <c r="Y3" s="8">
        <f>X3/60</f>
        <v>0</v>
      </c>
      <c r="Z3" s="8">
        <f>Y3/24</f>
        <v>0</v>
      </c>
      <c r="AA3" s="8">
        <v>26.666666666666664</v>
      </c>
      <c r="AB3" s="8">
        <f>AA3/1000</f>
        <v>2.6666666666666665E-2</v>
      </c>
    </row>
    <row r="4" spans="1:28">
      <c r="A4">
        <v>1402</v>
      </c>
      <c r="B4" s="8">
        <f t="shared" si="0"/>
        <v>340</v>
      </c>
      <c r="C4" s="8">
        <f t="shared" ref="C4:C12" si="1">B4/60</f>
        <v>5.666666666666667</v>
      </c>
      <c r="D4" s="8">
        <f t="shared" ref="D4:D12" si="2">C4/24</f>
        <v>0.23611111111111113</v>
      </c>
      <c r="E4" s="8">
        <v>62.666666666666664</v>
      </c>
      <c r="F4" s="8">
        <f t="shared" ref="F4:F12" si="3">E4/1000</f>
        <v>6.2666666666666662E-2</v>
      </c>
      <c r="W4">
        <v>1402</v>
      </c>
      <c r="X4" s="8">
        <f t="shared" ref="X4:X9" si="4">W4-$W$3</f>
        <v>340</v>
      </c>
      <c r="Y4" s="8">
        <f t="shared" ref="Y4:Y9" si="5">X4/60</f>
        <v>5.666666666666667</v>
      </c>
      <c r="Z4" s="8">
        <f t="shared" ref="Z4:Z9" si="6">Y4/24</f>
        <v>0.23611111111111113</v>
      </c>
      <c r="AA4" s="8">
        <v>33.666666666666664</v>
      </c>
      <c r="AB4" s="8">
        <f t="shared" ref="AB4:AB9" si="7">AA4/1000</f>
        <v>3.3666666666666664E-2</v>
      </c>
    </row>
    <row r="5" spans="1:28">
      <c r="A5">
        <v>2502</v>
      </c>
      <c r="B5" s="8">
        <f t="shared" si="0"/>
        <v>1440</v>
      </c>
      <c r="C5" s="8">
        <f t="shared" si="1"/>
        <v>24</v>
      </c>
      <c r="D5" s="8">
        <f t="shared" si="2"/>
        <v>1</v>
      </c>
      <c r="E5" s="8">
        <v>112.66666666666666</v>
      </c>
      <c r="F5" s="8">
        <f t="shared" si="3"/>
        <v>0.11266666666666665</v>
      </c>
      <c r="W5">
        <v>2502</v>
      </c>
      <c r="X5" s="8">
        <f t="shared" si="4"/>
        <v>1440</v>
      </c>
      <c r="Y5" s="8">
        <f t="shared" si="5"/>
        <v>24</v>
      </c>
      <c r="Z5" s="8">
        <f t="shared" si="6"/>
        <v>1</v>
      </c>
      <c r="AA5" s="8">
        <v>67.666666666666657</v>
      </c>
      <c r="AB5" s="8">
        <f t="shared" si="7"/>
        <v>6.7666666666666653E-2</v>
      </c>
    </row>
    <row r="6" spans="1:28">
      <c r="A6">
        <v>2918</v>
      </c>
      <c r="B6" s="8">
        <f t="shared" si="0"/>
        <v>1856</v>
      </c>
      <c r="C6" s="8">
        <f t="shared" si="1"/>
        <v>30.933333333333334</v>
      </c>
      <c r="D6" s="8">
        <f t="shared" si="2"/>
        <v>1.288888888888889</v>
      </c>
      <c r="E6" s="8">
        <v>145.66666666666666</v>
      </c>
      <c r="F6" s="8">
        <f t="shared" si="3"/>
        <v>0.14566666666666667</v>
      </c>
      <c r="W6">
        <v>2918</v>
      </c>
      <c r="X6" s="8">
        <f t="shared" si="4"/>
        <v>1856</v>
      </c>
      <c r="Y6" s="8">
        <f t="shared" si="5"/>
        <v>30.933333333333334</v>
      </c>
      <c r="Z6" s="8">
        <f t="shared" si="6"/>
        <v>1.288888888888889</v>
      </c>
      <c r="AA6" s="8">
        <v>81.666666666666657</v>
      </c>
      <c r="AB6" s="8">
        <f t="shared" si="7"/>
        <v>8.1666666666666651E-2</v>
      </c>
    </row>
    <row r="7" spans="1:28">
      <c r="A7">
        <v>3961</v>
      </c>
      <c r="B7" s="8">
        <f t="shared" si="0"/>
        <v>2899</v>
      </c>
      <c r="C7" s="8">
        <f t="shared" si="1"/>
        <v>48.31666666666667</v>
      </c>
      <c r="D7" s="8">
        <f t="shared" si="2"/>
        <v>2.0131944444444447</v>
      </c>
      <c r="E7" s="8">
        <v>235.66666666666666</v>
      </c>
      <c r="F7" s="8">
        <f t="shared" si="3"/>
        <v>0.23566666666666666</v>
      </c>
      <c r="W7">
        <v>3961</v>
      </c>
      <c r="X7" s="8">
        <f t="shared" si="4"/>
        <v>2899</v>
      </c>
      <c r="Y7" s="8">
        <f t="shared" si="5"/>
        <v>48.31666666666667</v>
      </c>
      <c r="Z7" s="8">
        <f t="shared" si="6"/>
        <v>2.0131944444444447</v>
      </c>
      <c r="AA7" s="8">
        <v>130.66666666666666</v>
      </c>
      <c r="AB7" s="8">
        <f t="shared" si="7"/>
        <v>0.13066666666666665</v>
      </c>
    </row>
    <row r="8" spans="1:28">
      <c r="A8">
        <v>6797</v>
      </c>
      <c r="B8" s="8">
        <f t="shared" si="0"/>
        <v>5735</v>
      </c>
      <c r="C8" s="8">
        <f t="shared" si="1"/>
        <v>95.583333333333329</v>
      </c>
      <c r="D8" s="8">
        <f t="shared" si="2"/>
        <v>3.9826388888888888</v>
      </c>
      <c r="E8" s="8">
        <v>586.66666666666663</v>
      </c>
      <c r="F8" s="8">
        <f t="shared" si="3"/>
        <v>0.58666666666666667</v>
      </c>
      <c r="W8">
        <v>6797</v>
      </c>
      <c r="X8" s="8">
        <f t="shared" si="4"/>
        <v>5735</v>
      </c>
      <c r="Y8" s="8">
        <f t="shared" si="5"/>
        <v>95.583333333333329</v>
      </c>
      <c r="Z8" s="8">
        <f t="shared" si="6"/>
        <v>3.9826388888888888</v>
      </c>
      <c r="AA8" s="8">
        <v>232.66666666666666</v>
      </c>
      <c r="AB8" s="8">
        <f t="shared" si="7"/>
        <v>0.23266666666666666</v>
      </c>
    </row>
    <row r="9" spans="1:28">
      <c r="A9">
        <v>7216</v>
      </c>
      <c r="B9" s="8">
        <f t="shared" si="0"/>
        <v>6154</v>
      </c>
      <c r="C9" s="8">
        <f t="shared" si="1"/>
        <v>102.56666666666666</v>
      </c>
      <c r="D9" s="8">
        <f t="shared" si="2"/>
        <v>4.2736111111111112</v>
      </c>
      <c r="E9" s="8">
        <v>626.66666666666663</v>
      </c>
      <c r="F9" s="8">
        <f t="shared" si="3"/>
        <v>0.62666666666666659</v>
      </c>
      <c r="W9">
        <v>7216</v>
      </c>
      <c r="X9" s="8">
        <f t="shared" si="4"/>
        <v>6154</v>
      </c>
      <c r="Y9" s="8">
        <f t="shared" si="5"/>
        <v>102.56666666666666</v>
      </c>
      <c r="Z9" s="8">
        <f t="shared" si="6"/>
        <v>4.2736111111111112</v>
      </c>
      <c r="AA9" s="8">
        <v>256.66666666666669</v>
      </c>
      <c r="AB9" s="8">
        <f t="shared" si="7"/>
        <v>0.25666666666666671</v>
      </c>
    </row>
    <row r="10" spans="1:28">
      <c r="A10">
        <v>8275</v>
      </c>
      <c r="B10" s="8">
        <f t="shared" si="0"/>
        <v>7213</v>
      </c>
      <c r="C10" s="8">
        <f t="shared" si="1"/>
        <v>120.21666666666667</v>
      </c>
      <c r="D10" s="8">
        <f t="shared" si="2"/>
        <v>5.0090277777777779</v>
      </c>
      <c r="E10" s="8">
        <v>684.66666666666663</v>
      </c>
      <c r="F10" s="8">
        <f t="shared" si="3"/>
        <v>0.68466666666666665</v>
      </c>
    </row>
    <row r="11" spans="1:28">
      <c r="A11">
        <v>8631</v>
      </c>
      <c r="B11" s="8">
        <f t="shared" si="0"/>
        <v>7569</v>
      </c>
      <c r="C11" s="8">
        <f t="shared" si="1"/>
        <v>126.15</v>
      </c>
      <c r="D11" s="8">
        <f t="shared" si="2"/>
        <v>5.2562500000000005</v>
      </c>
      <c r="E11" s="8">
        <v>762.66666666666663</v>
      </c>
      <c r="F11" s="8">
        <f t="shared" si="3"/>
        <v>0.7626666666666666</v>
      </c>
    </row>
    <row r="12" spans="1:28">
      <c r="A12">
        <v>9701</v>
      </c>
      <c r="B12" s="8">
        <f t="shared" si="0"/>
        <v>8639</v>
      </c>
      <c r="C12" s="8">
        <f t="shared" si="1"/>
        <v>143.98333333333332</v>
      </c>
      <c r="D12" s="8">
        <f t="shared" si="2"/>
        <v>5.999305555555555</v>
      </c>
      <c r="E12" s="8">
        <v>970.66666666666663</v>
      </c>
      <c r="F12" s="8">
        <f t="shared" si="3"/>
        <v>0.97066666666666668</v>
      </c>
      <c r="W12" s="14" t="s">
        <v>41</v>
      </c>
      <c r="X12" s="8"/>
      <c r="Y12" s="8"/>
      <c r="Z12" s="8"/>
      <c r="AA12" s="8"/>
      <c r="AB12" s="8"/>
    </row>
    <row r="13" spans="1:28">
      <c r="W13" s="7" t="s">
        <v>10</v>
      </c>
      <c r="X13" s="7" t="s">
        <v>9</v>
      </c>
      <c r="Y13" s="7" t="s">
        <v>13</v>
      </c>
      <c r="Z13" s="7" t="s">
        <v>14</v>
      </c>
      <c r="AA13" s="7" t="s">
        <v>18</v>
      </c>
      <c r="AB13" s="7" t="s">
        <v>19</v>
      </c>
    </row>
    <row r="14" spans="1:28">
      <c r="W14" s="5">
        <v>2875.0000000046566</v>
      </c>
      <c r="X14" s="16">
        <f>W14-$W$14</f>
        <v>0</v>
      </c>
      <c r="Y14" s="8">
        <f>X14/60</f>
        <v>0</v>
      </c>
      <c r="Z14" s="8">
        <f>Y14/24</f>
        <v>0</v>
      </c>
      <c r="AA14" s="8">
        <v>9.6666666666666714</v>
      </c>
      <c r="AB14" s="8">
        <f>AA14/1000</f>
        <v>9.6666666666666706E-3</v>
      </c>
    </row>
    <row r="15" spans="1:28">
      <c r="A15" s="1" t="s">
        <v>29</v>
      </c>
      <c r="B15" s="8"/>
      <c r="C15" s="8"/>
      <c r="D15" s="8"/>
      <c r="E15" s="8"/>
      <c r="F15" s="8"/>
      <c r="W15" s="5">
        <v>3897.000000004191</v>
      </c>
      <c r="X15" s="16">
        <f t="shared" ref="X15:X28" si="8">W15-$W$14</f>
        <v>1021.9999999995343</v>
      </c>
      <c r="Y15" s="8">
        <f t="shared" ref="Y15:Y28" si="9">X15/60</f>
        <v>17.033333333325572</v>
      </c>
      <c r="Z15" s="8">
        <f t="shared" ref="Z15:Z28" si="10">Y15/24</f>
        <v>0.70972222222189885</v>
      </c>
      <c r="AA15" s="8">
        <v>23.666666666666671</v>
      </c>
      <c r="AB15" s="8">
        <f t="shared" ref="AB15:AB28" si="11">AA15/1000</f>
        <v>2.3666666666666673E-2</v>
      </c>
    </row>
    <row r="16" spans="1:28">
      <c r="A16" s="7" t="s">
        <v>10</v>
      </c>
      <c r="B16" s="7" t="s">
        <v>9</v>
      </c>
      <c r="C16" s="7" t="s">
        <v>13</v>
      </c>
      <c r="D16" s="7" t="s">
        <v>14</v>
      </c>
      <c r="E16" s="7" t="s">
        <v>11</v>
      </c>
      <c r="F16" s="7" t="s">
        <v>12</v>
      </c>
      <c r="W16" s="5">
        <v>4417.0000000018626</v>
      </c>
      <c r="X16" s="16">
        <f t="shared" si="8"/>
        <v>1541.999999997206</v>
      </c>
      <c r="Y16" s="8">
        <f t="shared" si="9"/>
        <v>25.699999999953434</v>
      </c>
      <c r="Z16" s="8">
        <f t="shared" si="10"/>
        <v>1.0708333333313931</v>
      </c>
      <c r="AA16" s="8">
        <v>37.666666666666671</v>
      </c>
      <c r="AB16" s="8">
        <f t="shared" si="11"/>
        <v>3.7666666666666675E-2</v>
      </c>
    </row>
    <row r="17" spans="1:28">
      <c r="A17" s="5">
        <v>2875.0000000046566</v>
      </c>
      <c r="B17" s="16">
        <f>A17-$A$17</f>
        <v>0</v>
      </c>
      <c r="C17" s="8">
        <f>B17/60</f>
        <v>0</v>
      </c>
      <c r="D17" s="8">
        <f>C17/24</f>
        <v>0</v>
      </c>
      <c r="E17" s="8">
        <v>162.33333333333326</v>
      </c>
      <c r="F17" s="8">
        <f>E17/1000</f>
        <v>0.16233333333333325</v>
      </c>
      <c r="W17" s="5">
        <v>5266.9999999960419</v>
      </c>
      <c r="X17" s="16">
        <f t="shared" si="8"/>
        <v>2391.9999999913853</v>
      </c>
      <c r="Y17" s="8">
        <f t="shared" si="9"/>
        <v>39.866666666523088</v>
      </c>
      <c r="Z17" s="8">
        <f t="shared" si="10"/>
        <v>1.6611111111051287</v>
      </c>
      <c r="AA17" s="8">
        <v>57.666666666666671</v>
      </c>
      <c r="AB17" s="8">
        <f t="shared" si="11"/>
        <v>5.7666666666666672E-2</v>
      </c>
    </row>
    <row r="18" spans="1:28">
      <c r="A18" s="5">
        <v>3897.000000004191</v>
      </c>
      <c r="B18" s="16">
        <f t="shared" ref="B18:B36" si="12">A18-$A$17</f>
        <v>1021.9999999995343</v>
      </c>
      <c r="C18" s="8">
        <f t="shared" ref="C18:C36" si="13">B18/60</f>
        <v>17.033333333325572</v>
      </c>
      <c r="D18" s="8">
        <f t="shared" ref="D18:D36" si="14">C18/24</f>
        <v>0.70972222222189885</v>
      </c>
      <c r="E18" s="8">
        <v>222.33333333333326</v>
      </c>
      <c r="F18" s="8">
        <f t="shared" ref="F18:F36" si="15">E18/1000</f>
        <v>0.22233333333333324</v>
      </c>
      <c r="W18" s="5">
        <v>5683.0000000004657</v>
      </c>
      <c r="X18" s="16">
        <f t="shared" si="8"/>
        <v>2807.999999995809</v>
      </c>
      <c r="Y18" s="8">
        <f t="shared" si="9"/>
        <v>46.799999999930151</v>
      </c>
      <c r="Z18" s="8">
        <f t="shared" si="10"/>
        <v>1.9499999999970896</v>
      </c>
      <c r="AA18" s="8">
        <v>77.666666666666671</v>
      </c>
      <c r="AB18" s="8">
        <f t="shared" si="11"/>
        <v>7.7666666666666676E-2</v>
      </c>
    </row>
    <row r="19" spans="1:28">
      <c r="A19" s="5">
        <v>4417.0000000018626</v>
      </c>
      <c r="B19" s="16">
        <f t="shared" si="12"/>
        <v>1541.999999997206</v>
      </c>
      <c r="C19" s="8">
        <f t="shared" si="13"/>
        <v>25.699999999953434</v>
      </c>
      <c r="D19" s="8">
        <f t="shared" si="14"/>
        <v>1.0708333333313931</v>
      </c>
      <c r="E19" s="8">
        <v>232.33333333333326</v>
      </c>
      <c r="F19" s="8">
        <f t="shared" si="15"/>
        <v>0.23233333333333325</v>
      </c>
      <c r="W19" s="5">
        <v>6751.9999999960419</v>
      </c>
      <c r="X19" s="16">
        <f t="shared" si="8"/>
        <v>3876.9999999913853</v>
      </c>
      <c r="Y19" s="8">
        <f t="shared" si="9"/>
        <v>64.616666666523088</v>
      </c>
      <c r="Z19" s="8">
        <f t="shared" si="10"/>
        <v>2.6923611111051287</v>
      </c>
      <c r="AA19" s="8">
        <v>122.66666666666667</v>
      </c>
      <c r="AB19" s="8">
        <f t="shared" si="11"/>
        <v>0.12266666666666667</v>
      </c>
    </row>
    <row r="20" spans="1:28">
      <c r="A20" s="5">
        <v>5266.9999999960419</v>
      </c>
      <c r="B20" s="16">
        <f t="shared" si="12"/>
        <v>2391.9999999913853</v>
      </c>
      <c r="C20" s="8">
        <f t="shared" si="13"/>
        <v>39.866666666523088</v>
      </c>
      <c r="D20" s="8">
        <f t="shared" si="14"/>
        <v>1.6611111111051287</v>
      </c>
      <c r="E20" s="8">
        <v>252.33333333333326</v>
      </c>
      <c r="F20" s="8">
        <f t="shared" si="15"/>
        <v>0.25233333333333324</v>
      </c>
      <c r="W20" s="5">
        <v>9657.000000004191</v>
      </c>
      <c r="X20" s="16">
        <f t="shared" si="8"/>
        <v>6781.9999999995343</v>
      </c>
      <c r="Y20" s="8">
        <f t="shared" si="9"/>
        <v>113.03333333332557</v>
      </c>
      <c r="Z20" s="8">
        <f t="shared" si="10"/>
        <v>4.7097222222218988</v>
      </c>
      <c r="AA20" s="8">
        <v>245.66666666666669</v>
      </c>
      <c r="AB20" s="8">
        <f t="shared" si="11"/>
        <v>0.24566666666666667</v>
      </c>
    </row>
    <row r="21" spans="1:28">
      <c r="A21" s="5">
        <v>5683.0000000004657</v>
      </c>
      <c r="B21" s="16">
        <f t="shared" si="12"/>
        <v>2807.999999995809</v>
      </c>
      <c r="C21" s="8">
        <f t="shared" si="13"/>
        <v>46.799999999930151</v>
      </c>
      <c r="D21" s="8">
        <f t="shared" si="14"/>
        <v>1.9499999999970896</v>
      </c>
      <c r="E21" s="8">
        <v>262.33333333333326</v>
      </c>
      <c r="F21" s="8">
        <f t="shared" si="15"/>
        <v>0.26233333333333325</v>
      </c>
      <c r="W21" s="5">
        <v>10032.000000000698</v>
      </c>
      <c r="X21" s="16">
        <f t="shared" si="8"/>
        <v>7156.9999999960419</v>
      </c>
      <c r="Y21" s="8">
        <f t="shared" si="9"/>
        <v>119.28333333326736</v>
      </c>
      <c r="Z21" s="8">
        <f t="shared" si="10"/>
        <v>4.9701388888861402</v>
      </c>
      <c r="AA21" s="8">
        <v>277.66666666666669</v>
      </c>
      <c r="AB21" s="8">
        <f t="shared" si="11"/>
        <v>0.27766666666666667</v>
      </c>
    </row>
    <row r="22" spans="1:28">
      <c r="A22" s="5">
        <v>6751.9999999960419</v>
      </c>
      <c r="B22" s="16">
        <f t="shared" si="12"/>
        <v>3876.9999999913853</v>
      </c>
      <c r="C22" s="8">
        <f t="shared" si="13"/>
        <v>64.616666666523088</v>
      </c>
      <c r="D22" s="8">
        <f t="shared" si="14"/>
        <v>2.6923611111051287</v>
      </c>
      <c r="E22" s="8">
        <v>312.33333333333326</v>
      </c>
      <c r="F22" s="8">
        <f t="shared" si="15"/>
        <v>0.31233333333333324</v>
      </c>
      <c r="W22" s="5">
        <v>11100.000000003492</v>
      </c>
      <c r="X22" s="16">
        <f t="shared" si="8"/>
        <v>8224.9999999988358</v>
      </c>
      <c r="Y22" s="8">
        <f t="shared" si="9"/>
        <v>137.08333333331393</v>
      </c>
      <c r="Z22" s="8">
        <f t="shared" si="10"/>
        <v>5.7118055555547471</v>
      </c>
      <c r="AA22" s="8">
        <v>337.66666666666669</v>
      </c>
      <c r="AB22" s="8">
        <f t="shared" si="11"/>
        <v>0.33766666666666667</v>
      </c>
    </row>
    <row r="23" spans="1:28">
      <c r="A23" s="5">
        <v>9657.000000004191</v>
      </c>
      <c r="B23" s="16">
        <f t="shared" si="12"/>
        <v>6781.9999999995343</v>
      </c>
      <c r="C23" s="8">
        <f t="shared" si="13"/>
        <v>113.03333333332557</v>
      </c>
      <c r="D23" s="8">
        <f t="shared" si="14"/>
        <v>4.7097222222218988</v>
      </c>
      <c r="E23" s="8">
        <v>392.33333333333326</v>
      </c>
      <c r="F23" s="8">
        <f t="shared" si="15"/>
        <v>0.39233333333333326</v>
      </c>
      <c r="W23" s="5">
        <v>11470.000000004657</v>
      </c>
      <c r="X23" s="16">
        <f t="shared" si="8"/>
        <v>8595</v>
      </c>
      <c r="Y23" s="8">
        <f t="shared" si="9"/>
        <v>143.25</v>
      </c>
      <c r="Z23" s="8">
        <f t="shared" si="10"/>
        <v>5.96875</v>
      </c>
      <c r="AA23" s="8">
        <v>351.66666666666669</v>
      </c>
      <c r="AB23" s="8">
        <f t="shared" si="11"/>
        <v>0.35166666666666668</v>
      </c>
    </row>
    <row r="24" spans="1:28">
      <c r="A24" s="5">
        <v>10032.000000000698</v>
      </c>
      <c r="B24" s="16">
        <f t="shared" si="12"/>
        <v>7156.9999999960419</v>
      </c>
      <c r="C24" s="8">
        <f t="shared" si="13"/>
        <v>119.28333333326736</v>
      </c>
      <c r="D24" s="8">
        <f t="shared" si="14"/>
        <v>4.9701388888861402</v>
      </c>
      <c r="E24" s="8">
        <v>404.33333333333326</v>
      </c>
      <c r="F24" s="8">
        <f t="shared" si="15"/>
        <v>0.40433333333333327</v>
      </c>
      <c r="W24" s="5">
        <v>12531.99999999837</v>
      </c>
      <c r="X24" s="16">
        <f t="shared" si="8"/>
        <v>9656.9999999937136</v>
      </c>
      <c r="Y24" s="8">
        <f t="shared" si="9"/>
        <v>160.94999999989523</v>
      </c>
      <c r="Z24" s="8">
        <f t="shared" si="10"/>
        <v>6.7062499999956344</v>
      </c>
      <c r="AA24" s="8">
        <v>364.66666666666669</v>
      </c>
      <c r="AB24" s="8">
        <f t="shared" si="11"/>
        <v>0.36466666666666669</v>
      </c>
    </row>
    <row r="25" spans="1:28">
      <c r="A25" s="5">
        <v>11100.000000003492</v>
      </c>
      <c r="B25" s="16">
        <f t="shared" si="12"/>
        <v>8224.9999999988358</v>
      </c>
      <c r="C25" s="8">
        <f t="shared" si="13"/>
        <v>137.08333333331393</v>
      </c>
      <c r="D25" s="8">
        <f t="shared" si="14"/>
        <v>5.7118055555547471</v>
      </c>
      <c r="E25" s="8">
        <v>442.33333333333326</v>
      </c>
      <c r="F25" s="8">
        <f t="shared" si="15"/>
        <v>0.44233333333333325</v>
      </c>
      <c r="W25" s="5">
        <v>12971.000000004424</v>
      </c>
      <c r="X25" s="16">
        <f t="shared" si="8"/>
        <v>10095.999999999767</v>
      </c>
      <c r="Y25" s="8">
        <f t="shared" si="9"/>
        <v>168.26666666666279</v>
      </c>
      <c r="Z25" s="8">
        <f t="shared" si="10"/>
        <v>7.0111111111109494</v>
      </c>
      <c r="AA25" s="8">
        <v>387.66666666666669</v>
      </c>
      <c r="AB25" s="8">
        <f t="shared" si="11"/>
        <v>0.38766666666666666</v>
      </c>
    </row>
    <row r="26" spans="1:28">
      <c r="A26" s="5">
        <v>11470.000000004657</v>
      </c>
      <c r="B26" s="16">
        <f t="shared" si="12"/>
        <v>8595</v>
      </c>
      <c r="C26" s="8">
        <f t="shared" si="13"/>
        <v>143.25</v>
      </c>
      <c r="D26" s="8">
        <f t="shared" si="14"/>
        <v>5.96875</v>
      </c>
      <c r="E26" s="8">
        <v>400.33333333333326</v>
      </c>
      <c r="F26" s="8">
        <f t="shared" si="15"/>
        <v>0.40033333333333326</v>
      </c>
      <c r="W26" s="5">
        <v>13990.000000004657</v>
      </c>
      <c r="X26" s="16">
        <f t="shared" si="8"/>
        <v>11115</v>
      </c>
      <c r="Y26" s="8">
        <f t="shared" si="9"/>
        <v>185.25</v>
      </c>
      <c r="Z26" s="8">
        <f t="shared" si="10"/>
        <v>7.71875</v>
      </c>
      <c r="AA26" s="8">
        <v>439.66666666666669</v>
      </c>
      <c r="AB26" s="8">
        <f t="shared" si="11"/>
        <v>0.43966666666666671</v>
      </c>
    </row>
    <row r="27" spans="1:28">
      <c r="A27" s="5">
        <v>12531.99999999837</v>
      </c>
      <c r="B27" s="16">
        <f t="shared" si="12"/>
        <v>9656.9999999937136</v>
      </c>
      <c r="C27" s="8">
        <f t="shared" si="13"/>
        <v>160.94999999989523</v>
      </c>
      <c r="D27" s="8">
        <f t="shared" si="14"/>
        <v>6.7062499999956344</v>
      </c>
      <c r="E27" s="8">
        <v>442.33333333333326</v>
      </c>
      <c r="F27" s="8">
        <f t="shared" si="15"/>
        <v>0.44233333333333325</v>
      </c>
      <c r="W27" s="5">
        <v>14388.999999995576</v>
      </c>
      <c r="X27" s="16">
        <f t="shared" si="8"/>
        <v>11513.99999999092</v>
      </c>
      <c r="Y27" s="8">
        <f t="shared" si="9"/>
        <v>191.89999999984866</v>
      </c>
      <c r="Z27" s="8">
        <f t="shared" si="10"/>
        <v>7.9958333333270275</v>
      </c>
      <c r="AA27" s="8">
        <v>477.66666666666669</v>
      </c>
      <c r="AB27" s="8">
        <f t="shared" si="11"/>
        <v>0.47766666666666668</v>
      </c>
    </row>
    <row r="28" spans="1:28">
      <c r="A28" s="5">
        <v>12971.000000004424</v>
      </c>
      <c r="B28" s="16">
        <f t="shared" si="12"/>
        <v>10095.999999999767</v>
      </c>
      <c r="C28" s="8">
        <f t="shared" si="13"/>
        <v>168.26666666666279</v>
      </c>
      <c r="D28" s="8">
        <f t="shared" si="14"/>
        <v>7.0111111111109494</v>
      </c>
      <c r="E28" s="8">
        <v>452.33333333333326</v>
      </c>
      <c r="F28" s="8">
        <f t="shared" si="15"/>
        <v>0.45233333333333325</v>
      </c>
      <c r="W28" s="5">
        <v>15368.00000000163</v>
      </c>
      <c r="X28" s="16">
        <f t="shared" si="8"/>
        <v>12492.999999996973</v>
      </c>
      <c r="Y28" s="8">
        <f t="shared" si="9"/>
        <v>208.21666666661622</v>
      </c>
      <c r="Z28" s="8">
        <f t="shared" si="10"/>
        <v>8.6756944444423425</v>
      </c>
      <c r="AA28" s="8">
        <v>565.66666666666663</v>
      </c>
      <c r="AB28" s="8">
        <f t="shared" si="11"/>
        <v>0.56566666666666665</v>
      </c>
    </row>
    <row r="29" spans="1:28">
      <c r="A29" s="5">
        <v>13990.000000004657</v>
      </c>
      <c r="B29" s="16">
        <f t="shared" si="12"/>
        <v>11115</v>
      </c>
      <c r="C29" s="8">
        <f t="shared" si="13"/>
        <v>185.25</v>
      </c>
      <c r="D29" s="8">
        <f t="shared" si="14"/>
        <v>7.71875</v>
      </c>
      <c r="E29" s="8">
        <v>501.33333333333326</v>
      </c>
      <c r="F29" s="8">
        <f t="shared" si="15"/>
        <v>0.5013333333333333</v>
      </c>
    </row>
    <row r="30" spans="1:28">
      <c r="A30" s="5">
        <v>14388.999999995576</v>
      </c>
      <c r="B30" s="16">
        <f t="shared" si="12"/>
        <v>11513.99999999092</v>
      </c>
      <c r="C30" s="8">
        <f t="shared" si="13"/>
        <v>191.89999999984866</v>
      </c>
      <c r="D30" s="8">
        <f t="shared" si="14"/>
        <v>7.9958333333270275</v>
      </c>
      <c r="E30" s="8">
        <v>469.33333333333326</v>
      </c>
      <c r="F30" s="8">
        <f t="shared" si="15"/>
        <v>0.46933333333333327</v>
      </c>
    </row>
    <row r="31" spans="1:28">
      <c r="A31" s="5">
        <v>15368.00000000163</v>
      </c>
      <c r="B31" s="16">
        <f t="shared" si="12"/>
        <v>12492.999999996973</v>
      </c>
      <c r="C31" s="8">
        <f t="shared" si="13"/>
        <v>208.21666666661622</v>
      </c>
      <c r="D31" s="8">
        <f t="shared" si="14"/>
        <v>8.6756944444423425</v>
      </c>
      <c r="E31" s="8">
        <v>562.33333333333326</v>
      </c>
      <c r="F31" s="8">
        <f t="shared" si="15"/>
        <v>0.56233333333333324</v>
      </c>
      <c r="W31" s="14" t="s">
        <v>42</v>
      </c>
      <c r="X31" s="8"/>
      <c r="Y31" s="8"/>
      <c r="Z31" s="8"/>
      <c r="AA31" s="8"/>
      <c r="AB31" s="8"/>
    </row>
    <row r="32" spans="1:28">
      <c r="A32" s="5">
        <v>15841.00000000326</v>
      </c>
      <c r="B32" s="16">
        <f t="shared" si="12"/>
        <v>12965.999999998603</v>
      </c>
      <c r="C32" s="8">
        <f t="shared" si="13"/>
        <v>216.09999999997672</v>
      </c>
      <c r="D32" s="8">
        <f t="shared" si="14"/>
        <v>9.0041666666656965</v>
      </c>
      <c r="E32" s="8">
        <v>572.33333333333326</v>
      </c>
      <c r="F32" s="8">
        <f t="shared" si="15"/>
        <v>0.57233333333333325</v>
      </c>
      <c r="W32" s="7" t="s">
        <v>10</v>
      </c>
      <c r="X32" s="7" t="s">
        <v>9</v>
      </c>
      <c r="Y32" s="7" t="s">
        <v>13</v>
      </c>
      <c r="Z32" s="7" t="s">
        <v>14</v>
      </c>
      <c r="AA32" s="7" t="s">
        <v>18</v>
      </c>
      <c r="AB32" s="7" t="s">
        <v>19</v>
      </c>
    </row>
    <row r="33" spans="1:28">
      <c r="A33" s="5">
        <v>16857.000000004191</v>
      </c>
      <c r="B33" s="16">
        <f t="shared" si="12"/>
        <v>13981.999999999534</v>
      </c>
      <c r="C33" s="8">
        <f t="shared" si="13"/>
        <v>233.03333333332557</v>
      </c>
      <c r="D33" s="8">
        <f t="shared" si="14"/>
        <v>9.7097222222218988</v>
      </c>
      <c r="E33" s="8">
        <v>766.33333333333326</v>
      </c>
      <c r="F33" s="8">
        <f t="shared" si="15"/>
        <v>0.76633333333333331</v>
      </c>
      <c r="W33" s="5">
        <v>2875.0000000046566</v>
      </c>
      <c r="X33" s="16">
        <f>W33-$W$33</f>
        <v>0</v>
      </c>
      <c r="Y33" s="8">
        <f>X33/60</f>
        <v>0</v>
      </c>
      <c r="Z33" s="8">
        <f>Y33/24</f>
        <v>0</v>
      </c>
      <c r="AA33" s="8">
        <v>-1.3333333333333357</v>
      </c>
      <c r="AB33" s="8">
        <f>AA33/1000</f>
        <v>-1.3333333333333357E-3</v>
      </c>
    </row>
    <row r="34" spans="1:28">
      <c r="A34" s="5">
        <v>19686.99999999837</v>
      </c>
      <c r="B34" s="16">
        <f t="shared" si="12"/>
        <v>16811.999999993714</v>
      </c>
      <c r="C34" s="8">
        <f t="shared" si="13"/>
        <v>280.19999999989523</v>
      </c>
      <c r="D34" s="8">
        <f t="shared" si="14"/>
        <v>11.674999999995634</v>
      </c>
      <c r="E34" s="8">
        <v>992.33333333333326</v>
      </c>
      <c r="F34" s="8">
        <f t="shared" si="15"/>
        <v>0.99233333333333329</v>
      </c>
      <c r="W34" s="5">
        <v>3897.000000004191</v>
      </c>
      <c r="X34" s="16">
        <f t="shared" ref="X34:X52" si="16">W34-$W$33</f>
        <v>1021.9999999995343</v>
      </c>
      <c r="Y34" s="8">
        <f t="shared" ref="Y34:Y52" si="17">X34/60</f>
        <v>17.033333333325572</v>
      </c>
      <c r="Z34" s="8">
        <f t="shared" ref="Z34:Z52" si="18">Y34/24</f>
        <v>0.70972222222189885</v>
      </c>
      <c r="AA34" s="8">
        <v>3.6666666666666643</v>
      </c>
      <c r="AB34" s="8">
        <f t="shared" ref="AB34:AB52" si="19">AA34/1000</f>
        <v>3.6666666666666644E-3</v>
      </c>
    </row>
    <row r="35" spans="1:28">
      <c r="A35" s="5">
        <v>20161.999999996042</v>
      </c>
      <c r="B35" s="16">
        <f t="shared" si="12"/>
        <v>17286.999999991385</v>
      </c>
      <c r="C35" s="8">
        <f t="shared" si="13"/>
        <v>288.11666666652309</v>
      </c>
      <c r="D35" s="8">
        <f t="shared" si="14"/>
        <v>12.004861111105129</v>
      </c>
      <c r="E35" s="8">
        <v>1142.3333333333333</v>
      </c>
      <c r="F35" s="8">
        <f t="shared" si="15"/>
        <v>1.1423333333333332</v>
      </c>
      <c r="W35" s="5">
        <v>4417.0000000018626</v>
      </c>
      <c r="X35" s="16">
        <f t="shared" si="16"/>
        <v>1541.999999997206</v>
      </c>
      <c r="Y35" s="8">
        <f t="shared" si="17"/>
        <v>25.699999999953434</v>
      </c>
      <c r="Z35" s="8">
        <f t="shared" si="18"/>
        <v>1.0708333333313931</v>
      </c>
      <c r="AA35" s="8">
        <v>7.6666666666666643</v>
      </c>
      <c r="AB35" s="8">
        <f t="shared" si="19"/>
        <v>7.6666666666666645E-3</v>
      </c>
    </row>
    <row r="36" spans="1:28">
      <c r="A36" s="5">
        <v>21177.000000004191</v>
      </c>
      <c r="B36" s="16">
        <f t="shared" si="12"/>
        <v>18301.999999999534</v>
      </c>
      <c r="C36" s="8">
        <f t="shared" si="13"/>
        <v>305.03333333332557</v>
      </c>
      <c r="D36" s="8">
        <f t="shared" si="14"/>
        <v>12.709722222221899</v>
      </c>
      <c r="E36" s="8">
        <v>1242.3333333333333</v>
      </c>
      <c r="F36" s="8">
        <f t="shared" si="15"/>
        <v>1.2423333333333333</v>
      </c>
      <c r="W36" s="5">
        <v>5266.9999999960419</v>
      </c>
      <c r="X36" s="16">
        <f t="shared" si="16"/>
        <v>2391.9999999913853</v>
      </c>
      <c r="Y36" s="8">
        <f t="shared" si="17"/>
        <v>39.866666666523088</v>
      </c>
      <c r="Z36" s="8">
        <f t="shared" si="18"/>
        <v>1.6611111111051287</v>
      </c>
      <c r="AA36" s="8">
        <v>16.666666666666664</v>
      </c>
      <c r="AB36" s="8">
        <f t="shared" si="19"/>
        <v>1.6666666666666663E-2</v>
      </c>
    </row>
    <row r="37" spans="1:28">
      <c r="W37" s="5">
        <v>5683.0000000004657</v>
      </c>
      <c r="X37" s="16">
        <f t="shared" si="16"/>
        <v>2807.999999995809</v>
      </c>
      <c r="Y37" s="8">
        <f t="shared" si="17"/>
        <v>46.799999999930151</v>
      </c>
      <c r="Z37" s="8">
        <f t="shared" si="18"/>
        <v>1.9499999999970896</v>
      </c>
      <c r="AA37" s="8">
        <v>25.666666666666664</v>
      </c>
      <c r="AB37" s="8">
        <f t="shared" si="19"/>
        <v>2.5666666666666664E-2</v>
      </c>
    </row>
    <row r="38" spans="1:28">
      <c r="W38" s="5">
        <v>6751.9999999960419</v>
      </c>
      <c r="X38" s="16">
        <f t="shared" si="16"/>
        <v>3876.9999999913853</v>
      </c>
      <c r="Y38" s="8">
        <f t="shared" si="17"/>
        <v>64.616666666523088</v>
      </c>
      <c r="Z38" s="8">
        <f t="shared" si="18"/>
        <v>2.6923611111051287</v>
      </c>
      <c r="AA38" s="8">
        <v>53.666666666666664</v>
      </c>
      <c r="AB38" s="8">
        <f t="shared" si="19"/>
        <v>5.3666666666666661E-2</v>
      </c>
    </row>
    <row r="39" spans="1:28">
      <c r="A39" s="1" t="s">
        <v>28</v>
      </c>
      <c r="B39" s="8"/>
      <c r="C39" s="8"/>
      <c r="D39" s="8"/>
      <c r="E39" s="8"/>
      <c r="F39" s="8"/>
      <c r="W39" s="5">
        <v>9657.000000004191</v>
      </c>
      <c r="X39" s="16">
        <f t="shared" si="16"/>
        <v>6781.9999999995343</v>
      </c>
      <c r="Y39" s="8">
        <f t="shared" si="17"/>
        <v>113.03333333332557</v>
      </c>
      <c r="Z39" s="8">
        <f t="shared" si="18"/>
        <v>4.7097222222218988</v>
      </c>
      <c r="AA39" s="8">
        <v>150.66666666666666</v>
      </c>
      <c r="AB39" s="8">
        <f t="shared" si="19"/>
        <v>0.15066666666666667</v>
      </c>
    </row>
    <row r="40" spans="1:28">
      <c r="A40" s="7" t="s">
        <v>10</v>
      </c>
      <c r="B40" s="7" t="s">
        <v>9</v>
      </c>
      <c r="C40" s="7" t="s">
        <v>13</v>
      </c>
      <c r="D40" s="7" t="s">
        <v>14</v>
      </c>
      <c r="E40" s="7" t="s">
        <v>11</v>
      </c>
      <c r="F40" s="7" t="s">
        <v>12</v>
      </c>
      <c r="W40" s="5">
        <v>10032.000000000698</v>
      </c>
      <c r="X40" s="16">
        <f t="shared" si="16"/>
        <v>7156.9999999960419</v>
      </c>
      <c r="Y40" s="8">
        <f t="shared" si="17"/>
        <v>119.28333333326736</v>
      </c>
      <c r="Z40" s="8">
        <f t="shared" si="18"/>
        <v>4.9701388888861402</v>
      </c>
      <c r="AA40" s="8">
        <v>152.66666666666666</v>
      </c>
      <c r="AB40" s="8">
        <f t="shared" si="19"/>
        <v>0.15266666666666664</v>
      </c>
    </row>
    <row r="41" spans="1:28">
      <c r="A41" s="5">
        <v>2875.0000000046566</v>
      </c>
      <c r="B41" s="16">
        <f>A41-$A$41</f>
        <v>0</v>
      </c>
      <c r="C41" s="8">
        <f>B41/60</f>
        <v>0</v>
      </c>
      <c r="D41" s="8">
        <f>C41/24</f>
        <v>0</v>
      </c>
      <c r="E41" s="8">
        <v>123.33333333333326</v>
      </c>
      <c r="F41" s="8">
        <f>E41/1000</f>
        <v>0.12333333333333325</v>
      </c>
      <c r="W41" s="5">
        <v>11100.000000003492</v>
      </c>
      <c r="X41" s="16">
        <f t="shared" si="16"/>
        <v>8224.9999999988358</v>
      </c>
      <c r="Y41" s="8">
        <f t="shared" si="17"/>
        <v>137.08333333331393</v>
      </c>
      <c r="Z41" s="8">
        <f t="shared" si="18"/>
        <v>5.7118055555547471</v>
      </c>
      <c r="AA41" s="8">
        <v>190.66666666666666</v>
      </c>
      <c r="AB41" s="8">
        <f t="shared" si="19"/>
        <v>0.19066666666666665</v>
      </c>
    </row>
    <row r="42" spans="1:28">
      <c r="A42" s="5">
        <v>3897.000000004191</v>
      </c>
      <c r="B42" s="16">
        <f t="shared" ref="B42:B55" si="20">A42-$A$41</f>
        <v>1021.9999999995343</v>
      </c>
      <c r="C42" s="8">
        <f t="shared" ref="C42:C55" si="21">B42/60</f>
        <v>17.033333333325572</v>
      </c>
      <c r="D42" s="8">
        <f t="shared" ref="D42:D55" si="22">C42/24</f>
        <v>0.70972222222189885</v>
      </c>
      <c r="E42" s="8">
        <v>140.33333333333326</v>
      </c>
      <c r="F42" s="8">
        <f t="shared" ref="F42:F55" si="23">E42/1000</f>
        <v>0.14033333333333325</v>
      </c>
      <c r="W42" s="5">
        <v>11470.000000004657</v>
      </c>
      <c r="X42" s="16">
        <f t="shared" si="16"/>
        <v>8595</v>
      </c>
      <c r="Y42" s="8">
        <f t="shared" si="17"/>
        <v>143.25</v>
      </c>
      <c r="Z42" s="8">
        <f t="shared" si="18"/>
        <v>5.96875</v>
      </c>
      <c r="AA42" s="8">
        <v>186.66666666666666</v>
      </c>
      <c r="AB42" s="8">
        <f t="shared" si="19"/>
        <v>0.18666666666666665</v>
      </c>
    </row>
    <row r="43" spans="1:28">
      <c r="A43" s="5">
        <v>4417.0000000018626</v>
      </c>
      <c r="B43" s="16">
        <f t="shared" si="20"/>
        <v>1541.999999997206</v>
      </c>
      <c r="C43" s="8">
        <f t="shared" si="21"/>
        <v>25.699999999953434</v>
      </c>
      <c r="D43" s="8">
        <f t="shared" si="22"/>
        <v>1.0708333333313931</v>
      </c>
      <c r="E43" s="8">
        <v>198.33333333333326</v>
      </c>
      <c r="F43" s="8">
        <f t="shared" si="23"/>
        <v>0.19833333333333325</v>
      </c>
      <c r="W43" s="5">
        <v>12531.99999999837</v>
      </c>
      <c r="X43" s="16">
        <f t="shared" si="16"/>
        <v>9656.9999999937136</v>
      </c>
      <c r="Y43" s="8">
        <f t="shared" si="17"/>
        <v>160.94999999989523</v>
      </c>
      <c r="Z43" s="8">
        <f t="shared" si="18"/>
        <v>6.7062499999956344</v>
      </c>
      <c r="AA43" s="8">
        <v>158.66666666666666</v>
      </c>
      <c r="AB43" s="8">
        <f t="shared" si="19"/>
        <v>0.15866666666666665</v>
      </c>
    </row>
    <row r="44" spans="1:28">
      <c r="A44" s="5">
        <v>5266.9999999960419</v>
      </c>
      <c r="B44" s="16">
        <f t="shared" si="20"/>
        <v>2391.9999999913853</v>
      </c>
      <c r="C44" s="8">
        <f t="shared" si="21"/>
        <v>39.866666666523088</v>
      </c>
      <c r="D44" s="8">
        <f t="shared" si="22"/>
        <v>1.6611111111051287</v>
      </c>
      <c r="E44" s="8">
        <v>219.33333333333326</v>
      </c>
      <c r="F44" s="8">
        <f t="shared" si="23"/>
        <v>0.21933333333333327</v>
      </c>
      <c r="W44" s="5">
        <v>12971.000000004424</v>
      </c>
      <c r="X44" s="16">
        <f t="shared" si="16"/>
        <v>10095.999999999767</v>
      </c>
      <c r="Y44" s="8">
        <f t="shared" si="17"/>
        <v>168.26666666666279</v>
      </c>
      <c r="Z44" s="8">
        <f t="shared" si="18"/>
        <v>7.0111111111109494</v>
      </c>
      <c r="AA44" s="8">
        <v>178.66666666666666</v>
      </c>
      <c r="AB44" s="8">
        <f t="shared" si="19"/>
        <v>0.17866666666666667</v>
      </c>
    </row>
    <row r="45" spans="1:28">
      <c r="A45" s="5">
        <v>5683.0000000004657</v>
      </c>
      <c r="B45" s="16">
        <f t="shared" si="20"/>
        <v>2807.999999995809</v>
      </c>
      <c r="C45" s="8">
        <f t="shared" si="21"/>
        <v>46.799999999930151</v>
      </c>
      <c r="D45" s="8">
        <f t="shared" si="22"/>
        <v>1.9499999999970896</v>
      </c>
      <c r="E45" s="8">
        <v>233.33333333333326</v>
      </c>
      <c r="F45" s="8">
        <f t="shared" si="23"/>
        <v>0.23333333333333325</v>
      </c>
      <c r="W45" s="5">
        <v>13990.000000004657</v>
      </c>
      <c r="X45" s="16">
        <f t="shared" si="16"/>
        <v>11115</v>
      </c>
      <c r="Y45" s="8">
        <f t="shared" si="17"/>
        <v>185.25</v>
      </c>
      <c r="Z45" s="8">
        <f t="shared" si="18"/>
        <v>7.71875</v>
      </c>
      <c r="AA45" s="8">
        <v>215.66666666666666</v>
      </c>
      <c r="AB45" s="8">
        <f t="shared" si="19"/>
        <v>0.21566666666666665</v>
      </c>
    </row>
    <row r="46" spans="1:28">
      <c r="A46" s="5">
        <v>6751.9999999960419</v>
      </c>
      <c r="B46" s="16">
        <f t="shared" si="20"/>
        <v>3876.9999999913853</v>
      </c>
      <c r="C46" s="8">
        <f t="shared" si="21"/>
        <v>64.616666666523088</v>
      </c>
      <c r="D46" s="8">
        <f t="shared" si="22"/>
        <v>2.6923611111051287</v>
      </c>
      <c r="E46" s="8">
        <v>348.33333333333326</v>
      </c>
      <c r="F46" s="8">
        <f t="shared" si="23"/>
        <v>0.34833333333333327</v>
      </c>
      <c r="W46" s="5">
        <v>14388.999999995576</v>
      </c>
      <c r="X46" s="16">
        <f t="shared" si="16"/>
        <v>11513.99999999092</v>
      </c>
      <c r="Y46" s="8">
        <f t="shared" si="17"/>
        <v>191.89999999984866</v>
      </c>
      <c r="Z46" s="8">
        <f t="shared" si="18"/>
        <v>7.9958333333270275</v>
      </c>
      <c r="AA46" s="8">
        <v>214.66666666666666</v>
      </c>
      <c r="AB46" s="8">
        <f t="shared" si="19"/>
        <v>0.21466666666666664</v>
      </c>
    </row>
    <row r="47" spans="1:28">
      <c r="A47" s="5">
        <v>9657.000000004191</v>
      </c>
      <c r="B47" s="16">
        <f t="shared" si="20"/>
        <v>6781.9999999995343</v>
      </c>
      <c r="C47" s="8">
        <f t="shared" si="21"/>
        <v>113.03333333332557</v>
      </c>
      <c r="D47" s="8">
        <f t="shared" si="22"/>
        <v>4.7097222222218988</v>
      </c>
      <c r="E47" s="8">
        <v>602.33333333333326</v>
      </c>
      <c r="F47" s="8">
        <f t="shared" si="23"/>
        <v>0.60233333333333328</v>
      </c>
      <c r="W47" s="5">
        <v>15368.00000000163</v>
      </c>
      <c r="X47" s="16">
        <f t="shared" si="16"/>
        <v>12492.999999996973</v>
      </c>
      <c r="Y47" s="8">
        <f t="shared" si="17"/>
        <v>208.21666666661622</v>
      </c>
      <c r="Z47" s="8">
        <f t="shared" si="18"/>
        <v>8.6756944444423425</v>
      </c>
      <c r="AA47" s="8">
        <v>233.66666666666666</v>
      </c>
      <c r="AB47" s="8">
        <f t="shared" si="19"/>
        <v>0.23366666666666666</v>
      </c>
    </row>
    <row r="48" spans="1:28">
      <c r="A48" s="5">
        <v>10032.000000000698</v>
      </c>
      <c r="B48" s="16">
        <f t="shared" si="20"/>
        <v>7156.9999999960419</v>
      </c>
      <c r="C48" s="8">
        <f t="shared" si="21"/>
        <v>119.28333333326736</v>
      </c>
      <c r="D48" s="8">
        <f t="shared" si="22"/>
        <v>4.9701388888861402</v>
      </c>
      <c r="E48" s="8">
        <v>642.33333333333326</v>
      </c>
      <c r="F48" s="8">
        <f t="shared" si="23"/>
        <v>0.64233333333333331</v>
      </c>
      <c r="W48" s="5">
        <v>15841.00000000326</v>
      </c>
      <c r="X48" s="16">
        <f t="shared" si="16"/>
        <v>12965.999999998603</v>
      </c>
      <c r="Y48" s="8">
        <f t="shared" si="17"/>
        <v>216.09999999997672</v>
      </c>
      <c r="Z48" s="8">
        <f t="shared" si="18"/>
        <v>9.0041666666656965</v>
      </c>
      <c r="AA48" s="8">
        <v>226.66666666666666</v>
      </c>
      <c r="AB48" s="8">
        <f t="shared" si="19"/>
        <v>0.22666666666666666</v>
      </c>
    </row>
    <row r="49" spans="1:28">
      <c r="A49" s="5">
        <v>11100.000000003492</v>
      </c>
      <c r="B49" s="16">
        <f t="shared" si="20"/>
        <v>8224.9999999988358</v>
      </c>
      <c r="C49" s="8">
        <f t="shared" si="21"/>
        <v>137.08333333331393</v>
      </c>
      <c r="D49" s="8">
        <f t="shared" si="22"/>
        <v>5.7118055555547471</v>
      </c>
      <c r="E49" s="8">
        <v>773.33333333333326</v>
      </c>
      <c r="F49" s="8">
        <f t="shared" si="23"/>
        <v>0.77333333333333321</v>
      </c>
      <c r="W49" s="5">
        <v>16857.000000004191</v>
      </c>
      <c r="X49" s="16">
        <f t="shared" si="16"/>
        <v>13981.999999999534</v>
      </c>
      <c r="Y49" s="8">
        <f t="shared" si="17"/>
        <v>233.03333333332557</v>
      </c>
      <c r="Z49" s="8">
        <f t="shared" si="18"/>
        <v>9.7097222222218988</v>
      </c>
      <c r="AA49" s="8">
        <v>251.66666666666666</v>
      </c>
      <c r="AB49" s="8">
        <f t="shared" si="19"/>
        <v>0.25166666666666665</v>
      </c>
    </row>
    <row r="50" spans="1:28">
      <c r="A50" s="5">
        <v>11470.000000004657</v>
      </c>
      <c r="B50" s="16">
        <f t="shared" si="20"/>
        <v>8595</v>
      </c>
      <c r="C50" s="8">
        <f t="shared" si="21"/>
        <v>143.25</v>
      </c>
      <c r="D50" s="8">
        <f t="shared" si="22"/>
        <v>5.96875</v>
      </c>
      <c r="E50" s="8">
        <v>822.33333333333326</v>
      </c>
      <c r="F50" s="8">
        <f t="shared" si="23"/>
        <v>0.82233333333333325</v>
      </c>
      <c r="W50" s="5">
        <v>19686.99999999837</v>
      </c>
      <c r="X50" s="16">
        <f t="shared" si="16"/>
        <v>16811.999999993714</v>
      </c>
      <c r="Y50" s="8">
        <f t="shared" si="17"/>
        <v>280.19999999989523</v>
      </c>
      <c r="Z50" s="8">
        <f t="shared" si="18"/>
        <v>11.674999999995634</v>
      </c>
      <c r="AA50" s="8">
        <v>291.66666666666669</v>
      </c>
      <c r="AB50" s="8">
        <f t="shared" si="19"/>
        <v>0.29166666666666669</v>
      </c>
    </row>
    <row r="51" spans="1:28">
      <c r="A51" s="5">
        <v>12531.99999999837</v>
      </c>
      <c r="B51" s="16">
        <f t="shared" si="20"/>
        <v>9656.9999999937136</v>
      </c>
      <c r="C51" s="8">
        <f t="shared" si="21"/>
        <v>160.94999999989523</v>
      </c>
      <c r="D51" s="8">
        <f t="shared" si="22"/>
        <v>6.7062499999956344</v>
      </c>
      <c r="E51" s="8">
        <v>893.33333333333326</v>
      </c>
      <c r="F51" s="8">
        <f t="shared" si="23"/>
        <v>0.89333333333333331</v>
      </c>
      <c r="W51" s="5">
        <v>20161.999999996042</v>
      </c>
      <c r="X51" s="16">
        <f t="shared" si="16"/>
        <v>17286.999999991385</v>
      </c>
      <c r="Y51" s="8">
        <f t="shared" si="17"/>
        <v>288.11666666652309</v>
      </c>
      <c r="Z51" s="8">
        <f t="shared" si="18"/>
        <v>12.004861111105129</v>
      </c>
      <c r="AA51" s="8">
        <v>311.66666666666669</v>
      </c>
      <c r="AB51" s="8">
        <f t="shared" si="19"/>
        <v>0.3116666666666667</v>
      </c>
    </row>
    <row r="52" spans="1:28">
      <c r="A52" s="5">
        <v>12971.000000004424</v>
      </c>
      <c r="B52" s="16">
        <f t="shared" si="20"/>
        <v>10095.999999999767</v>
      </c>
      <c r="C52" s="8">
        <f t="shared" si="21"/>
        <v>168.26666666666279</v>
      </c>
      <c r="D52" s="8">
        <f t="shared" si="22"/>
        <v>7.0111111111109494</v>
      </c>
      <c r="E52" s="8">
        <v>958.33333333333326</v>
      </c>
      <c r="F52" s="8">
        <f t="shared" si="23"/>
        <v>0.95833333333333326</v>
      </c>
      <c r="W52" s="5">
        <v>21177.000000004191</v>
      </c>
      <c r="X52" s="16">
        <f t="shared" si="16"/>
        <v>18301.999999999534</v>
      </c>
      <c r="Y52" s="8">
        <f t="shared" si="17"/>
        <v>305.03333333332557</v>
      </c>
      <c r="Z52" s="8">
        <f t="shared" si="18"/>
        <v>12.709722222221899</v>
      </c>
      <c r="AA52" s="8">
        <v>316.66666666666669</v>
      </c>
      <c r="AB52" s="8">
        <f t="shared" si="19"/>
        <v>0.31666666666666671</v>
      </c>
    </row>
    <row r="53" spans="1:28">
      <c r="A53" s="5">
        <v>13990.000000004657</v>
      </c>
      <c r="B53" s="16">
        <f t="shared" si="20"/>
        <v>11115</v>
      </c>
      <c r="C53" s="8">
        <f t="shared" si="21"/>
        <v>185.25</v>
      </c>
      <c r="D53" s="8">
        <f t="shared" si="22"/>
        <v>7.71875</v>
      </c>
      <c r="E53" s="8">
        <v>1068.3333333333333</v>
      </c>
      <c r="F53" s="8">
        <f t="shared" si="23"/>
        <v>1.0683333333333334</v>
      </c>
    </row>
    <row r="54" spans="1:28">
      <c r="A54" s="5">
        <v>14388.999999995576</v>
      </c>
      <c r="B54" s="16">
        <f t="shared" si="20"/>
        <v>11513.99999999092</v>
      </c>
      <c r="C54" s="8">
        <f t="shared" si="21"/>
        <v>191.89999999984866</v>
      </c>
      <c r="D54" s="8">
        <f t="shared" si="22"/>
        <v>7.9958333333270275</v>
      </c>
      <c r="E54" s="8">
        <v>1082.3333333333333</v>
      </c>
      <c r="F54" s="8">
        <f t="shared" si="23"/>
        <v>1.0823333333333331</v>
      </c>
    </row>
    <row r="55" spans="1:28">
      <c r="A55" s="5">
        <v>15368.00000000163</v>
      </c>
      <c r="B55" s="16">
        <f t="shared" si="20"/>
        <v>12492.999999996973</v>
      </c>
      <c r="C55" s="8">
        <f t="shared" si="21"/>
        <v>208.21666666661622</v>
      </c>
      <c r="D55" s="8">
        <f t="shared" si="22"/>
        <v>8.6756944444423425</v>
      </c>
      <c r="E55" s="8">
        <v>1184.3333333333333</v>
      </c>
      <c r="F55" s="8">
        <f t="shared" si="23"/>
        <v>1.1843333333333332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7521E-2200-8847-A662-F695C72F34F6}">
  <dimension ref="A1:F20"/>
  <sheetViews>
    <sheetView topLeftCell="A12" workbookViewId="0">
      <selection activeCell="A2" sqref="A2:B3"/>
    </sheetView>
  </sheetViews>
  <sheetFormatPr baseColWidth="10" defaultRowHeight="15"/>
  <cols>
    <col min="1" max="1" width="18.1640625" bestFit="1" customWidth="1"/>
    <col min="2" max="2" width="17.83203125" bestFit="1" customWidth="1"/>
    <col min="3" max="3" width="16.6640625" bestFit="1" customWidth="1"/>
    <col min="4" max="4" width="18.33203125" bestFit="1" customWidth="1"/>
    <col min="5" max="5" width="17.6640625" bestFit="1" customWidth="1"/>
    <col min="6" max="6" width="16" bestFit="1" customWidth="1"/>
  </cols>
  <sheetData>
    <row r="1" spans="1:6">
      <c r="A1" s="1" t="s">
        <v>25</v>
      </c>
      <c r="B1" t="s">
        <v>23</v>
      </c>
      <c r="D1" t="s">
        <v>24</v>
      </c>
      <c r="F1" t="s">
        <v>4</v>
      </c>
    </row>
    <row r="2" spans="1:6">
      <c r="A2" t="s">
        <v>26</v>
      </c>
      <c r="B2">
        <v>14064612.572694808</v>
      </c>
      <c r="D2">
        <v>282.7</v>
      </c>
      <c r="F2" s="11">
        <v>3976065974.3008223</v>
      </c>
    </row>
    <row r="3" spans="1:6">
      <c r="A3" t="s">
        <v>27</v>
      </c>
      <c r="B3">
        <v>2357611.0494708363</v>
      </c>
      <c r="D3">
        <v>503.65</v>
      </c>
      <c r="F3" s="11">
        <v>1187410805.0659866</v>
      </c>
    </row>
    <row r="6" spans="1:6">
      <c r="A6" s="1" t="s">
        <v>36</v>
      </c>
      <c r="B6" t="s">
        <v>23</v>
      </c>
      <c r="D6" t="s">
        <v>24</v>
      </c>
      <c r="F6" t="s">
        <v>4</v>
      </c>
    </row>
    <row r="7" spans="1:6">
      <c r="A7" t="s">
        <v>26</v>
      </c>
      <c r="B7">
        <v>9173996.2314870134</v>
      </c>
      <c r="D7">
        <v>282.7</v>
      </c>
      <c r="F7" s="11">
        <v>2593488734.6413784</v>
      </c>
    </row>
    <row r="8" spans="1:6">
      <c r="A8" t="s">
        <v>27</v>
      </c>
      <c r="B8">
        <v>1264614.3412219412</v>
      </c>
      <c r="D8">
        <v>503.65</v>
      </c>
      <c r="F8" s="11">
        <v>636923012.95643067</v>
      </c>
    </row>
    <row r="9" spans="1:6">
      <c r="A9" t="s">
        <v>37</v>
      </c>
      <c r="B9">
        <v>6392669.8014052296</v>
      </c>
      <c r="D9">
        <v>256.1333333333605</v>
      </c>
      <c r="F9" s="11">
        <v>1637375825.1334331</v>
      </c>
    </row>
    <row r="10" spans="1:6">
      <c r="A10" t="s">
        <v>38</v>
      </c>
      <c r="B10">
        <v>4224845.8077174956</v>
      </c>
      <c r="D10">
        <v>352.95000000006985</v>
      </c>
      <c r="F10" s="11">
        <v>1491159327.8341851</v>
      </c>
    </row>
    <row r="13" spans="1:6">
      <c r="A13" s="15" t="s">
        <v>53</v>
      </c>
    </row>
    <row r="14" spans="1:6">
      <c r="A14" s="1" t="s">
        <v>25</v>
      </c>
      <c r="B14" t="s">
        <v>23</v>
      </c>
      <c r="D14" t="s">
        <v>24</v>
      </c>
      <c r="F14" t="s">
        <v>4</v>
      </c>
    </row>
    <row r="15" spans="1:6">
      <c r="A15" t="s">
        <v>26</v>
      </c>
    </row>
    <row r="16" spans="1:6">
      <c r="A16" t="s">
        <v>27</v>
      </c>
      <c r="B16">
        <v>16184331.955518547</v>
      </c>
      <c r="D16">
        <v>161.68333333333334</v>
      </c>
      <c r="F16" s="11">
        <v>2616736738.341424</v>
      </c>
    </row>
    <row r="18" spans="1:6">
      <c r="A18" s="1" t="s">
        <v>36</v>
      </c>
      <c r="B18" t="s">
        <v>23</v>
      </c>
      <c r="D18" t="s">
        <v>24</v>
      </c>
      <c r="F18" t="s">
        <v>4</v>
      </c>
    </row>
    <row r="19" spans="1:6">
      <c r="A19" t="s">
        <v>26</v>
      </c>
      <c r="B19">
        <v>24202112.810215183</v>
      </c>
      <c r="D19">
        <v>256.1333333333605</v>
      </c>
      <c r="F19" s="11">
        <v>6198967827.7904396</v>
      </c>
    </row>
    <row r="20" spans="1:6">
      <c r="A20" t="s">
        <v>27</v>
      </c>
      <c r="B20">
        <v>17105381.766905162</v>
      </c>
      <c r="D20">
        <v>352.95000000006985</v>
      </c>
      <c r="F20" s="11">
        <v>6037344494.630372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Initial pressure</vt:lpstr>
      <vt:lpstr>Comparison of SLIM and Dry_TMP</vt:lpstr>
      <vt:lpstr>Comparison of SLIM and Dry_Feed</vt:lpstr>
      <vt:lpstr>Comparison of both_increasedNut</vt:lpstr>
      <vt:lpstr>Comparison of flow cyto</vt:lpstr>
    </vt:vector>
  </TitlesOfParts>
  <Company>Wetsus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Slawomir, Porada</dc:creator>
  <cp:lastModifiedBy>Microsoft Office User</cp:lastModifiedBy>
  <dcterms:created xsi:type="dcterms:W3CDTF">2019-02-18T07:20:02Z</dcterms:created>
  <dcterms:modified xsi:type="dcterms:W3CDTF">2021-03-13T15:34:13Z</dcterms:modified>
</cp:coreProperties>
</file>