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Publications\CCE physiology\Ecology submission\"/>
    </mc:Choice>
  </mc:AlternateContent>
  <xr:revisionPtr revIDLastSave="0" documentId="13_ncr:1_{88B910B6-A016-4A4B-8600-C93D5DFE69B2}" xr6:coauthVersionLast="45" xr6:coauthVersionMax="45" xr10:uidLastSave="{00000000-0000-0000-0000-000000000000}"/>
  <bookViews>
    <workbookView xWindow="-108" yWindow="-108" windowWidth="23256" windowHeight="12720" xr2:uid="{8387696A-1E42-4251-BD84-EBE579C8AF11}"/>
  </bookViews>
  <sheets>
    <sheet name="Production" sheetId="1" r:id="rId1"/>
    <sheet name="Growth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141" i="2" l="1"/>
  <c r="AK140" i="2"/>
  <c r="AF139" i="2"/>
  <c r="AE139" i="2"/>
  <c r="AK139" i="2" s="1"/>
  <c r="AE146" i="2" s="1"/>
  <c r="CG146" i="2" s="1"/>
  <c r="AK138" i="2"/>
  <c r="AK137" i="2"/>
  <c r="AF136" i="2"/>
  <c r="AE136" i="2"/>
  <c r="AK136" i="2" s="1"/>
  <c r="AE145" i="2" s="1"/>
  <c r="CG148" i="2" s="1"/>
  <c r="AK135" i="2"/>
  <c r="AK134" i="2"/>
  <c r="AF133" i="2"/>
  <c r="AE133" i="2"/>
  <c r="AK133" i="2" s="1"/>
  <c r="AE144" i="2" s="1"/>
  <c r="CG147" i="2" s="1"/>
  <c r="AK132" i="2"/>
  <c r="AK131" i="2"/>
  <c r="AF130" i="2"/>
  <c r="AE130" i="2"/>
  <c r="AK130" i="2" s="1"/>
  <c r="AE143" i="2" s="1"/>
  <c r="CG145" i="2" s="1"/>
  <c r="AL128" i="2"/>
  <c r="AL127" i="2"/>
  <c r="AL126" i="2"/>
  <c r="AL125" i="2"/>
  <c r="BK124" i="2"/>
  <c r="AL124" i="2"/>
  <c r="BK123" i="2"/>
  <c r="AL123" i="2"/>
  <c r="BF122" i="2"/>
  <c r="BE122" i="2"/>
  <c r="BK122" i="2" s="1"/>
  <c r="BE129" i="2" s="1"/>
  <c r="CG142" i="2" s="1"/>
  <c r="AL122" i="2"/>
  <c r="BK121" i="2"/>
  <c r="AL121" i="2"/>
  <c r="BK120" i="2"/>
  <c r="AL120" i="2"/>
  <c r="BK119" i="2"/>
  <c r="BE128" i="2" s="1"/>
  <c r="CG144" i="2" s="1"/>
  <c r="BF119" i="2"/>
  <c r="BE119" i="2"/>
  <c r="AL119" i="2"/>
  <c r="BK118" i="2"/>
  <c r="AL118" i="2"/>
  <c r="BX117" i="2"/>
  <c r="BK117" i="2"/>
  <c r="AL117" i="2"/>
  <c r="BX116" i="2"/>
  <c r="BF116" i="2"/>
  <c r="BE116" i="2"/>
  <c r="BK116" i="2" s="1"/>
  <c r="BE127" i="2" s="1"/>
  <c r="CG143" i="2" s="1"/>
  <c r="AL116" i="2"/>
  <c r="BS115" i="2"/>
  <c r="BR115" i="2"/>
  <c r="BX115" i="2" s="1"/>
  <c r="BR122" i="2" s="1"/>
  <c r="CG138" i="2" s="1"/>
  <c r="BK115" i="2"/>
  <c r="AL115" i="2"/>
  <c r="BX114" i="2"/>
  <c r="BK114" i="2"/>
  <c r="AL114" i="2"/>
  <c r="BX113" i="2"/>
  <c r="BF113" i="2"/>
  <c r="BE113" i="2"/>
  <c r="BK113" i="2" s="1"/>
  <c r="BE126" i="2" s="1"/>
  <c r="CG141" i="2" s="1"/>
  <c r="AL113" i="2"/>
  <c r="BS112" i="2"/>
  <c r="BX112" i="2" s="1"/>
  <c r="BR121" i="2" s="1"/>
  <c r="CG140" i="2" s="1"/>
  <c r="BR112" i="2"/>
  <c r="AL112" i="2"/>
  <c r="BX111" i="2"/>
  <c r="BL111" i="2"/>
  <c r="AL111" i="2"/>
  <c r="BX110" i="2"/>
  <c r="BL110" i="2"/>
  <c r="AL110" i="2"/>
  <c r="BS109" i="2"/>
  <c r="BR109" i="2"/>
  <c r="BX109" i="2" s="1"/>
  <c r="BR120" i="2" s="1"/>
  <c r="CG139" i="2" s="1"/>
  <c r="BL109" i="2"/>
  <c r="AL109" i="2"/>
  <c r="BX108" i="2"/>
  <c r="BL108" i="2"/>
  <c r="AL108" i="2"/>
  <c r="K108" i="2"/>
  <c r="BX107" i="2"/>
  <c r="BL107" i="2"/>
  <c r="AL107" i="2"/>
  <c r="K107" i="2"/>
  <c r="BS106" i="2"/>
  <c r="BR106" i="2"/>
  <c r="BX106" i="2" s="1"/>
  <c r="BR119" i="2" s="1"/>
  <c r="CG137" i="2" s="1"/>
  <c r="BL106" i="2"/>
  <c r="AL106" i="2"/>
  <c r="F106" i="2"/>
  <c r="K106" i="2" s="1"/>
  <c r="E113" i="2" s="1"/>
  <c r="CG130" i="2" s="1"/>
  <c r="E106" i="2"/>
  <c r="BL105" i="2"/>
  <c r="AL105" i="2"/>
  <c r="R105" i="2"/>
  <c r="CG133" i="2" s="1"/>
  <c r="K105" i="2"/>
  <c r="BY104" i="2"/>
  <c r="BL104" i="2"/>
  <c r="AL104" i="2"/>
  <c r="K104" i="2"/>
  <c r="BY103" i="2"/>
  <c r="BL103" i="2"/>
  <c r="AL103" i="2"/>
  <c r="X103" i="2"/>
  <c r="F103" i="2"/>
  <c r="E103" i="2"/>
  <c r="K103" i="2" s="1"/>
  <c r="E112" i="2" s="1"/>
  <c r="CG132" i="2" s="1"/>
  <c r="BY102" i="2"/>
  <c r="BL102" i="2"/>
  <c r="AL102" i="2"/>
  <c r="X102" i="2"/>
  <c r="K102" i="2"/>
  <c r="BY101" i="2"/>
  <c r="BL101" i="2"/>
  <c r="AL101" i="2"/>
  <c r="S101" i="2"/>
  <c r="R101" i="2"/>
  <c r="X101" i="2" s="1"/>
  <c r="R108" i="2" s="1"/>
  <c r="CG134" i="2" s="1"/>
  <c r="K101" i="2"/>
  <c r="BY100" i="2"/>
  <c r="BL100" i="2"/>
  <c r="AL100" i="2"/>
  <c r="X100" i="2"/>
  <c r="K100" i="2"/>
  <c r="E111" i="2" s="1"/>
  <c r="CG131" i="2" s="1"/>
  <c r="F100" i="2"/>
  <c r="E100" i="2"/>
  <c r="BY99" i="2"/>
  <c r="BL99" i="2"/>
  <c r="AL99" i="2"/>
  <c r="X99" i="2"/>
  <c r="K99" i="2"/>
  <c r="BY98" i="2"/>
  <c r="BL98" i="2"/>
  <c r="AL98" i="2"/>
  <c r="S98" i="2"/>
  <c r="R98" i="2"/>
  <c r="X98" i="2" s="1"/>
  <c r="R107" i="2" s="1"/>
  <c r="CG136" i="2" s="1"/>
  <c r="K98" i="2"/>
  <c r="BY97" i="2"/>
  <c r="BL97" i="2"/>
  <c r="AL97" i="2"/>
  <c r="X97" i="2"/>
  <c r="F97" i="2"/>
  <c r="K97" i="2" s="1"/>
  <c r="E110" i="2" s="1"/>
  <c r="CG129" i="2" s="1"/>
  <c r="E97" i="2"/>
  <c r="BY96" i="2"/>
  <c r="BL96" i="2"/>
  <c r="AL96" i="2"/>
  <c r="AL140" i="2" s="1"/>
  <c r="CE146" i="2" s="1"/>
  <c r="X96" i="2"/>
  <c r="BY95" i="2"/>
  <c r="BL95" i="2"/>
  <c r="AL95" i="2"/>
  <c r="S95" i="2"/>
  <c r="R95" i="2"/>
  <c r="X95" i="2" s="1"/>
  <c r="R106" i="2" s="1"/>
  <c r="CG135" i="2" s="1"/>
  <c r="L95" i="2"/>
  <c r="BY94" i="2"/>
  <c r="BL94" i="2"/>
  <c r="AL94" i="2"/>
  <c r="X94" i="2"/>
  <c r="L94" i="2"/>
  <c r="BY93" i="2"/>
  <c r="BL93" i="2"/>
  <c r="AL93" i="2"/>
  <c r="X93" i="2"/>
  <c r="L93" i="2"/>
  <c r="BY92" i="2"/>
  <c r="BL92" i="2"/>
  <c r="AL92" i="2"/>
  <c r="X92" i="2"/>
  <c r="S92" i="2"/>
  <c r="R92" i="2"/>
  <c r="L92" i="2"/>
  <c r="BY91" i="2"/>
  <c r="BL91" i="2"/>
  <c r="AL91" i="2"/>
  <c r="L91" i="2"/>
  <c r="BY90" i="2"/>
  <c r="BL90" i="2"/>
  <c r="AL90" i="2"/>
  <c r="Y90" i="2"/>
  <c r="L90" i="2"/>
  <c r="BY89" i="2"/>
  <c r="BL89" i="2"/>
  <c r="AX89" i="2"/>
  <c r="AL89" i="2"/>
  <c r="Y89" i="2"/>
  <c r="L89" i="2"/>
  <c r="BY88" i="2"/>
  <c r="BL88" i="2"/>
  <c r="AX88" i="2"/>
  <c r="AL88" i="2"/>
  <c r="Y88" i="2"/>
  <c r="L88" i="2"/>
  <c r="BY87" i="2"/>
  <c r="BL87" i="2"/>
  <c r="AS87" i="2"/>
  <c r="AR87" i="2"/>
  <c r="AX87" i="2" s="1"/>
  <c r="AR94" i="2" s="1"/>
  <c r="CG150" i="2" s="1"/>
  <c r="AL87" i="2"/>
  <c r="Y87" i="2"/>
  <c r="L87" i="2"/>
  <c r="BY86" i="2"/>
  <c r="BL86" i="2"/>
  <c r="AX86" i="2"/>
  <c r="AL86" i="2"/>
  <c r="Y86" i="2"/>
  <c r="L86" i="2"/>
  <c r="BY85" i="2"/>
  <c r="BL85" i="2"/>
  <c r="AX85" i="2"/>
  <c r="AL85" i="2"/>
  <c r="Y85" i="2"/>
  <c r="L85" i="2"/>
  <c r="BY84" i="2"/>
  <c r="BL84" i="2"/>
  <c r="BL123" i="2" s="1"/>
  <c r="CE142" i="2" s="1"/>
  <c r="AX84" i="2"/>
  <c r="AR93" i="2" s="1"/>
  <c r="CG152" i="2" s="1"/>
  <c r="AS84" i="2"/>
  <c r="AR84" i="2"/>
  <c r="AL84" i="2"/>
  <c r="Y84" i="2"/>
  <c r="L84" i="2"/>
  <c r="BY83" i="2"/>
  <c r="BL83" i="2"/>
  <c r="BL121" i="2" s="1"/>
  <c r="CF144" i="2" s="1"/>
  <c r="AX83" i="2"/>
  <c r="AL83" i="2"/>
  <c r="Y83" i="2"/>
  <c r="L83" i="2"/>
  <c r="BY82" i="2"/>
  <c r="BL82" i="2"/>
  <c r="AX82" i="2"/>
  <c r="AL82" i="2"/>
  <c r="Y82" i="2"/>
  <c r="L82" i="2"/>
  <c r="BY81" i="2"/>
  <c r="BL81" i="2"/>
  <c r="AS81" i="2"/>
  <c r="AR81" i="2"/>
  <c r="AX81" i="2" s="1"/>
  <c r="AR92" i="2" s="1"/>
  <c r="CG151" i="2" s="1"/>
  <c r="AL81" i="2"/>
  <c r="Y81" i="2"/>
  <c r="L81" i="2"/>
  <c r="BY80" i="2"/>
  <c r="BL80" i="2"/>
  <c r="AX80" i="2"/>
  <c r="AL80" i="2"/>
  <c r="Y80" i="2"/>
  <c r="L80" i="2"/>
  <c r="BY79" i="2"/>
  <c r="BY117" i="2" s="1"/>
  <c r="CF138" i="2" s="1"/>
  <c r="BL79" i="2"/>
  <c r="AX79" i="2"/>
  <c r="AL79" i="2"/>
  <c r="Y79" i="2"/>
  <c r="L79" i="2"/>
  <c r="BY78" i="2"/>
  <c r="BL78" i="2"/>
  <c r="AX78" i="2"/>
  <c r="AR91" i="2" s="1"/>
  <c r="CG149" i="2" s="1"/>
  <c r="AS78" i="2"/>
  <c r="AR78" i="2"/>
  <c r="AL78" i="2"/>
  <c r="Y78" i="2"/>
  <c r="L78" i="2"/>
  <c r="BY77" i="2"/>
  <c r="BL77" i="2"/>
  <c r="AL77" i="2"/>
  <c r="Y77" i="2"/>
  <c r="L77" i="2"/>
  <c r="BY76" i="2"/>
  <c r="BL76" i="2"/>
  <c r="AY76" i="2"/>
  <c r="AL76" i="2"/>
  <c r="Y76" i="2"/>
  <c r="L76" i="2"/>
  <c r="BY75" i="2"/>
  <c r="BL75" i="2"/>
  <c r="AY75" i="2"/>
  <c r="AL75" i="2"/>
  <c r="Y75" i="2"/>
  <c r="L75" i="2"/>
  <c r="BY74" i="2"/>
  <c r="BL74" i="2"/>
  <c r="AY74" i="2"/>
  <c r="AL74" i="2"/>
  <c r="Y74" i="2"/>
  <c r="L74" i="2"/>
  <c r="BY73" i="2"/>
  <c r="BL73" i="2"/>
  <c r="AY73" i="2"/>
  <c r="AL73" i="2"/>
  <c r="Y73" i="2"/>
  <c r="L73" i="2"/>
  <c r="BY72" i="2"/>
  <c r="BL72" i="2"/>
  <c r="AY72" i="2"/>
  <c r="AL72" i="2"/>
  <c r="Y72" i="2"/>
  <c r="L72" i="2"/>
  <c r="L108" i="2" s="1"/>
  <c r="CF130" i="2" s="1"/>
  <c r="BY71" i="2"/>
  <c r="BL71" i="2"/>
  <c r="AY71" i="2"/>
  <c r="AL71" i="2"/>
  <c r="Y71" i="2"/>
  <c r="L71" i="2"/>
  <c r="BY70" i="2"/>
  <c r="BL70" i="2"/>
  <c r="AY70" i="2"/>
  <c r="AL70" i="2"/>
  <c r="Y70" i="2"/>
  <c r="L70" i="2"/>
  <c r="BY69" i="2"/>
  <c r="BL69" i="2"/>
  <c r="AY69" i="2"/>
  <c r="AL69" i="2"/>
  <c r="Y69" i="2"/>
  <c r="L69" i="2"/>
  <c r="BY68" i="2"/>
  <c r="BL68" i="2"/>
  <c r="AY68" i="2"/>
  <c r="AL68" i="2"/>
  <c r="Y68" i="2"/>
  <c r="Y102" i="2" s="1"/>
  <c r="CE134" i="2" s="1"/>
  <c r="L68" i="2"/>
  <c r="BY67" i="2"/>
  <c r="BL67" i="2"/>
  <c r="AY67" i="2"/>
  <c r="AL67" i="2"/>
  <c r="AL137" i="2" s="1"/>
  <c r="CE148" i="2" s="1"/>
  <c r="Y67" i="2"/>
  <c r="L67" i="2"/>
  <c r="BY66" i="2"/>
  <c r="BL66" i="2"/>
  <c r="AY66" i="2"/>
  <c r="AL66" i="2"/>
  <c r="Y66" i="2"/>
  <c r="L66" i="2"/>
  <c r="BY65" i="2"/>
  <c r="BL65" i="2"/>
  <c r="AY65" i="2"/>
  <c r="AL65" i="2"/>
  <c r="Y65" i="2"/>
  <c r="L65" i="2"/>
  <c r="BY64" i="2"/>
  <c r="BL64" i="2"/>
  <c r="AY64" i="2"/>
  <c r="AL64" i="2"/>
  <c r="Y64" i="2"/>
  <c r="L64" i="2"/>
  <c r="BY63" i="2"/>
  <c r="BL63" i="2"/>
  <c r="AY63" i="2"/>
  <c r="AL63" i="2"/>
  <c r="Y63" i="2"/>
  <c r="L63" i="2"/>
  <c r="BY62" i="2"/>
  <c r="BL62" i="2"/>
  <c r="BL120" i="2" s="1"/>
  <c r="CE144" i="2" s="1"/>
  <c r="AY62" i="2"/>
  <c r="AL62" i="2"/>
  <c r="Y62" i="2"/>
  <c r="L62" i="2"/>
  <c r="BY61" i="2"/>
  <c r="BL61" i="2"/>
  <c r="AY61" i="2"/>
  <c r="AL61" i="2"/>
  <c r="Y61" i="2"/>
  <c r="L61" i="2"/>
  <c r="BY60" i="2"/>
  <c r="BL60" i="2"/>
  <c r="AY60" i="2"/>
  <c r="AL60" i="2"/>
  <c r="Y60" i="2"/>
  <c r="L60" i="2"/>
  <c r="BY59" i="2"/>
  <c r="BL59" i="2"/>
  <c r="AY59" i="2"/>
  <c r="AY89" i="2" s="1"/>
  <c r="CF150" i="2" s="1"/>
  <c r="AL59" i="2"/>
  <c r="Y59" i="2"/>
  <c r="L59" i="2"/>
  <c r="BY58" i="2"/>
  <c r="BL58" i="2"/>
  <c r="AY58" i="2"/>
  <c r="AL58" i="2"/>
  <c r="Y58" i="2"/>
  <c r="L58" i="2"/>
  <c r="BY57" i="2"/>
  <c r="BL57" i="2"/>
  <c r="AY57" i="2"/>
  <c r="AY88" i="2" s="1"/>
  <c r="CE150" i="2" s="1"/>
  <c r="AL57" i="2"/>
  <c r="Y57" i="2"/>
  <c r="L57" i="2"/>
  <c r="BY56" i="2"/>
  <c r="BY114" i="2" s="1"/>
  <c r="CF140" i="2" s="1"/>
  <c r="BL56" i="2"/>
  <c r="AY56" i="2"/>
  <c r="AL56" i="2"/>
  <c r="Y56" i="2"/>
  <c r="L56" i="2"/>
  <c r="BY55" i="2"/>
  <c r="BL55" i="2"/>
  <c r="AY55" i="2"/>
  <c r="AL55" i="2"/>
  <c r="Y55" i="2"/>
  <c r="L55" i="2"/>
  <c r="BY54" i="2"/>
  <c r="BL54" i="2"/>
  <c r="AY54" i="2"/>
  <c r="AL54" i="2"/>
  <c r="Y54" i="2"/>
  <c r="L54" i="2"/>
  <c r="BY53" i="2"/>
  <c r="BL53" i="2"/>
  <c r="AY53" i="2"/>
  <c r="AL53" i="2"/>
  <c r="Y53" i="2"/>
  <c r="L53" i="2"/>
  <c r="BY52" i="2"/>
  <c r="BL52" i="2"/>
  <c r="AY52" i="2"/>
  <c r="AL52" i="2"/>
  <c r="Y52" i="2"/>
  <c r="L52" i="2"/>
  <c r="BY51" i="2"/>
  <c r="BL51" i="2"/>
  <c r="AY51" i="2"/>
  <c r="AL51" i="2"/>
  <c r="Y51" i="2"/>
  <c r="L51" i="2"/>
  <c r="BY50" i="2"/>
  <c r="BL50" i="2"/>
  <c r="AY50" i="2"/>
  <c r="AL50" i="2"/>
  <c r="Y50" i="2"/>
  <c r="L50" i="2"/>
  <c r="BY49" i="2"/>
  <c r="BL49" i="2"/>
  <c r="AY49" i="2"/>
  <c r="AL49" i="2"/>
  <c r="Y49" i="2"/>
  <c r="L49" i="2"/>
  <c r="BY48" i="2"/>
  <c r="BL48" i="2"/>
  <c r="AY48" i="2"/>
  <c r="AL48" i="2"/>
  <c r="Y48" i="2"/>
  <c r="L48" i="2"/>
  <c r="BY47" i="2"/>
  <c r="BL47" i="2"/>
  <c r="AY47" i="2"/>
  <c r="AL47" i="2"/>
  <c r="Y47" i="2"/>
  <c r="Y100" i="2" s="1"/>
  <c r="CF136" i="2" s="1"/>
  <c r="L47" i="2"/>
  <c r="BY46" i="2"/>
  <c r="BL46" i="2"/>
  <c r="AY46" i="2"/>
  <c r="AL46" i="2"/>
  <c r="Y46" i="2"/>
  <c r="L46" i="2"/>
  <c r="L104" i="2" s="1"/>
  <c r="CE132" i="2" s="1"/>
  <c r="BY45" i="2"/>
  <c r="BL45" i="2"/>
  <c r="AY45" i="2"/>
  <c r="AL45" i="2"/>
  <c r="Y45" i="2"/>
  <c r="L45" i="2"/>
  <c r="BY44" i="2"/>
  <c r="BL44" i="2"/>
  <c r="AY44" i="2"/>
  <c r="AL44" i="2"/>
  <c r="Y44" i="2"/>
  <c r="L44" i="2"/>
  <c r="BY43" i="2"/>
  <c r="BL43" i="2"/>
  <c r="AY43" i="2"/>
  <c r="AY85" i="2" s="1"/>
  <c r="CE152" i="2" s="1"/>
  <c r="AL43" i="2"/>
  <c r="Y43" i="2"/>
  <c r="L43" i="2"/>
  <c r="BY42" i="2"/>
  <c r="BL42" i="2"/>
  <c r="AY42" i="2"/>
  <c r="AL42" i="2"/>
  <c r="Y42" i="2"/>
  <c r="L42" i="2"/>
  <c r="BY41" i="2"/>
  <c r="BL41" i="2"/>
  <c r="AY41" i="2"/>
  <c r="AL41" i="2"/>
  <c r="Y41" i="2"/>
  <c r="L41" i="2"/>
  <c r="BY40" i="2"/>
  <c r="BL40" i="2"/>
  <c r="AY40" i="2"/>
  <c r="AL40" i="2"/>
  <c r="Y40" i="2"/>
  <c r="L40" i="2"/>
  <c r="BY39" i="2"/>
  <c r="BL39" i="2"/>
  <c r="AY39" i="2"/>
  <c r="AL39" i="2"/>
  <c r="Y39" i="2"/>
  <c r="L39" i="2"/>
  <c r="BY38" i="2"/>
  <c r="BL38" i="2"/>
  <c r="BL117" i="2" s="1"/>
  <c r="CE143" i="2" s="1"/>
  <c r="AY38" i="2"/>
  <c r="AL38" i="2"/>
  <c r="Y38" i="2"/>
  <c r="L38" i="2"/>
  <c r="BY37" i="2"/>
  <c r="BL37" i="2"/>
  <c r="AY37" i="2"/>
  <c r="AL37" i="2"/>
  <c r="Y37" i="2"/>
  <c r="L37" i="2"/>
  <c r="BY36" i="2"/>
  <c r="BY111" i="2" s="1"/>
  <c r="CF139" i="2" s="1"/>
  <c r="BL36" i="2"/>
  <c r="AY36" i="2"/>
  <c r="AL36" i="2"/>
  <c r="Y36" i="2"/>
  <c r="L36" i="2"/>
  <c r="BY35" i="2"/>
  <c r="BL35" i="2"/>
  <c r="AY35" i="2"/>
  <c r="AL35" i="2"/>
  <c r="Y35" i="2"/>
  <c r="L35" i="2"/>
  <c r="BY34" i="2"/>
  <c r="BL34" i="2"/>
  <c r="AY34" i="2"/>
  <c r="AL34" i="2"/>
  <c r="AL134" i="2" s="1"/>
  <c r="CE147" i="2" s="1"/>
  <c r="Y34" i="2"/>
  <c r="L34" i="2"/>
  <c r="BY33" i="2"/>
  <c r="BY110" i="2" s="1"/>
  <c r="CE139" i="2" s="1"/>
  <c r="BL33" i="2"/>
  <c r="AY33" i="2"/>
  <c r="AL33" i="2"/>
  <c r="Y33" i="2"/>
  <c r="L33" i="2"/>
  <c r="BY32" i="2"/>
  <c r="BL32" i="2"/>
  <c r="AY32" i="2"/>
  <c r="AL32" i="2"/>
  <c r="Y32" i="2"/>
  <c r="L32" i="2"/>
  <c r="BY31" i="2"/>
  <c r="BL31" i="2"/>
  <c r="AY31" i="2"/>
  <c r="AL31" i="2"/>
  <c r="Y31" i="2"/>
  <c r="L31" i="2"/>
  <c r="BY30" i="2"/>
  <c r="BL30" i="2"/>
  <c r="AY30" i="2"/>
  <c r="AL30" i="2"/>
  <c r="Y30" i="2"/>
  <c r="L30" i="2"/>
  <c r="BY29" i="2"/>
  <c r="BL29" i="2"/>
  <c r="AY29" i="2"/>
  <c r="AL29" i="2"/>
  <c r="Y29" i="2"/>
  <c r="L29" i="2"/>
  <c r="BY28" i="2"/>
  <c r="BL28" i="2"/>
  <c r="AY28" i="2"/>
  <c r="AL28" i="2"/>
  <c r="Y28" i="2"/>
  <c r="L28" i="2"/>
  <c r="BY27" i="2"/>
  <c r="BL27" i="2"/>
  <c r="AY27" i="2"/>
  <c r="AY83" i="2" s="1"/>
  <c r="CF151" i="2" s="1"/>
  <c r="AL27" i="2"/>
  <c r="Y27" i="2"/>
  <c r="Y97" i="2" s="1"/>
  <c r="CF135" i="2" s="1"/>
  <c r="L27" i="2"/>
  <c r="BY26" i="2"/>
  <c r="BL26" i="2"/>
  <c r="AY26" i="2"/>
  <c r="AL26" i="2"/>
  <c r="Y26" i="2"/>
  <c r="L26" i="2"/>
  <c r="BY25" i="2"/>
  <c r="BL25" i="2"/>
  <c r="AY25" i="2"/>
  <c r="AL25" i="2"/>
  <c r="Y25" i="2"/>
  <c r="L25" i="2"/>
  <c r="BY24" i="2"/>
  <c r="BL24" i="2"/>
  <c r="AY24" i="2"/>
  <c r="AL24" i="2"/>
  <c r="Y24" i="2"/>
  <c r="L24" i="2"/>
  <c r="BY23" i="2"/>
  <c r="BL23" i="2"/>
  <c r="AY23" i="2"/>
  <c r="AL23" i="2"/>
  <c r="Y23" i="2"/>
  <c r="L23" i="2"/>
  <c r="L102" i="2" s="1"/>
  <c r="CF131" i="2" s="1"/>
  <c r="BY22" i="2"/>
  <c r="BL22" i="2"/>
  <c r="AY22" i="2"/>
  <c r="AL22" i="2"/>
  <c r="Y22" i="2"/>
  <c r="L22" i="2"/>
  <c r="BY21" i="2"/>
  <c r="BL21" i="2"/>
  <c r="AY21" i="2"/>
  <c r="AL21" i="2"/>
  <c r="Y21" i="2"/>
  <c r="L21" i="2"/>
  <c r="BY20" i="2"/>
  <c r="BL20" i="2"/>
  <c r="AY20" i="2"/>
  <c r="AL20" i="2"/>
  <c r="Y20" i="2"/>
  <c r="L20" i="2"/>
  <c r="BY19" i="2"/>
  <c r="BL19" i="2"/>
  <c r="AY19" i="2"/>
  <c r="AL19" i="2"/>
  <c r="Y19" i="2"/>
  <c r="L19" i="2"/>
  <c r="BY18" i="2"/>
  <c r="BL18" i="2"/>
  <c r="AY18" i="2"/>
  <c r="AL18" i="2"/>
  <c r="Y18" i="2"/>
  <c r="L18" i="2"/>
  <c r="BY17" i="2"/>
  <c r="BL17" i="2"/>
  <c r="AY17" i="2"/>
  <c r="AL17" i="2"/>
  <c r="Y17" i="2"/>
  <c r="L17" i="2"/>
  <c r="BY16" i="2"/>
  <c r="BL16" i="2"/>
  <c r="AY16" i="2"/>
  <c r="AL16" i="2"/>
  <c r="Y16" i="2"/>
  <c r="L16" i="2"/>
  <c r="BY15" i="2"/>
  <c r="BL15" i="2"/>
  <c r="AY15" i="2"/>
  <c r="AL15" i="2"/>
  <c r="Y15" i="2"/>
  <c r="L15" i="2"/>
  <c r="BY14" i="2"/>
  <c r="BL14" i="2"/>
  <c r="AY14" i="2"/>
  <c r="AL14" i="2"/>
  <c r="Y14" i="2"/>
  <c r="L14" i="2"/>
  <c r="BY13" i="2"/>
  <c r="BL13" i="2"/>
  <c r="AY13" i="2"/>
  <c r="AL13" i="2"/>
  <c r="Y13" i="2"/>
  <c r="L13" i="2"/>
  <c r="BY12" i="2"/>
  <c r="BL12" i="2"/>
  <c r="AY12" i="2"/>
  <c r="AL12" i="2"/>
  <c r="Y12" i="2"/>
  <c r="L12" i="2"/>
  <c r="BY11" i="2"/>
  <c r="BL11" i="2"/>
  <c r="AY11" i="2"/>
  <c r="AL11" i="2"/>
  <c r="Y11" i="2"/>
  <c r="L11" i="2"/>
  <c r="BY10" i="2"/>
  <c r="BL10" i="2"/>
  <c r="AY10" i="2"/>
  <c r="AL10" i="2"/>
  <c r="Y10" i="2"/>
  <c r="L10" i="2"/>
  <c r="BY9" i="2"/>
  <c r="BL9" i="2"/>
  <c r="AY9" i="2"/>
  <c r="AL9" i="2"/>
  <c r="Y9" i="2"/>
  <c r="L9" i="2"/>
  <c r="BY8" i="2"/>
  <c r="BL8" i="2"/>
  <c r="AY8" i="2"/>
  <c r="AL8" i="2"/>
  <c r="Y8" i="2"/>
  <c r="L8" i="2"/>
  <c r="BY7" i="2"/>
  <c r="BL7" i="2"/>
  <c r="AY7" i="2"/>
  <c r="AY80" i="2" s="1"/>
  <c r="CF149" i="2" s="1"/>
  <c r="AL7" i="2"/>
  <c r="Y7" i="2"/>
  <c r="L7" i="2"/>
  <c r="BY6" i="2"/>
  <c r="BL6" i="2"/>
  <c r="AY6" i="2"/>
  <c r="AL6" i="2"/>
  <c r="Y6" i="2"/>
  <c r="Y94" i="2" s="1"/>
  <c r="CF133" i="2" s="1"/>
  <c r="L6" i="2"/>
  <c r="BY5" i="2"/>
  <c r="BL5" i="2"/>
  <c r="AY5" i="2"/>
  <c r="AL5" i="2"/>
  <c r="AL131" i="2" s="1"/>
  <c r="CE145" i="2" s="1"/>
  <c r="Y5" i="2"/>
  <c r="L5" i="2"/>
  <c r="BY4" i="2"/>
  <c r="BY107" i="2" s="1"/>
  <c r="CE137" i="2" s="1"/>
  <c r="BL4" i="2"/>
  <c r="BL114" i="2" s="1"/>
  <c r="CE141" i="2" s="1"/>
  <c r="AY4" i="2"/>
  <c r="AY79" i="2" s="1"/>
  <c r="CE149" i="2" s="1"/>
  <c r="AL4" i="2"/>
  <c r="Y4" i="2"/>
  <c r="Y93" i="2" s="1"/>
  <c r="CE133" i="2" s="1"/>
  <c r="L4" i="2"/>
  <c r="L99" i="2" s="1"/>
  <c r="CF129" i="2" s="1"/>
  <c r="L98" i="2" l="1"/>
  <c r="CE129" i="2" s="1"/>
  <c r="Y103" i="2"/>
  <c r="CF134" i="2" s="1"/>
  <c r="L107" i="2"/>
  <c r="CE130" i="2" s="1"/>
  <c r="BY116" i="2"/>
  <c r="CE138" i="2" s="1"/>
  <c r="BL118" i="2"/>
  <c r="CF143" i="2" s="1"/>
  <c r="BL124" i="2"/>
  <c r="CF142" i="2" s="1"/>
  <c r="AL132" i="2"/>
  <c r="CF145" i="2" s="1"/>
  <c r="AL141" i="2"/>
  <c r="CF146" i="2" s="1"/>
  <c r="AY86" i="2"/>
  <c r="CF152" i="2" s="1"/>
  <c r="Y99" i="2"/>
  <c r="CE136" i="2" s="1"/>
  <c r="AY82" i="2"/>
  <c r="CE151" i="2" s="1"/>
  <c r="BY113" i="2"/>
  <c r="CE140" i="2" s="1"/>
  <c r="BL115" i="2"/>
  <c r="CF141" i="2" s="1"/>
  <c r="AL135" i="2"/>
  <c r="CF147" i="2" s="1"/>
  <c r="AL138" i="2"/>
  <c r="CF148" i="2" s="1"/>
  <c r="Y96" i="2"/>
  <c r="CE135" i="2" s="1"/>
  <c r="L105" i="2"/>
  <c r="CF132" i="2" s="1"/>
  <c r="BY108" i="2"/>
  <c r="CF137" i="2" s="1"/>
  <c r="L101" i="2"/>
  <c r="CE131" i="2" s="1"/>
</calcChain>
</file>

<file path=xl/sharedStrings.xml><?xml version="1.0" encoding="utf-8"?>
<sst xmlns="http://schemas.openxmlformats.org/spreadsheetml/2006/main" count="973" uniqueCount="91">
  <si>
    <t>Respiration</t>
  </si>
  <si>
    <t>Phostosynthesis</t>
  </si>
  <si>
    <t>Calcification dark</t>
  </si>
  <si>
    <t>Calcification light</t>
  </si>
  <si>
    <t>Date</t>
  </si>
  <si>
    <t>Month</t>
  </si>
  <si>
    <t>Sampling intervals</t>
  </si>
  <si>
    <t>Population</t>
  </si>
  <si>
    <t>Control</t>
  </si>
  <si>
    <t>high T</t>
  </si>
  <si>
    <t>High CO2</t>
  </si>
  <si>
    <t>high T/ high CO2</t>
  </si>
  <si>
    <t>17.08.16</t>
  </si>
  <si>
    <t>August</t>
  </si>
  <si>
    <t>NP2</t>
  </si>
  <si>
    <t>21.09.16</t>
  </si>
  <si>
    <t>September</t>
  </si>
  <si>
    <t>average</t>
  </si>
  <si>
    <t>SE</t>
  </si>
  <si>
    <t>26.10.16</t>
  </si>
  <si>
    <t>October</t>
  </si>
  <si>
    <t>NP1</t>
  </si>
  <si>
    <t>17.08.06</t>
  </si>
  <si>
    <t>CP1</t>
  </si>
  <si>
    <t>4.10.16</t>
  </si>
  <si>
    <t>10.11.16</t>
  </si>
  <si>
    <t>November</t>
  </si>
  <si>
    <t>CP2</t>
  </si>
  <si>
    <t>SP1</t>
  </si>
  <si>
    <t>26.09.16</t>
  </si>
  <si>
    <t>2.11.16</t>
  </si>
  <si>
    <t>SP2</t>
  </si>
  <si>
    <r>
      <t>Climate change experiment</t>
    </r>
    <r>
      <rPr>
        <b/>
        <sz val="18"/>
        <color theme="1"/>
        <rFont val="Calibri"/>
        <family val="2"/>
        <scheme val="minor"/>
      </rPr>
      <t xml:space="preserve"> growth rates</t>
    </r>
  </si>
  <si>
    <t>scale: 193pixel/mm</t>
  </si>
  <si>
    <t>Iceland, Stafnesviti left</t>
  </si>
  <si>
    <t>Iceland, Stafnesviti right</t>
  </si>
  <si>
    <t>Spain, Illa del Arousa</t>
  </si>
  <si>
    <t>Spain, Tragove</t>
  </si>
  <si>
    <t>UK, Margate</t>
  </si>
  <si>
    <t>UK, St. Margarets-at-Cliffe</t>
  </si>
  <si>
    <t>Origin</t>
  </si>
  <si>
    <t>Sample</t>
  </si>
  <si>
    <t>Replicate</t>
  </si>
  <si>
    <t>picture name</t>
  </si>
  <si>
    <t>nr branches</t>
  </si>
  <si>
    <t>no stain</t>
  </si>
  <si>
    <t>Area</t>
  </si>
  <si>
    <t>Mean</t>
  </si>
  <si>
    <t>Min</t>
  </si>
  <si>
    <t>Max</t>
  </si>
  <si>
    <t>Length [mm]</t>
  </si>
  <si>
    <t>Length [mm/month]</t>
  </si>
  <si>
    <t>Image</t>
  </si>
  <si>
    <t>Margate, UK</t>
  </si>
  <si>
    <t>St. Margarets-at-Cliffe, UK</t>
  </si>
  <si>
    <t>Image0001</t>
  </si>
  <si>
    <t>Image0002</t>
  </si>
  <si>
    <t>Image0003</t>
  </si>
  <si>
    <t>Image0004</t>
  </si>
  <si>
    <t>Image0005</t>
  </si>
  <si>
    <t>Image0006</t>
  </si>
  <si>
    <t>Image0007</t>
  </si>
  <si>
    <t>Image0008</t>
  </si>
  <si>
    <t>Image0009</t>
  </si>
  <si>
    <t>Image0010</t>
  </si>
  <si>
    <t>Image0011</t>
  </si>
  <si>
    <t>Image0012</t>
  </si>
  <si>
    <t>Image0013</t>
  </si>
  <si>
    <t>high CO2</t>
  </si>
  <si>
    <t>Image0014</t>
  </si>
  <si>
    <t>Image0015</t>
  </si>
  <si>
    <t>same as 2</t>
  </si>
  <si>
    <t>N/A</t>
  </si>
  <si>
    <t>high CO2, T+3</t>
  </si>
  <si>
    <t>same as 6</t>
  </si>
  <si>
    <t>Image0006.1</t>
  </si>
  <si>
    <t>same as 9</t>
  </si>
  <si>
    <t>T+3</t>
  </si>
  <si>
    <t>sum branches</t>
  </si>
  <si>
    <t>% unstained</t>
  </si>
  <si>
    <t>average length</t>
  </si>
  <si>
    <t>stdev</t>
  </si>
  <si>
    <t xml:space="preserve">staining success: </t>
  </si>
  <si>
    <t>monthly</t>
  </si>
  <si>
    <t>70 days</t>
  </si>
  <si>
    <t>62 days</t>
  </si>
  <si>
    <t>77 days</t>
  </si>
  <si>
    <t>monthlyGrowth</t>
  </si>
  <si>
    <t xml:space="preserve">Staining success </t>
  </si>
  <si>
    <t>CO2</t>
  </si>
  <si>
    <t>T+3/CO2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</si>
</sst>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9C9"/>
        <bgColor indexed="64"/>
      </patternFill>
    </fill>
    <fill>
      <patternFill patternType="solid">
        <fgColor rgb="FFDCA2FC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3" borderId="3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21" xfId="0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0" fillId="4" borderId="19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0" fillId="5" borderId="14" xfId="0" applyFill="1" applyBorder="1" applyAlignment="1">
      <alignment horizontal="left" vertical="center"/>
    </xf>
    <xf numFmtId="0" fontId="0" fillId="5" borderId="19" xfId="0" applyFill="1" applyBorder="1" applyAlignment="1">
      <alignment horizontal="left" vertical="center"/>
    </xf>
    <xf numFmtId="0" fontId="0" fillId="5" borderId="12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0" fontId="0" fillId="6" borderId="11" xfId="0" applyFill="1" applyBorder="1" applyAlignment="1">
      <alignment horizontal="left" vertical="center"/>
    </xf>
    <xf numFmtId="0" fontId="0" fillId="6" borderId="23" xfId="0" applyFill="1" applyBorder="1" applyAlignment="1">
      <alignment horizontal="left" vertical="center"/>
    </xf>
    <xf numFmtId="0" fontId="0" fillId="6" borderId="12" xfId="0" applyFill="1" applyBorder="1" applyAlignment="1">
      <alignment horizontal="left" vertical="center"/>
    </xf>
    <xf numFmtId="0" fontId="0" fillId="6" borderId="24" xfId="0" applyFill="1" applyBorder="1" applyAlignment="1">
      <alignment horizontal="left" vertical="center"/>
    </xf>
    <xf numFmtId="0" fontId="0" fillId="6" borderId="13" xfId="0" applyFill="1" applyBorder="1" applyAlignment="1">
      <alignment horizontal="left" vertical="center"/>
    </xf>
    <xf numFmtId="0" fontId="3" fillId="6" borderId="12" xfId="0" applyFont="1" applyFill="1" applyBorder="1" applyAlignment="1">
      <alignment horizontal="left" vertical="center"/>
    </xf>
    <xf numFmtId="0" fontId="3" fillId="6" borderId="13" xfId="0" applyFont="1" applyFill="1" applyBorder="1" applyAlignment="1">
      <alignment horizontal="left" vertical="center"/>
    </xf>
    <xf numFmtId="0" fontId="0" fillId="7" borderId="3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/>
    </xf>
    <xf numFmtId="0" fontId="0" fillId="7" borderId="16" xfId="0" applyFill="1" applyBorder="1" applyAlignment="1">
      <alignment horizontal="left" vertical="center"/>
    </xf>
    <xf numFmtId="0" fontId="0" fillId="7" borderId="25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3" fillId="5" borderId="22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2" fontId="3" fillId="6" borderId="14" xfId="0" applyNumberFormat="1" applyFont="1" applyFill="1" applyBorder="1" applyAlignment="1">
      <alignment horizontal="left" vertical="center"/>
    </xf>
    <xf numFmtId="2" fontId="3" fillId="6" borderId="24" xfId="0" applyNumberFormat="1" applyFont="1" applyFill="1" applyBorder="1" applyAlignment="1">
      <alignment horizontal="left" vertical="center"/>
    </xf>
    <xf numFmtId="2" fontId="3" fillId="6" borderId="2" xfId="0" applyNumberFormat="1" applyFont="1" applyFill="1" applyBorder="1" applyAlignment="1">
      <alignment horizontal="left" vertical="center"/>
    </xf>
    <xf numFmtId="2" fontId="0" fillId="2" borderId="27" xfId="0" applyNumberFormat="1" applyFont="1" applyFill="1" applyBorder="1" applyAlignment="1">
      <alignment horizontal="left" vertical="center"/>
    </xf>
    <xf numFmtId="2" fontId="0" fillId="2" borderId="11" xfId="0" applyNumberFormat="1" applyFont="1" applyFill="1" applyBorder="1" applyAlignment="1">
      <alignment horizontal="left" vertical="center"/>
    </xf>
    <xf numFmtId="2" fontId="0" fillId="2" borderId="32" xfId="0" applyNumberFormat="1" applyFont="1" applyFill="1" applyBorder="1" applyAlignment="1">
      <alignment horizontal="left" vertical="center"/>
    </xf>
    <xf numFmtId="2" fontId="0" fillId="2" borderId="1" xfId="0" applyNumberFormat="1" applyFont="1" applyFill="1" applyBorder="1" applyAlignment="1">
      <alignment horizontal="left" vertical="center"/>
    </xf>
    <xf numFmtId="2" fontId="0" fillId="2" borderId="28" xfId="0" applyNumberFormat="1" applyFont="1" applyFill="1" applyBorder="1" applyAlignment="1">
      <alignment horizontal="left" vertical="center"/>
    </xf>
    <xf numFmtId="2" fontId="0" fillId="2" borderId="14" xfId="0" applyNumberFormat="1" applyFont="1" applyFill="1" applyBorder="1" applyAlignment="1">
      <alignment horizontal="left" vertical="center"/>
    </xf>
    <xf numFmtId="2" fontId="0" fillId="2" borderId="24" xfId="0" applyNumberFormat="1" applyFont="1" applyFill="1" applyBorder="1" applyAlignment="1">
      <alignment horizontal="left" vertical="center"/>
    </xf>
    <xf numFmtId="2" fontId="0" fillId="2" borderId="2" xfId="0" applyNumberFormat="1" applyFont="1" applyFill="1" applyBorder="1" applyAlignment="1">
      <alignment horizontal="left" vertical="center"/>
    </xf>
    <xf numFmtId="2" fontId="0" fillId="3" borderId="28" xfId="0" applyNumberFormat="1" applyFont="1" applyFill="1" applyBorder="1" applyAlignment="1">
      <alignment horizontal="left" vertical="center"/>
    </xf>
    <xf numFmtId="2" fontId="0" fillId="3" borderId="14" xfId="0" applyNumberFormat="1" applyFont="1" applyFill="1" applyBorder="1" applyAlignment="1">
      <alignment horizontal="left" vertical="center"/>
    </xf>
    <xf numFmtId="2" fontId="0" fillId="3" borderId="24" xfId="0" applyNumberFormat="1" applyFont="1" applyFill="1" applyBorder="1" applyAlignment="1">
      <alignment horizontal="left" vertical="center"/>
    </xf>
    <xf numFmtId="2" fontId="0" fillId="3" borderId="2" xfId="0" applyNumberFormat="1" applyFont="1" applyFill="1" applyBorder="1" applyAlignment="1">
      <alignment horizontal="left" vertical="center"/>
    </xf>
    <xf numFmtId="2" fontId="0" fillId="3" borderId="29" xfId="0" applyNumberFormat="1" applyFont="1" applyFill="1" applyBorder="1" applyAlignment="1">
      <alignment horizontal="left" vertical="center"/>
    </xf>
    <xf numFmtId="2" fontId="0" fillId="3" borderId="16" xfId="0" applyNumberFormat="1" applyFont="1" applyFill="1" applyBorder="1" applyAlignment="1">
      <alignment horizontal="left" vertical="center"/>
    </xf>
    <xf numFmtId="2" fontId="0" fillId="3" borderId="31" xfId="0" applyNumberFormat="1" applyFont="1" applyFill="1" applyBorder="1" applyAlignment="1">
      <alignment horizontal="left" vertical="center"/>
    </xf>
    <xf numFmtId="2" fontId="0" fillId="3" borderId="3" xfId="0" applyNumberFormat="1" applyFont="1" applyFill="1" applyBorder="1" applyAlignment="1">
      <alignment horizontal="left" vertical="center"/>
    </xf>
    <xf numFmtId="2" fontId="0" fillId="4" borderId="27" xfId="0" applyNumberFormat="1" applyFont="1" applyFill="1" applyBorder="1" applyAlignment="1">
      <alignment horizontal="left" vertical="center"/>
    </xf>
    <xf numFmtId="2" fontId="0" fillId="4" borderId="11" xfId="0" applyNumberFormat="1" applyFont="1" applyFill="1" applyBorder="1" applyAlignment="1">
      <alignment horizontal="left" vertical="center"/>
    </xf>
    <xf numFmtId="2" fontId="0" fillId="4" borderId="32" xfId="0" applyNumberFormat="1" applyFont="1" applyFill="1" applyBorder="1" applyAlignment="1">
      <alignment horizontal="left" vertical="center"/>
    </xf>
    <xf numFmtId="2" fontId="0" fillId="4" borderId="1" xfId="0" applyNumberFormat="1" applyFont="1" applyFill="1" applyBorder="1" applyAlignment="1">
      <alignment horizontal="left" vertical="center"/>
    </xf>
    <xf numFmtId="2" fontId="0" fillId="4" borderId="28" xfId="0" applyNumberFormat="1" applyFont="1" applyFill="1" applyBorder="1" applyAlignment="1">
      <alignment horizontal="left" vertical="center"/>
    </xf>
    <xf numFmtId="2" fontId="0" fillId="4" borderId="14" xfId="0" applyNumberFormat="1" applyFont="1" applyFill="1" applyBorder="1" applyAlignment="1">
      <alignment horizontal="left" vertical="center"/>
    </xf>
    <xf numFmtId="2" fontId="0" fillId="4" borderId="24" xfId="0" applyNumberFormat="1" applyFont="1" applyFill="1" applyBorder="1" applyAlignment="1">
      <alignment horizontal="left" vertical="center"/>
    </xf>
    <xf numFmtId="2" fontId="0" fillId="4" borderId="2" xfId="0" applyNumberFormat="1" applyFont="1" applyFill="1" applyBorder="1" applyAlignment="1">
      <alignment horizontal="left" vertical="center"/>
    </xf>
    <xf numFmtId="2" fontId="0" fillId="5" borderId="28" xfId="0" applyNumberFormat="1" applyFont="1" applyFill="1" applyBorder="1" applyAlignment="1">
      <alignment horizontal="left" vertical="center"/>
    </xf>
    <xf numFmtId="2" fontId="0" fillId="5" borderId="14" xfId="0" applyNumberFormat="1" applyFont="1" applyFill="1" applyBorder="1" applyAlignment="1">
      <alignment horizontal="left" vertical="center"/>
    </xf>
    <xf numFmtId="2" fontId="0" fillId="5" borderId="24" xfId="0" applyNumberFormat="1" applyFont="1" applyFill="1" applyBorder="1" applyAlignment="1">
      <alignment horizontal="left" vertical="center"/>
    </xf>
    <xf numFmtId="2" fontId="0" fillId="5" borderId="2" xfId="0" applyNumberFormat="1" applyFont="1" applyFill="1" applyBorder="1" applyAlignment="1">
      <alignment horizontal="left" vertical="center"/>
    </xf>
    <xf numFmtId="2" fontId="3" fillId="5" borderId="28" xfId="0" applyNumberFormat="1" applyFont="1" applyFill="1" applyBorder="1" applyAlignment="1">
      <alignment horizontal="left" vertical="center"/>
    </xf>
    <xf numFmtId="2" fontId="3" fillId="5" borderId="14" xfId="0" applyNumberFormat="1" applyFont="1" applyFill="1" applyBorder="1" applyAlignment="1">
      <alignment horizontal="left" vertical="center"/>
    </xf>
    <xf numFmtId="2" fontId="3" fillId="5" borderId="24" xfId="0" applyNumberFormat="1" applyFont="1" applyFill="1" applyBorder="1" applyAlignment="1">
      <alignment horizontal="left" vertical="center"/>
    </xf>
    <xf numFmtId="2" fontId="3" fillId="5" borderId="2" xfId="0" applyNumberFormat="1" applyFont="1" applyFill="1" applyBorder="1" applyAlignment="1">
      <alignment horizontal="left" vertical="center"/>
    </xf>
    <xf numFmtId="2" fontId="3" fillId="5" borderId="29" xfId="0" applyNumberFormat="1" applyFont="1" applyFill="1" applyBorder="1" applyAlignment="1">
      <alignment horizontal="left" vertical="center"/>
    </xf>
    <xf numFmtId="2" fontId="3" fillId="5" borderId="16" xfId="0" applyNumberFormat="1" applyFont="1" applyFill="1" applyBorder="1" applyAlignment="1">
      <alignment horizontal="left" vertical="center"/>
    </xf>
    <xf numFmtId="2" fontId="3" fillId="5" borderId="31" xfId="0" applyNumberFormat="1" applyFont="1" applyFill="1" applyBorder="1" applyAlignment="1">
      <alignment horizontal="left" vertical="center"/>
    </xf>
    <xf numFmtId="2" fontId="3" fillId="5" borderId="3" xfId="0" applyNumberFormat="1" applyFont="1" applyFill="1" applyBorder="1" applyAlignment="1">
      <alignment horizontal="left" vertical="center"/>
    </xf>
    <xf numFmtId="2" fontId="0" fillId="6" borderId="27" xfId="0" applyNumberFormat="1" applyFont="1" applyFill="1" applyBorder="1" applyAlignment="1">
      <alignment horizontal="left" vertical="center"/>
    </xf>
    <xf numFmtId="2" fontId="0" fillId="6" borderId="11" xfId="0" applyNumberFormat="1" applyFont="1" applyFill="1" applyBorder="1" applyAlignment="1">
      <alignment horizontal="left" vertical="center"/>
    </xf>
    <xf numFmtId="2" fontId="0" fillId="6" borderId="32" xfId="0" applyNumberFormat="1" applyFont="1" applyFill="1" applyBorder="1" applyAlignment="1">
      <alignment horizontal="left" vertical="center"/>
    </xf>
    <xf numFmtId="2" fontId="0" fillId="6" borderId="1" xfId="0" applyNumberFormat="1" applyFont="1" applyFill="1" applyBorder="1" applyAlignment="1">
      <alignment horizontal="left" vertical="center"/>
    </xf>
    <xf numFmtId="2" fontId="0" fillId="6" borderId="28" xfId="0" applyNumberFormat="1" applyFont="1" applyFill="1" applyBorder="1" applyAlignment="1">
      <alignment horizontal="left" vertical="center"/>
    </xf>
    <xf numFmtId="2" fontId="0" fillId="6" borderId="14" xfId="0" applyNumberFormat="1" applyFont="1" applyFill="1" applyBorder="1" applyAlignment="1">
      <alignment horizontal="left" vertical="center"/>
    </xf>
    <xf numFmtId="2" fontId="0" fillId="6" borderId="24" xfId="0" applyNumberFormat="1" applyFont="1" applyFill="1" applyBorder="1" applyAlignment="1">
      <alignment horizontal="left" vertical="center"/>
    </xf>
    <xf numFmtId="2" fontId="0" fillId="6" borderId="2" xfId="0" applyNumberFormat="1" applyFont="1" applyFill="1" applyBorder="1" applyAlignment="1">
      <alignment horizontal="left" vertical="center"/>
    </xf>
    <xf numFmtId="2" fontId="0" fillId="7" borderId="29" xfId="0" applyNumberFormat="1" applyFont="1" applyFill="1" applyBorder="1" applyAlignment="1">
      <alignment horizontal="left" vertical="center"/>
    </xf>
    <xf numFmtId="2" fontId="0" fillId="7" borderId="16" xfId="0" applyNumberFormat="1" applyFont="1" applyFill="1" applyBorder="1" applyAlignment="1">
      <alignment horizontal="left" vertical="center"/>
    </xf>
    <xf numFmtId="2" fontId="0" fillId="7" borderId="31" xfId="0" applyNumberFormat="1" applyFont="1" applyFill="1" applyBorder="1" applyAlignment="1">
      <alignment horizontal="left" vertical="center"/>
    </xf>
    <xf numFmtId="2" fontId="0" fillId="7" borderId="3" xfId="0" applyNumberFormat="1" applyFont="1" applyFill="1" applyBorder="1" applyAlignment="1">
      <alignment horizontal="left" vertical="center"/>
    </xf>
    <xf numFmtId="0" fontId="4" fillId="0" borderId="0" xfId="0" applyFont="1"/>
    <xf numFmtId="0" fontId="3" fillId="8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6" fillId="2" borderId="0" xfId="0" applyFont="1" applyFill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6" fillId="9" borderId="0" xfId="0" applyFont="1" applyFill="1" applyAlignment="1">
      <alignment horizontal="center" vertical="center" textRotation="90"/>
    </xf>
    <xf numFmtId="0" fontId="6" fillId="4" borderId="0" xfId="0" applyFont="1" applyFill="1" applyAlignment="1">
      <alignment horizontal="center" vertical="center" textRotation="90"/>
    </xf>
    <xf numFmtId="11" fontId="0" fillId="0" borderId="0" xfId="0" applyNumberFormat="1"/>
    <xf numFmtId="0" fontId="6" fillId="0" borderId="0" xfId="0" applyFont="1" applyAlignment="1">
      <alignment vertical="center" textRotation="90"/>
    </xf>
    <xf numFmtId="0" fontId="0" fillId="0" borderId="0" xfId="0" applyAlignment="1">
      <alignment vertical="center"/>
    </xf>
    <xf numFmtId="0" fontId="0" fillId="10" borderId="0" xfId="0" applyFill="1"/>
    <xf numFmtId="0" fontId="0" fillId="11" borderId="0" xfId="0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center" vertical="center"/>
    </xf>
    <xf numFmtId="0" fontId="0" fillId="0" borderId="9" xfId="0" applyBorder="1"/>
    <xf numFmtId="2" fontId="0" fillId="0" borderId="9" xfId="0" applyNumberFormat="1" applyBorder="1"/>
    <xf numFmtId="164" fontId="0" fillId="0" borderId="9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190680053132638E-2"/>
          <c:y val="2.1112947049901347E-2"/>
          <c:w val="0.8281831320470816"/>
          <c:h val="0.66841617267715259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'[1]Growth rates'!$CE$128</c:f>
              <c:strCache>
                <c:ptCount val="1"/>
                <c:pt idx="0">
                  <c:v>monthlyGrowth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dk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'[1]Growth rates'!$CF$129:$CF$152</c:f>
                <c:numCache>
                  <c:formatCode>General</c:formatCode>
                  <c:ptCount val="24"/>
                  <c:pt idx="0">
                    <c:v>6.4737750438112612E-2</c:v>
                  </c:pt>
                  <c:pt idx="1">
                    <c:v>9.5665343624866089E-2</c:v>
                  </c:pt>
                  <c:pt idx="2">
                    <c:v>7.4426029980764918E-2</c:v>
                  </c:pt>
                  <c:pt idx="3">
                    <c:v>0.12632064584666114</c:v>
                  </c:pt>
                  <c:pt idx="4">
                    <c:v>0.13091640449397754</c:v>
                  </c:pt>
                  <c:pt idx="5">
                    <c:v>0.10200340850024497</c:v>
                  </c:pt>
                  <c:pt idx="6">
                    <c:v>0.12486939005871259</c:v>
                  </c:pt>
                  <c:pt idx="7">
                    <c:v>0.1220292910720506</c:v>
                  </c:pt>
                  <c:pt idx="8">
                    <c:v>6.5403897812878045E-2</c:v>
                  </c:pt>
                  <c:pt idx="9">
                    <c:v>3.7191998077251598E-2</c:v>
                  </c:pt>
                  <c:pt idx="10">
                    <c:v>8.329657348202768E-2</c:v>
                  </c:pt>
                  <c:pt idx="11">
                    <c:v>6.3747342126166395E-2</c:v>
                  </c:pt>
                  <c:pt idx="12">
                    <c:v>6.6578660374011736E-2</c:v>
                  </c:pt>
                  <c:pt idx="13">
                    <c:v>6.6309916734177965E-2</c:v>
                  </c:pt>
                  <c:pt idx="14">
                    <c:v>7.2636638051220698E-2</c:v>
                  </c:pt>
                  <c:pt idx="15">
                    <c:v>6.7912904758023585E-2</c:v>
                  </c:pt>
                  <c:pt idx="16">
                    <c:v>6.7476076246234251E-2</c:v>
                  </c:pt>
                  <c:pt idx="17">
                    <c:v>3.2773578345784586E-2</c:v>
                  </c:pt>
                  <c:pt idx="18">
                    <c:v>5.643127590174446E-2</c:v>
                  </c:pt>
                  <c:pt idx="19">
                    <c:v>4.6436298992699541E-2</c:v>
                  </c:pt>
                  <c:pt idx="20">
                    <c:v>6.3067602980054968E-2</c:v>
                  </c:pt>
                  <c:pt idx="21">
                    <c:v>6.1472775208515962E-2</c:v>
                  </c:pt>
                  <c:pt idx="22">
                    <c:v>5.4459213404032009E-2</c:v>
                  </c:pt>
                  <c:pt idx="23">
                    <c:v>2.6952852394553875E-2</c:v>
                  </c:pt>
                </c:numCache>
              </c:numRef>
            </c:plus>
            <c:minus>
              <c:numRef>
                <c:f>'[1]Growth rates'!$CF$129:$CF$152</c:f>
                <c:numCache>
                  <c:formatCode>General</c:formatCode>
                  <c:ptCount val="24"/>
                  <c:pt idx="0">
                    <c:v>6.4737750438112612E-2</c:v>
                  </c:pt>
                  <c:pt idx="1">
                    <c:v>9.5665343624866089E-2</c:v>
                  </c:pt>
                  <c:pt idx="2">
                    <c:v>7.4426029980764918E-2</c:v>
                  </c:pt>
                  <c:pt idx="3">
                    <c:v>0.12632064584666114</c:v>
                  </c:pt>
                  <c:pt idx="4">
                    <c:v>0.13091640449397754</c:v>
                  </c:pt>
                  <c:pt idx="5">
                    <c:v>0.10200340850024497</c:v>
                  </c:pt>
                  <c:pt idx="6">
                    <c:v>0.12486939005871259</c:v>
                  </c:pt>
                  <c:pt idx="7">
                    <c:v>0.1220292910720506</c:v>
                  </c:pt>
                  <c:pt idx="8">
                    <c:v>6.5403897812878045E-2</c:v>
                  </c:pt>
                  <c:pt idx="9">
                    <c:v>3.7191998077251598E-2</c:v>
                  </c:pt>
                  <c:pt idx="10">
                    <c:v>8.329657348202768E-2</c:v>
                  </c:pt>
                  <c:pt idx="11">
                    <c:v>6.3747342126166395E-2</c:v>
                  </c:pt>
                  <c:pt idx="12">
                    <c:v>6.6578660374011736E-2</c:v>
                  </c:pt>
                  <c:pt idx="13">
                    <c:v>6.6309916734177965E-2</c:v>
                  </c:pt>
                  <c:pt idx="14">
                    <c:v>7.2636638051220698E-2</c:v>
                  </c:pt>
                  <c:pt idx="15">
                    <c:v>6.7912904758023585E-2</c:v>
                  </c:pt>
                  <c:pt idx="16">
                    <c:v>6.7476076246234251E-2</c:v>
                  </c:pt>
                  <c:pt idx="17">
                    <c:v>3.2773578345784586E-2</c:v>
                  </c:pt>
                  <c:pt idx="18">
                    <c:v>5.643127590174446E-2</c:v>
                  </c:pt>
                  <c:pt idx="19">
                    <c:v>4.6436298992699541E-2</c:v>
                  </c:pt>
                  <c:pt idx="20">
                    <c:v>6.3067602980054968E-2</c:v>
                  </c:pt>
                  <c:pt idx="21">
                    <c:v>6.1472775208515962E-2</c:v>
                  </c:pt>
                  <c:pt idx="22">
                    <c:v>5.4459213404032009E-2</c:v>
                  </c:pt>
                  <c:pt idx="23">
                    <c:v>2.6952852394553875E-2</c:v>
                  </c:pt>
                </c:numCache>
              </c:numRef>
            </c:minus>
            <c:spPr>
              <a:noFill/>
              <a:ln w="635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</c:errBars>
          <c:cat>
            <c:multiLvlStrRef>
              <c:f>'[1]Growth rates'!$CC$129:$CD$152</c:f>
              <c:multiLvlStrCache>
                <c:ptCount val="24"/>
                <c:lvl>
                  <c:pt idx="0">
                    <c:v>Control</c:v>
                  </c:pt>
                  <c:pt idx="1">
                    <c:v>T+3</c:v>
                  </c:pt>
                  <c:pt idx="2">
                    <c:v>CO2</c:v>
                  </c:pt>
                  <c:pt idx="3">
                    <c:v>T+3/CO2</c:v>
                  </c:pt>
                  <c:pt idx="4">
                    <c:v>Control</c:v>
                  </c:pt>
                  <c:pt idx="5">
                    <c:v>T+3</c:v>
                  </c:pt>
                  <c:pt idx="6">
                    <c:v>CO2</c:v>
                  </c:pt>
                  <c:pt idx="7">
                    <c:v>T+3/CO2</c:v>
                  </c:pt>
                  <c:pt idx="8">
                    <c:v>Control</c:v>
                  </c:pt>
                  <c:pt idx="9">
                    <c:v>T+3</c:v>
                  </c:pt>
                  <c:pt idx="10">
                    <c:v>CO2</c:v>
                  </c:pt>
                  <c:pt idx="11">
                    <c:v>T+3/CO2</c:v>
                  </c:pt>
                  <c:pt idx="12">
                    <c:v>Control</c:v>
                  </c:pt>
                  <c:pt idx="13">
                    <c:v>T+3</c:v>
                  </c:pt>
                  <c:pt idx="14">
                    <c:v>CO2</c:v>
                  </c:pt>
                  <c:pt idx="15">
                    <c:v>T+3/CO2</c:v>
                  </c:pt>
                  <c:pt idx="16">
                    <c:v>Control</c:v>
                  </c:pt>
                  <c:pt idx="17">
                    <c:v>T+3</c:v>
                  </c:pt>
                  <c:pt idx="18">
                    <c:v>CO2</c:v>
                  </c:pt>
                  <c:pt idx="19">
                    <c:v>T+3/CO2</c:v>
                  </c:pt>
                  <c:pt idx="20">
                    <c:v>Control</c:v>
                  </c:pt>
                  <c:pt idx="21">
                    <c:v>T+3</c:v>
                  </c:pt>
                  <c:pt idx="22">
                    <c:v>CO2</c:v>
                  </c:pt>
                  <c:pt idx="23">
                    <c:v>T+3/CO2</c:v>
                  </c:pt>
                </c:lvl>
                <c:lvl>
                  <c:pt idx="0">
                    <c:v>NP1</c:v>
                  </c:pt>
                  <c:pt idx="4">
                    <c:v>NP2</c:v>
                  </c:pt>
                  <c:pt idx="8">
                    <c:v>CP1</c:v>
                  </c:pt>
                  <c:pt idx="12">
                    <c:v>CP2</c:v>
                  </c:pt>
                  <c:pt idx="16">
                    <c:v>SP1</c:v>
                  </c:pt>
                  <c:pt idx="20">
                    <c:v>SP2</c:v>
                  </c:pt>
                </c:lvl>
              </c:multiLvlStrCache>
            </c:multiLvlStrRef>
          </c:cat>
          <c:val>
            <c:numRef>
              <c:f>'[1]Growth rates'!$CE$129:$CE$152</c:f>
              <c:numCache>
                <c:formatCode>General</c:formatCode>
                <c:ptCount val="24"/>
                <c:pt idx="0">
                  <c:v>0.51099320882852295</c:v>
                </c:pt>
                <c:pt idx="1">
                  <c:v>1.2121741935483867</c:v>
                </c:pt>
                <c:pt idx="2">
                  <c:v>0.62795932678821875</c:v>
                </c:pt>
                <c:pt idx="3">
                  <c:v>0.86196774193548398</c:v>
                </c:pt>
                <c:pt idx="4">
                  <c:v>0.60675315568022437</c:v>
                </c:pt>
                <c:pt idx="5">
                  <c:v>0.76493688639551194</c:v>
                </c:pt>
                <c:pt idx="6">
                  <c:v>0.77308064516129038</c:v>
                </c:pt>
                <c:pt idx="7">
                  <c:v>0.79488479262672807</c:v>
                </c:pt>
                <c:pt idx="8">
                  <c:v>0.37862068965517237</c:v>
                </c:pt>
                <c:pt idx="9">
                  <c:v>0.25846474953617815</c:v>
                </c:pt>
                <c:pt idx="10">
                  <c:v>0.37796103896103894</c:v>
                </c:pt>
                <c:pt idx="11">
                  <c:v>0.41012987012987012</c:v>
                </c:pt>
                <c:pt idx="12">
                  <c:v>0.39062573789846511</c:v>
                </c:pt>
                <c:pt idx="13">
                  <c:v>0.35286178107606686</c:v>
                </c:pt>
                <c:pt idx="14">
                  <c:v>0.48252467532467525</c:v>
                </c:pt>
                <c:pt idx="15">
                  <c:v>0.3853423848878394</c:v>
                </c:pt>
                <c:pt idx="16">
                  <c:v>0.54421428571428565</c:v>
                </c:pt>
                <c:pt idx="17">
                  <c:v>0.27792244897959179</c:v>
                </c:pt>
                <c:pt idx="18">
                  <c:v>0.42194805194805202</c:v>
                </c:pt>
                <c:pt idx="19">
                  <c:v>0.3032063492063492</c:v>
                </c:pt>
                <c:pt idx="20">
                  <c:v>0.38455714285714282</c:v>
                </c:pt>
                <c:pt idx="21">
                  <c:v>0.26320714285714286</c:v>
                </c:pt>
                <c:pt idx="22">
                  <c:v>0.29546616541353382</c:v>
                </c:pt>
                <c:pt idx="23">
                  <c:v>0.15532653061224488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FC-4E1D-BA33-543E23A6D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5583920"/>
        <c:axId val="785584904"/>
      </c:barChart>
      <c:lineChart>
        <c:grouping val="standard"/>
        <c:varyColors val="0"/>
        <c:ser>
          <c:idx val="0"/>
          <c:order val="1"/>
          <c:tx>
            <c:strRef>
              <c:f>'[1]Growth rates'!$CG$128</c:f>
              <c:strCache>
                <c:ptCount val="1"/>
                <c:pt idx="0">
                  <c:v>Staining success 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multiLvlStrRef>
              <c:f>'[1]Growth rates'!$CC$129:$CD$152</c:f>
              <c:multiLvlStrCache>
                <c:ptCount val="24"/>
                <c:lvl>
                  <c:pt idx="0">
                    <c:v>Control</c:v>
                  </c:pt>
                  <c:pt idx="1">
                    <c:v>T+3</c:v>
                  </c:pt>
                  <c:pt idx="2">
                    <c:v>CO2</c:v>
                  </c:pt>
                  <c:pt idx="3">
                    <c:v>T+3/CO2</c:v>
                  </c:pt>
                  <c:pt idx="4">
                    <c:v>Control</c:v>
                  </c:pt>
                  <c:pt idx="5">
                    <c:v>T+3</c:v>
                  </c:pt>
                  <c:pt idx="6">
                    <c:v>CO2</c:v>
                  </c:pt>
                  <c:pt idx="7">
                    <c:v>T+3/CO2</c:v>
                  </c:pt>
                  <c:pt idx="8">
                    <c:v>Control</c:v>
                  </c:pt>
                  <c:pt idx="9">
                    <c:v>T+3</c:v>
                  </c:pt>
                  <c:pt idx="10">
                    <c:v>CO2</c:v>
                  </c:pt>
                  <c:pt idx="11">
                    <c:v>T+3/CO2</c:v>
                  </c:pt>
                  <c:pt idx="12">
                    <c:v>Control</c:v>
                  </c:pt>
                  <c:pt idx="13">
                    <c:v>T+3</c:v>
                  </c:pt>
                  <c:pt idx="14">
                    <c:v>CO2</c:v>
                  </c:pt>
                  <c:pt idx="15">
                    <c:v>T+3/CO2</c:v>
                  </c:pt>
                  <c:pt idx="16">
                    <c:v>Control</c:v>
                  </c:pt>
                  <c:pt idx="17">
                    <c:v>T+3</c:v>
                  </c:pt>
                  <c:pt idx="18">
                    <c:v>CO2</c:v>
                  </c:pt>
                  <c:pt idx="19">
                    <c:v>T+3/CO2</c:v>
                  </c:pt>
                  <c:pt idx="20">
                    <c:v>Control</c:v>
                  </c:pt>
                  <c:pt idx="21">
                    <c:v>T+3</c:v>
                  </c:pt>
                  <c:pt idx="22">
                    <c:v>CO2</c:v>
                  </c:pt>
                  <c:pt idx="23">
                    <c:v>T+3/CO2</c:v>
                  </c:pt>
                </c:lvl>
                <c:lvl>
                  <c:pt idx="0">
                    <c:v>NP1</c:v>
                  </c:pt>
                  <c:pt idx="4">
                    <c:v>NP2</c:v>
                  </c:pt>
                  <c:pt idx="8">
                    <c:v>CP1</c:v>
                  </c:pt>
                  <c:pt idx="12">
                    <c:v>CP2</c:v>
                  </c:pt>
                  <c:pt idx="16">
                    <c:v>SP1</c:v>
                  </c:pt>
                  <c:pt idx="20">
                    <c:v>SP2</c:v>
                  </c:pt>
                </c:lvl>
              </c:multiLvlStrCache>
            </c:multiLvlStrRef>
          </c:cat>
          <c:val>
            <c:numRef>
              <c:f>'[1]Growth rates'!$CG$129:$CG$152</c:f>
              <c:numCache>
                <c:formatCode>General</c:formatCode>
                <c:ptCount val="24"/>
                <c:pt idx="0">
                  <c:v>94.73684210526315</c:v>
                </c:pt>
                <c:pt idx="1">
                  <c:v>96</c:v>
                </c:pt>
                <c:pt idx="2">
                  <c:v>91.304347826086953</c:v>
                </c:pt>
                <c:pt idx="3">
                  <c:v>79.166666666666657</c:v>
                </c:pt>
                <c:pt idx="4">
                  <c:v>73.913043478260875</c:v>
                </c:pt>
                <c:pt idx="5">
                  <c:v>86.956521739130437</c:v>
                </c:pt>
                <c:pt idx="6">
                  <c:v>94.73684210526315</c:v>
                </c:pt>
                <c:pt idx="7">
                  <c:v>85.714285714285722</c:v>
                </c:pt>
                <c:pt idx="8">
                  <c:v>71.875</c:v>
                </c:pt>
                <c:pt idx="9">
                  <c:v>92.857142857142861</c:v>
                </c:pt>
                <c:pt idx="10">
                  <c:v>80</c:v>
                </c:pt>
                <c:pt idx="11">
                  <c:v>95.833333333333329</c:v>
                </c:pt>
                <c:pt idx="12">
                  <c:v>81.818181818181813</c:v>
                </c:pt>
                <c:pt idx="13">
                  <c:v>65.625</c:v>
                </c:pt>
                <c:pt idx="14">
                  <c:v>91.666666666666671</c:v>
                </c:pt>
                <c:pt idx="15">
                  <c:v>95.454545454545453</c:v>
                </c:pt>
                <c:pt idx="16">
                  <c:v>100</c:v>
                </c:pt>
                <c:pt idx="17">
                  <c:v>97.142857142857139</c:v>
                </c:pt>
                <c:pt idx="18">
                  <c:v>93.939393939393938</c:v>
                </c:pt>
                <c:pt idx="19">
                  <c:v>88.461538461538467</c:v>
                </c:pt>
                <c:pt idx="20">
                  <c:v>80</c:v>
                </c:pt>
                <c:pt idx="21">
                  <c:v>85</c:v>
                </c:pt>
                <c:pt idx="22">
                  <c:v>89.473684210526315</c:v>
                </c:pt>
                <c:pt idx="23">
                  <c:v>85.714285714285708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FC-4E1D-BA33-543E23A6D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637704"/>
        <c:axId val="1052642952"/>
      </c:lineChart>
      <c:catAx>
        <c:axId val="785583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2000"/>
                  <a:t>Population/ Treatment</a:t>
                </a:r>
              </a:p>
            </c:rich>
          </c:tx>
          <c:layout>
            <c:manualLayout>
              <c:xMode val="edge"/>
              <c:yMode val="edge"/>
              <c:x val="0.38385125365217326"/>
              <c:y val="0.945406815120890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5584904"/>
        <c:crosses val="autoZero"/>
        <c:auto val="1"/>
        <c:lblAlgn val="ctr"/>
        <c:lblOffset val="100"/>
        <c:noMultiLvlLbl val="0"/>
      </c:catAx>
      <c:valAx>
        <c:axId val="7855849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2000"/>
                  <a:t>Monthly growth rates [mm]</a:t>
                </a:r>
              </a:p>
            </c:rich>
          </c:tx>
          <c:layout>
            <c:manualLayout>
              <c:xMode val="edge"/>
              <c:yMode val="edge"/>
              <c:x val="5.2029412453074588E-4"/>
              <c:y val="9.938257786307526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5583920"/>
        <c:crosses val="autoZero"/>
        <c:crossBetween val="between"/>
        <c:majorUnit val="0.2"/>
        <c:minorUnit val="5.000000000000001E-2"/>
      </c:valAx>
      <c:valAx>
        <c:axId val="1052642952"/>
        <c:scaling>
          <c:orientation val="minMax"/>
          <c:max val="1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2400"/>
                  <a:t>Staining success [%]</a:t>
                </a:r>
              </a:p>
            </c:rich>
          </c:tx>
          <c:layout>
            <c:manualLayout>
              <c:xMode val="edge"/>
              <c:yMode val="edge"/>
              <c:x val="0.96574585337328522"/>
              <c:y val="0.118458779169409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52637704"/>
        <c:crosses val="max"/>
        <c:crossBetween val="between"/>
      </c:valAx>
      <c:catAx>
        <c:axId val="1052637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26429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78</xdr:col>
      <xdr:colOff>285751</xdr:colOff>
      <xdr:row>94</xdr:row>
      <xdr:rowOff>111125</xdr:rowOff>
    </xdr:from>
    <xdr:to>
      <xdr:col>96</xdr:col>
      <xdr:colOff>523875</xdr:colOff>
      <xdr:row>126</xdr:row>
      <xdr:rowOff>63499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99842C-F247-466D-941E-1B766E7104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UoP/PhD/Climate%20Change%20experiment%20CCE/data/201113%20Master%20sheet%20C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Total Alkalinity"/>
      <sheetName val="pH"/>
      <sheetName val="Carbonate System NBS"/>
      <sheetName val="pH monthly mean"/>
      <sheetName val="Temperature"/>
      <sheetName val="Temperature monthly mean"/>
      <sheetName val="Salinity"/>
      <sheetName val="Stone Controls"/>
      <sheetName val="Nutrients"/>
      <sheetName val="Calcification old"/>
      <sheetName val="Calcification NO VOLUME"/>
      <sheetName val="Ps, R, Calc graphs"/>
      <sheetName val="PS.R.Calc sum, stats table"/>
      <sheetName val="P-I curves OLD_WRONG"/>
      <sheetName val="P-I curves NEW_RIGHT"/>
      <sheetName val="Growth rates"/>
      <sheetName val="Growth sum, stats table"/>
      <sheetName val="Cell wall thickness"/>
      <sheetName val="CWT sum, stats table"/>
      <sheetName val="Reproducibility and Accuracy"/>
      <sheetName val="Elemental ratios_ppm"/>
      <sheetName val="Elemental ratios X vs Ca4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>
        <row r="128">
          <cell r="CE128" t="str">
            <v>monthlyGrowth</v>
          </cell>
          <cell r="CG128" t="str">
            <v xml:space="preserve">Staining success </v>
          </cell>
        </row>
        <row r="129">
          <cell r="CC129" t="str">
            <v>NP1</v>
          </cell>
          <cell r="CD129" t="str">
            <v>Control</v>
          </cell>
          <cell r="CE129">
            <v>0.51099320882852295</v>
          </cell>
          <cell r="CF129">
            <v>6.4737750438112612E-2</v>
          </cell>
          <cell r="CG129">
            <v>94.73684210526315</v>
          </cell>
        </row>
        <row r="130">
          <cell r="CD130" t="str">
            <v>T+3</v>
          </cell>
          <cell r="CE130">
            <v>1.2121741935483867</v>
          </cell>
          <cell r="CF130">
            <v>9.5665343624866089E-2</v>
          </cell>
          <cell r="CG130">
            <v>96</v>
          </cell>
        </row>
        <row r="131">
          <cell r="CD131" t="str">
            <v>CO2</v>
          </cell>
          <cell r="CE131">
            <v>0.62795932678821875</v>
          </cell>
          <cell r="CF131">
            <v>7.4426029980764918E-2</v>
          </cell>
          <cell r="CG131">
            <v>91.304347826086953</v>
          </cell>
        </row>
        <row r="132">
          <cell r="CD132" t="str">
            <v>T+3/CO2</v>
          </cell>
          <cell r="CE132">
            <v>0.86196774193548398</v>
          </cell>
          <cell r="CF132">
            <v>0.12632064584666114</v>
          </cell>
          <cell r="CG132">
            <v>79.166666666666657</v>
          </cell>
        </row>
        <row r="133">
          <cell r="CC133" t="str">
            <v>NP2</v>
          </cell>
          <cell r="CD133" t="str">
            <v>Control</v>
          </cell>
          <cell r="CE133">
            <v>0.60675315568022437</v>
          </cell>
          <cell r="CF133">
            <v>0.13091640449397754</v>
          </cell>
          <cell r="CG133">
            <v>73.913043478260875</v>
          </cell>
        </row>
        <row r="134">
          <cell r="CD134" t="str">
            <v>T+3</v>
          </cell>
          <cell r="CE134">
            <v>0.76493688639551194</v>
          </cell>
          <cell r="CF134">
            <v>0.10200340850024497</v>
          </cell>
          <cell r="CG134">
            <v>86.956521739130437</v>
          </cell>
        </row>
        <row r="135">
          <cell r="CD135" t="str">
            <v>CO2</v>
          </cell>
          <cell r="CE135">
            <v>0.77308064516129038</v>
          </cell>
          <cell r="CF135">
            <v>0.12486939005871259</v>
          </cell>
          <cell r="CG135">
            <v>94.73684210526315</v>
          </cell>
        </row>
        <row r="136">
          <cell r="CD136" t="str">
            <v>T+3/CO2</v>
          </cell>
          <cell r="CE136">
            <v>0.79488479262672807</v>
          </cell>
          <cell r="CF136">
            <v>0.1220292910720506</v>
          </cell>
          <cell r="CG136">
            <v>85.714285714285722</v>
          </cell>
        </row>
        <row r="137">
          <cell r="CC137" t="str">
            <v>CP1</v>
          </cell>
          <cell r="CD137" t="str">
            <v>Control</v>
          </cell>
          <cell r="CE137">
            <v>0.37862068965517237</v>
          </cell>
          <cell r="CF137">
            <v>6.5403897812878045E-2</v>
          </cell>
          <cell r="CG137">
            <v>71.875</v>
          </cell>
        </row>
        <row r="138">
          <cell r="CD138" t="str">
            <v>T+3</v>
          </cell>
          <cell r="CE138">
            <v>0.25846474953617815</v>
          </cell>
          <cell r="CF138">
            <v>3.7191998077251598E-2</v>
          </cell>
          <cell r="CG138">
            <v>92.857142857142861</v>
          </cell>
        </row>
        <row r="139">
          <cell r="CD139" t="str">
            <v>CO2</v>
          </cell>
          <cell r="CE139">
            <v>0.37796103896103894</v>
          </cell>
          <cell r="CF139">
            <v>8.329657348202768E-2</v>
          </cell>
          <cell r="CG139">
            <v>80</v>
          </cell>
        </row>
        <row r="140">
          <cell r="CD140" t="str">
            <v>T+3/CO2</v>
          </cell>
          <cell r="CE140">
            <v>0.41012987012987012</v>
          </cell>
          <cell r="CF140">
            <v>6.3747342126166395E-2</v>
          </cell>
          <cell r="CG140">
            <v>95.833333333333329</v>
          </cell>
        </row>
        <row r="141">
          <cell r="CC141" t="str">
            <v>CP2</v>
          </cell>
          <cell r="CD141" t="str">
            <v>Control</v>
          </cell>
          <cell r="CE141">
            <v>0.39062573789846511</v>
          </cell>
          <cell r="CF141">
            <v>6.6578660374011736E-2</v>
          </cell>
          <cell r="CG141">
            <v>81.818181818181813</v>
          </cell>
        </row>
        <row r="142">
          <cell r="CD142" t="str">
            <v>T+3</v>
          </cell>
          <cell r="CE142">
            <v>0.35286178107606686</v>
          </cell>
          <cell r="CF142">
            <v>6.6309916734177965E-2</v>
          </cell>
          <cell r="CG142">
            <v>65.625</v>
          </cell>
        </row>
        <row r="143">
          <cell r="CD143" t="str">
            <v>CO2</v>
          </cell>
          <cell r="CE143">
            <v>0.48252467532467525</v>
          </cell>
          <cell r="CF143">
            <v>7.2636638051220698E-2</v>
          </cell>
          <cell r="CG143">
            <v>91.666666666666671</v>
          </cell>
        </row>
        <row r="144">
          <cell r="CD144" t="str">
            <v>T+3/CO2</v>
          </cell>
          <cell r="CE144">
            <v>0.3853423848878394</v>
          </cell>
          <cell r="CF144">
            <v>6.7912904758023585E-2</v>
          </cell>
          <cell r="CG144">
            <v>95.454545454545453</v>
          </cell>
        </row>
        <row r="145">
          <cell r="CC145" t="str">
            <v>SP1</v>
          </cell>
          <cell r="CD145" t="str">
            <v>Control</v>
          </cell>
          <cell r="CE145">
            <v>0.54421428571428565</v>
          </cell>
          <cell r="CF145">
            <v>6.7476076246234251E-2</v>
          </cell>
          <cell r="CG145">
            <v>100</v>
          </cell>
        </row>
        <row r="146">
          <cell r="CD146" t="str">
            <v>T+3</v>
          </cell>
          <cell r="CE146">
            <v>0.27792244897959179</v>
          </cell>
          <cell r="CF146">
            <v>3.2773578345784586E-2</v>
          </cell>
          <cell r="CG146">
            <v>97.142857142857139</v>
          </cell>
        </row>
        <row r="147">
          <cell r="CD147" t="str">
            <v>CO2</v>
          </cell>
          <cell r="CE147">
            <v>0.42194805194805202</v>
          </cell>
          <cell r="CF147">
            <v>5.643127590174446E-2</v>
          </cell>
          <cell r="CG147">
            <v>93.939393939393938</v>
          </cell>
        </row>
        <row r="148">
          <cell r="CD148" t="str">
            <v>T+3/CO2</v>
          </cell>
          <cell r="CE148">
            <v>0.3032063492063492</v>
          </cell>
          <cell r="CF148">
            <v>4.6436298992699541E-2</v>
          </cell>
          <cell r="CG148">
            <v>88.461538461538467</v>
          </cell>
        </row>
        <row r="149">
          <cell r="CC149" t="str">
            <v>SP2</v>
          </cell>
          <cell r="CD149" t="str">
            <v>Control</v>
          </cell>
          <cell r="CE149">
            <v>0.38455714285714282</v>
          </cell>
          <cell r="CF149">
            <v>6.3067602980054968E-2</v>
          </cell>
          <cell r="CG149">
            <v>80</v>
          </cell>
        </row>
        <row r="150">
          <cell r="CD150" t="str">
            <v>T+3</v>
          </cell>
          <cell r="CE150">
            <v>0.26320714285714286</v>
          </cell>
          <cell r="CF150">
            <v>6.1472775208515962E-2</v>
          </cell>
          <cell r="CG150">
            <v>85</v>
          </cell>
        </row>
        <row r="151">
          <cell r="CD151" t="str">
            <v>CO2</v>
          </cell>
          <cell r="CE151">
            <v>0.29546616541353382</v>
          </cell>
          <cell r="CF151">
            <v>5.4459213404032009E-2</v>
          </cell>
          <cell r="CG151">
            <v>89.473684210526315</v>
          </cell>
        </row>
        <row r="152">
          <cell r="CD152" t="str">
            <v>T+3/CO2</v>
          </cell>
          <cell r="CE152">
            <v>0.15532653061224488</v>
          </cell>
          <cell r="CF152">
            <v>2.6952852394553875E-2</v>
          </cell>
          <cell r="CG152">
            <v>85.714285714285708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A32A0-442B-4B4F-9807-F3516CAD814E}">
  <dimension ref="A1:T28"/>
  <sheetViews>
    <sheetView tabSelected="1" zoomScale="80" zoomScaleNormal="80" workbookViewId="0">
      <selection activeCell="I35" sqref="I35"/>
    </sheetView>
  </sheetViews>
  <sheetFormatPr defaultRowHeight="14.4" x14ac:dyDescent="0.3"/>
  <cols>
    <col min="1" max="1" width="8.109375" style="63" bestFit="1" customWidth="1"/>
    <col min="2" max="2" width="10.5546875" style="63" bestFit="1" customWidth="1"/>
    <col min="3" max="3" width="8.88671875" style="63"/>
    <col min="4" max="4" width="8.77734375" style="63" bestFit="1" customWidth="1"/>
    <col min="5" max="5" width="7.33203125" style="63" bestFit="1" customWidth="1"/>
    <col min="6" max="6" width="6.21875" style="63" bestFit="1" customWidth="1"/>
    <col min="7" max="7" width="8.77734375" style="63" bestFit="1" customWidth="1"/>
    <col min="8" max="8" width="8.5546875" style="63" bestFit="1" customWidth="1"/>
    <col min="9" max="9" width="7.33203125" style="63" bestFit="1" customWidth="1"/>
    <col min="10" max="10" width="6.21875" style="63" bestFit="1" customWidth="1"/>
    <col min="11" max="11" width="8.77734375" style="63" bestFit="1" customWidth="1"/>
    <col min="12" max="12" width="8.5546875" style="63" bestFit="1" customWidth="1"/>
    <col min="13" max="13" width="7.33203125" style="63" bestFit="1" customWidth="1"/>
    <col min="14" max="14" width="6.21875" style="63" bestFit="1" customWidth="1"/>
    <col min="15" max="15" width="8.77734375" style="63" bestFit="1" customWidth="1"/>
    <col min="16" max="16" width="8.5546875" style="63" bestFit="1" customWidth="1"/>
    <col min="17" max="17" width="7.33203125" style="63" bestFit="1" customWidth="1"/>
    <col min="18" max="18" width="6.5546875" style="63" bestFit="1" customWidth="1"/>
    <col min="19" max="19" width="8.77734375" style="63" bestFit="1" customWidth="1"/>
    <col min="20" max="20" width="8.5546875" style="63" bestFit="1" customWidth="1"/>
    <col min="21" max="16384" width="8.88671875" style="63"/>
  </cols>
  <sheetData>
    <row r="1" spans="1:20" x14ac:dyDescent="0.3">
      <c r="A1" s="1"/>
      <c r="B1" s="1"/>
      <c r="C1" s="1"/>
      <c r="D1" s="2"/>
      <c r="E1" s="3" t="s">
        <v>0</v>
      </c>
      <c r="F1" s="4"/>
      <c r="G1" s="4"/>
      <c r="H1" s="5"/>
      <c r="I1" s="3" t="s">
        <v>1</v>
      </c>
      <c r="J1" s="4"/>
      <c r="K1" s="4"/>
      <c r="L1" s="5"/>
      <c r="M1" s="6" t="s">
        <v>2</v>
      </c>
      <c r="N1" s="7"/>
      <c r="O1" s="7"/>
      <c r="P1" s="8"/>
      <c r="Q1" s="6" t="s">
        <v>3</v>
      </c>
      <c r="R1" s="7"/>
      <c r="S1" s="7"/>
      <c r="T1" s="8"/>
    </row>
    <row r="2" spans="1:20" ht="29.4" thickBot="1" x14ac:dyDescent="0.35">
      <c r="A2" s="9" t="s">
        <v>4</v>
      </c>
      <c r="B2" s="9" t="s">
        <v>5</v>
      </c>
      <c r="C2" s="9" t="s">
        <v>6</v>
      </c>
      <c r="D2" s="10" t="s">
        <v>7</v>
      </c>
      <c r="E2" s="11" t="s">
        <v>8</v>
      </c>
      <c r="F2" s="12" t="s">
        <v>9</v>
      </c>
      <c r="G2" s="12" t="s">
        <v>10</v>
      </c>
      <c r="H2" s="13" t="s">
        <v>11</v>
      </c>
      <c r="I2" s="14" t="s">
        <v>8</v>
      </c>
      <c r="J2" s="15" t="s">
        <v>9</v>
      </c>
      <c r="K2" s="15" t="s">
        <v>10</v>
      </c>
      <c r="L2" s="16" t="s">
        <v>11</v>
      </c>
      <c r="M2" s="14" t="s">
        <v>8</v>
      </c>
      <c r="N2" s="15" t="s">
        <v>9</v>
      </c>
      <c r="O2" s="15" t="s">
        <v>10</v>
      </c>
      <c r="P2" s="16" t="s">
        <v>11</v>
      </c>
      <c r="Q2" s="14" t="s">
        <v>8</v>
      </c>
      <c r="R2" s="15" t="s">
        <v>9</v>
      </c>
      <c r="S2" s="15" t="s">
        <v>10</v>
      </c>
      <c r="T2" s="16" t="s">
        <v>11</v>
      </c>
    </row>
    <row r="3" spans="1:20" x14ac:dyDescent="0.3">
      <c r="A3" s="17" t="s">
        <v>12</v>
      </c>
      <c r="B3" s="18" t="s">
        <v>13</v>
      </c>
      <c r="C3" s="19">
        <v>1</v>
      </c>
      <c r="D3" s="20" t="s">
        <v>14</v>
      </c>
      <c r="E3" s="80">
        <v>-72.757037595065071</v>
      </c>
      <c r="F3" s="81">
        <v>-22.006125674746972</v>
      </c>
      <c r="G3" s="81">
        <v>-21.745280130262987</v>
      </c>
      <c r="H3" s="82">
        <v>-94.545966006816727</v>
      </c>
      <c r="I3" s="83">
        <v>-59.742712872502828</v>
      </c>
      <c r="J3" s="81">
        <v>-6.790196835847242</v>
      </c>
      <c r="K3" s="81">
        <v>1.4225884197368293</v>
      </c>
      <c r="L3" s="82">
        <v>-97.342838253716437</v>
      </c>
      <c r="M3" s="83">
        <v>-15.995302695616134</v>
      </c>
      <c r="N3" s="81">
        <v>-16.40004982140244</v>
      </c>
      <c r="O3" s="81">
        <v>-9.2546270772256012</v>
      </c>
      <c r="P3" s="82">
        <v>1.9049310238523036</v>
      </c>
      <c r="Q3" s="83">
        <v>-19.033274877606587</v>
      </c>
      <c r="R3" s="81">
        <v>-6.2407848143669753</v>
      </c>
      <c r="S3" s="81">
        <v>-7.7636522311024549</v>
      </c>
      <c r="T3" s="82">
        <v>-20.799576886022255</v>
      </c>
    </row>
    <row r="4" spans="1:20" x14ac:dyDescent="0.3">
      <c r="A4" s="21" t="s">
        <v>15</v>
      </c>
      <c r="B4" s="22" t="s">
        <v>16</v>
      </c>
      <c r="C4" s="22">
        <v>2</v>
      </c>
      <c r="D4" s="64" t="s">
        <v>17</v>
      </c>
      <c r="E4" s="84">
        <v>-14.955714636230363</v>
      </c>
      <c r="F4" s="85">
        <v>-43.184748600179937</v>
      </c>
      <c r="G4" s="85">
        <v>-28.15816823193072</v>
      </c>
      <c r="H4" s="86">
        <v>4.605382325140174</v>
      </c>
      <c r="I4" s="87">
        <v>54.662753767838147</v>
      </c>
      <c r="J4" s="85">
        <v>28.839105555072376</v>
      </c>
      <c r="K4" s="85">
        <v>44.464245829212139</v>
      </c>
      <c r="L4" s="86">
        <v>46.804983817465086</v>
      </c>
      <c r="M4" s="87">
        <v>-1.625626638180903</v>
      </c>
      <c r="N4" s="85">
        <v>-12.134260312840576</v>
      </c>
      <c r="O4" s="85">
        <v>-24.702771713358342</v>
      </c>
      <c r="P4" s="86">
        <v>-44.418061965902247</v>
      </c>
      <c r="Q4" s="87">
        <v>11.831836815121244</v>
      </c>
      <c r="R4" s="85">
        <v>-2.1289782405582343</v>
      </c>
      <c r="S4" s="85">
        <v>39.543683045243313</v>
      </c>
      <c r="T4" s="86">
        <v>-0.82370661428921643</v>
      </c>
    </row>
    <row r="5" spans="1:20" x14ac:dyDescent="0.3">
      <c r="A5" s="23"/>
      <c r="B5" s="24"/>
      <c r="C5" s="24"/>
      <c r="D5" s="64" t="s">
        <v>18</v>
      </c>
      <c r="E5" s="84">
        <v>3.7641147976515792</v>
      </c>
      <c r="F5" s="85">
        <v>6.6116009820686301</v>
      </c>
      <c r="G5" s="85">
        <v>3.5808290760343873</v>
      </c>
      <c r="H5" s="86">
        <v>20.560511985661662</v>
      </c>
      <c r="I5" s="87">
        <v>7.8533531091519979</v>
      </c>
      <c r="J5" s="85">
        <v>16.132320603595772</v>
      </c>
      <c r="K5" s="85">
        <v>4.7282626270062709</v>
      </c>
      <c r="L5" s="86">
        <v>9.7858912925351298</v>
      </c>
      <c r="M5" s="87">
        <v>7.1442351792864676</v>
      </c>
      <c r="N5" s="85">
        <v>7.2560851157981103</v>
      </c>
      <c r="O5" s="85">
        <v>9.7528135416453683</v>
      </c>
      <c r="P5" s="86">
        <v>7.5977973403875838</v>
      </c>
      <c r="Q5" s="87">
        <v>5.8053969770185505</v>
      </c>
      <c r="R5" s="85">
        <v>15.23292144014655</v>
      </c>
      <c r="S5" s="85">
        <v>1.8728749824602406</v>
      </c>
      <c r="T5" s="86">
        <v>3.6412372584222212</v>
      </c>
    </row>
    <row r="6" spans="1:20" x14ac:dyDescent="0.3">
      <c r="A6" s="21" t="s">
        <v>19</v>
      </c>
      <c r="B6" s="22" t="s">
        <v>20</v>
      </c>
      <c r="C6" s="22">
        <v>3</v>
      </c>
      <c r="D6" s="64" t="s">
        <v>17</v>
      </c>
      <c r="E6" s="84">
        <v>-17.677214233744426</v>
      </c>
      <c r="F6" s="85">
        <v>-16.667856766851418</v>
      </c>
      <c r="G6" s="85">
        <v>-27.551802855689431</v>
      </c>
      <c r="H6" s="86">
        <v>-22.467309752527147</v>
      </c>
      <c r="I6" s="87">
        <v>28.538160083677468</v>
      </c>
      <c r="J6" s="85">
        <v>28.80159011880912</v>
      </c>
      <c r="K6" s="85">
        <v>14.386483154063795</v>
      </c>
      <c r="L6" s="86">
        <v>30.644226432679798</v>
      </c>
      <c r="M6" s="87">
        <v>-7.8941505522019577</v>
      </c>
      <c r="N6" s="85">
        <v>7.4623107145209637</v>
      </c>
      <c r="O6" s="85">
        <v>-26.382827007732484</v>
      </c>
      <c r="P6" s="86">
        <v>-4.2929202766467114</v>
      </c>
      <c r="Q6" s="87">
        <v>-13.106737823139364</v>
      </c>
      <c r="R6" s="85">
        <v>-70.915558969638511</v>
      </c>
      <c r="S6" s="85">
        <v>2.3817341121313693</v>
      </c>
      <c r="T6" s="86">
        <v>7.2580131580558431</v>
      </c>
    </row>
    <row r="7" spans="1:20" x14ac:dyDescent="0.3">
      <c r="A7" s="23"/>
      <c r="B7" s="24"/>
      <c r="C7" s="24"/>
      <c r="D7" s="64" t="s">
        <v>18</v>
      </c>
      <c r="E7" s="84">
        <v>6.3244290642244607</v>
      </c>
      <c r="F7" s="85">
        <v>0.64008059013057339</v>
      </c>
      <c r="G7" s="85">
        <v>2.767539460412459</v>
      </c>
      <c r="H7" s="86">
        <v>5.3420427569532638</v>
      </c>
      <c r="I7" s="87">
        <v>10.994896783274609</v>
      </c>
      <c r="J7" s="85">
        <v>9.4090710327104716</v>
      </c>
      <c r="K7" s="85">
        <v>5.0365822596107428</v>
      </c>
      <c r="L7" s="86">
        <v>17.091203214980514</v>
      </c>
      <c r="M7" s="87">
        <v>0.98333916827580226</v>
      </c>
      <c r="N7" s="85">
        <v>8.7914851966662155</v>
      </c>
      <c r="O7" s="85">
        <v>11.898472084016623</v>
      </c>
      <c r="P7" s="86">
        <v>9.9835457271145636</v>
      </c>
      <c r="Q7" s="87">
        <v>14.253654487920507</v>
      </c>
      <c r="R7" s="85">
        <v>62.453085867805285</v>
      </c>
      <c r="S7" s="85">
        <v>7.6765664123297634</v>
      </c>
      <c r="T7" s="86">
        <v>21.866183964446456</v>
      </c>
    </row>
    <row r="8" spans="1:20" x14ac:dyDescent="0.3">
      <c r="A8" s="25" t="s">
        <v>12</v>
      </c>
      <c r="B8" s="26" t="s">
        <v>13</v>
      </c>
      <c r="C8" s="27">
        <v>1</v>
      </c>
      <c r="D8" s="28" t="s">
        <v>21</v>
      </c>
      <c r="E8" s="88">
        <v>-76.908850348430803</v>
      </c>
      <c r="F8" s="89">
        <v>-31.582753972965961</v>
      </c>
      <c r="G8" s="89">
        <v>-31.597223372953572</v>
      </c>
      <c r="H8" s="90">
        <v>-84.798682518560355</v>
      </c>
      <c r="I8" s="91">
        <v>-45.140336735870832</v>
      </c>
      <c r="J8" s="89">
        <v>-16.778338048138181</v>
      </c>
      <c r="K8" s="89">
        <v>-15.48883498674194</v>
      </c>
      <c r="L8" s="90">
        <v>-88.747421168669902</v>
      </c>
      <c r="M8" s="91">
        <v>-29.966905764612839</v>
      </c>
      <c r="N8" s="89">
        <v>-20.091303583084294</v>
      </c>
      <c r="O8" s="89">
        <v>-7.5828264700745356</v>
      </c>
      <c r="P8" s="90">
        <v>-8.3961080127754215</v>
      </c>
      <c r="Q8" s="91">
        <v>-12.592154341493758</v>
      </c>
      <c r="R8" s="89">
        <v>-14.878993836155411</v>
      </c>
      <c r="S8" s="89">
        <v>-13.691214459856814</v>
      </c>
      <c r="T8" s="90">
        <v>-10.937466560057111</v>
      </c>
    </row>
    <row r="9" spans="1:20" x14ac:dyDescent="0.3">
      <c r="A9" s="29" t="s">
        <v>15</v>
      </c>
      <c r="B9" s="30" t="s">
        <v>16</v>
      </c>
      <c r="C9" s="30">
        <v>2</v>
      </c>
      <c r="D9" s="28" t="s">
        <v>17</v>
      </c>
      <c r="E9" s="88">
        <v>-9.0399900800317514</v>
      </c>
      <c r="F9" s="89">
        <v>-38.191283291384515</v>
      </c>
      <c r="G9" s="89">
        <v>-26.514751061715483</v>
      </c>
      <c r="H9" s="90">
        <v>-16.626691226162453</v>
      </c>
      <c r="I9" s="91">
        <v>43.67142053207283</v>
      </c>
      <c r="J9" s="89">
        <v>27.464262029350863</v>
      </c>
      <c r="K9" s="89">
        <v>47.392945565425848</v>
      </c>
      <c r="L9" s="90">
        <v>12.807874950726434</v>
      </c>
      <c r="M9" s="91">
        <v>-7.2246658574276124</v>
      </c>
      <c r="N9" s="89">
        <v>-4.875852272138185</v>
      </c>
      <c r="O9" s="89">
        <v>-11.158002608988729</v>
      </c>
      <c r="P9" s="90">
        <v>-30.99017932721112</v>
      </c>
      <c r="Q9" s="91">
        <v>4.9148179128854013</v>
      </c>
      <c r="R9" s="89">
        <v>1.7609235168005704</v>
      </c>
      <c r="S9" s="89">
        <v>25.212291380195897</v>
      </c>
      <c r="T9" s="90">
        <v>-0.61470957235446322</v>
      </c>
    </row>
    <row r="10" spans="1:20" x14ac:dyDescent="0.3">
      <c r="A10" s="31"/>
      <c r="B10" s="32"/>
      <c r="C10" s="32"/>
      <c r="D10" s="28" t="s">
        <v>18</v>
      </c>
      <c r="E10" s="88">
        <v>10.304127222672998</v>
      </c>
      <c r="F10" s="89">
        <v>4.9647316716807275</v>
      </c>
      <c r="G10" s="89">
        <v>6.6292713363620948</v>
      </c>
      <c r="H10" s="90">
        <v>0.96011511270332384</v>
      </c>
      <c r="I10" s="91">
        <v>9.0610027395463426</v>
      </c>
      <c r="J10" s="89">
        <v>2.781726731812725</v>
      </c>
      <c r="K10" s="89">
        <v>9.3331600055181685</v>
      </c>
      <c r="L10" s="90">
        <v>23.102462827400071</v>
      </c>
      <c r="M10" s="91">
        <v>9.7456486949581915</v>
      </c>
      <c r="N10" s="89">
        <v>9.1413417091905718</v>
      </c>
      <c r="O10" s="89">
        <v>12.86468412820304</v>
      </c>
      <c r="P10" s="90">
        <v>4.2709438785254248</v>
      </c>
      <c r="Q10" s="91">
        <v>4.437356236206166</v>
      </c>
      <c r="R10" s="89">
        <v>1.5242605028988321</v>
      </c>
      <c r="S10" s="89">
        <v>9.8622801209416142</v>
      </c>
      <c r="T10" s="90">
        <v>2.7084311873252576</v>
      </c>
    </row>
    <row r="11" spans="1:20" x14ac:dyDescent="0.3">
      <c r="A11" s="29" t="s">
        <v>19</v>
      </c>
      <c r="B11" s="30" t="s">
        <v>20</v>
      </c>
      <c r="C11" s="30">
        <v>3</v>
      </c>
      <c r="D11" s="28" t="s">
        <v>17</v>
      </c>
      <c r="E11" s="88">
        <v>-29.912154025798298</v>
      </c>
      <c r="F11" s="89">
        <v>-15.330948027373461</v>
      </c>
      <c r="G11" s="89">
        <v>-29.836824668418021</v>
      </c>
      <c r="H11" s="90">
        <v>-25.957754654350662</v>
      </c>
      <c r="I11" s="91">
        <v>14.243550923969382</v>
      </c>
      <c r="J11" s="89">
        <v>49.42341759038009</v>
      </c>
      <c r="K11" s="89">
        <v>6.5180695213743407</v>
      </c>
      <c r="L11" s="90">
        <v>20.234698343841313</v>
      </c>
      <c r="M11" s="91">
        <v>-10.156005013576651</v>
      </c>
      <c r="N11" s="89">
        <v>18.780130564027058</v>
      </c>
      <c r="O11" s="89">
        <v>-29.978676747992598</v>
      </c>
      <c r="P11" s="90">
        <v>-2.1821137040867904</v>
      </c>
      <c r="Q11" s="91">
        <v>-25.816869803380555</v>
      </c>
      <c r="R11" s="89">
        <v>-23.824962972652081</v>
      </c>
      <c r="S11" s="89">
        <v>-4.7393811054739539</v>
      </c>
      <c r="T11" s="90">
        <v>22.528953476237579</v>
      </c>
    </row>
    <row r="12" spans="1:20" ht="15" thickBot="1" x14ac:dyDescent="0.35">
      <c r="A12" s="33"/>
      <c r="B12" s="34"/>
      <c r="C12" s="34"/>
      <c r="D12" s="65" t="s">
        <v>18</v>
      </c>
      <c r="E12" s="92">
        <v>8.0705779561146116</v>
      </c>
      <c r="F12" s="93">
        <v>2.2743767542226352</v>
      </c>
      <c r="G12" s="93">
        <v>5.3015004746297008</v>
      </c>
      <c r="H12" s="94">
        <v>1.8240125343604343</v>
      </c>
      <c r="I12" s="95">
        <v>6.4994408533082391</v>
      </c>
      <c r="J12" s="93">
        <v>18.605171421328158</v>
      </c>
      <c r="K12" s="93">
        <v>0.537852393531423</v>
      </c>
      <c r="L12" s="94">
        <v>19.188616804921143</v>
      </c>
      <c r="M12" s="95">
        <v>5.0653230309879262</v>
      </c>
      <c r="N12" s="93">
        <v>9.7594371036363459</v>
      </c>
      <c r="O12" s="93">
        <v>11.439322150703628</v>
      </c>
      <c r="P12" s="94">
        <v>18.822455348941435</v>
      </c>
      <c r="Q12" s="95">
        <v>4.1148964970142359</v>
      </c>
      <c r="R12" s="93">
        <v>19.025896708521561</v>
      </c>
      <c r="S12" s="93">
        <v>8.4997098328553253</v>
      </c>
      <c r="T12" s="94">
        <v>14.861920101798662</v>
      </c>
    </row>
    <row r="13" spans="1:20" x14ac:dyDescent="0.3">
      <c r="A13" s="35" t="s">
        <v>22</v>
      </c>
      <c r="B13" s="36" t="s">
        <v>13</v>
      </c>
      <c r="C13" s="37">
        <v>1</v>
      </c>
      <c r="D13" s="38" t="s">
        <v>23</v>
      </c>
      <c r="E13" s="96">
        <v>-12.473571041002675</v>
      </c>
      <c r="F13" s="97">
        <v>-14.249121683087102</v>
      </c>
      <c r="G13" s="97">
        <v>-28.175737835709349</v>
      </c>
      <c r="H13" s="98">
        <v>-20.17208185177142</v>
      </c>
      <c r="I13" s="99">
        <v>-13.741513564902734</v>
      </c>
      <c r="J13" s="97">
        <v>14.82004474295861</v>
      </c>
      <c r="K13" s="97">
        <v>-7.2870031094353624</v>
      </c>
      <c r="L13" s="98">
        <v>-6.2377896439742662</v>
      </c>
      <c r="M13" s="99">
        <v>-2.8316483692063099</v>
      </c>
      <c r="N13" s="97">
        <v>-9.3934915042342357</v>
      </c>
      <c r="O13" s="97">
        <v>-2.8374073847548802</v>
      </c>
      <c r="P13" s="98">
        <v>-8.0139001458485559</v>
      </c>
      <c r="Q13" s="99">
        <v>-2.8939374736617132</v>
      </c>
      <c r="R13" s="97">
        <v>-15.398189074441881</v>
      </c>
      <c r="S13" s="97">
        <v>-8.9680194304722641E-2</v>
      </c>
      <c r="T13" s="98">
        <v>-4.0418173725494428</v>
      </c>
    </row>
    <row r="14" spans="1:20" x14ac:dyDescent="0.3">
      <c r="A14" s="75" t="s">
        <v>24</v>
      </c>
      <c r="B14" s="39" t="s">
        <v>20</v>
      </c>
      <c r="C14" s="39">
        <v>2</v>
      </c>
      <c r="D14" s="40" t="s">
        <v>17</v>
      </c>
      <c r="E14" s="100">
        <v>-21.772686620480027</v>
      </c>
      <c r="F14" s="101">
        <v>-18.575226344186405</v>
      </c>
      <c r="G14" s="101">
        <v>-23.574284722864348</v>
      </c>
      <c r="H14" s="102">
        <v>-24.302748599725394</v>
      </c>
      <c r="I14" s="103">
        <v>55.568516859739255</v>
      </c>
      <c r="J14" s="101">
        <v>27.298003015627764</v>
      </c>
      <c r="K14" s="101">
        <v>64.439427805025517</v>
      </c>
      <c r="L14" s="102">
        <v>51.924747974285395</v>
      </c>
      <c r="M14" s="103">
        <v>39.422138502683005</v>
      </c>
      <c r="N14" s="101">
        <v>6.0709271444201702</v>
      </c>
      <c r="O14" s="101">
        <v>-13.006177505557066</v>
      </c>
      <c r="P14" s="102">
        <v>6.9653527539505156</v>
      </c>
      <c r="Q14" s="103">
        <v>22.451100339623299</v>
      </c>
      <c r="R14" s="101">
        <v>-3.965361215211983</v>
      </c>
      <c r="S14" s="101">
        <v>30.934547981887423</v>
      </c>
      <c r="T14" s="102">
        <v>20.718456147460472</v>
      </c>
    </row>
    <row r="15" spans="1:20" x14ac:dyDescent="0.3">
      <c r="A15" s="76"/>
      <c r="B15" s="41"/>
      <c r="C15" s="41"/>
      <c r="D15" s="40" t="s">
        <v>18</v>
      </c>
      <c r="E15" s="100">
        <v>1.330264270579115</v>
      </c>
      <c r="F15" s="101">
        <v>3.667302326322663</v>
      </c>
      <c r="G15" s="101">
        <v>1.6809960333872318</v>
      </c>
      <c r="H15" s="102">
        <v>4.8409745340364392</v>
      </c>
      <c r="I15" s="103">
        <v>14.449334715269872</v>
      </c>
      <c r="J15" s="101">
        <v>4.8497665819339204</v>
      </c>
      <c r="K15" s="101">
        <v>10.198720817785404</v>
      </c>
      <c r="L15" s="102">
        <v>15.074814238841551</v>
      </c>
      <c r="M15" s="103">
        <v>4.3274825959411416</v>
      </c>
      <c r="N15" s="101">
        <v>25.762638918719393</v>
      </c>
      <c r="O15" s="101">
        <v>2.0582503951337134</v>
      </c>
      <c r="P15" s="102">
        <v>7.2218029357278883</v>
      </c>
      <c r="Q15" s="103">
        <v>8.8884496313307686</v>
      </c>
      <c r="R15" s="101">
        <v>11.271406418031367</v>
      </c>
      <c r="S15" s="101">
        <v>2.6707868670005648</v>
      </c>
      <c r="T15" s="102">
        <v>7.1180280815717891</v>
      </c>
    </row>
    <row r="16" spans="1:20" x14ac:dyDescent="0.3">
      <c r="A16" s="75" t="s">
        <v>25</v>
      </c>
      <c r="B16" s="39" t="s">
        <v>26</v>
      </c>
      <c r="C16" s="39">
        <v>3</v>
      </c>
      <c r="D16" s="40" t="s">
        <v>17</v>
      </c>
      <c r="E16" s="100">
        <v>-34.951208338525561</v>
      </c>
      <c r="F16" s="101">
        <v>-43.962716755133819</v>
      </c>
      <c r="G16" s="101">
        <v>-64.526048842755699</v>
      </c>
      <c r="H16" s="102">
        <v>-47.933726579709081</v>
      </c>
      <c r="I16" s="103">
        <v>22.250287916203941</v>
      </c>
      <c r="J16" s="101">
        <v>53.333453826461003</v>
      </c>
      <c r="K16" s="101">
        <v>8.8819086101416591</v>
      </c>
      <c r="L16" s="102">
        <v>37.171229045504511</v>
      </c>
      <c r="M16" s="103">
        <v>-0.9994964500710779</v>
      </c>
      <c r="N16" s="101">
        <v>-59.170224228509234</v>
      </c>
      <c r="O16" s="101">
        <v>-11.872979447995313</v>
      </c>
      <c r="P16" s="102">
        <v>10.292620965028673</v>
      </c>
      <c r="Q16" s="103">
        <v>11.922733838536933</v>
      </c>
      <c r="R16" s="101">
        <v>-37.444812741257486</v>
      </c>
      <c r="S16" s="101">
        <v>35.24182102669571</v>
      </c>
      <c r="T16" s="102">
        <v>-5.4973649635616297</v>
      </c>
    </row>
    <row r="17" spans="1:20" x14ac:dyDescent="0.3">
      <c r="A17" s="76"/>
      <c r="B17" s="41"/>
      <c r="C17" s="41"/>
      <c r="D17" s="40" t="s">
        <v>18</v>
      </c>
      <c r="E17" s="100">
        <v>4.908757631917589</v>
      </c>
      <c r="F17" s="101">
        <v>4.7556183539187469</v>
      </c>
      <c r="G17" s="101">
        <v>7.5041592530175762</v>
      </c>
      <c r="H17" s="102">
        <v>15.363668942880713</v>
      </c>
      <c r="I17" s="103">
        <v>12.864558873669177</v>
      </c>
      <c r="J17" s="101">
        <v>10.703378772206532</v>
      </c>
      <c r="K17" s="101">
        <v>14.197390487461993</v>
      </c>
      <c r="L17" s="102">
        <v>21.842765940538794</v>
      </c>
      <c r="M17" s="103">
        <v>16.311592997630605</v>
      </c>
      <c r="N17" s="101">
        <v>20.82145493644726</v>
      </c>
      <c r="O17" s="101">
        <v>7.6154585686959733</v>
      </c>
      <c r="P17" s="102">
        <v>9.906342476043843</v>
      </c>
      <c r="Q17" s="103">
        <v>7.37690842958507</v>
      </c>
      <c r="R17" s="101">
        <v>19.093917586646906</v>
      </c>
      <c r="S17" s="101">
        <v>8.8608895893532473</v>
      </c>
      <c r="T17" s="102">
        <v>7.5568689355362917</v>
      </c>
    </row>
    <row r="18" spans="1:20" x14ac:dyDescent="0.3">
      <c r="A18" s="42" t="s">
        <v>12</v>
      </c>
      <c r="B18" s="43" t="s">
        <v>13</v>
      </c>
      <c r="C18" s="44">
        <v>1</v>
      </c>
      <c r="D18" s="45" t="s">
        <v>27</v>
      </c>
      <c r="E18" s="104">
        <v>-4.0953599578182525</v>
      </c>
      <c r="F18" s="105">
        <v>-15.813799008453701</v>
      </c>
      <c r="G18" s="105">
        <v>-29.46459754009819</v>
      </c>
      <c r="H18" s="106">
        <v>-28.579288879881194</v>
      </c>
      <c r="I18" s="107">
        <v>-14.559096749593133</v>
      </c>
      <c r="J18" s="105">
        <v>-4.9640629058853341</v>
      </c>
      <c r="K18" s="105">
        <v>-14.190971440041425</v>
      </c>
      <c r="L18" s="106">
        <v>-18.947286043571815</v>
      </c>
      <c r="M18" s="107">
        <v>5.8969239529842925</v>
      </c>
      <c r="N18" s="105">
        <v>-23.836932604965384</v>
      </c>
      <c r="O18" s="105">
        <v>-9.0636719441008431</v>
      </c>
      <c r="P18" s="106">
        <v>-10.978879539496397</v>
      </c>
      <c r="Q18" s="107">
        <v>-2.5980650459525112</v>
      </c>
      <c r="R18" s="105">
        <v>-19.213456959702384</v>
      </c>
      <c r="S18" s="105">
        <v>-3.7407601937710906</v>
      </c>
      <c r="T18" s="106">
        <v>-10.132611607571814</v>
      </c>
    </row>
    <row r="19" spans="1:20" x14ac:dyDescent="0.3">
      <c r="A19" s="73" t="s">
        <v>24</v>
      </c>
      <c r="B19" s="46" t="s">
        <v>20</v>
      </c>
      <c r="C19" s="46">
        <v>2</v>
      </c>
      <c r="D19" s="45" t="s">
        <v>17</v>
      </c>
      <c r="E19" s="104">
        <v>-18.02226450695969</v>
      </c>
      <c r="F19" s="105">
        <v>-16.361192067776059</v>
      </c>
      <c r="G19" s="105">
        <v>-27.110918052988445</v>
      </c>
      <c r="H19" s="106">
        <v>-25.149543720027587</v>
      </c>
      <c r="I19" s="107">
        <v>64.243137089040417</v>
      </c>
      <c r="J19" s="105">
        <v>31.853715045136987</v>
      </c>
      <c r="K19" s="105">
        <v>59.84634500133788</v>
      </c>
      <c r="L19" s="106">
        <v>33.248412601767527</v>
      </c>
      <c r="M19" s="107">
        <v>42.594515701375393</v>
      </c>
      <c r="N19" s="105">
        <v>-8.560580948943306</v>
      </c>
      <c r="O19" s="105">
        <v>-7.8475419956225902</v>
      </c>
      <c r="P19" s="106">
        <v>15.633755808021327</v>
      </c>
      <c r="Q19" s="107">
        <v>18.589504157888133</v>
      </c>
      <c r="R19" s="105">
        <v>-6.6716931744127015</v>
      </c>
      <c r="S19" s="105">
        <v>27.232459939726184</v>
      </c>
      <c r="T19" s="106">
        <v>21.743618606053733</v>
      </c>
    </row>
    <row r="20" spans="1:20" x14ac:dyDescent="0.3">
      <c r="A20" s="74"/>
      <c r="B20" s="47"/>
      <c r="C20" s="47"/>
      <c r="D20" s="45" t="s">
        <v>18</v>
      </c>
      <c r="E20" s="104">
        <v>3.5852860361692884</v>
      </c>
      <c r="F20" s="105">
        <v>2.3905940099689977</v>
      </c>
      <c r="G20" s="105">
        <v>3.9474609186781016</v>
      </c>
      <c r="H20" s="106">
        <v>2.0949124232017495</v>
      </c>
      <c r="I20" s="107">
        <v>16.048396730679134</v>
      </c>
      <c r="J20" s="105">
        <v>12.960083994422266</v>
      </c>
      <c r="K20" s="105">
        <v>22.330796722318929</v>
      </c>
      <c r="L20" s="106">
        <v>12.451092373463702</v>
      </c>
      <c r="M20" s="107">
        <v>2.8271485372437137</v>
      </c>
      <c r="N20" s="105">
        <v>16.661396501764575</v>
      </c>
      <c r="O20" s="105">
        <v>1.8771657182528392</v>
      </c>
      <c r="P20" s="106">
        <v>14.875519003457624</v>
      </c>
      <c r="Q20" s="107">
        <v>4.7489842609972994</v>
      </c>
      <c r="R20" s="105">
        <v>10.219717617442408</v>
      </c>
      <c r="S20" s="105">
        <v>3.3373479105025181</v>
      </c>
      <c r="T20" s="106">
        <v>2.271283611141115</v>
      </c>
    </row>
    <row r="21" spans="1:20" x14ac:dyDescent="0.3">
      <c r="A21" s="67" t="s">
        <v>25</v>
      </c>
      <c r="B21" s="48" t="s">
        <v>26</v>
      </c>
      <c r="C21" s="48">
        <v>3</v>
      </c>
      <c r="D21" s="45" t="s">
        <v>17</v>
      </c>
      <c r="E21" s="108">
        <v>-30.259818500688358</v>
      </c>
      <c r="F21" s="109">
        <v>-40.299111221613678</v>
      </c>
      <c r="G21" s="109">
        <v>-80.620268881172009</v>
      </c>
      <c r="H21" s="110">
        <v>-52.914097605459254</v>
      </c>
      <c r="I21" s="111">
        <v>33.63820610681708</v>
      </c>
      <c r="J21" s="109">
        <v>24.046308590297986</v>
      </c>
      <c r="K21" s="109">
        <v>15.878027311311968</v>
      </c>
      <c r="L21" s="110">
        <v>32.471320417789194</v>
      </c>
      <c r="M21" s="111">
        <v>3.2590742538937043</v>
      </c>
      <c r="N21" s="109">
        <v>-47.789479303099917</v>
      </c>
      <c r="O21" s="109">
        <v>-26.772079232189203</v>
      </c>
      <c r="P21" s="110">
        <v>9.4519616059474547</v>
      </c>
      <c r="Q21" s="111">
        <v>6.5857521736773039</v>
      </c>
      <c r="R21" s="109">
        <v>-29.849495034567806</v>
      </c>
      <c r="S21" s="109">
        <v>42.950505884745759</v>
      </c>
      <c r="T21" s="110">
        <v>-3.5354811007456406</v>
      </c>
    </row>
    <row r="22" spans="1:20" ht="15" thickBot="1" x14ac:dyDescent="0.35">
      <c r="A22" s="68"/>
      <c r="B22" s="49"/>
      <c r="C22" s="49"/>
      <c r="D22" s="66" t="s">
        <v>18</v>
      </c>
      <c r="E22" s="112">
        <v>1.651675642260144</v>
      </c>
      <c r="F22" s="113">
        <v>5.1234707499879244</v>
      </c>
      <c r="G22" s="113">
        <v>10.746554064120419</v>
      </c>
      <c r="H22" s="114">
        <v>11.33107644097311</v>
      </c>
      <c r="I22" s="115">
        <v>14.964160730503725</v>
      </c>
      <c r="J22" s="113">
        <v>11.011878955293927</v>
      </c>
      <c r="K22" s="113">
        <v>26.367445246971545</v>
      </c>
      <c r="L22" s="114">
        <v>6.3721581172691462</v>
      </c>
      <c r="M22" s="115">
        <v>21.018061823854463</v>
      </c>
      <c r="N22" s="113">
        <v>14.365257511356187</v>
      </c>
      <c r="O22" s="113">
        <v>6.0565021588132408</v>
      </c>
      <c r="P22" s="114">
        <v>1.9812164800889287</v>
      </c>
      <c r="Q22" s="115">
        <v>8.2266459557495359</v>
      </c>
      <c r="R22" s="113">
        <v>12.908832199972252</v>
      </c>
      <c r="S22" s="113">
        <v>11.842977355439274</v>
      </c>
      <c r="T22" s="114">
        <v>1.7269386899725601</v>
      </c>
    </row>
    <row r="23" spans="1:20" x14ac:dyDescent="0.3">
      <c r="A23" s="50" t="s">
        <v>12</v>
      </c>
      <c r="B23" s="51" t="s">
        <v>13</v>
      </c>
      <c r="C23" s="52">
        <v>1</v>
      </c>
      <c r="D23" s="53" t="s">
        <v>28</v>
      </c>
      <c r="E23" s="116">
        <v>-17.666311384541395</v>
      </c>
      <c r="F23" s="117">
        <v>-15.899680246087254</v>
      </c>
      <c r="G23" s="117">
        <v>-17.808418970263684</v>
      </c>
      <c r="H23" s="118">
        <v>-20.302836748919241</v>
      </c>
      <c r="I23" s="119">
        <v>-8.4470068095484887</v>
      </c>
      <c r="J23" s="117">
        <v>-6.5760446197533442</v>
      </c>
      <c r="K23" s="117">
        <v>-7.2155097945763798</v>
      </c>
      <c r="L23" s="118">
        <v>-11.316579339331588</v>
      </c>
      <c r="M23" s="119">
        <v>-1.9923949834701267</v>
      </c>
      <c r="N23" s="117">
        <v>-18.786431303441145</v>
      </c>
      <c r="O23" s="117">
        <v>-9.8684420024831958</v>
      </c>
      <c r="P23" s="118">
        <v>-10.672777524071027</v>
      </c>
      <c r="Q23" s="119">
        <v>-6.6027043056859736</v>
      </c>
      <c r="R23" s="117">
        <v>-7.881161295826054</v>
      </c>
      <c r="S23" s="117">
        <v>0.26328520504197406</v>
      </c>
      <c r="T23" s="118">
        <v>-1.2770714006179016</v>
      </c>
    </row>
    <row r="24" spans="1:20" x14ac:dyDescent="0.3">
      <c r="A24" s="69" t="s">
        <v>29</v>
      </c>
      <c r="B24" s="54" t="s">
        <v>16</v>
      </c>
      <c r="C24" s="54">
        <v>2</v>
      </c>
      <c r="D24" s="55" t="s">
        <v>17</v>
      </c>
      <c r="E24" s="120">
        <v>-35.731858076629088</v>
      </c>
      <c r="F24" s="121">
        <v>-38.100679845121491</v>
      </c>
      <c r="G24" s="121">
        <v>-22.818518270385006</v>
      </c>
      <c r="H24" s="122">
        <v>-40.103563437060643</v>
      </c>
      <c r="I24" s="123">
        <v>32.51398307220407</v>
      </c>
      <c r="J24" s="121">
        <v>65.034037663287933</v>
      </c>
      <c r="K24" s="121">
        <v>24.359307180310314</v>
      </c>
      <c r="L24" s="122">
        <v>25.497722161117458</v>
      </c>
      <c r="M24" s="123">
        <v>160.57216478758849</v>
      </c>
      <c r="N24" s="121">
        <v>93.371240792257595</v>
      </c>
      <c r="O24" s="77">
        <v>-42.103403016704092</v>
      </c>
      <c r="P24" s="78">
        <v>1125.3791227159427</v>
      </c>
      <c r="Q24" s="79">
        <v>158.90144815882113</v>
      </c>
      <c r="R24" s="77">
        <v>-99.243628738089868</v>
      </c>
      <c r="S24" s="77">
        <v>22.821724812213343</v>
      </c>
      <c r="T24" s="78">
        <v>1313.30722959535</v>
      </c>
    </row>
    <row r="25" spans="1:20" x14ac:dyDescent="0.3">
      <c r="A25" s="70"/>
      <c r="B25" s="56"/>
      <c r="C25" s="56"/>
      <c r="D25" s="55" t="s">
        <v>18</v>
      </c>
      <c r="E25" s="120">
        <v>4.0678587995953563</v>
      </c>
      <c r="F25" s="121">
        <v>11.634035740199106</v>
      </c>
      <c r="G25" s="121">
        <v>6.0126687430602352</v>
      </c>
      <c r="H25" s="122">
        <v>7.077348129720435</v>
      </c>
      <c r="I25" s="123">
        <v>9.8363944025924503</v>
      </c>
      <c r="J25" s="121">
        <v>12.520362128194551</v>
      </c>
      <c r="K25" s="121">
        <v>2.6424006209406472</v>
      </c>
      <c r="L25" s="122">
        <v>3.4396005289257405</v>
      </c>
      <c r="M25" s="123">
        <v>36.809477920276677</v>
      </c>
      <c r="N25" s="121">
        <v>52.663010111996314</v>
      </c>
      <c r="O25" s="77">
        <v>59.862279826382107</v>
      </c>
      <c r="P25" s="78">
        <v>127.42317677185099</v>
      </c>
      <c r="Q25" s="79">
        <v>41.158349207600203</v>
      </c>
      <c r="R25" s="77">
        <v>128.67827684253132</v>
      </c>
      <c r="S25" s="77">
        <v>229.52722759914914</v>
      </c>
      <c r="T25" s="78">
        <v>82.064249563047071</v>
      </c>
    </row>
    <row r="26" spans="1:20" x14ac:dyDescent="0.3">
      <c r="A26" s="71" t="s">
        <v>30</v>
      </c>
      <c r="B26" s="57" t="s">
        <v>26</v>
      </c>
      <c r="C26" s="57">
        <v>3</v>
      </c>
      <c r="D26" s="55" t="s">
        <v>17</v>
      </c>
      <c r="E26" s="120">
        <v>-28.341440921306184</v>
      </c>
      <c r="F26" s="121">
        <v>-28.919542647664091</v>
      </c>
      <c r="G26" s="121">
        <v>-50.061935260101336</v>
      </c>
      <c r="H26" s="122">
        <v>-66.20944741313059</v>
      </c>
      <c r="I26" s="123">
        <v>45.964393928263121</v>
      </c>
      <c r="J26" s="121">
        <v>52.665409817518459</v>
      </c>
      <c r="K26" s="121">
        <v>10.25068418551654</v>
      </c>
      <c r="L26" s="122">
        <v>3.0754570001153207</v>
      </c>
      <c r="M26" s="123">
        <v>-160.31532874333172</v>
      </c>
      <c r="N26" s="121">
        <v>16.822876097842716</v>
      </c>
      <c r="O26" s="121">
        <v>159.90405956363</v>
      </c>
      <c r="P26" s="122">
        <v>-94.795572805968717</v>
      </c>
      <c r="Q26" s="123">
        <v>-85.829914823952109</v>
      </c>
      <c r="R26" s="121">
        <v>84.051665810516667</v>
      </c>
      <c r="S26" s="121">
        <v>75.050343599616397</v>
      </c>
      <c r="T26" s="122">
        <v>-81.764661413887879</v>
      </c>
    </row>
    <row r="27" spans="1:20" x14ac:dyDescent="0.3">
      <c r="A27" s="72"/>
      <c r="B27" s="58"/>
      <c r="C27" s="58"/>
      <c r="D27" s="55" t="s">
        <v>18</v>
      </c>
      <c r="E27" s="120">
        <v>5.7666995280924374</v>
      </c>
      <c r="F27" s="121">
        <v>13.36763132669949</v>
      </c>
      <c r="G27" s="121">
        <v>6.220089782983969</v>
      </c>
      <c r="H27" s="122">
        <v>19.922845565116436</v>
      </c>
      <c r="I27" s="123">
        <v>16.277579755857801</v>
      </c>
      <c r="J27" s="121">
        <v>19.089326206026467</v>
      </c>
      <c r="K27" s="121">
        <v>22.730012009372835</v>
      </c>
      <c r="L27" s="122">
        <v>5.1946962336208422</v>
      </c>
      <c r="M27" s="123">
        <v>58.321838539761494</v>
      </c>
      <c r="N27" s="121">
        <v>5.7547317389864396</v>
      </c>
      <c r="O27" s="121">
        <v>127.32098056320038</v>
      </c>
      <c r="P27" s="122">
        <v>47.164748748276757</v>
      </c>
      <c r="Q27" s="123">
        <v>29.581109283533415</v>
      </c>
      <c r="R27" s="121">
        <v>16.20326373484404</v>
      </c>
      <c r="S27" s="121">
        <v>30.777619440518439</v>
      </c>
      <c r="T27" s="122">
        <v>9.4210922411472318</v>
      </c>
    </row>
    <row r="28" spans="1:20" ht="15" thickBot="1" x14ac:dyDescent="0.35">
      <c r="A28" s="59" t="s">
        <v>12</v>
      </c>
      <c r="B28" s="60" t="s">
        <v>13</v>
      </c>
      <c r="C28" s="61">
        <v>1</v>
      </c>
      <c r="D28" s="62" t="s">
        <v>31</v>
      </c>
      <c r="E28" s="124">
        <v>-17.979176537695885</v>
      </c>
      <c r="F28" s="125">
        <v>-34.857006190004974</v>
      </c>
      <c r="G28" s="125">
        <v>-36.150549455239492</v>
      </c>
      <c r="H28" s="126">
        <v>-13.523161019333616</v>
      </c>
      <c r="I28" s="127">
        <v>-6.5629070802318736</v>
      </c>
      <c r="J28" s="125">
        <v>-13.550697195452711</v>
      </c>
      <c r="K28" s="125">
        <v>-29.399543231670677</v>
      </c>
      <c r="L28" s="126">
        <v>-16.244411547033621</v>
      </c>
      <c r="M28" s="127">
        <v>1.9176505782168718</v>
      </c>
      <c r="N28" s="125">
        <v>-39.180229661363889</v>
      </c>
      <c r="O28" s="125">
        <v>-0.7665146034699144</v>
      </c>
      <c r="P28" s="126">
        <v>-6.8169344639633458</v>
      </c>
      <c r="Q28" s="127">
        <v>-5.876837178232698</v>
      </c>
      <c r="R28" s="125">
        <v>-6.8893159499262087</v>
      </c>
      <c r="S28" s="125">
        <v>-32.674427051546523</v>
      </c>
      <c r="T28" s="126">
        <v>-12.561504816263877</v>
      </c>
    </row>
  </sheetData>
  <mergeCells count="34">
    <mergeCell ref="B19:B20"/>
    <mergeCell ref="B21:B22"/>
    <mergeCell ref="B24:B25"/>
    <mergeCell ref="B26:B27"/>
    <mergeCell ref="A21:A22"/>
    <mergeCell ref="A24:A25"/>
    <mergeCell ref="A26:A27"/>
    <mergeCell ref="A19:A20"/>
    <mergeCell ref="B14:B15"/>
    <mergeCell ref="B6:B7"/>
    <mergeCell ref="A6:A7"/>
    <mergeCell ref="B11:B12"/>
    <mergeCell ref="A11:A12"/>
    <mergeCell ref="B16:B17"/>
    <mergeCell ref="A14:A15"/>
    <mergeCell ref="A16:A17"/>
    <mergeCell ref="C14:C15"/>
    <mergeCell ref="C16:C17"/>
    <mergeCell ref="C19:C20"/>
    <mergeCell ref="C21:C22"/>
    <mergeCell ref="C24:C25"/>
    <mergeCell ref="C26:C27"/>
    <mergeCell ref="E1:H1"/>
    <mergeCell ref="I1:L1"/>
    <mergeCell ref="M1:P1"/>
    <mergeCell ref="Q1:T1"/>
    <mergeCell ref="C4:C5"/>
    <mergeCell ref="C6:C7"/>
    <mergeCell ref="C9:C10"/>
    <mergeCell ref="C11:C12"/>
    <mergeCell ref="A4:A5"/>
    <mergeCell ref="B4:B5"/>
    <mergeCell ref="A9:A10"/>
    <mergeCell ref="B9:B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D9164-057A-4EA9-BEEA-9F7CC25E0C01}">
  <dimension ref="A1:CG152"/>
  <sheetViews>
    <sheetView topLeftCell="D1" zoomScale="50" zoomScaleNormal="50" workbookViewId="0">
      <selection activeCell="CG90" sqref="CG90"/>
    </sheetView>
  </sheetViews>
  <sheetFormatPr defaultRowHeight="14.4" x14ac:dyDescent="0.3"/>
  <cols>
    <col min="1" max="1" width="6.33203125" customWidth="1"/>
    <col min="2" max="3" width="13.88671875" bestFit="1" customWidth="1"/>
    <col min="4" max="4" width="15.6640625" customWidth="1"/>
    <col min="5" max="5" width="11.5546875" bestFit="1" customWidth="1"/>
    <col min="6" max="6" width="9.33203125" bestFit="1" customWidth="1"/>
    <col min="7" max="7" width="5.109375" bestFit="1" customWidth="1"/>
    <col min="8" max="8" width="6" bestFit="1" customWidth="1"/>
    <col min="9" max="9" width="4.5546875" bestFit="1" customWidth="1"/>
    <col min="10" max="10" width="4.88671875" bestFit="1" customWidth="1"/>
    <col min="11" max="11" width="12.33203125" bestFit="1" customWidth="1"/>
    <col min="12" max="12" width="12.33203125" customWidth="1"/>
    <col min="13" max="13" width="1.33203125" style="129" customWidth="1"/>
    <col min="14" max="14" width="6.44140625" customWidth="1"/>
    <col min="15" max="16" width="14.88671875" bestFit="1" customWidth="1"/>
    <col min="17" max="17" width="15.44140625" bestFit="1" customWidth="1"/>
    <col min="18" max="18" width="12.5546875" bestFit="1" customWidth="1"/>
    <col min="19" max="19" width="8.6640625" bestFit="1" customWidth="1"/>
    <col min="20" max="20" width="5.88671875" bestFit="1" customWidth="1"/>
    <col min="21" max="21" width="6.6640625" bestFit="1" customWidth="1"/>
    <col min="22" max="22" width="5.44140625" customWidth="1"/>
    <col min="23" max="23" width="5.33203125" bestFit="1" customWidth="1"/>
    <col min="24" max="25" width="13" customWidth="1"/>
    <col min="26" max="26" width="1.33203125" style="129" customWidth="1"/>
    <col min="27" max="27" width="6.33203125" customWidth="1"/>
    <col min="28" max="29" width="14.88671875" bestFit="1" customWidth="1"/>
    <col min="30" max="30" width="15.44140625" bestFit="1" customWidth="1"/>
    <col min="31" max="31" width="12.5546875" bestFit="1" customWidth="1"/>
    <col min="32" max="32" width="8.6640625" bestFit="1" customWidth="1"/>
    <col min="33" max="33" width="6.33203125" customWidth="1"/>
    <col min="34" max="34" width="6.6640625" bestFit="1" customWidth="1"/>
    <col min="35" max="35" width="5.44140625" customWidth="1"/>
    <col min="36" max="36" width="5.33203125" bestFit="1" customWidth="1"/>
    <col min="37" max="37" width="13" bestFit="1" customWidth="1"/>
    <col min="38" max="38" width="13" customWidth="1"/>
    <col min="39" max="39" width="1.33203125" style="129" customWidth="1"/>
    <col min="40" max="40" width="6.33203125" customWidth="1"/>
    <col min="41" max="42" width="14.88671875" bestFit="1" customWidth="1"/>
    <col min="43" max="43" width="15.44140625" bestFit="1" customWidth="1"/>
    <col min="44" max="44" width="12.5546875" bestFit="1" customWidth="1"/>
    <col min="45" max="45" width="8.6640625" bestFit="1" customWidth="1"/>
    <col min="46" max="46" width="5.88671875" bestFit="1" customWidth="1"/>
    <col min="47" max="47" width="6.6640625" bestFit="1" customWidth="1"/>
    <col min="48" max="48" width="5.44140625" customWidth="1"/>
    <col min="49" max="49" width="5.33203125" bestFit="1" customWidth="1"/>
    <col min="50" max="50" width="13" bestFit="1" customWidth="1"/>
    <col min="51" max="51" width="13" customWidth="1"/>
    <col min="52" max="52" width="1.33203125" style="129" customWidth="1"/>
    <col min="53" max="53" width="6.33203125" customWidth="1"/>
    <col min="54" max="55" width="14.88671875" bestFit="1" customWidth="1"/>
    <col min="56" max="56" width="15.44140625" bestFit="1" customWidth="1"/>
    <col min="57" max="57" width="12.5546875" bestFit="1" customWidth="1"/>
    <col min="58" max="58" width="8.6640625" bestFit="1" customWidth="1"/>
    <col min="59" max="59" width="5.88671875" bestFit="1" customWidth="1"/>
    <col min="60" max="60" width="6.6640625" bestFit="1" customWidth="1"/>
    <col min="61" max="61" width="5.44140625" customWidth="1"/>
    <col min="62" max="62" width="5.33203125" bestFit="1" customWidth="1"/>
    <col min="63" max="63" width="13" bestFit="1" customWidth="1"/>
    <col min="64" max="64" width="13" customWidth="1"/>
    <col min="65" max="65" width="1.33203125" style="129" customWidth="1"/>
    <col min="66" max="66" width="6.33203125" customWidth="1"/>
    <col min="67" max="68" width="14.88671875" bestFit="1" customWidth="1"/>
    <col min="69" max="69" width="15.44140625" bestFit="1" customWidth="1"/>
    <col min="70" max="70" width="12.5546875" bestFit="1" customWidth="1"/>
    <col min="71" max="71" width="8.6640625" bestFit="1" customWidth="1"/>
    <col min="72" max="72" width="5.88671875" bestFit="1" customWidth="1"/>
    <col min="73" max="73" width="6.6640625" bestFit="1" customWidth="1"/>
    <col min="74" max="74" width="5.44140625" customWidth="1"/>
    <col min="75" max="75" width="5.33203125" bestFit="1" customWidth="1"/>
    <col min="76" max="76" width="13" bestFit="1" customWidth="1"/>
    <col min="80" max="81" width="6.109375" bestFit="1" customWidth="1"/>
    <col min="82" max="82" width="10.44140625" bestFit="1" customWidth="1"/>
    <col min="83" max="83" width="16.88671875" bestFit="1" customWidth="1"/>
    <col min="84" max="84" width="6.6640625" customWidth="1"/>
    <col min="85" max="85" width="18.44140625" bestFit="1" customWidth="1"/>
    <col min="86" max="86" width="4.44140625" bestFit="1" customWidth="1"/>
  </cols>
  <sheetData>
    <row r="1" spans="1:77" ht="23.4" x14ac:dyDescent="0.45">
      <c r="A1" s="128" t="s">
        <v>32</v>
      </c>
      <c r="G1" t="s">
        <v>33</v>
      </c>
    </row>
    <row r="2" spans="1:77" x14ac:dyDescent="0.3">
      <c r="A2" s="130" t="s">
        <v>34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1"/>
      <c r="N2" s="130" t="s">
        <v>35</v>
      </c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1"/>
      <c r="AA2" s="132" t="s">
        <v>36</v>
      </c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3"/>
      <c r="AN2" s="132" t="s">
        <v>37</v>
      </c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3"/>
      <c r="BA2" s="134" t="s">
        <v>38</v>
      </c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5"/>
      <c r="BN2" s="134" t="s">
        <v>39</v>
      </c>
      <c r="BO2" s="134"/>
      <c r="BP2" s="134"/>
      <c r="BQ2" s="134"/>
      <c r="BR2" s="134"/>
      <c r="BS2" s="134"/>
      <c r="BT2" s="134"/>
      <c r="BU2" s="134"/>
      <c r="BV2" s="134"/>
      <c r="BW2" s="134"/>
      <c r="BX2" s="134"/>
    </row>
    <row r="3" spans="1:77" x14ac:dyDescent="0.3">
      <c r="A3" t="s">
        <v>40</v>
      </c>
      <c r="B3" t="s">
        <v>41</v>
      </c>
      <c r="C3" t="s">
        <v>42</v>
      </c>
      <c r="D3" t="s">
        <v>43</v>
      </c>
      <c r="E3" t="s">
        <v>44</v>
      </c>
      <c r="F3" t="s">
        <v>45</v>
      </c>
      <c r="G3" t="s">
        <v>46</v>
      </c>
      <c r="H3" t="s">
        <v>47</v>
      </c>
      <c r="I3" t="s">
        <v>48</v>
      </c>
      <c r="J3" t="s">
        <v>49</v>
      </c>
      <c r="K3" t="s">
        <v>50</v>
      </c>
      <c r="L3" t="s">
        <v>51</v>
      </c>
      <c r="N3" t="s">
        <v>40</v>
      </c>
      <c r="O3" t="s">
        <v>41</v>
      </c>
      <c r="P3" t="s">
        <v>42</v>
      </c>
      <c r="Q3" t="s">
        <v>43</v>
      </c>
      <c r="R3" t="s">
        <v>44</v>
      </c>
      <c r="S3" t="s">
        <v>45</v>
      </c>
      <c r="T3" t="s">
        <v>46</v>
      </c>
      <c r="U3" t="s">
        <v>47</v>
      </c>
      <c r="V3" t="s">
        <v>48</v>
      </c>
      <c r="W3" t="s">
        <v>49</v>
      </c>
      <c r="X3" t="s">
        <v>50</v>
      </c>
      <c r="Y3" t="s">
        <v>51</v>
      </c>
      <c r="AA3" t="s">
        <v>40</v>
      </c>
      <c r="AB3" t="s">
        <v>41</v>
      </c>
      <c r="AC3" t="s">
        <v>42</v>
      </c>
      <c r="AD3" t="s">
        <v>43</v>
      </c>
      <c r="AE3" t="s">
        <v>44</v>
      </c>
      <c r="AF3" t="s">
        <v>45</v>
      </c>
      <c r="AG3" t="s">
        <v>46</v>
      </c>
      <c r="AH3" t="s">
        <v>47</v>
      </c>
      <c r="AI3" t="s">
        <v>48</v>
      </c>
      <c r="AJ3" t="s">
        <v>49</v>
      </c>
      <c r="AK3" t="s">
        <v>50</v>
      </c>
      <c r="AL3" t="s">
        <v>51</v>
      </c>
      <c r="AN3" t="s">
        <v>40</v>
      </c>
      <c r="AO3" t="s">
        <v>41</v>
      </c>
      <c r="AP3" t="s">
        <v>42</v>
      </c>
      <c r="AQ3" t="s">
        <v>43</v>
      </c>
      <c r="AR3" t="s">
        <v>44</v>
      </c>
      <c r="AS3" t="s">
        <v>45</v>
      </c>
      <c r="AT3" t="s">
        <v>46</v>
      </c>
      <c r="AU3" t="s">
        <v>47</v>
      </c>
      <c r="AV3" t="s">
        <v>48</v>
      </c>
      <c r="AW3" t="s">
        <v>49</v>
      </c>
      <c r="AX3" t="s">
        <v>50</v>
      </c>
      <c r="AY3" t="s">
        <v>51</v>
      </c>
      <c r="BA3" t="s">
        <v>40</v>
      </c>
      <c r="BB3" t="s">
        <v>41</v>
      </c>
      <c r="BC3" t="s">
        <v>42</v>
      </c>
      <c r="BD3" t="s">
        <v>43</v>
      </c>
      <c r="BE3" t="s">
        <v>44</v>
      </c>
      <c r="BF3" t="s">
        <v>45</v>
      </c>
      <c r="BG3" t="s">
        <v>46</v>
      </c>
      <c r="BH3" t="s">
        <v>47</v>
      </c>
      <c r="BI3" t="s">
        <v>48</v>
      </c>
      <c r="BJ3" t="s">
        <v>49</v>
      </c>
      <c r="BK3" t="s">
        <v>50</v>
      </c>
      <c r="BL3" t="s">
        <v>51</v>
      </c>
      <c r="BN3" t="s">
        <v>40</v>
      </c>
      <c r="BO3" t="s">
        <v>41</v>
      </c>
      <c r="BP3" t="s">
        <v>42</v>
      </c>
      <c r="BQ3" t="s">
        <v>43</v>
      </c>
      <c r="BR3" t="s">
        <v>44</v>
      </c>
      <c r="BS3" t="s">
        <v>45</v>
      </c>
      <c r="BT3" t="s">
        <v>46</v>
      </c>
      <c r="BU3" t="s">
        <v>47</v>
      </c>
      <c r="BV3" t="s">
        <v>48</v>
      </c>
      <c r="BW3" t="s">
        <v>49</v>
      </c>
      <c r="BX3" t="s">
        <v>50</v>
      </c>
      <c r="BY3" t="s">
        <v>51</v>
      </c>
    </row>
    <row r="4" spans="1:77" ht="15" customHeight="1" x14ac:dyDescent="0.3">
      <c r="A4" s="136" t="s">
        <v>34</v>
      </c>
      <c r="B4" s="137" t="s">
        <v>8</v>
      </c>
      <c r="C4" s="137">
        <v>1</v>
      </c>
      <c r="D4" t="s">
        <v>52</v>
      </c>
      <c r="E4">
        <v>1</v>
      </c>
      <c r="F4">
        <v>0</v>
      </c>
      <c r="G4">
        <v>5.0000000000000001E-3</v>
      </c>
      <c r="H4">
        <v>191.42400000000001</v>
      </c>
      <c r="I4">
        <v>35.433999999999997</v>
      </c>
      <c r="J4">
        <v>226.53100000000001</v>
      </c>
      <c r="K4">
        <v>0.93200000000000005</v>
      </c>
      <c r="L4">
        <f>(K4/62)*30</f>
        <v>0.45096774193548389</v>
      </c>
      <c r="N4" s="136" t="s">
        <v>35</v>
      </c>
      <c r="O4" s="137" t="s">
        <v>8</v>
      </c>
      <c r="P4" s="137">
        <v>1</v>
      </c>
      <c r="Q4" t="s">
        <v>52</v>
      </c>
      <c r="R4">
        <v>1</v>
      </c>
      <c r="S4">
        <v>0</v>
      </c>
      <c r="T4">
        <v>7.0000000000000001E-3</v>
      </c>
      <c r="U4">
        <v>168.07599999999999</v>
      </c>
      <c r="V4">
        <v>119.476</v>
      </c>
      <c r="W4">
        <v>189.40700000000001</v>
      </c>
      <c r="X4">
        <v>1.286</v>
      </c>
      <c r="Y4">
        <f t="shared" ref="Y4:Y67" si="0">(X4/62)*30</f>
        <v>0.62225806451612897</v>
      </c>
      <c r="AA4" s="138" t="s">
        <v>36</v>
      </c>
      <c r="AB4" s="137" t="s">
        <v>8</v>
      </c>
      <c r="AC4" s="137">
        <v>1</v>
      </c>
      <c r="AD4" t="s">
        <v>52</v>
      </c>
      <c r="AE4">
        <v>1</v>
      </c>
      <c r="AF4">
        <v>0</v>
      </c>
      <c r="AG4">
        <v>5.0000000000000001E-3</v>
      </c>
      <c r="AH4">
        <v>140.928</v>
      </c>
      <c r="AI4">
        <v>26.45</v>
      </c>
      <c r="AJ4">
        <v>169.16499999999999</v>
      </c>
      <c r="AK4">
        <v>1.0149999999999999</v>
      </c>
      <c r="AL4">
        <f>(AK4/70)*30</f>
        <v>0.43499999999999994</v>
      </c>
      <c r="AN4" s="138" t="s">
        <v>37</v>
      </c>
      <c r="AO4" s="137" t="s">
        <v>8</v>
      </c>
      <c r="AP4" s="137">
        <v>1</v>
      </c>
      <c r="AQ4" t="s">
        <v>52</v>
      </c>
      <c r="AR4">
        <v>1</v>
      </c>
      <c r="AS4">
        <v>1</v>
      </c>
      <c r="AY4">
        <f>(AX4/70)*30</f>
        <v>0</v>
      </c>
      <c r="BA4" s="139" t="s">
        <v>53</v>
      </c>
      <c r="BB4" s="137" t="s">
        <v>8</v>
      </c>
      <c r="BC4" s="137">
        <v>1</v>
      </c>
      <c r="BD4" t="s">
        <v>52</v>
      </c>
      <c r="BE4">
        <v>1</v>
      </c>
      <c r="BF4">
        <v>0</v>
      </c>
      <c r="BG4" s="140">
        <v>8.3219999999999995E-4</v>
      </c>
      <c r="BH4">
        <v>159.536</v>
      </c>
      <c r="BI4">
        <v>72.802999999999997</v>
      </c>
      <c r="BJ4">
        <v>177.92</v>
      </c>
      <c r="BK4">
        <v>0.158</v>
      </c>
      <c r="BL4">
        <f>(BK4/77)*30</f>
        <v>6.1558441558441555E-2</v>
      </c>
      <c r="BN4" s="139" t="s">
        <v>54</v>
      </c>
      <c r="BO4" s="137" t="s">
        <v>8</v>
      </c>
      <c r="BP4" s="137">
        <v>1</v>
      </c>
      <c r="BQ4" t="s">
        <v>52</v>
      </c>
      <c r="BR4">
        <v>1</v>
      </c>
      <c r="BS4">
        <v>0</v>
      </c>
      <c r="BT4">
        <v>1.6E-2</v>
      </c>
      <c r="BU4">
        <v>204.45</v>
      </c>
      <c r="BV4">
        <v>110.667</v>
      </c>
      <c r="BW4">
        <v>234.309</v>
      </c>
      <c r="BX4">
        <v>3.12</v>
      </c>
      <c r="BY4">
        <f>(BX4/77)*30</f>
        <v>1.2155844155844155</v>
      </c>
    </row>
    <row r="5" spans="1:77" x14ac:dyDescent="0.3">
      <c r="A5" s="136"/>
      <c r="B5" s="137"/>
      <c r="C5" s="137"/>
      <c r="D5" t="s">
        <v>55</v>
      </c>
      <c r="E5">
        <v>1</v>
      </c>
      <c r="F5">
        <v>0</v>
      </c>
      <c r="G5">
        <v>8.9999999999999993E-3</v>
      </c>
      <c r="H5">
        <v>181.691</v>
      </c>
      <c r="I5">
        <v>132.346</v>
      </c>
      <c r="J5">
        <v>206.94</v>
      </c>
      <c r="K5">
        <v>1.6759999999999999</v>
      </c>
      <c r="L5">
        <f t="shared" ref="L5:L68" si="1">(K5/62)*30</f>
        <v>0.81096774193548382</v>
      </c>
      <c r="N5" s="136"/>
      <c r="O5" s="137"/>
      <c r="P5" s="137"/>
      <c r="Q5" t="s">
        <v>55</v>
      </c>
      <c r="R5">
        <v>1</v>
      </c>
      <c r="S5">
        <v>0</v>
      </c>
      <c r="T5">
        <v>5.0000000000000001E-3</v>
      </c>
      <c r="U5">
        <v>96.218000000000004</v>
      </c>
      <c r="V5">
        <v>23.06</v>
      </c>
      <c r="W5">
        <v>190.667</v>
      </c>
      <c r="X5">
        <v>1.0009999999999999</v>
      </c>
      <c r="Y5">
        <f t="shared" si="0"/>
        <v>0.48435483870967738</v>
      </c>
      <c r="AA5" s="138"/>
      <c r="AB5" s="137"/>
      <c r="AC5" s="137"/>
      <c r="AD5" t="s">
        <v>55</v>
      </c>
      <c r="AE5">
        <v>1</v>
      </c>
      <c r="AF5">
        <v>0</v>
      </c>
      <c r="AG5">
        <v>0.01</v>
      </c>
      <c r="AH5">
        <v>150.24199999999999</v>
      </c>
      <c r="AI5">
        <v>84.278000000000006</v>
      </c>
      <c r="AJ5">
        <v>179.73599999999999</v>
      </c>
      <c r="AK5">
        <v>1.9750000000000001</v>
      </c>
      <c r="AL5">
        <f t="shared" ref="AL5:AL68" si="2">(AK5/70)*30</f>
        <v>0.84642857142857153</v>
      </c>
      <c r="AN5" s="138"/>
      <c r="AO5" s="137"/>
      <c r="AP5" s="137"/>
      <c r="AQ5" t="s">
        <v>55</v>
      </c>
      <c r="AR5">
        <v>1</v>
      </c>
      <c r="AS5">
        <v>0</v>
      </c>
      <c r="AT5">
        <v>5.0000000000000001E-3</v>
      </c>
      <c r="AU5">
        <v>143.923</v>
      </c>
      <c r="AV5">
        <v>87.763999999999996</v>
      </c>
      <c r="AW5">
        <v>173.58600000000001</v>
      </c>
      <c r="AX5">
        <v>0.92</v>
      </c>
      <c r="AY5">
        <f t="shared" ref="AY5:AY68" si="3">(AX5/70)*30</f>
        <v>0.39428571428571429</v>
      </c>
      <c r="BA5" s="139"/>
      <c r="BB5" s="137"/>
      <c r="BC5" s="137"/>
      <c r="BD5" t="s">
        <v>55</v>
      </c>
      <c r="BE5">
        <v>1</v>
      </c>
      <c r="BF5">
        <v>1</v>
      </c>
      <c r="BL5">
        <f t="shared" ref="BL5:BL68" si="4">(BK5/77)*30</f>
        <v>0</v>
      </c>
      <c r="BN5" s="139"/>
      <c r="BO5" s="137"/>
      <c r="BP5" s="137"/>
      <c r="BQ5" t="s">
        <v>55</v>
      </c>
      <c r="BR5">
        <v>1</v>
      </c>
      <c r="BS5">
        <v>0</v>
      </c>
      <c r="BT5">
        <v>8.9999999999999993E-3</v>
      </c>
      <c r="BU5">
        <v>168.476</v>
      </c>
      <c r="BV5">
        <v>117.119</v>
      </c>
      <c r="BW5">
        <v>188.91200000000001</v>
      </c>
      <c r="BX5">
        <v>1.704</v>
      </c>
      <c r="BY5">
        <f t="shared" ref="BY5:BY68" si="5">(BX5/77)*30</f>
        <v>0.66389610389610387</v>
      </c>
    </row>
    <row r="6" spans="1:77" x14ac:dyDescent="0.3">
      <c r="A6" s="136"/>
      <c r="B6" s="137"/>
      <c r="C6" s="137"/>
      <c r="D6" t="s">
        <v>56</v>
      </c>
      <c r="E6">
        <v>1</v>
      </c>
      <c r="F6">
        <v>0</v>
      </c>
      <c r="G6">
        <v>4.0000000000000001E-3</v>
      </c>
      <c r="H6">
        <v>174.56800000000001</v>
      </c>
      <c r="I6">
        <v>28.332999999999998</v>
      </c>
      <c r="J6">
        <v>208.768</v>
      </c>
      <c r="K6">
        <v>0.79400000000000004</v>
      </c>
      <c r="L6">
        <f t="shared" si="1"/>
        <v>0.38419354838709679</v>
      </c>
      <c r="N6" s="136"/>
      <c r="O6" s="137"/>
      <c r="P6" s="137"/>
      <c r="Q6" t="s">
        <v>56</v>
      </c>
      <c r="R6">
        <v>1</v>
      </c>
      <c r="S6">
        <v>0</v>
      </c>
      <c r="T6">
        <v>1.6E-2</v>
      </c>
      <c r="U6">
        <v>147.845</v>
      </c>
      <c r="V6">
        <v>107.705</v>
      </c>
      <c r="W6">
        <v>213.02600000000001</v>
      </c>
      <c r="X6">
        <v>3.0579999999999998</v>
      </c>
      <c r="Y6">
        <f t="shared" si="0"/>
        <v>1.4796774193548388</v>
      </c>
      <c r="AA6" s="138"/>
      <c r="AB6" s="137"/>
      <c r="AC6" s="137"/>
      <c r="AD6" t="s">
        <v>56</v>
      </c>
      <c r="AE6">
        <v>1</v>
      </c>
      <c r="AF6">
        <v>0</v>
      </c>
      <c r="AG6">
        <v>5.0000000000000001E-3</v>
      </c>
      <c r="AH6">
        <v>194.9</v>
      </c>
      <c r="AI6">
        <v>40.667000000000002</v>
      </c>
      <c r="AJ6">
        <v>217.74700000000001</v>
      </c>
      <c r="AK6">
        <v>0.95199999999999996</v>
      </c>
      <c r="AL6">
        <f t="shared" si="2"/>
        <v>0.40799999999999997</v>
      </c>
      <c r="AN6" s="138"/>
      <c r="AO6" s="137"/>
      <c r="AP6" s="137"/>
      <c r="AQ6" t="s">
        <v>56</v>
      </c>
      <c r="AR6">
        <v>1</v>
      </c>
      <c r="AS6">
        <v>0</v>
      </c>
      <c r="AT6">
        <v>4.0000000000000001E-3</v>
      </c>
      <c r="AU6">
        <v>185.191</v>
      </c>
      <c r="AV6">
        <v>150.697</v>
      </c>
      <c r="AW6">
        <v>201.30600000000001</v>
      </c>
      <c r="AX6">
        <v>0.76900000000000002</v>
      </c>
      <c r="AY6">
        <f t="shared" si="3"/>
        <v>0.32957142857142857</v>
      </c>
      <c r="BA6" s="139"/>
      <c r="BB6" s="137"/>
      <c r="BC6" s="137"/>
      <c r="BD6" t="s">
        <v>56</v>
      </c>
      <c r="BE6">
        <v>1</v>
      </c>
      <c r="BF6">
        <v>1</v>
      </c>
      <c r="BL6">
        <f t="shared" si="4"/>
        <v>0</v>
      </c>
      <c r="BN6" s="139"/>
      <c r="BO6" s="137"/>
      <c r="BP6" s="137"/>
      <c r="BQ6" t="s">
        <v>56</v>
      </c>
      <c r="BR6">
        <v>1</v>
      </c>
      <c r="BS6">
        <v>0</v>
      </c>
      <c r="BT6">
        <v>2E-3</v>
      </c>
      <c r="BU6">
        <v>199.072</v>
      </c>
      <c r="BV6">
        <v>170.51599999999999</v>
      </c>
      <c r="BW6">
        <v>217.38900000000001</v>
      </c>
      <c r="BX6">
        <v>0.39400000000000002</v>
      </c>
      <c r="BY6">
        <f t="shared" si="5"/>
        <v>0.15350649350649351</v>
      </c>
    </row>
    <row r="7" spans="1:77" x14ac:dyDescent="0.3">
      <c r="A7" s="136"/>
      <c r="B7" s="137"/>
      <c r="C7" s="137"/>
      <c r="D7" t="s">
        <v>57</v>
      </c>
      <c r="E7">
        <v>1</v>
      </c>
      <c r="F7">
        <v>1</v>
      </c>
      <c r="L7">
        <f t="shared" si="1"/>
        <v>0</v>
      </c>
      <c r="N7" s="136"/>
      <c r="O7" s="137"/>
      <c r="P7" s="137"/>
      <c r="Q7" t="s">
        <v>57</v>
      </c>
      <c r="R7">
        <v>1</v>
      </c>
      <c r="S7">
        <v>0</v>
      </c>
      <c r="T7">
        <v>2E-3</v>
      </c>
      <c r="U7">
        <v>171.49199999999999</v>
      </c>
      <c r="V7">
        <v>130.53399999999999</v>
      </c>
      <c r="W7">
        <v>204.25399999999999</v>
      </c>
      <c r="X7">
        <v>0.32600000000000001</v>
      </c>
      <c r="Y7">
        <f t="shared" si="0"/>
        <v>0.15774193548387097</v>
      </c>
      <c r="AA7" s="138"/>
      <c r="AB7" s="137"/>
      <c r="AC7" s="137"/>
      <c r="AD7" t="s">
        <v>57</v>
      </c>
      <c r="AE7">
        <v>1</v>
      </c>
      <c r="AF7">
        <v>0</v>
      </c>
      <c r="AG7">
        <v>1.4999999999999999E-2</v>
      </c>
      <c r="AH7">
        <v>195.45699999999999</v>
      </c>
      <c r="AI7">
        <v>119.883</v>
      </c>
      <c r="AJ7">
        <v>225.363</v>
      </c>
      <c r="AK7">
        <v>2.9729999999999999</v>
      </c>
      <c r="AL7">
        <f t="shared" si="2"/>
        <v>1.274142857142857</v>
      </c>
      <c r="AN7" s="138"/>
      <c r="AO7" s="137"/>
      <c r="AP7" s="137"/>
      <c r="AQ7" t="s">
        <v>57</v>
      </c>
      <c r="AR7">
        <v>1</v>
      </c>
      <c r="AS7">
        <v>0</v>
      </c>
      <c r="AT7">
        <v>6.0000000000000001E-3</v>
      </c>
      <c r="AU7">
        <v>159.04400000000001</v>
      </c>
      <c r="AV7">
        <v>81.832999999999998</v>
      </c>
      <c r="AW7">
        <v>227.5</v>
      </c>
      <c r="AX7">
        <v>1.109</v>
      </c>
      <c r="AY7">
        <f t="shared" si="3"/>
        <v>0.47528571428571426</v>
      </c>
      <c r="BA7" s="139"/>
      <c r="BB7" s="137"/>
      <c r="BC7" s="137"/>
      <c r="BD7" t="s">
        <v>57</v>
      </c>
      <c r="BE7">
        <v>1</v>
      </c>
      <c r="BF7">
        <v>0</v>
      </c>
      <c r="BG7" s="140">
        <v>5.3689999999999999E-4</v>
      </c>
      <c r="BH7">
        <v>186.911</v>
      </c>
      <c r="BI7">
        <v>111.395</v>
      </c>
      <c r="BJ7">
        <v>204.245</v>
      </c>
      <c r="BK7">
        <v>0.10100000000000001</v>
      </c>
      <c r="BL7">
        <f t="shared" si="4"/>
        <v>3.9350649350649351E-2</v>
      </c>
      <c r="BN7" s="139"/>
      <c r="BO7" s="137"/>
      <c r="BP7" s="137"/>
      <c r="BQ7" t="s">
        <v>57</v>
      </c>
      <c r="BR7">
        <v>1</v>
      </c>
      <c r="BS7">
        <v>0</v>
      </c>
      <c r="BT7">
        <v>2E-3</v>
      </c>
      <c r="BU7">
        <v>180.1</v>
      </c>
      <c r="BV7">
        <v>93.721999999999994</v>
      </c>
      <c r="BW7">
        <v>198.667</v>
      </c>
      <c r="BX7">
        <v>0.47199999999999998</v>
      </c>
      <c r="BY7">
        <f t="shared" si="5"/>
        <v>0.18389610389610389</v>
      </c>
    </row>
    <row r="8" spans="1:77" x14ac:dyDescent="0.3">
      <c r="A8" s="136"/>
      <c r="B8" s="137"/>
      <c r="C8" s="137"/>
      <c r="D8" t="s">
        <v>58</v>
      </c>
      <c r="E8">
        <v>1</v>
      </c>
      <c r="F8">
        <v>0</v>
      </c>
      <c r="G8">
        <v>8.0000000000000002E-3</v>
      </c>
      <c r="H8">
        <v>198.24299999999999</v>
      </c>
      <c r="I8">
        <v>135.19800000000001</v>
      </c>
      <c r="J8">
        <v>223.99100000000001</v>
      </c>
      <c r="K8">
        <v>1.5009999999999999</v>
      </c>
      <c r="L8">
        <f t="shared" si="1"/>
        <v>0.72629032258064519</v>
      </c>
      <c r="N8" s="136"/>
      <c r="O8" s="137"/>
      <c r="P8" s="137"/>
      <c r="Q8" t="s">
        <v>58</v>
      </c>
      <c r="R8">
        <v>1</v>
      </c>
      <c r="S8">
        <v>0</v>
      </c>
      <c r="T8">
        <v>3.0000000000000001E-3</v>
      </c>
      <c r="U8">
        <v>159.17699999999999</v>
      </c>
      <c r="V8">
        <v>83.98</v>
      </c>
      <c r="W8">
        <v>183.72900000000001</v>
      </c>
      <c r="X8">
        <v>0.61299999999999999</v>
      </c>
      <c r="Y8">
        <f t="shared" si="0"/>
        <v>0.29661290322580641</v>
      </c>
      <c r="AA8" s="138"/>
      <c r="AB8" s="137"/>
      <c r="AC8" s="137"/>
      <c r="AD8" t="s">
        <v>58</v>
      </c>
      <c r="AE8">
        <v>1</v>
      </c>
      <c r="AF8">
        <v>0</v>
      </c>
      <c r="AG8">
        <v>1.0999999999999999E-2</v>
      </c>
      <c r="AH8">
        <v>191.41399999999999</v>
      </c>
      <c r="AI8">
        <v>161.45099999999999</v>
      </c>
      <c r="AJ8">
        <v>207.94499999999999</v>
      </c>
      <c r="AK8">
        <v>2.206</v>
      </c>
      <c r="AL8">
        <f t="shared" si="2"/>
        <v>0.94542857142857151</v>
      </c>
      <c r="AN8" s="138"/>
      <c r="AO8" s="137"/>
      <c r="AP8" s="137"/>
      <c r="AQ8" t="s">
        <v>58</v>
      </c>
      <c r="AR8">
        <v>1</v>
      </c>
      <c r="AS8">
        <v>0</v>
      </c>
      <c r="AT8">
        <v>1.0999999999999999E-2</v>
      </c>
      <c r="AU8">
        <v>161.858</v>
      </c>
      <c r="AV8">
        <v>21.91</v>
      </c>
      <c r="AW8">
        <v>234.05699999999999</v>
      </c>
      <c r="AX8">
        <v>2.1789999999999998</v>
      </c>
      <c r="AY8">
        <f t="shared" si="3"/>
        <v>0.93385714285714272</v>
      </c>
      <c r="BA8" s="139"/>
      <c r="BB8" s="137"/>
      <c r="BC8" s="137"/>
      <c r="BD8" t="s">
        <v>58</v>
      </c>
      <c r="BE8">
        <v>1</v>
      </c>
      <c r="BF8">
        <v>0</v>
      </c>
      <c r="BG8" s="140">
        <v>4.5639999999999998E-4</v>
      </c>
      <c r="BH8">
        <v>116.795</v>
      </c>
      <c r="BI8">
        <v>58.332999999999998</v>
      </c>
      <c r="BJ8">
        <v>133.76599999999999</v>
      </c>
      <c r="BK8">
        <v>8.5999999999999993E-2</v>
      </c>
      <c r="BL8">
        <f t="shared" si="4"/>
        <v>3.3506493506493505E-2</v>
      </c>
      <c r="BN8" s="139"/>
      <c r="BO8" s="137"/>
      <c r="BP8" s="137"/>
      <c r="BQ8" t="s">
        <v>58</v>
      </c>
      <c r="BR8">
        <v>1</v>
      </c>
      <c r="BS8">
        <v>0</v>
      </c>
      <c r="BT8">
        <v>1.7000000000000001E-2</v>
      </c>
      <c r="BU8">
        <v>196.541</v>
      </c>
      <c r="BV8">
        <v>106.36</v>
      </c>
      <c r="BW8">
        <v>225.17400000000001</v>
      </c>
      <c r="BX8">
        <v>3.3039999999999998</v>
      </c>
      <c r="BY8">
        <f t="shared" si="5"/>
        <v>1.2872727272727271</v>
      </c>
    </row>
    <row r="9" spans="1:77" x14ac:dyDescent="0.3">
      <c r="A9" s="136"/>
      <c r="B9" s="137"/>
      <c r="C9" s="137"/>
      <c r="D9" t="s">
        <v>59</v>
      </c>
      <c r="E9">
        <v>1</v>
      </c>
      <c r="F9">
        <v>0</v>
      </c>
      <c r="G9">
        <v>5.0000000000000001E-3</v>
      </c>
      <c r="H9">
        <v>172.761</v>
      </c>
      <c r="I9">
        <v>30.895</v>
      </c>
      <c r="J9">
        <v>193.126</v>
      </c>
      <c r="K9">
        <v>1.022</v>
      </c>
      <c r="L9">
        <f t="shared" si="1"/>
        <v>0.49451612903225811</v>
      </c>
      <c r="N9" s="136"/>
      <c r="O9" s="137"/>
      <c r="P9" s="137"/>
      <c r="Q9" t="s">
        <v>59</v>
      </c>
      <c r="R9">
        <v>1</v>
      </c>
      <c r="S9">
        <v>0</v>
      </c>
      <c r="T9">
        <v>6.0000000000000001E-3</v>
      </c>
      <c r="U9">
        <v>204.45400000000001</v>
      </c>
      <c r="V9">
        <v>108.27</v>
      </c>
      <c r="W9">
        <v>232.535</v>
      </c>
      <c r="X9">
        <v>1.1399999999999999</v>
      </c>
      <c r="Y9">
        <f t="shared" si="0"/>
        <v>0.55161290322580647</v>
      </c>
      <c r="AA9" s="138"/>
      <c r="AB9" s="137"/>
      <c r="AC9" s="137"/>
      <c r="AD9" t="s">
        <v>59</v>
      </c>
      <c r="AE9">
        <v>1</v>
      </c>
      <c r="AF9">
        <v>0</v>
      </c>
      <c r="AG9">
        <v>7.0000000000000001E-3</v>
      </c>
      <c r="AH9">
        <v>150.91399999999999</v>
      </c>
      <c r="AI9">
        <v>97.491</v>
      </c>
      <c r="AJ9">
        <v>239.69399999999999</v>
      </c>
      <c r="AK9">
        <v>1.2629999999999999</v>
      </c>
      <c r="AL9">
        <f t="shared" si="2"/>
        <v>0.54128571428571426</v>
      </c>
      <c r="AN9" s="138"/>
      <c r="AO9" s="137"/>
      <c r="AP9" s="137"/>
      <c r="AQ9" t="s">
        <v>59</v>
      </c>
      <c r="AR9">
        <v>1</v>
      </c>
      <c r="AS9">
        <v>0</v>
      </c>
      <c r="AT9">
        <v>5.0000000000000001E-3</v>
      </c>
      <c r="AU9">
        <v>201.85400000000001</v>
      </c>
      <c r="AV9">
        <v>106.333</v>
      </c>
      <c r="AW9">
        <v>213.99199999999999</v>
      </c>
      <c r="AX9">
        <v>1.0149999999999999</v>
      </c>
      <c r="AY9">
        <f t="shared" si="3"/>
        <v>0.43499999999999994</v>
      </c>
      <c r="BA9" s="139"/>
      <c r="BB9" s="137"/>
      <c r="BC9" s="137"/>
      <c r="BD9" t="s">
        <v>59</v>
      </c>
      <c r="BE9">
        <v>1</v>
      </c>
      <c r="BF9">
        <v>0</v>
      </c>
      <c r="BG9">
        <v>5.0000000000000001E-3</v>
      </c>
      <c r="BH9">
        <v>155.82900000000001</v>
      </c>
      <c r="BI9">
        <v>108.822</v>
      </c>
      <c r="BJ9">
        <v>189.661</v>
      </c>
      <c r="BK9">
        <v>0.996</v>
      </c>
      <c r="BL9">
        <f t="shared" si="4"/>
        <v>0.38805194805194804</v>
      </c>
      <c r="BN9" s="139"/>
      <c r="BO9" s="137"/>
      <c r="BP9" s="137">
        <v>2</v>
      </c>
      <c r="BQ9" t="s">
        <v>52</v>
      </c>
      <c r="BR9">
        <v>1</v>
      </c>
      <c r="BS9">
        <v>1</v>
      </c>
      <c r="BY9">
        <f t="shared" si="5"/>
        <v>0</v>
      </c>
    </row>
    <row r="10" spans="1:77" x14ac:dyDescent="0.3">
      <c r="A10" s="136"/>
      <c r="B10" s="137"/>
      <c r="C10" s="137"/>
      <c r="D10" t="s">
        <v>60</v>
      </c>
      <c r="E10">
        <v>1</v>
      </c>
      <c r="F10">
        <v>0</v>
      </c>
      <c r="G10">
        <v>6.0000000000000001E-3</v>
      </c>
      <c r="H10">
        <v>182.238</v>
      </c>
      <c r="I10">
        <v>110.937</v>
      </c>
      <c r="J10">
        <v>205.24600000000001</v>
      </c>
      <c r="K10">
        <v>1.127</v>
      </c>
      <c r="L10">
        <f t="shared" si="1"/>
        <v>0.54532258064516137</v>
      </c>
      <c r="N10" s="136"/>
      <c r="O10" s="137"/>
      <c r="P10" s="137"/>
      <c r="Q10" t="s">
        <v>60</v>
      </c>
      <c r="R10">
        <v>1</v>
      </c>
      <c r="S10">
        <v>1</v>
      </c>
      <c r="Y10">
        <f t="shared" si="0"/>
        <v>0</v>
      </c>
      <c r="AA10" s="138"/>
      <c r="AB10" s="137"/>
      <c r="AC10" s="137">
        <v>2</v>
      </c>
      <c r="AD10" t="s">
        <v>52</v>
      </c>
      <c r="AE10">
        <v>1</v>
      </c>
      <c r="AF10">
        <v>0</v>
      </c>
      <c r="AG10">
        <v>5.0000000000000001E-3</v>
      </c>
      <c r="AH10">
        <v>171.511</v>
      </c>
      <c r="AI10">
        <v>145.04900000000001</v>
      </c>
      <c r="AJ10">
        <v>209.12200000000001</v>
      </c>
      <c r="AK10">
        <v>0.89</v>
      </c>
      <c r="AL10">
        <f t="shared" si="2"/>
        <v>0.38142857142857145</v>
      </c>
      <c r="AN10" s="138"/>
      <c r="AO10" s="137"/>
      <c r="AP10" s="137">
        <v>2</v>
      </c>
      <c r="AQ10" t="s">
        <v>52</v>
      </c>
      <c r="AR10">
        <v>1</v>
      </c>
      <c r="AS10">
        <v>0</v>
      </c>
      <c r="AT10">
        <v>7.0000000000000001E-3</v>
      </c>
      <c r="AU10">
        <v>173.42500000000001</v>
      </c>
      <c r="AV10">
        <v>83.881</v>
      </c>
      <c r="AW10">
        <v>202.977</v>
      </c>
      <c r="AX10">
        <v>1.371</v>
      </c>
      <c r="AY10">
        <f t="shared" si="3"/>
        <v>0.58757142857142863</v>
      </c>
      <c r="BA10" s="139"/>
      <c r="BB10" s="137"/>
      <c r="BC10" s="137"/>
      <c r="BD10" t="s">
        <v>60</v>
      </c>
      <c r="BE10">
        <v>1</v>
      </c>
      <c r="BF10">
        <v>1</v>
      </c>
      <c r="BL10">
        <f t="shared" si="4"/>
        <v>0</v>
      </c>
      <c r="BN10" s="139"/>
      <c r="BO10" s="137"/>
      <c r="BP10" s="137"/>
      <c r="BQ10" t="s">
        <v>55</v>
      </c>
      <c r="BR10">
        <v>1</v>
      </c>
      <c r="BS10">
        <v>0</v>
      </c>
      <c r="BT10">
        <v>1.0999999999999999E-2</v>
      </c>
      <c r="BU10">
        <v>199.09200000000001</v>
      </c>
      <c r="BV10">
        <v>110</v>
      </c>
      <c r="BW10">
        <v>226.702</v>
      </c>
      <c r="BX10">
        <v>2.157</v>
      </c>
      <c r="BY10">
        <f t="shared" si="5"/>
        <v>0.84038961038961046</v>
      </c>
    </row>
    <row r="11" spans="1:77" x14ac:dyDescent="0.3">
      <c r="A11" s="136"/>
      <c r="B11" s="137"/>
      <c r="C11" s="137">
        <v>2</v>
      </c>
      <c r="D11" t="s">
        <v>52</v>
      </c>
      <c r="E11">
        <v>1</v>
      </c>
      <c r="F11">
        <v>0</v>
      </c>
      <c r="G11">
        <v>2E-3</v>
      </c>
      <c r="H11">
        <v>205.78299999999999</v>
      </c>
      <c r="I11">
        <v>37.939</v>
      </c>
      <c r="J11">
        <v>243.73400000000001</v>
      </c>
      <c r="K11">
        <v>0.47899999999999998</v>
      </c>
      <c r="L11">
        <f t="shared" si="1"/>
        <v>0.2317741935483871</v>
      </c>
      <c r="N11" s="136"/>
      <c r="O11" s="137"/>
      <c r="P11" s="137"/>
      <c r="Q11" t="s">
        <v>61</v>
      </c>
      <c r="R11">
        <v>1</v>
      </c>
      <c r="S11">
        <v>1</v>
      </c>
      <c r="Y11">
        <f t="shared" si="0"/>
        <v>0</v>
      </c>
      <c r="AA11" s="138"/>
      <c r="AB11" s="137"/>
      <c r="AC11" s="137"/>
      <c r="AD11" t="s">
        <v>55</v>
      </c>
      <c r="AE11">
        <v>1</v>
      </c>
      <c r="AF11">
        <v>0</v>
      </c>
      <c r="AG11">
        <v>0.01</v>
      </c>
      <c r="AH11">
        <v>179.339</v>
      </c>
      <c r="AI11">
        <v>150.988</v>
      </c>
      <c r="AJ11">
        <v>207.37200000000001</v>
      </c>
      <c r="AK11">
        <v>1.9590000000000001</v>
      </c>
      <c r="AL11">
        <f t="shared" si="2"/>
        <v>0.83957142857142864</v>
      </c>
      <c r="AN11" s="138"/>
      <c r="AO11" s="137"/>
      <c r="AP11" s="137"/>
      <c r="AQ11" t="s">
        <v>55</v>
      </c>
      <c r="AR11">
        <v>1</v>
      </c>
      <c r="AS11">
        <v>0</v>
      </c>
      <c r="AT11">
        <v>8.9999999999999993E-3</v>
      </c>
      <c r="AU11">
        <v>217.15899999999999</v>
      </c>
      <c r="AV11">
        <v>139.89400000000001</v>
      </c>
      <c r="AW11">
        <v>238.97300000000001</v>
      </c>
      <c r="AX11">
        <v>1.6679999999999999</v>
      </c>
      <c r="AY11">
        <f t="shared" si="3"/>
        <v>0.71485714285714286</v>
      </c>
      <c r="BA11" s="139"/>
      <c r="BB11" s="137"/>
      <c r="BC11" s="137"/>
      <c r="BD11" t="s">
        <v>61</v>
      </c>
      <c r="BE11">
        <v>1</v>
      </c>
      <c r="BF11">
        <v>0</v>
      </c>
      <c r="BG11">
        <v>2E-3</v>
      </c>
      <c r="BH11">
        <v>114.699</v>
      </c>
      <c r="BI11">
        <v>48.005000000000003</v>
      </c>
      <c r="BJ11">
        <v>163.023</v>
      </c>
      <c r="BK11">
        <v>0.46400000000000002</v>
      </c>
      <c r="BL11">
        <f t="shared" si="4"/>
        <v>0.18077922077922079</v>
      </c>
      <c r="BN11" s="139"/>
      <c r="BO11" s="137"/>
      <c r="BP11" s="137"/>
      <c r="BQ11" t="s">
        <v>56</v>
      </c>
      <c r="BR11">
        <v>1</v>
      </c>
      <c r="BS11">
        <v>0</v>
      </c>
      <c r="BT11">
        <v>4.0000000000000001E-3</v>
      </c>
      <c r="BU11">
        <v>183.554</v>
      </c>
      <c r="BV11">
        <v>136.304</v>
      </c>
      <c r="BW11">
        <v>223.28399999999999</v>
      </c>
      <c r="BX11">
        <v>0.78400000000000003</v>
      </c>
      <c r="BY11">
        <f t="shared" si="5"/>
        <v>0.30545454545454548</v>
      </c>
    </row>
    <row r="12" spans="1:77" x14ac:dyDescent="0.3">
      <c r="A12" s="136"/>
      <c r="B12" s="137"/>
      <c r="C12" s="137"/>
      <c r="D12" t="s">
        <v>55</v>
      </c>
      <c r="E12">
        <v>1</v>
      </c>
      <c r="F12">
        <v>0</v>
      </c>
      <c r="G12">
        <v>8.9999999999999993E-3</v>
      </c>
      <c r="H12">
        <v>220.98</v>
      </c>
      <c r="I12">
        <v>136.02799999999999</v>
      </c>
      <c r="J12">
        <v>245.65</v>
      </c>
      <c r="K12">
        <v>1.7989999999999999</v>
      </c>
      <c r="L12">
        <f t="shared" si="1"/>
        <v>0.87048387096774182</v>
      </c>
      <c r="N12" s="136"/>
      <c r="O12" s="137"/>
      <c r="P12" s="137"/>
      <c r="Q12" t="s">
        <v>62</v>
      </c>
      <c r="R12">
        <v>1</v>
      </c>
      <c r="S12">
        <v>1</v>
      </c>
      <c r="Y12">
        <f t="shared" si="0"/>
        <v>0</v>
      </c>
      <c r="AA12" s="138"/>
      <c r="AB12" s="137"/>
      <c r="AC12" s="137"/>
      <c r="AD12" t="s">
        <v>56</v>
      </c>
      <c r="AE12">
        <v>1</v>
      </c>
      <c r="AF12">
        <v>0</v>
      </c>
      <c r="AG12">
        <v>6.0000000000000001E-3</v>
      </c>
      <c r="AH12">
        <v>129.81700000000001</v>
      </c>
      <c r="AI12">
        <v>63.341000000000001</v>
      </c>
      <c r="AJ12">
        <v>178.84100000000001</v>
      </c>
      <c r="AK12">
        <v>1.0580000000000001</v>
      </c>
      <c r="AL12">
        <f t="shared" si="2"/>
        <v>0.45342857142857146</v>
      </c>
      <c r="AN12" s="138"/>
      <c r="AO12" s="137"/>
      <c r="AP12" s="137"/>
      <c r="AQ12" t="s">
        <v>56</v>
      </c>
      <c r="AR12">
        <v>1</v>
      </c>
      <c r="AS12">
        <v>0</v>
      </c>
      <c r="AT12">
        <v>3.0000000000000001E-3</v>
      </c>
      <c r="AU12">
        <v>198.49700000000001</v>
      </c>
      <c r="AV12">
        <v>174.667</v>
      </c>
      <c r="AW12">
        <v>216.24100000000001</v>
      </c>
      <c r="AX12">
        <v>0.60599999999999998</v>
      </c>
      <c r="AY12">
        <f t="shared" si="3"/>
        <v>0.25971428571428568</v>
      </c>
      <c r="BA12" s="139"/>
      <c r="BB12" s="137"/>
      <c r="BC12" s="137"/>
      <c r="BD12" t="s">
        <v>62</v>
      </c>
      <c r="BE12">
        <v>1</v>
      </c>
      <c r="BF12">
        <v>0</v>
      </c>
      <c r="BG12">
        <v>2E-3</v>
      </c>
      <c r="BH12">
        <v>203.92599999999999</v>
      </c>
      <c r="BI12">
        <v>49.064999999999998</v>
      </c>
      <c r="BJ12">
        <v>231.83799999999999</v>
      </c>
      <c r="BK12">
        <v>0.29399999999999998</v>
      </c>
      <c r="BL12">
        <f t="shared" si="4"/>
        <v>0.11454545454545453</v>
      </c>
      <c r="BN12" s="139"/>
      <c r="BO12" s="137"/>
      <c r="BP12" s="137"/>
      <c r="BQ12" t="s">
        <v>57</v>
      </c>
      <c r="BR12">
        <v>1</v>
      </c>
      <c r="BS12">
        <v>0</v>
      </c>
      <c r="BT12">
        <v>4.0000000000000001E-3</v>
      </c>
      <c r="BU12">
        <v>166.827</v>
      </c>
      <c r="BV12">
        <v>28.254000000000001</v>
      </c>
      <c r="BW12">
        <v>207.39500000000001</v>
      </c>
      <c r="BX12">
        <v>0.76200000000000001</v>
      </c>
      <c r="BY12">
        <f t="shared" si="5"/>
        <v>0.29688311688311686</v>
      </c>
    </row>
    <row r="13" spans="1:77" x14ac:dyDescent="0.3">
      <c r="A13" s="136"/>
      <c r="B13" s="137"/>
      <c r="C13" s="137"/>
      <c r="D13" t="s">
        <v>56</v>
      </c>
      <c r="E13">
        <v>1</v>
      </c>
      <c r="F13">
        <v>0</v>
      </c>
      <c r="G13">
        <v>5.0000000000000001E-3</v>
      </c>
      <c r="H13">
        <v>206.59399999999999</v>
      </c>
      <c r="I13">
        <v>117.518</v>
      </c>
      <c r="J13">
        <v>229.72300000000001</v>
      </c>
      <c r="K13">
        <v>1.048</v>
      </c>
      <c r="L13">
        <f t="shared" si="1"/>
        <v>0.50709677419354848</v>
      </c>
      <c r="N13" s="136"/>
      <c r="O13" s="137"/>
      <c r="P13" s="137"/>
      <c r="Q13" t="s">
        <v>63</v>
      </c>
      <c r="R13">
        <v>1</v>
      </c>
      <c r="S13">
        <v>0</v>
      </c>
      <c r="T13">
        <v>1.7999999999999999E-2</v>
      </c>
      <c r="U13">
        <v>136.95500000000001</v>
      </c>
      <c r="V13">
        <v>54.857999999999997</v>
      </c>
      <c r="W13">
        <v>188.72</v>
      </c>
      <c r="X13">
        <v>3.5680000000000001</v>
      </c>
      <c r="Y13">
        <f t="shared" si="0"/>
        <v>1.7264516129032257</v>
      </c>
      <c r="AA13" s="138"/>
      <c r="AB13" s="137"/>
      <c r="AC13" s="137"/>
      <c r="AD13" t="s">
        <v>57</v>
      </c>
      <c r="AE13">
        <v>1</v>
      </c>
      <c r="AF13">
        <v>0</v>
      </c>
      <c r="AG13">
        <v>6.0000000000000001E-3</v>
      </c>
      <c r="AH13">
        <v>188.28399999999999</v>
      </c>
      <c r="AI13">
        <v>41.976999999999997</v>
      </c>
      <c r="AJ13">
        <v>209.77099999999999</v>
      </c>
      <c r="AK13">
        <v>1.0760000000000001</v>
      </c>
      <c r="AL13">
        <f t="shared" si="2"/>
        <v>0.46114285714285719</v>
      </c>
      <c r="AN13" s="138"/>
      <c r="AO13" s="137"/>
      <c r="AP13" s="137"/>
      <c r="AQ13" t="s">
        <v>57</v>
      </c>
      <c r="AR13">
        <v>1</v>
      </c>
      <c r="AS13">
        <v>0</v>
      </c>
      <c r="AT13">
        <v>5.0000000000000001E-3</v>
      </c>
      <c r="AU13">
        <v>181.57400000000001</v>
      </c>
      <c r="AV13">
        <v>138.702</v>
      </c>
      <c r="AW13">
        <v>199.78100000000001</v>
      </c>
      <c r="AX13">
        <v>0.92300000000000004</v>
      </c>
      <c r="AY13">
        <f t="shared" si="3"/>
        <v>0.39557142857142857</v>
      </c>
      <c r="BA13" s="139"/>
      <c r="BB13" s="137"/>
      <c r="BC13" s="137"/>
      <c r="BD13" t="s">
        <v>63</v>
      </c>
      <c r="BE13">
        <v>1</v>
      </c>
      <c r="BF13">
        <v>0</v>
      </c>
      <c r="BG13">
        <v>8.0000000000000002E-3</v>
      </c>
      <c r="BH13">
        <v>142.00700000000001</v>
      </c>
      <c r="BI13">
        <v>25.227</v>
      </c>
      <c r="BJ13">
        <v>213.24799999999999</v>
      </c>
      <c r="BK13">
        <v>1.5780000000000001</v>
      </c>
      <c r="BL13">
        <f t="shared" si="4"/>
        <v>0.6148051948051948</v>
      </c>
      <c r="BN13" s="139"/>
      <c r="BO13" s="137"/>
      <c r="BP13" s="137"/>
      <c r="BQ13" t="s">
        <v>58</v>
      </c>
      <c r="BR13">
        <v>1</v>
      </c>
      <c r="BS13">
        <v>0</v>
      </c>
      <c r="BT13">
        <v>2E-3</v>
      </c>
      <c r="BU13">
        <v>187.273</v>
      </c>
      <c r="BV13">
        <v>150.4</v>
      </c>
      <c r="BW13">
        <v>212.51900000000001</v>
      </c>
      <c r="BX13">
        <v>0.47699999999999998</v>
      </c>
      <c r="BY13">
        <f t="shared" si="5"/>
        <v>0.18584415584415584</v>
      </c>
    </row>
    <row r="14" spans="1:77" x14ac:dyDescent="0.3">
      <c r="A14" s="136"/>
      <c r="B14" s="137"/>
      <c r="C14" s="137"/>
      <c r="D14" t="s">
        <v>57</v>
      </c>
      <c r="E14">
        <v>1</v>
      </c>
      <c r="F14">
        <v>0</v>
      </c>
      <c r="G14">
        <v>3.0000000000000001E-3</v>
      </c>
      <c r="H14">
        <v>201.221</v>
      </c>
      <c r="I14">
        <v>117.999</v>
      </c>
      <c r="J14">
        <v>213.39699999999999</v>
      </c>
      <c r="K14">
        <v>0.58599999999999997</v>
      </c>
      <c r="L14">
        <f t="shared" si="1"/>
        <v>0.28354838709677421</v>
      </c>
      <c r="N14" s="136"/>
      <c r="O14" s="137"/>
      <c r="P14" s="137"/>
      <c r="Q14" t="s">
        <v>64</v>
      </c>
      <c r="R14">
        <v>1</v>
      </c>
      <c r="S14">
        <v>0</v>
      </c>
      <c r="T14">
        <v>4.0000000000000001E-3</v>
      </c>
      <c r="U14">
        <v>157.36199999999999</v>
      </c>
      <c r="V14">
        <v>120.357</v>
      </c>
      <c r="W14">
        <v>179.142</v>
      </c>
      <c r="X14">
        <v>0.83699999999999997</v>
      </c>
      <c r="Y14">
        <f t="shared" si="0"/>
        <v>0.40499999999999997</v>
      </c>
      <c r="AA14" s="138"/>
      <c r="AB14" s="137"/>
      <c r="AC14" s="137"/>
      <c r="AD14" t="s">
        <v>58</v>
      </c>
      <c r="AE14">
        <v>1</v>
      </c>
      <c r="AF14">
        <v>0</v>
      </c>
      <c r="AG14">
        <v>5.0000000000000001E-3</v>
      </c>
      <c r="AH14">
        <v>171.833</v>
      </c>
      <c r="AI14">
        <v>87.98</v>
      </c>
      <c r="AJ14">
        <v>209.11799999999999</v>
      </c>
      <c r="AK14">
        <v>1.0209999999999999</v>
      </c>
      <c r="AL14">
        <f t="shared" si="2"/>
        <v>0.43757142857142856</v>
      </c>
      <c r="AN14" s="138"/>
      <c r="AO14" s="137"/>
      <c r="AP14" s="137"/>
      <c r="AQ14" t="s">
        <v>58</v>
      </c>
      <c r="AR14">
        <v>1</v>
      </c>
      <c r="AS14">
        <v>0</v>
      </c>
      <c r="AT14">
        <v>4.0000000000000001E-3</v>
      </c>
      <c r="AU14">
        <v>201.96299999999999</v>
      </c>
      <c r="AV14">
        <v>170.56399999999999</v>
      </c>
      <c r="AW14">
        <v>216.02600000000001</v>
      </c>
      <c r="AX14">
        <v>0.83399999999999996</v>
      </c>
      <c r="AY14">
        <f t="shared" si="3"/>
        <v>0.35742857142857143</v>
      </c>
      <c r="BA14" s="139"/>
      <c r="BB14" s="137"/>
      <c r="BC14" s="137"/>
      <c r="BD14" t="s">
        <v>64</v>
      </c>
      <c r="BE14">
        <v>1</v>
      </c>
      <c r="BF14">
        <v>0</v>
      </c>
      <c r="BG14">
        <v>1.2E-2</v>
      </c>
      <c r="BH14">
        <v>134.351</v>
      </c>
      <c r="BI14">
        <v>73.846999999999994</v>
      </c>
      <c r="BJ14">
        <v>211.429</v>
      </c>
      <c r="BK14">
        <v>2.23</v>
      </c>
      <c r="BL14">
        <f t="shared" si="4"/>
        <v>0.86883116883116884</v>
      </c>
      <c r="BN14" s="139"/>
      <c r="BO14" s="137"/>
      <c r="BP14" s="137"/>
      <c r="BQ14" t="s">
        <v>59</v>
      </c>
      <c r="BR14">
        <v>1</v>
      </c>
      <c r="BS14">
        <v>0</v>
      </c>
      <c r="BT14">
        <v>5.0000000000000001E-3</v>
      </c>
      <c r="BU14">
        <v>163.959</v>
      </c>
      <c r="BV14">
        <v>42.667000000000002</v>
      </c>
      <c r="BW14">
        <v>197.22</v>
      </c>
      <c r="BX14">
        <v>0.91200000000000003</v>
      </c>
      <c r="BY14">
        <f t="shared" si="5"/>
        <v>0.35532467532467532</v>
      </c>
    </row>
    <row r="15" spans="1:77" x14ac:dyDescent="0.3">
      <c r="A15" s="136"/>
      <c r="B15" s="137"/>
      <c r="C15" s="137"/>
      <c r="D15" t="s">
        <v>58</v>
      </c>
      <c r="E15">
        <v>1</v>
      </c>
      <c r="F15">
        <v>0</v>
      </c>
      <c r="G15">
        <v>5.0000000000000001E-3</v>
      </c>
      <c r="H15">
        <v>214.95099999999999</v>
      </c>
      <c r="I15">
        <v>148.274</v>
      </c>
      <c r="J15">
        <v>243.68</v>
      </c>
      <c r="K15">
        <v>0.98399999999999999</v>
      </c>
      <c r="L15">
        <f t="shared" si="1"/>
        <v>0.47612903225806458</v>
      </c>
      <c r="N15" s="136"/>
      <c r="O15" s="137"/>
      <c r="P15" s="137">
        <v>2</v>
      </c>
      <c r="Q15" t="s">
        <v>55</v>
      </c>
      <c r="R15">
        <v>1</v>
      </c>
      <c r="S15">
        <v>1</v>
      </c>
      <c r="Y15">
        <f t="shared" si="0"/>
        <v>0</v>
      </c>
      <c r="AA15" s="138"/>
      <c r="AB15" s="137"/>
      <c r="AC15" s="137"/>
      <c r="AD15" t="s">
        <v>59</v>
      </c>
      <c r="AE15">
        <v>1</v>
      </c>
      <c r="AF15">
        <v>0</v>
      </c>
      <c r="AG15">
        <v>8.0000000000000002E-3</v>
      </c>
      <c r="AH15">
        <v>205.696</v>
      </c>
      <c r="AI15">
        <v>165.46</v>
      </c>
      <c r="AJ15">
        <v>234.77699999999999</v>
      </c>
      <c r="AK15">
        <v>1.5129999999999999</v>
      </c>
      <c r="AL15">
        <f t="shared" si="2"/>
        <v>0.64842857142857147</v>
      </c>
      <c r="AN15" s="138"/>
      <c r="AO15" s="137"/>
      <c r="AP15" s="137"/>
      <c r="AQ15" t="s">
        <v>59</v>
      </c>
      <c r="AR15">
        <v>1</v>
      </c>
      <c r="AS15">
        <v>1</v>
      </c>
      <c r="AY15">
        <f t="shared" si="3"/>
        <v>0</v>
      </c>
      <c r="BA15" s="139"/>
      <c r="BB15" s="137"/>
      <c r="BC15" s="137">
        <v>2</v>
      </c>
      <c r="BD15" t="s">
        <v>52</v>
      </c>
      <c r="BE15">
        <v>1</v>
      </c>
      <c r="BF15">
        <v>0</v>
      </c>
      <c r="BG15">
        <v>1E-3</v>
      </c>
      <c r="BH15">
        <v>173.82400000000001</v>
      </c>
      <c r="BI15">
        <v>156.78</v>
      </c>
      <c r="BJ15">
        <v>186.40899999999999</v>
      </c>
      <c r="BK15">
        <v>0.20399999999999999</v>
      </c>
      <c r="BL15">
        <f t="shared" si="4"/>
        <v>7.9480519480519471E-2</v>
      </c>
      <c r="BN15" s="139"/>
      <c r="BO15" s="137"/>
      <c r="BP15" s="137"/>
      <c r="BQ15" t="s">
        <v>60</v>
      </c>
      <c r="BR15">
        <v>1</v>
      </c>
      <c r="BS15">
        <v>0</v>
      </c>
      <c r="BT15" s="140">
        <v>8.3219999999999995E-4</v>
      </c>
      <c r="BU15">
        <v>193.70599999999999</v>
      </c>
      <c r="BV15">
        <v>103.67700000000001</v>
      </c>
      <c r="BW15">
        <v>207.08500000000001</v>
      </c>
      <c r="BX15">
        <v>0.16</v>
      </c>
      <c r="BY15">
        <f t="shared" si="5"/>
        <v>6.2337662337662338E-2</v>
      </c>
    </row>
    <row r="16" spans="1:77" x14ac:dyDescent="0.3">
      <c r="A16" s="136"/>
      <c r="B16" s="137"/>
      <c r="C16" s="137"/>
      <c r="D16" t="s">
        <v>59</v>
      </c>
      <c r="E16">
        <v>1</v>
      </c>
      <c r="F16">
        <v>0</v>
      </c>
      <c r="G16">
        <v>8.0000000000000002E-3</v>
      </c>
      <c r="H16">
        <v>194.33500000000001</v>
      </c>
      <c r="I16">
        <v>133.768</v>
      </c>
      <c r="J16">
        <v>229.50700000000001</v>
      </c>
      <c r="K16">
        <v>1.5680000000000001</v>
      </c>
      <c r="L16">
        <f t="shared" si="1"/>
        <v>0.7587096774193548</v>
      </c>
      <c r="N16" s="136"/>
      <c r="O16" s="137"/>
      <c r="P16" s="137"/>
      <c r="Q16" t="s">
        <v>56</v>
      </c>
      <c r="R16">
        <v>1</v>
      </c>
      <c r="S16">
        <v>1</v>
      </c>
      <c r="Y16">
        <f t="shared" si="0"/>
        <v>0</v>
      </c>
      <c r="AA16" s="138"/>
      <c r="AB16" s="137"/>
      <c r="AC16" s="137"/>
      <c r="AD16" t="s">
        <v>60</v>
      </c>
      <c r="AE16">
        <v>1</v>
      </c>
      <c r="AF16">
        <v>0</v>
      </c>
      <c r="AG16">
        <v>1.2999999999999999E-2</v>
      </c>
      <c r="AH16">
        <v>176.59399999999999</v>
      </c>
      <c r="AI16">
        <v>77.438000000000002</v>
      </c>
      <c r="AJ16">
        <v>212.679</v>
      </c>
      <c r="AK16">
        <v>2.4870000000000001</v>
      </c>
      <c r="AL16">
        <f t="shared" si="2"/>
        <v>1.0658571428571428</v>
      </c>
      <c r="AN16" s="138"/>
      <c r="AO16" s="137"/>
      <c r="AP16" s="137">
        <v>3</v>
      </c>
      <c r="AQ16" t="s">
        <v>52</v>
      </c>
      <c r="AR16">
        <v>1</v>
      </c>
      <c r="AS16">
        <v>1</v>
      </c>
      <c r="AY16">
        <f t="shared" si="3"/>
        <v>0</v>
      </c>
      <c r="BA16" s="139"/>
      <c r="BB16" s="137"/>
      <c r="BC16" s="137"/>
      <c r="BD16" t="s">
        <v>55</v>
      </c>
      <c r="BE16">
        <v>1</v>
      </c>
      <c r="BF16">
        <v>0</v>
      </c>
      <c r="BG16">
        <v>2E-3</v>
      </c>
      <c r="BH16">
        <v>167.00399999999999</v>
      </c>
      <c r="BI16">
        <v>146.714</v>
      </c>
      <c r="BJ16">
        <v>185.57499999999999</v>
      </c>
      <c r="BK16">
        <v>0.30499999999999999</v>
      </c>
      <c r="BL16">
        <f t="shared" si="4"/>
        <v>0.11883116883116883</v>
      </c>
      <c r="BN16" s="139"/>
      <c r="BO16" s="137"/>
      <c r="BP16" s="137"/>
      <c r="BQ16" t="s">
        <v>61</v>
      </c>
      <c r="BR16">
        <v>1</v>
      </c>
      <c r="BS16">
        <v>0</v>
      </c>
      <c r="BT16">
        <v>7.0000000000000001E-3</v>
      </c>
      <c r="BU16">
        <v>191.351</v>
      </c>
      <c r="BV16">
        <v>77.216999999999999</v>
      </c>
      <c r="BW16">
        <v>208.80500000000001</v>
      </c>
      <c r="BX16">
        <v>1.3680000000000001</v>
      </c>
      <c r="BY16">
        <f t="shared" si="5"/>
        <v>0.53298701298701301</v>
      </c>
    </row>
    <row r="17" spans="1:77" x14ac:dyDescent="0.3">
      <c r="A17" s="136"/>
      <c r="B17" s="137"/>
      <c r="C17" s="137">
        <v>3</v>
      </c>
      <c r="D17" t="s">
        <v>52</v>
      </c>
      <c r="E17">
        <v>1</v>
      </c>
      <c r="F17">
        <v>0</v>
      </c>
      <c r="G17">
        <v>6.0000000000000001E-3</v>
      </c>
      <c r="H17">
        <v>214.363</v>
      </c>
      <c r="I17">
        <v>83.063000000000002</v>
      </c>
      <c r="J17">
        <v>244.989</v>
      </c>
      <c r="K17">
        <v>1.19</v>
      </c>
      <c r="L17">
        <f t="shared" si="1"/>
        <v>0.57580645161290323</v>
      </c>
      <c r="N17" s="136"/>
      <c r="O17" s="137"/>
      <c r="P17" s="137"/>
      <c r="Q17" t="s">
        <v>57</v>
      </c>
      <c r="R17">
        <v>1</v>
      </c>
      <c r="S17">
        <v>0</v>
      </c>
      <c r="T17">
        <v>8.9999999999999993E-3</v>
      </c>
      <c r="U17">
        <v>160.99100000000001</v>
      </c>
      <c r="V17">
        <v>55.093000000000004</v>
      </c>
      <c r="W17">
        <v>232.066</v>
      </c>
      <c r="X17">
        <v>1.7509999999999999</v>
      </c>
      <c r="Y17">
        <f t="shared" si="0"/>
        <v>0.84725806451612895</v>
      </c>
      <c r="AA17" s="138"/>
      <c r="AB17" s="137"/>
      <c r="AC17" s="137"/>
      <c r="AD17" t="s">
        <v>61</v>
      </c>
      <c r="AE17">
        <v>1</v>
      </c>
      <c r="AF17">
        <v>0</v>
      </c>
      <c r="AG17">
        <v>8.9999999999999993E-3</v>
      </c>
      <c r="AH17">
        <v>205.11099999999999</v>
      </c>
      <c r="AI17">
        <v>134.667</v>
      </c>
      <c r="AJ17">
        <v>225.904</v>
      </c>
      <c r="AK17">
        <v>1.669</v>
      </c>
      <c r="AL17">
        <f t="shared" si="2"/>
        <v>0.7152857142857143</v>
      </c>
      <c r="AN17" s="138"/>
      <c r="AO17" s="137"/>
      <c r="AP17" s="137"/>
      <c r="AQ17" t="s">
        <v>55</v>
      </c>
      <c r="AR17">
        <v>1</v>
      </c>
      <c r="AS17">
        <v>0</v>
      </c>
      <c r="AT17">
        <v>6.0000000000000001E-3</v>
      </c>
      <c r="AU17">
        <v>104.462</v>
      </c>
      <c r="AV17">
        <v>25.867999999999999</v>
      </c>
      <c r="AW17">
        <v>195.31800000000001</v>
      </c>
      <c r="AX17">
        <v>1.175</v>
      </c>
      <c r="AY17">
        <f t="shared" si="3"/>
        <v>0.50357142857142856</v>
      </c>
      <c r="BA17" s="139"/>
      <c r="BB17" s="137"/>
      <c r="BC17" s="137"/>
      <c r="BD17" t="s">
        <v>56</v>
      </c>
      <c r="BE17">
        <v>1</v>
      </c>
      <c r="BF17">
        <v>1</v>
      </c>
      <c r="BL17">
        <f t="shared" si="4"/>
        <v>0</v>
      </c>
      <c r="BN17" s="139"/>
      <c r="BO17" s="137"/>
      <c r="BP17" s="137"/>
      <c r="BQ17" t="s">
        <v>62</v>
      </c>
      <c r="BR17">
        <v>1</v>
      </c>
      <c r="BS17">
        <v>1</v>
      </c>
      <c r="BY17">
        <f t="shared" si="5"/>
        <v>0</v>
      </c>
    </row>
    <row r="18" spans="1:77" x14ac:dyDescent="0.3">
      <c r="A18" s="136"/>
      <c r="B18" s="137"/>
      <c r="C18" s="137"/>
      <c r="D18" t="s">
        <v>55</v>
      </c>
      <c r="E18">
        <v>1</v>
      </c>
      <c r="F18">
        <v>0</v>
      </c>
      <c r="G18">
        <v>1.2999999999999999E-2</v>
      </c>
      <c r="H18">
        <v>191.10400000000001</v>
      </c>
      <c r="I18">
        <v>84.561999999999998</v>
      </c>
      <c r="J18">
        <v>233.66499999999999</v>
      </c>
      <c r="K18">
        <v>2.5089999999999999</v>
      </c>
      <c r="L18">
        <f t="shared" si="1"/>
        <v>1.2140322580645162</v>
      </c>
      <c r="N18" s="136"/>
      <c r="O18" s="137"/>
      <c r="P18" s="137"/>
      <c r="Q18" t="s">
        <v>58</v>
      </c>
      <c r="R18">
        <v>1</v>
      </c>
      <c r="S18">
        <v>1</v>
      </c>
      <c r="Y18">
        <f t="shared" si="0"/>
        <v>0</v>
      </c>
      <c r="AA18" s="138"/>
      <c r="AB18" s="137"/>
      <c r="AC18" s="137"/>
      <c r="AD18" t="s">
        <v>62</v>
      </c>
      <c r="AE18">
        <v>1</v>
      </c>
      <c r="AF18">
        <v>0</v>
      </c>
      <c r="AG18">
        <v>0.01</v>
      </c>
      <c r="AH18">
        <v>191.785</v>
      </c>
      <c r="AI18">
        <v>151.84899999999999</v>
      </c>
      <c r="AJ18">
        <v>218.619</v>
      </c>
      <c r="AK18">
        <v>1.9179999999999999</v>
      </c>
      <c r="AL18">
        <f t="shared" si="2"/>
        <v>0.82199999999999995</v>
      </c>
      <c r="AN18" s="138"/>
      <c r="AO18" s="137"/>
      <c r="AP18" s="137"/>
      <c r="AQ18" t="s">
        <v>56</v>
      </c>
      <c r="AR18">
        <v>1</v>
      </c>
      <c r="AS18">
        <v>0</v>
      </c>
      <c r="AT18">
        <v>1.0999999999999999E-2</v>
      </c>
      <c r="AU18">
        <v>191.03399999999999</v>
      </c>
      <c r="AV18">
        <v>110.333</v>
      </c>
      <c r="AW18">
        <v>209.20099999999999</v>
      </c>
      <c r="AX18">
        <v>2.048</v>
      </c>
      <c r="AY18">
        <f t="shared" si="3"/>
        <v>0.87771428571428567</v>
      </c>
      <c r="BA18" s="139"/>
      <c r="BB18" s="137"/>
      <c r="BC18" s="137"/>
      <c r="BD18" t="s">
        <v>57</v>
      </c>
      <c r="BE18">
        <v>1</v>
      </c>
      <c r="BF18">
        <v>0</v>
      </c>
      <c r="BG18">
        <v>3.0000000000000001E-3</v>
      </c>
      <c r="BH18">
        <v>194.02199999999999</v>
      </c>
      <c r="BI18">
        <v>132.142</v>
      </c>
      <c r="BJ18">
        <v>226.97800000000001</v>
      </c>
      <c r="BK18">
        <v>0.60899999999999999</v>
      </c>
      <c r="BL18">
        <f t="shared" si="4"/>
        <v>0.23727272727272727</v>
      </c>
      <c r="BN18" s="139"/>
      <c r="BO18" s="137"/>
      <c r="BP18" s="137"/>
      <c r="BQ18" t="s">
        <v>63</v>
      </c>
      <c r="BR18">
        <v>1</v>
      </c>
      <c r="BS18">
        <v>0</v>
      </c>
      <c r="BT18">
        <v>1E-3</v>
      </c>
      <c r="BU18">
        <v>192.79599999999999</v>
      </c>
      <c r="BV18">
        <v>135.42500000000001</v>
      </c>
      <c r="BW18">
        <v>214.261</v>
      </c>
      <c r="BX18">
        <v>0.27800000000000002</v>
      </c>
      <c r="BY18">
        <f t="shared" si="5"/>
        <v>0.10831168831168832</v>
      </c>
    </row>
    <row r="19" spans="1:77" x14ac:dyDescent="0.3">
      <c r="A19" s="136"/>
      <c r="B19" s="137"/>
      <c r="C19" s="137"/>
      <c r="D19" t="s">
        <v>56</v>
      </c>
      <c r="E19">
        <v>1</v>
      </c>
      <c r="F19">
        <v>0</v>
      </c>
      <c r="G19">
        <v>5.0000000000000001E-3</v>
      </c>
      <c r="H19">
        <v>193.67500000000001</v>
      </c>
      <c r="I19">
        <v>121.017</v>
      </c>
      <c r="J19">
        <v>219.072</v>
      </c>
      <c r="K19">
        <v>0.97399999999999998</v>
      </c>
      <c r="L19">
        <f t="shared" si="1"/>
        <v>0.47129032258064513</v>
      </c>
      <c r="N19" s="136"/>
      <c r="O19" s="137"/>
      <c r="P19" s="137"/>
      <c r="Q19" t="s">
        <v>59</v>
      </c>
      <c r="R19">
        <v>1</v>
      </c>
      <c r="S19">
        <v>0</v>
      </c>
      <c r="T19">
        <v>1.7000000000000001E-2</v>
      </c>
      <c r="U19">
        <v>190.41</v>
      </c>
      <c r="V19">
        <v>103.773</v>
      </c>
      <c r="W19">
        <v>211.82900000000001</v>
      </c>
      <c r="X19">
        <v>3.1850000000000001</v>
      </c>
      <c r="Y19">
        <f t="shared" si="0"/>
        <v>1.5411290322580644</v>
      </c>
      <c r="AA19" s="138"/>
      <c r="AB19" s="137"/>
      <c r="AC19" s="137"/>
      <c r="AD19" t="s">
        <v>63</v>
      </c>
      <c r="AE19">
        <v>1</v>
      </c>
      <c r="AF19">
        <v>0</v>
      </c>
      <c r="AG19">
        <v>8.9999999999999993E-3</v>
      </c>
      <c r="AH19">
        <v>177.79</v>
      </c>
      <c r="AI19">
        <v>122.893</v>
      </c>
      <c r="AJ19">
        <v>199.24</v>
      </c>
      <c r="AK19">
        <v>1.778</v>
      </c>
      <c r="AL19">
        <f t="shared" si="2"/>
        <v>0.76200000000000001</v>
      </c>
      <c r="AN19" s="138"/>
      <c r="AO19" s="137"/>
      <c r="AP19" s="137"/>
      <c r="AQ19" t="s">
        <v>57</v>
      </c>
      <c r="AR19">
        <v>1</v>
      </c>
      <c r="AS19">
        <v>0</v>
      </c>
      <c r="AT19">
        <v>2E-3</v>
      </c>
      <c r="AU19">
        <v>175.80699999999999</v>
      </c>
      <c r="AV19">
        <v>115.667</v>
      </c>
      <c r="AW19">
        <v>193.66</v>
      </c>
      <c r="AX19">
        <v>0.43099999999999999</v>
      </c>
      <c r="AY19">
        <f t="shared" si="3"/>
        <v>0.18471428571428569</v>
      </c>
      <c r="BA19" s="139"/>
      <c r="BB19" s="137"/>
      <c r="BC19" s="137"/>
      <c r="BD19" t="s">
        <v>58</v>
      </c>
      <c r="BE19">
        <v>1</v>
      </c>
      <c r="BF19">
        <v>0</v>
      </c>
      <c r="BG19">
        <v>5.0000000000000001E-3</v>
      </c>
      <c r="BH19">
        <v>187.809</v>
      </c>
      <c r="BI19">
        <v>78.165999999999997</v>
      </c>
      <c r="BJ19">
        <v>224.892</v>
      </c>
      <c r="BK19">
        <v>1.0429999999999999</v>
      </c>
      <c r="BL19">
        <f t="shared" si="4"/>
        <v>0.40636363636363632</v>
      </c>
      <c r="BN19" s="139"/>
      <c r="BO19" s="137"/>
      <c r="BP19" s="137"/>
      <c r="BQ19" t="s">
        <v>64</v>
      </c>
      <c r="BR19">
        <v>1</v>
      </c>
      <c r="BS19">
        <v>0</v>
      </c>
      <c r="BT19">
        <v>5.0000000000000001E-3</v>
      </c>
      <c r="BU19">
        <v>107.47499999999999</v>
      </c>
      <c r="BV19">
        <v>82.397000000000006</v>
      </c>
      <c r="BW19">
        <v>133.333</v>
      </c>
      <c r="BX19">
        <v>1.016</v>
      </c>
      <c r="BY19">
        <f t="shared" si="5"/>
        <v>0.39584415584415583</v>
      </c>
    </row>
    <row r="20" spans="1:77" x14ac:dyDescent="0.3">
      <c r="A20" s="136"/>
      <c r="B20" s="137"/>
      <c r="C20" s="137"/>
      <c r="D20" t="s">
        <v>57</v>
      </c>
      <c r="E20">
        <v>1</v>
      </c>
      <c r="F20">
        <v>0</v>
      </c>
      <c r="G20">
        <v>5.0000000000000001E-3</v>
      </c>
      <c r="H20">
        <v>207.72800000000001</v>
      </c>
      <c r="I20">
        <v>165.20099999999999</v>
      </c>
      <c r="J20">
        <v>237.42599999999999</v>
      </c>
      <c r="K20">
        <v>1.0369999999999999</v>
      </c>
      <c r="L20">
        <f t="shared" si="1"/>
        <v>0.50177419354838704</v>
      </c>
      <c r="N20" s="136"/>
      <c r="O20" s="137"/>
      <c r="P20" s="137"/>
      <c r="Q20" t="s">
        <v>60</v>
      </c>
      <c r="R20">
        <v>1</v>
      </c>
      <c r="S20">
        <v>0</v>
      </c>
      <c r="T20">
        <v>2E-3</v>
      </c>
      <c r="U20">
        <v>170.50800000000001</v>
      </c>
      <c r="V20">
        <v>95.332999999999998</v>
      </c>
      <c r="W20">
        <v>186.71199999999999</v>
      </c>
      <c r="X20">
        <v>0.33400000000000002</v>
      </c>
      <c r="Y20">
        <f t="shared" si="0"/>
        <v>0.16161290322580646</v>
      </c>
      <c r="AA20" s="138"/>
      <c r="AB20" s="137"/>
      <c r="AC20" s="137"/>
      <c r="AD20" t="s">
        <v>64</v>
      </c>
      <c r="AE20">
        <v>1</v>
      </c>
      <c r="AF20">
        <v>0</v>
      </c>
      <c r="AG20">
        <v>0.01</v>
      </c>
      <c r="AH20">
        <v>166.745</v>
      </c>
      <c r="AI20">
        <v>116.64700000000001</v>
      </c>
      <c r="AJ20">
        <v>198.32599999999999</v>
      </c>
      <c r="AK20">
        <v>1.9419999999999999</v>
      </c>
      <c r="AL20">
        <f t="shared" si="2"/>
        <v>0.8322857142857143</v>
      </c>
      <c r="AN20" s="138"/>
      <c r="AO20" s="137"/>
      <c r="AP20" s="137"/>
      <c r="AQ20" t="s">
        <v>58</v>
      </c>
      <c r="AR20">
        <v>1</v>
      </c>
      <c r="AS20">
        <v>0</v>
      </c>
      <c r="AT20">
        <v>8.0000000000000002E-3</v>
      </c>
      <c r="AU20">
        <v>187.191</v>
      </c>
      <c r="AV20">
        <v>143.04599999999999</v>
      </c>
      <c r="AW20">
        <v>203.29300000000001</v>
      </c>
      <c r="AX20">
        <v>1.4650000000000001</v>
      </c>
      <c r="AY20">
        <f t="shared" si="3"/>
        <v>0.62785714285714289</v>
      </c>
      <c r="BA20" s="139"/>
      <c r="BB20" s="137"/>
      <c r="BC20" s="137"/>
      <c r="BD20" t="s">
        <v>59</v>
      </c>
      <c r="BE20">
        <v>1</v>
      </c>
      <c r="BF20">
        <v>1</v>
      </c>
      <c r="BL20">
        <f t="shared" si="4"/>
        <v>0</v>
      </c>
      <c r="BN20" s="139"/>
      <c r="BO20" s="137"/>
      <c r="BP20" s="137"/>
      <c r="BQ20" t="s">
        <v>65</v>
      </c>
      <c r="BR20">
        <v>1</v>
      </c>
      <c r="BS20">
        <v>0</v>
      </c>
      <c r="BT20">
        <v>8.0000000000000002E-3</v>
      </c>
      <c r="BU20">
        <v>173.16900000000001</v>
      </c>
      <c r="BV20">
        <v>87.06</v>
      </c>
      <c r="BW20">
        <v>197.74600000000001</v>
      </c>
      <c r="BX20">
        <v>1.554</v>
      </c>
      <c r="BY20">
        <f t="shared" si="5"/>
        <v>0.60545454545454547</v>
      </c>
    </row>
    <row r="21" spans="1:77" x14ac:dyDescent="0.3">
      <c r="A21" s="136"/>
      <c r="B21" s="137"/>
      <c r="C21" s="137"/>
      <c r="D21" t="s">
        <v>58</v>
      </c>
      <c r="E21">
        <v>1</v>
      </c>
      <c r="F21">
        <v>0</v>
      </c>
      <c r="G21">
        <v>2E-3</v>
      </c>
      <c r="H21">
        <v>222.53</v>
      </c>
      <c r="I21">
        <v>181</v>
      </c>
      <c r="J21">
        <v>238.90199999999999</v>
      </c>
      <c r="K21">
        <v>0.33500000000000002</v>
      </c>
      <c r="L21">
        <f t="shared" si="1"/>
        <v>0.1620967741935484</v>
      </c>
      <c r="N21" s="136"/>
      <c r="O21" s="137"/>
      <c r="P21" s="137">
        <v>3</v>
      </c>
      <c r="Q21" t="s">
        <v>52</v>
      </c>
      <c r="R21">
        <v>1</v>
      </c>
      <c r="S21">
        <v>0</v>
      </c>
      <c r="T21">
        <v>8.0000000000000002E-3</v>
      </c>
      <c r="U21">
        <v>189.595</v>
      </c>
      <c r="V21">
        <v>132.434</v>
      </c>
      <c r="W21">
        <v>215.62299999999999</v>
      </c>
      <c r="X21">
        <v>1.575</v>
      </c>
      <c r="Y21">
        <f t="shared" si="0"/>
        <v>0.76209677419354838</v>
      </c>
      <c r="AA21" s="138"/>
      <c r="AB21" s="137"/>
      <c r="AC21" s="137"/>
      <c r="AD21" t="s">
        <v>65</v>
      </c>
      <c r="AE21">
        <v>1</v>
      </c>
      <c r="AF21">
        <v>0</v>
      </c>
      <c r="AG21">
        <v>5.0000000000000001E-3</v>
      </c>
      <c r="AH21">
        <v>178.43700000000001</v>
      </c>
      <c r="AI21">
        <v>134.32499999999999</v>
      </c>
      <c r="AJ21">
        <v>208.12</v>
      </c>
      <c r="AK21">
        <v>1.056</v>
      </c>
      <c r="AL21">
        <f t="shared" si="2"/>
        <v>0.45257142857142857</v>
      </c>
      <c r="AN21" s="138"/>
      <c r="AO21" s="137"/>
      <c r="AP21" s="137"/>
      <c r="AQ21" t="s">
        <v>59</v>
      </c>
      <c r="AR21">
        <v>1</v>
      </c>
      <c r="AS21">
        <v>0</v>
      </c>
      <c r="AT21">
        <v>6.0000000000000001E-3</v>
      </c>
      <c r="AU21">
        <v>189.10900000000001</v>
      </c>
      <c r="AV21">
        <v>90.332999999999998</v>
      </c>
      <c r="AW21">
        <v>213.32599999999999</v>
      </c>
      <c r="AX21">
        <v>1.1499999999999999</v>
      </c>
      <c r="AY21">
        <f t="shared" si="3"/>
        <v>0.49285714285714283</v>
      </c>
      <c r="BA21" s="139"/>
      <c r="BB21" s="137"/>
      <c r="BC21" s="137"/>
      <c r="BD21" t="s">
        <v>60</v>
      </c>
      <c r="BE21">
        <v>1</v>
      </c>
      <c r="BF21">
        <v>0</v>
      </c>
      <c r="BG21">
        <v>1.2999999999999999E-2</v>
      </c>
      <c r="BH21">
        <v>126.44499999999999</v>
      </c>
      <c r="BI21">
        <v>78.097999999999999</v>
      </c>
      <c r="BJ21">
        <v>185.15899999999999</v>
      </c>
      <c r="BK21">
        <v>2.5979999999999999</v>
      </c>
      <c r="BL21">
        <f t="shared" si="4"/>
        <v>1.0122077922077921</v>
      </c>
      <c r="BN21" s="139"/>
      <c r="BO21" s="137"/>
      <c r="BP21" s="137"/>
      <c r="BQ21" t="s">
        <v>66</v>
      </c>
      <c r="BR21">
        <v>1</v>
      </c>
      <c r="BS21">
        <v>0</v>
      </c>
      <c r="BT21">
        <v>8.0000000000000002E-3</v>
      </c>
      <c r="BU21">
        <v>157.27099999999999</v>
      </c>
      <c r="BV21">
        <v>96.667000000000002</v>
      </c>
      <c r="BW21">
        <v>182.852</v>
      </c>
      <c r="BX21">
        <v>1.5940000000000001</v>
      </c>
      <c r="BY21">
        <f t="shared" si="5"/>
        <v>0.62103896103896106</v>
      </c>
    </row>
    <row r="22" spans="1:77" x14ac:dyDescent="0.3">
      <c r="A22" s="136"/>
      <c r="B22" s="137"/>
      <c r="C22" s="137"/>
      <c r="D22" t="s">
        <v>59</v>
      </c>
      <c r="E22">
        <v>1</v>
      </c>
      <c r="F22">
        <v>0</v>
      </c>
      <c r="G22">
        <v>3.0000000000000001E-3</v>
      </c>
      <c r="H22">
        <v>241.68299999999999</v>
      </c>
      <c r="I22">
        <v>105.333</v>
      </c>
      <c r="J22">
        <v>254.74600000000001</v>
      </c>
      <c r="K22">
        <v>0.504</v>
      </c>
      <c r="L22">
        <f t="shared" si="1"/>
        <v>0.24387096774193545</v>
      </c>
      <c r="N22" s="136"/>
      <c r="O22" s="137"/>
      <c r="P22" s="137"/>
      <c r="Q22" t="s">
        <v>55</v>
      </c>
      <c r="R22">
        <v>1</v>
      </c>
      <c r="S22">
        <v>0</v>
      </c>
      <c r="T22">
        <v>1.2999999999999999E-2</v>
      </c>
      <c r="U22">
        <v>193.32300000000001</v>
      </c>
      <c r="V22">
        <v>137.21100000000001</v>
      </c>
      <c r="W22">
        <v>218.75399999999999</v>
      </c>
      <c r="X22">
        <v>2.4780000000000002</v>
      </c>
      <c r="Y22">
        <f t="shared" si="0"/>
        <v>1.1990322580645161</v>
      </c>
      <c r="AA22" s="138"/>
      <c r="AB22" s="137"/>
      <c r="AC22" s="137"/>
      <c r="AD22" t="s">
        <v>66</v>
      </c>
      <c r="AE22">
        <v>1</v>
      </c>
      <c r="AF22">
        <v>0</v>
      </c>
      <c r="AG22">
        <v>3.0000000000000001E-3</v>
      </c>
      <c r="AH22">
        <v>182.41</v>
      </c>
      <c r="AI22">
        <v>129.667</v>
      </c>
      <c r="AJ22">
        <v>195.91900000000001</v>
      </c>
      <c r="AK22">
        <v>0.52900000000000003</v>
      </c>
      <c r="AL22">
        <f t="shared" si="2"/>
        <v>0.22671428571428573</v>
      </c>
      <c r="AN22" s="138"/>
      <c r="AO22" s="137"/>
      <c r="AP22" s="137"/>
      <c r="AQ22" t="s">
        <v>60</v>
      </c>
      <c r="AR22">
        <v>1</v>
      </c>
      <c r="AS22">
        <v>0</v>
      </c>
      <c r="AT22">
        <v>1E-3</v>
      </c>
      <c r="AU22">
        <v>176.36</v>
      </c>
      <c r="AV22">
        <v>106.21299999999999</v>
      </c>
      <c r="AW22">
        <v>204.20699999999999</v>
      </c>
      <c r="AX22">
        <v>0.28299999999999997</v>
      </c>
      <c r="AY22">
        <f t="shared" si="3"/>
        <v>0.12128571428571427</v>
      </c>
      <c r="BA22" s="139"/>
      <c r="BB22" s="137"/>
      <c r="BC22" s="137"/>
      <c r="BD22" t="s">
        <v>61</v>
      </c>
      <c r="BE22">
        <v>1</v>
      </c>
      <c r="BF22">
        <v>0</v>
      </c>
      <c r="BG22" s="140">
        <v>9.9329999999999991E-4</v>
      </c>
      <c r="BH22">
        <v>163.56</v>
      </c>
      <c r="BI22">
        <v>99.667000000000002</v>
      </c>
      <c r="BJ22">
        <v>183.577</v>
      </c>
      <c r="BK22">
        <v>0.191</v>
      </c>
      <c r="BL22">
        <f t="shared" si="4"/>
        <v>7.4415584415584421E-2</v>
      </c>
      <c r="BN22" s="139"/>
      <c r="BO22" s="137"/>
      <c r="BP22" s="137"/>
      <c r="BQ22" t="s">
        <v>67</v>
      </c>
      <c r="BR22">
        <v>1</v>
      </c>
      <c r="BS22">
        <v>1</v>
      </c>
      <c r="BY22">
        <f t="shared" si="5"/>
        <v>0</v>
      </c>
    </row>
    <row r="23" spans="1:77" x14ac:dyDescent="0.3">
      <c r="A23" s="136"/>
      <c r="B23" s="137" t="s">
        <v>68</v>
      </c>
      <c r="C23" s="137">
        <v>1</v>
      </c>
      <c r="D23" t="s">
        <v>52</v>
      </c>
      <c r="E23">
        <v>2</v>
      </c>
      <c r="F23">
        <v>0</v>
      </c>
      <c r="G23">
        <v>1.0999999999999999E-2</v>
      </c>
      <c r="H23">
        <v>198.81</v>
      </c>
      <c r="I23">
        <v>102.583</v>
      </c>
      <c r="J23">
        <v>229.55</v>
      </c>
      <c r="K23">
        <v>2.0259999999999998</v>
      </c>
      <c r="L23">
        <f t="shared" si="1"/>
        <v>0.9803225806451612</v>
      </c>
      <c r="N23" s="136"/>
      <c r="O23" s="137"/>
      <c r="P23" s="137"/>
      <c r="Q23" t="s">
        <v>56</v>
      </c>
      <c r="R23">
        <v>1</v>
      </c>
      <c r="S23">
        <v>0</v>
      </c>
      <c r="T23">
        <v>5.0000000000000001E-3</v>
      </c>
      <c r="U23">
        <v>177.45500000000001</v>
      </c>
      <c r="V23">
        <v>151.07900000000001</v>
      </c>
      <c r="W23">
        <v>192.28</v>
      </c>
      <c r="X23">
        <v>1.0569999999999999</v>
      </c>
      <c r="Y23">
        <f t="shared" si="0"/>
        <v>0.51145161290322572</v>
      </c>
      <c r="AA23" s="138"/>
      <c r="AB23" s="137"/>
      <c r="AC23" s="137"/>
      <c r="AD23" t="s">
        <v>67</v>
      </c>
      <c r="AE23">
        <v>1</v>
      </c>
      <c r="AF23">
        <v>0</v>
      </c>
      <c r="AG23">
        <v>6.0000000000000001E-3</v>
      </c>
      <c r="AH23">
        <v>157.953</v>
      </c>
      <c r="AI23">
        <v>104.96299999999999</v>
      </c>
      <c r="AJ23">
        <v>199.85900000000001</v>
      </c>
      <c r="AK23">
        <v>1.129</v>
      </c>
      <c r="AL23">
        <f t="shared" si="2"/>
        <v>0.48385714285714287</v>
      </c>
      <c r="AN23" s="138"/>
      <c r="AO23" s="137"/>
      <c r="AP23" s="137"/>
      <c r="AQ23" t="s">
        <v>61</v>
      </c>
      <c r="AR23">
        <v>1</v>
      </c>
      <c r="AS23">
        <v>1</v>
      </c>
      <c r="AY23">
        <f t="shared" si="3"/>
        <v>0</v>
      </c>
      <c r="BA23" s="139"/>
      <c r="BB23" s="137"/>
      <c r="BC23" s="137"/>
      <c r="BD23" t="s">
        <v>62</v>
      </c>
      <c r="BE23">
        <v>1</v>
      </c>
      <c r="BF23">
        <v>0</v>
      </c>
      <c r="BG23">
        <v>7.0000000000000001E-3</v>
      </c>
      <c r="BH23">
        <v>183.46799999999999</v>
      </c>
      <c r="BI23">
        <v>126.935</v>
      </c>
      <c r="BJ23">
        <v>204.96899999999999</v>
      </c>
      <c r="BK23">
        <v>1.393</v>
      </c>
      <c r="BL23">
        <f t="shared" si="4"/>
        <v>0.54272727272727272</v>
      </c>
      <c r="BN23" s="139"/>
      <c r="BO23" s="137"/>
      <c r="BP23" s="137"/>
      <c r="BQ23" t="s">
        <v>69</v>
      </c>
      <c r="BR23">
        <v>1</v>
      </c>
      <c r="BS23">
        <v>0</v>
      </c>
      <c r="BT23">
        <v>1.0999999999999999E-2</v>
      </c>
      <c r="BU23">
        <v>161.50299999999999</v>
      </c>
      <c r="BV23">
        <v>117.19799999999999</v>
      </c>
      <c r="BW23">
        <v>195.09399999999999</v>
      </c>
      <c r="BX23">
        <v>2.1659999999999999</v>
      </c>
      <c r="BY23">
        <f t="shared" si="5"/>
        <v>0.84389610389610392</v>
      </c>
    </row>
    <row r="24" spans="1:77" x14ac:dyDescent="0.3">
      <c r="A24" s="136"/>
      <c r="B24" s="137"/>
      <c r="C24" s="137"/>
      <c r="D24" t="s">
        <v>52</v>
      </c>
      <c r="F24">
        <v>0</v>
      </c>
      <c r="G24">
        <v>1.0999999999999999E-2</v>
      </c>
      <c r="H24">
        <v>188.09399999999999</v>
      </c>
      <c r="I24">
        <v>89.376000000000005</v>
      </c>
      <c r="J24">
        <v>233.065</v>
      </c>
      <c r="K24">
        <v>2.1579999999999999</v>
      </c>
      <c r="L24">
        <f t="shared" si="1"/>
        <v>1.0441935483870968</v>
      </c>
      <c r="N24" s="136"/>
      <c r="O24" s="137"/>
      <c r="P24" s="137"/>
      <c r="Q24" t="s">
        <v>57</v>
      </c>
      <c r="R24">
        <v>1</v>
      </c>
      <c r="S24">
        <v>0</v>
      </c>
      <c r="T24">
        <v>2.3E-2</v>
      </c>
      <c r="U24">
        <v>132.31299999999999</v>
      </c>
      <c r="V24">
        <v>62.073999999999998</v>
      </c>
      <c r="W24">
        <v>158.4</v>
      </c>
      <c r="X24">
        <v>4.4249999999999998</v>
      </c>
      <c r="Y24">
        <f t="shared" si="0"/>
        <v>2.1411290322580645</v>
      </c>
      <c r="AA24" s="138"/>
      <c r="AB24" s="137"/>
      <c r="AC24" s="137"/>
      <c r="AD24" t="s">
        <v>69</v>
      </c>
      <c r="AE24">
        <v>1</v>
      </c>
      <c r="AF24">
        <v>0</v>
      </c>
      <c r="AG24">
        <v>1E-3</v>
      </c>
      <c r="AH24">
        <v>203.15600000000001</v>
      </c>
      <c r="AI24">
        <v>170</v>
      </c>
      <c r="AJ24">
        <v>216.02500000000001</v>
      </c>
      <c r="AK24">
        <v>0.255</v>
      </c>
      <c r="AL24">
        <f t="shared" si="2"/>
        <v>0.10928571428571429</v>
      </c>
      <c r="AN24" s="138"/>
      <c r="AO24" s="137" t="s">
        <v>68</v>
      </c>
      <c r="AP24" s="137">
        <v>1</v>
      </c>
      <c r="AQ24" t="s">
        <v>52</v>
      </c>
      <c r="AR24">
        <v>1</v>
      </c>
      <c r="AS24">
        <v>0</v>
      </c>
      <c r="AT24">
        <v>3.0000000000000001E-3</v>
      </c>
      <c r="AU24">
        <v>185.75800000000001</v>
      </c>
      <c r="AV24">
        <v>82.453999999999994</v>
      </c>
      <c r="AW24">
        <v>207.67</v>
      </c>
      <c r="AX24">
        <v>0.50600000000000001</v>
      </c>
      <c r="AY24">
        <f t="shared" si="3"/>
        <v>0.21685714285714286</v>
      </c>
      <c r="BA24" s="139"/>
      <c r="BB24" s="137"/>
      <c r="BC24" s="137"/>
      <c r="BD24" t="s">
        <v>63</v>
      </c>
      <c r="BE24">
        <v>1</v>
      </c>
      <c r="BF24">
        <v>0</v>
      </c>
      <c r="BG24">
        <v>0.01</v>
      </c>
      <c r="BH24">
        <v>169.98</v>
      </c>
      <c r="BI24">
        <v>135.155</v>
      </c>
      <c r="BJ24">
        <v>190.49199999999999</v>
      </c>
      <c r="BK24">
        <v>1.871</v>
      </c>
      <c r="BL24">
        <f t="shared" si="4"/>
        <v>0.72896103896103892</v>
      </c>
      <c r="BN24" s="139"/>
      <c r="BO24" s="137"/>
      <c r="BP24" s="137"/>
      <c r="BQ24" t="s">
        <v>70</v>
      </c>
      <c r="BR24">
        <v>1</v>
      </c>
      <c r="BS24">
        <v>0</v>
      </c>
      <c r="BT24">
        <v>7.0000000000000001E-3</v>
      </c>
      <c r="BU24">
        <v>197.393</v>
      </c>
      <c r="BV24">
        <v>125.099</v>
      </c>
      <c r="BW24">
        <v>220.678</v>
      </c>
      <c r="BX24">
        <v>1.4079999999999999</v>
      </c>
      <c r="BY24">
        <f t="shared" si="5"/>
        <v>0.54857142857142849</v>
      </c>
    </row>
    <row r="25" spans="1:77" x14ac:dyDescent="0.3">
      <c r="A25" s="136"/>
      <c r="B25" s="137"/>
      <c r="C25" s="137"/>
      <c r="D25" t="s">
        <v>55</v>
      </c>
      <c r="E25">
        <v>1</v>
      </c>
      <c r="F25">
        <v>0</v>
      </c>
      <c r="G25">
        <v>6.0000000000000001E-3</v>
      </c>
      <c r="H25">
        <v>212.875</v>
      </c>
      <c r="I25">
        <v>141.75299999999999</v>
      </c>
      <c r="J25">
        <v>239.13800000000001</v>
      </c>
      <c r="K25">
        <v>1.2529999999999999</v>
      </c>
      <c r="L25">
        <f t="shared" si="1"/>
        <v>0.60629032258064508</v>
      </c>
      <c r="N25" s="136"/>
      <c r="O25" s="137"/>
      <c r="P25" s="137"/>
      <c r="Q25" t="s">
        <v>58</v>
      </c>
      <c r="R25">
        <v>1</v>
      </c>
      <c r="S25">
        <v>0</v>
      </c>
      <c r="T25">
        <v>8.9999999999999993E-3</v>
      </c>
      <c r="U25">
        <v>171.47800000000001</v>
      </c>
      <c r="V25">
        <v>22.282</v>
      </c>
      <c r="W25">
        <v>201.69300000000001</v>
      </c>
      <c r="X25">
        <v>1.778</v>
      </c>
      <c r="Y25">
        <f t="shared" si="0"/>
        <v>0.86032258064516132</v>
      </c>
      <c r="AA25" s="138"/>
      <c r="AB25" s="137"/>
      <c r="AC25" s="137"/>
      <c r="AD25" t="s">
        <v>70</v>
      </c>
      <c r="AE25">
        <v>1</v>
      </c>
      <c r="AF25">
        <v>0</v>
      </c>
      <c r="AG25" s="140">
        <v>6.9800000000000005E-4</v>
      </c>
      <c r="AH25">
        <v>180.72900000000001</v>
      </c>
      <c r="AI25">
        <v>144.26300000000001</v>
      </c>
      <c r="AJ25">
        <v>205.958</v>
      </c>
      <c r="AK25">
        <v>0.13</v>
      </c>
      <c r="AL25">
        <f t="shared" si="2"/>
        <v>5.5714285714285716E-2</v>
      </c>
      <c r="AN25" s="138"/>
      <c r="AO25" s="137"/>
      <c r="AP25" s="137"/>
      <c r="AQ25" t="s">
        <v>55</v>
      </c>
      <c r="AR25">
        <v>1</v>
      </c>
      <c r="AS25">
        <v>0</v>
      </c>
      <c r="AT25">
        <v>2E-3</v>
      </c>
      <c r="AU25">
        <v>186.071</v>
      </c>
      <c r="AV25">
        <v>123.31</v>
      </c>
      <c r="AW25">
        <v>220.011</v>
      </c>
      <c r="AX25">
        <v>0.316</v>
      </c>
      <c r="AY25">
        <f t="shared" si="3"/>
        <v>0.13542857142857143</v>
      </c>
      <c r="BA25" s="139"/>
      <c r="BB25" s="137"/>
      <c r="BC25" s="137"/>
      <c r="BD25" t="s">
        <v>64</v>
      </c>
      <c r="BE25">
        <v>1</v>
      </c>
      <c r="BF25">
        <v>0</v>
      </c>
      <c r="BG25">
        <v>1.2E-2</v>
      </c>
      <c r="BH25">
        <v>191.29</v>
      </c>
      <c r="BI25">
        <v>126.53400000000001</v>
      </c>
      <c r="BJ25">
        <v>233.94499999999999</v>
      </c>
      <c r="BK25">
        <v>2.3140000000000001</v>
      </c>
      <c r="BL25">
        <f t="shared" si="4"/>
        <v>0.90155844155844156</v>
      </c>
      <c r="BN25" s="139"/>
      <c r="BO25" s="137"/>
      <c r="BP25" s="137">
        <v>3</v>
      </c>
      <c r="BQ25" t="s">
        <v>52</v>
      </c>
      <c r="BR25">
        <v>1</v>
      </c>
      <c r="BS25">
        <v>0</v>
      </c>
      <c r="BT25">
        <v>6.0000000000000001E-3</v>
      </c>
      <c r="BU25">
        <v>186.71199999999999</v>
      </c>
      <c r="BV25">
        <v>152.892</v>
      </c>
      <c r="BW25">
        <v>206.637</v>
      </c>
      <c r="BX25">
        <v>1.2050000000000001</v>
      </c>
      <c r="BY25">
        <f t="shared" si="5"/>
        <v>0.4694805194805195</v>
      </c>
    </row>
    <row r="26" spans="1:77" x14ac:dyDescent="0.3">
      <c r="A26" s="136"/>
      <c r="B26" s="137"/>
      <c r="C26" s="137"/>
      <c r="D26" t="s">
        <v>56</v>
      </c>
      <c r="E26">
        <v>1</v>
      </c>
      <c r="F26">
        <v>0</v>
      </c>
      <c r="G26">
        <v>8.0000000000000002E-3</v>
      </c>
      <c r="H26">
        <v>204.05600000000001</v>
      </c>
      <c r="I26">
        <v>115.146</v>
      </c>
      <c r="J26">
        <v>226.62100000000001</v>
      </c>
      <c r="K26">
        <v>1.5669999999999999</v>
      </c>
      <c r="L26">
        <f t="shared" si="1"/>
        <v>0.75822580645161286</v>
      </c>
      <c r="N26" s="136"/>
      <c r="O26" s="137"/>
      <c r="P26" s="137"/>
      <c r="Q26" t="s">
        <v>59</v>
      </c>
      <c r="R26">
        <v>1</v>
      </c>
      <c r="S26">
        <v>0</v>
      </c>
      <c r="T26">
        <v>2E-3</v>
      </c>
      <c r="U26">
        <v>162.02799999999999</v>
      </c>
      <c r="V26">
        <v>119.333</v>
      </c>
      <c r="W26">
        <v>199.10300000000001</v>
      </c>
      <c r="X26">
        <v>0.42899999999999999</v>
      </c>
      <c r="Y26">
        <f t="shared" si="0"/>
        <v>0.20758064516129032</v>
      </c>
      <c r="AA26" s="138"/>
      <c r="AB26" s="137"/>
      <c r="AC26" s="137">
        <v>3</v>
      </c>
      <c r="AD26" t="s">
        <v>52</v>
      </c>
      <c r="AE26">
        <v>1</v>
      </c>
      <c r="AF26">
        <v>0</v>
      </c>
      <c r="AG26">
        <v>2E-3</v>
      </c>
      <c r="AH26">
        <v>194.178</v>
      </c>
      <c r="AI26">
        <v>71</v>
      </c>
      <c r="AJ26">
        <v>209.875</v>
      </c>
      <c r="AK26">
        <v>0.42199999999999999</v>
      </c>
      <c r="AL26">
        <f t="shared" si="2"/>
        <v>0.18085714285714286</v>
      </c>
      <c r="AN26" s="138"/>
      <c r="AO26" s="137"/>
      <c r="AP26" s="137"/>
      <c r="AQ26" t="s">
        <v>56</v>
      </c>
      <c r="AR26">
        <v>1</v>
      </c>
      <c r="AS26">
        <v>0</v>
      </c>
      <c r="AT26" s="140">
        <v>4.8319999999999998E-4</v>
      </c>
      <c r="AU26">
        <v>194.66900000000001</v>
      </c>
      <c r="AV26">
        <v>186.62899999999999</v>
      </c>
      <c r="AW26">
        <v>204</v>
      </c>
      <c r="AX26">
        <v>8.8999999999999996E-2</v>
      </c>
      <c r="AY26">
        <f t="shared" si="3"/>
        <v>3.8142857142857138E-2</v>
      </c>
      <c r="BA26" s="139"/>
      <c r="BB26" s="137"/>
      <c r="BC26" s="137">
        <v>3</v>
      </c>
      <c r="BD26" t="s">
        <v>52</v>
      </c>
      <c r="BE26">
        <v>1</v>
      </c>
      <c r="BF26">
        <v>0</v>
      </c>
      <c r="BG26">
        <v>2E-3</v>
      </c>
      <c r="BH26">
        <v>127.07299999999999</v>
      </c>
      <c r="BI26">
        <v>81.168999999999997</v>
      </c>
      <c r="BJ26">
        <v>152.88900000000001</v>
      </c>
      <c r="BK26">
        <v>0.33100000000000002</v>
      </c>
      <c r="BL26">
        <f t="shared" si="4"/>
        <v>0.12896103896103897</v>
      </c>
      <c r="BN26" s="139"/>
      <c r="BO26" s="137"/>
      <c r="BP26" s="137"/>
      <c r="BQ26" t="s">
        <v>55</v>
      </c>
      <c r="BR26">
        <v>1</v>
      </c>
      <c r="BS26">
        <v>0</v>
      </c>
      <c r="BT26" s="140">
        <v>5.3689999999999999E-4</v>
      </c>
      <c r="BU26">
        <v>191.44800000000001</v>
      </c>
      <c r="BV26">
        <v>102.21299999999999</v>
      </c>
      <c r="BW26">
        <v>212.482</v>
      </c>
      <c r="BX26">
        <v>9.9000000000000005E-2</v>
      </c>
      <c r="BY26">
        <f t="shared" si="5"/>
        <v>3.8571428571428576E-2</v>
      </c>
    </row>
    <row r="27" spans="1:77" x14ac:dyDescent="0.3">
      <c r="A27" s="136"/>
      <c r="B27" s="137"/>
      <c r="C27" s="137"/>
      <c r="D27" t="s">
        <v>57</v>
      </c>
      <c r="E27">
        <v>1</v>
      </c>
      <c r="F27">
        <v>0</v>
      </c>
      <c r="G27">
        <v>4.0000000000000001E-3</v>
      </c>
      <c r="H27">
        <v>218.38</v>
      </c>
      <c r="I27">
        <v>138.76499999999999</v>
      </c>
      <c r="J27">
        <v>241.57499999999999</v>
      </c>
      <c r="K27">
        <v>0.68700000000000006</v>
      </c>
      <c r="L27">
        <f t="shared" si="1"/>
        <v>0.33241935483870971</v>
      </c>
      <c r="N27" s="136"/>
      <c r="O27" s="137" t="s">
        <v>68</v>
      </c>
      <c r="P27" s="137">
        <v>1</v>
      </c>
      <c r="Q27" t="s">
        <v>52</v>
      </c>
      <c r="R27">
        <v>1</v>
      </c>
      <c r="S27">
        <v>0</v>
      </c>
      <c r="T27">
        <v>2E-3</v>
      </c>
      <c r="U27">
        <v>171.47399999999999</v>
      </c>
      <c r="V27">
        <v>45</v>
      </c>
      <c r="W27">
        <v>193.333</v>
      </c>
      <c r="X27">
        <v>0.46100000000000002</v>
      </c>
      <c r="Y27">
        <f t="shared" si="0"/>
        <v>0.22306451612903228</v>
      </c>
      <c r="AA27" s="138"/>
      <c r="AB27" s="137"/>
      <c r="AC27" s="137"/>
      <c r="AD27" t="s">
        <v>55</v>
      </c>
      <c r="AE27">
        <v>1</v>
      </c>
      <c r="AF27">
        <v>0</v>
      </c>
      <c r="AG27">
        <v>3.0000000000000001E-3</v>
      </c>
      <c r="AH27">
        <v>191.815</v>
      </c>
      <c r="AI27">
        <v>108.691</v>
      </c>
      <c r="AJ27">
        <v>205.916</v>
      </c>
      <c r="AK27">
        <v>0.498</v>
      </c>
      <c r="AL27">
        <f t="shared" si="2"/>
        <v>0.21342857142857144</v>
      </c>
      <c r="AN27" s="138"/>
      <c r="AO27" s="137"/>
      <c r="AP27" s="137"/>
      <c r="AQ27" t="s">
        <v>57</v>
      </c>
      <c r="AR27">
        <v>1</v>
      </c>
      <c r="AS27">
        <v>0</v>
      </c>
      <c r="AT27">
        <v>5.0000000000000001E-3</v>
      </c>
      <c r="AU27">
        <v>113.262</v>
      </c>
      <c r="AV27">
        <v>61.759</v>
      </c>
      <c r="AW27">
        <v>170.66499999999999</v>
      </c>
      <c r="AX27">
        <v>0.95299999999999996</v>
      </c>
      <c r="AY27">
        <f t="shared" si="3"/>
        <v>0.40842857142857142</v>
      </c>
      <c r="BA27" s="139"/>
      <c r="BB27" s="137"/>
      <c r="BC27" s="137"/>
      <c r="BD27" t="s">
        <v>55</v>
      </c>
      <c r="BE27">
        <v>1</v>
      </c>
      <c r="BF27">
        <v>0</v>
      </c>
      <c r="BG27">
        <v>6.0000000000000001E-3</v>
      </c>
      <c r="BH27">
        <v>205.107</v>
      </c>
      <c r="BI27">
        <v>54.667000000000002</v>
      </c>
      <c r="BJ27">
        <v>226.64400000000001</v>
      </c>
      <c r="BK27">
        <v>1.089</v>
      </c>
      <c r="BL27">
        <f t="shared" si="4"/>
        <v>0.42428571428571427</v>
      </c>
      <c r="BN27" s="139"/>
      <c r="BO27" s="137"/>
      <c r="BP27" s="137"/>
      <c r="BQ27" t="s">
        <v>56</v>
      </c>
      <c r="BR27">
        <v>2</v>
      </c>
      <c r="BS27">
        <v>1</v>
      </c>
      <c r="BT27">
        <v>6.0000000000000001E-3</v>
      </c>
      <c r="BU27">
        <v>209.33799999999999</v>
      </c>
      <c r="BV27">
        <v>99.581000000000003</v>
      </c>
      <c r="BW27">
        <v>239.852</v>
      </c>
      <c r="BX27">
        <v>1.1259999999999999</v>
      </c>
      <c r="BY27">
        <f t="shared" si="5"/>
        <v>0.43870129870129865</v>
      </c>
    </row>
    <row r="28" spans="1:77" x14ac:dyDescent="0.3">
      <c r="A28" s="136"/>
      <c r="B28" s="137"/>
      <c r="C28" s="137"/>
      <c r="D28" t="s">
        <v>58</v>
      </c>
      <c r="E28">
        <v>1</v>
      </c>
      <c r="F28">
        <v>0</v>
      </c>
      <c r="G28">
        <v>1.2E-2</v>
      </c>
      <c r="H28">
        <v>185.24100000000001</v>
      </c>
      <c r="I28">
        <v>128.839</v>
      </c>
      <c r="J28">
        <v>207.90700000000001</v>
      </c>
      <c r="K28">
        <v>2.2669999999999999</v>
      </c>
      <c r="L28">
        <f t="shared" si="1"/>
        <v>1.0969354838709677</v>
      </c>
      <c r="N28" s="136"/>
      <c r="O28" s="137"/>
      <c r="P28" s="137"/>
      <c r="Q28" t="s">
        <v>55</v>
      </c>
      <c r="R28">
        <v>1</v>
      </c>
      <c r="S28">
        <v>0</v>
      </c>
      <c r="T28">
        <v>8.0000000000000002E-3</v>
      </c>
      <c r="U28">
        <v>175.03800000000001</v>
      </c>
      <c r="V28">
        <v>103.51900000000001</v>
      </c>
      <c r="W28">
        <v>196.86799999999999</v>
      </c>
      <c r="X28">
        <v>1.532</v>
      </c>
      <c r="Y28">
        <f t="shared" si="0"/>
        <v>0.7412903225806452</v>
      </c>
      <c r="AA28" s="138"/>
      <c r="AB28" s="137"/>
      <c r="AC28" s="137"/>
      <c r="AD28" t="s">
        <v>56</v>
      </c>
      <c r="AE28">
        <v>1</v>
      </c>
      <c r="AF28">
        <v>0</v>
      </c>
      <c r="AG28" s="140">
        <v>4.8319999999999998E-4</v>
      </c>
      <c r="AH28">
        <v>159.53</v>
      </c>
      <c r="AI28">
        <v>150</v>
      </c>
      <c r="AJ28">
        <v>173.261</v>
      </c>
      <c r="AK28">
        <v>8.8999999999999996E-2</v>
      </c>
      <c r="AL28">
        <f t="shared" si="2"/>
        <v>3.8142857142857138E-2</v>
      </c>
      <c r="AN28" s="138"/>
      <c r="AO28" s="137"/>
      <c r="AP28" s="137"/>
      <c r="AQ28" t="s">
        <v>58</v>
      </c>
      <c r="AR28">
        <v>1</v>
      </c>
      <c r="AS28">
        <v>0</v>
      </c>
      <c r="AT28">
        <v>2E-3</v>
      </c>
      <c r="AU28">
        <v>168.84399999999999</v>
      </c>
      <c r="AV28">
        <v>36.234999999999999</v>
      </c>
      <c r="AW28">
        <v>215.744</v>
      </c>
      <c r="AX28">
        <v>0.42899999999999999</v>
      </c>
      <c r="AY28">
        <f t="shared" si="3"/>
        <v>0.18385714285714286</v>
      </c>
      <c r="BA28" s="139"/>
      <c r="BB28" s="137"/>
      <c r="BC28" s="137"/>
      <c r="BD28" t="s">
        <v>56</v>
      </c>
      <c r="BE28">
        <v>1</v>
      </c>
      <c r="BF28">
        <v>0</v>
      </c>
      <c r="BG28">
        <v>1.4999999999999999E-2</v>
      </c>
      <c r="BH28">
        <v>155.15</v>
      </c>
      <c r="BI28">
        <v>104.20699999999999</v>
      </c>
      <c r="BJ28">
        <v>191.81399999999999</v>
      </c>
      <c r="BK28">
        <v>2.923</v>
      </c>
      <c r="BL28">
        <f t="shared" si="4"/>
        <v>1.1388311688311687</v>
      </c>
      <c r="BN28" s="139"/>
      <c r="BO28" s="137"/>
      <c r="BP28" s="137"/>
      <c r="BQ28" t="s">
        <v>57</v>
      </c>
      <c r="BR28">
        <v>3</v>
      </c>
      <c r="BS28">
        <v>2</v>
      </c>
      <c r="BT28">
        <v>7.0000000000000001E-3</v>
      </c>
      <c r="BU28">
        <v>178.82300000000001</v>
      </c>
      <c r="BV28">
        <v>146.51</v>
      </c>
      <c r="BW28">
        <v>194.94499999999999</v>
      </c>
      <c r="BX28">
        <v>1.286</v>
      </c>
      <c r="BY28">
        <f t="shared" si="5"/>
        <v>0.50103896103896106</v>
      </c>
    </row>
    <row r="29" spans="1:77" x14ac:dyDescent="0.3">
      <c r="A29" s="136"/>
      <c r="B29" s="137"/>
      <c r="C29" s="137"/>
      <c r="D29" t="s">
        <v>59</v>
      </c>
      <c r="E29">
        <v>1</v>
      </c>
      <c r="F29">
        <v>0</v>
      </c>
      <c r="G29">
        <v>4.0000000000000001E-3</v>
      </c>
      <c r="H29">
        <v>221.35300000000001</v>
      </c>
      <c r="I29">
        <v>90.173000000000002</v>
      </c>
      <c r="J29">
        <v>248.001</v>
      </c>
      <c r="K29">
        <v>0.71599999999999997</v>
      </c>
      <c r="L29">
        <f t="shared" si="1"/>
        <v>0.34645161290322579</v>
      </c>
      <c r="N29" s="136"/>
      <c r="O29" s="137"/>
      <c r="P29" s="137"/>
      <c r="Q29" t="s">
        <v>56</v>
      </c>
      <c r="R29">
        <v>1</v>
      </c>
      <c r="S29">
        <v>0</v>
      </c>
      <c r="T29">
        <v>8.0000000000000002E-3</v>
      </c>
      <c r="U29">
        <v>173.423</v>
      </c>
      <c r="V29">
        <v>40.220999999999997</v>
      </c>
      <c r="W29">
        <v>203.00200000000001</v>
      </c>
      <c r="X29">
        <v>1.6140000000000001</v>
      </c>
      <c r="Y29">
        <f t="shared" si="0"/>
        <v>0.78096774193548391</v>
      </c>
      <c r="AA29" s="138"/>
      <c r="AB29" s="137"/>
      <c r="AC29" s="137"/>
      <c r="AD29" t="s">
        <v>57</v>
      </c>
      <c r="AE29">
        <v>1</v>
      </c>
      <c r="AF29">
        <v>0</v>
      </c>
      <c r="AG29">
        <v>1.9E-2</v>
      </c>
      <c r="AH29">
        <v>98.677999999999997</v>
      </c>
      <c r="AI29">
        <v>27.545000000000002</v>
      </c>
      <c r="AJ29">
        <v>214.38399999999999</v>
      </c>
      <c r="AK29">
        <v>3.76</v>
      </c>
      <c r="AL29">
        <f t="shared" si="2"/>
        <v>1.6114285714285714</v>
      </c>
      <c r="AN29" s="138"/>
      <c r="AO29" s="137"/>
      <c r="AP29" s="137"/>
      <c r="AQ29" t="s">
        <v>59</v>
      </c>
      <c r="AR29">
        <v>1</v>
      </c>
      <c r="AS29">
        <v>0</v>
      </c>
      <c r="AT29" s="140">
        <v>9.6650000000000002E-4</v>
      </c>
      <c r="AU29">
        <v>143.369</v>
      </c>
      <c r="AV29">
        <v>105.19</v>
      </c>
      <c r="AW29">
        <v>181.75200000000001</v>
      </c>
      <c r="AX29">
        <v>0.182</v>
      </c>
      <c r="AY29">
        <f t="shared" si="3"/>
        <v>7.8E-2</v>
      </c>
      <c r="BA29" s="139"/>
      <c r="BB29" s="137"/>
      <c r="BC29" s="137"/>
      <c r="BD29" t="s">
        <v>57</v>
      </c>
      <c r="BE29">
        <v>1</v>
      </c>
      <c r="BF29">
        <v>0</v>
      </c>
      <c r="BG29">
        <v>1.2E-2</v>
      </c>
      <c r="BH29">
        <v>143.143</v>
      </c>
      <c r="BI29">
        <v>28.405999999999999</v>
      </c>
      <c r="BJ29">
        <v>197.72399999999999</v>
      </c>
      <c r="BK29">
        <v>2.218</v>
      </c>
      <c r="BL29">
        <f t="shared" si="4"/>
        <v>0.86415584415584412</v>
      </c>
      <c r="BN29" s="139"/>
      <c r="BO29" s="137"/>
      <c r="BP29" s="137"/>
      <c r="BQ29" t="s">
        <v>58</v>
      </c>
      <c r="BR29">
        <v>2</v>
      </c>
      <c r="BS29">
        <v>2</v>
      </c>
      <c r="BY29">
        <f t="shared" si="5"/>
        <v>0</v>
      </c>
    </row>
    <row r="30" spans="1:77" x14ac:dyDescent="0.3">
      <c r="A30" s="136"/>
      <c r="B30" s="137"/>
      <c r="C30" s="137"/>
      <c r="D30" t="s">
        <v>61</v>
      </c>
      <c r="E30">
        <v>1</v>
      </c>
      <c r="F30">
        <v>0</v>
      </c>
      <c r="G30">
        <v>8.9999999999999993E-3</v>
      </c>
      <c r="H30">
        <v>232.37200000000001</v>
      </c>
      <c r="I30">
        <v>140.17099999999999</v>
      </c>
      <c r="J30">
        <v>252.51499999999999</v>
      </c>
      <c r="K30">
        <v>1.7</v>
      </c>
      <c r="L30">
        <f t="shared" si="1"/>
        <v>0.82258064516129037</v>
      </c>
      <c r="N30" s="136"/>
      <c r="O30" s="137"/>
      <c r="P30" s="137"/>
      <c r="Q30" t="s">
        <v>57</v>
      </c>
      <c r="R30" t="s">
        <v>71</v>
      </c>
      <c r="Y30">
        <f t="shared" si="0"/>
        <v>0</v>
      </c>
      <c r="AA30" s="138"/>
      <c r="AB30" s="137"/>
      <c r="AC30" s="137"/>
      <c r="AD30" t="s">
        <v>58</v>
      </c>
      <c r="AE30">
        <v>1</v>
      </c>
      <c r="AF30">
        <v>0</v>
      </c>
      <c r="AG30">
        <v>3.0000000000000001E-3</v>
      </c>
      <c r="AH30">
        <v>195.358</v>
      </c>
      <c r="AI30">
        <v>177</v>
      </c>
      <c r="AJ30">
        <v>204.89</v>
      </c>
      <c r="AK30">
        <v>0.52700000000000002</v>
      </c>
      <c r="AL30">
        <f t="shared" si="2"/>
        <v>0.22585714285714287</v>
      </c>
      <c r="AN30" s="138"/>
      <c r="AO30" s="137"/>
      <c r="AP30" s="137"/>
      <c r="AQ30" t="s">
        <v>60</v>
      </c>
      <c r="AR30">
        <v>1</v>
      </c>
      <c r="AS30">
        <v>1</v>
      </c>
      <c r="AY30">
        <f t="shared" si="3"/>
        <v>0</v>
      </c>
      <c r="BA30" s="139"/>
      <c r="BB30" s="137"/>
      <c r="BC30" s="137"/>
      <c r="BD30" t="s">
        <v>58</v>
      </c>
      <c r="BE30">
        <v>1</v>
      </c>
      <c r="BF30">
        <v>0</v>
      </c>
      <c r="BG30">
        <v>5.0000000000000001E-3</v>
      </c>
      <c r="BH30">
        <v>157.56700000000001</v>
      </c>
      <c r="BI30">
        <v>112.724</v>
      </c>
      <c r="BJ30">
        <v>174.41499999999999</v>
      </c>
      <c r="BK30">
        <v>0.88600000000000001</v>
      </c>
      <c r="BL30">
        <f t="shared" si="4"/>
        <v>0.34519480519480517</v>
      </c>
      <c r="BN30" s="139"/>
      <c r="BO30" s="137"/>
      <c r="BP30" s="137"/>
      <c r="BQ30" t="s">
        <v>59</v>
      </c>
      <c r="BR30">
        <v>1</v>
      </c>
      <c r="BS30">
        <v>0</v>
      </c>
      <c r="BT30">
        <v>1E-3</v>
      </c>
      <c r="BU30">
        <v>167.357</v>
      </c>
      <c r="BV30">
        <v>32.938000000000002</v>
      </c>
      <c r="BW30">
        <v>228.45</v>
      </c>
      <c r="BX30">
        <v>0.24399999999999999</v>
      </c>
      <c r="BY30">
        <f t="shared" si="5"/>
        <v>9.5064935064935061E-2</v>
      </c>
    </row>
    <row r="31" spans="1:77" x14ac:dyDescent="0.3">
      <c r="A31" s="136"/>
      <c r="B31" s="137"/>
      <c r="C31" s="137"/>
      <c r="D31" t="s">
        <v>62</v>
      </c>
      <c r="E31">
        <v>1</v>
      </c>
      <c r="F31">
        <v>0</v>
      </c>
      <c r="G31">
        <v>5.0000000000000001E-3</v>
      </c>
      <c r="H31">
        <v>223.71600000000001</v>
      </c>
      <c r="I31">
        <v>45.332999999999998</v>
      </c>
      <c r="J31">
        <v>255</v>
      </c>
      <c r="K31">
        <v>0.92</v>
      </c>
      <c r="L31">
        <f t="shared" si="1"/>
        <v>0.44516129032258067</v>
      </c>
      <c r="N31" s="136"/>
      <c r="O31" s="137"/>
      <c r="P31" s="137"/>
      <c r="Q31" t="s">
        <v>58</v>
      </c>
      <c r="R31">
        <v>1</v>
      </c>
      <c r="S31">
        <v>0</v>
      </c>
      <c r="T31">
        <v>7.0000000000000001E-3</v>
      </c>
      <c r="U31">
        <v>193.45699999999999</v>
      </c>
      <c r="V31">
        <v>112.76600000000001</v>
      </c>
      <c r="W31">
        <v>215.535</v>
      </c>
      <c r="X31">
        <v>1.43</v>
      </c>
      <c r="Y31">
        <f t="shared" si="0"/>
        <v>0.6919354838709677</v>
      </c>
      <c r="AA31" s="138"/>
      <c r="AB31" s="137"/>
      <c r="AC31" s="137"/>
      <c r="AD31" t="s">
        <v>59</v>
      </c>
      <c r="AE31">
        <v>1</v>
      </c>
      <c r="AF31">
        <v>0</v>
      </c>
      <c r="AG31">
        <v>3.0000000000000001E-3</v>
      </c>
      <c r="AH31">
        <v>163.62299999999999</v>
      </c>
      <c r="AI31">
        <v>122.21</v>
      </c>
      <c r="AJ31">
        <v>173.68</v>
      </c>
      <c r="AK31">
        <v>0.504</v>
      </c>
      <c r="AL31">
        <f t="shared" si="2"/>
        <v>0.216</v>
      </c>
      <c r="AN31" s="138"/>
      <c r="AO31" s="137"/>
      <c r="AP31" s="137"/>
      <c r="AQ31" t="s">
        <v>61</v>
      </c>
      <c r="AR31">
        <v>1</v>
      </c>
      <c r="AS31">
        <v>1</v>
      </c>
      <c r="AY31">
        <f t="shared" si="3"/>
        <v>0</v>
      </c>
      <c r="BA31" s="139"/>
      <c r="BB31" s="137"/>
      <c r="BC31" s="137"/>
      <c r="BD31" t="s">
        <v>59</v>
      </c>
      <c r="BE31">
        <v>1</v>
      </c>
      <c r="BF31">
        <v>0</v>
      </c>
      <c r="BG31">
        <v>1.4E-2</v>
      </c>
      <c r="BH31">
        <v>146.821</v>
      </c>
      <c r="BI31">
        <v>88.662000000000006</v>
      </c>
      <c r="BJ31">
        <v>190.922</v>
      </c>
      <c r="BK31">
        <v>2.7320000000000002</v>
      </c>
      <c r="BL31">
        <f t="shared" si="4"/>
        <v>1.0644155844155845</v>
      </c>
      <c r="BN31" s="139"/>
      <c r="BO31" s="137"/>
      <c r="BP31" s="137"/>
      <c r="BQ31" t="s">
        <v>60</v>
      </c>
      <c r="BR31" t="s">
        <v>72</v>
      </c>
      <c r="BY31">
        <f t="shared" si="5"/>
        <v>0</v>
      </c>
    </row>
    <row r="32" spans="1:77" x14ac:dyDescent="0.3">
      <c r="A32" s="136"/>
      <c r="B32" s="137"/>
      <c r="C32" s="137"/>
      <c r="D32" t="s">
        <v>63</v>
      </c>
      <c r="E32">
        <v>1</v>
      </c>
      <c r="F32">
        <v>1</v>
      </c>
      <c r="L32">
        <f t="shared" si="1"/>
        <v>0</v>
      </c>
      <c r="N32" s="136"/>
      <c r="O32" s="137"/>
      <c r="P32" s="137"/>
      <c r="Q32" t="s">
        <v>59</v>
      </c>
      <c r="R32">
        <v>1</v>
      </c>
      <c r="S32">
        <v>0</v>
      </c>
      <c r="T32">
        <v>1.2E-2</v>
      </c>
      <c r="U32">
        <v>195.88399999999999</v>
      </c>
      <c r="V32">
        <v>41.171999999999997</v>
      </c>
      <c r="W32">
        <v>224.82499999999999</v>
      </c>
      <c r="X32">
        <v>2.246</v>
      </c>
      <c r="Y32">
        <f t="shared" si="0"/>
        <v>1.0867741935483872</v>
      </c>
      <c r="AA32" s="138"/>
      <c r="AB32" s="137"/>
      <c r="AC32" s="137"/>
      <c r="AD32" t="s">
        <v>60</v>
      </c>
      <c r="AE32">
        <v>1</v>
      </c>
      <c r="AF32">
        <v>0</v>
      </c>
      <c r="AG32">
        <v>4.0000000000000001E-3</v>
      </c>
      <c r="AH32">
        <v>163.26499999999999</v>
      </c>
      <c r="AI32">
        <v>118.259</v>
      </c>
      <c r="AJ32">
        <v>183.79300000000001</v>
      </c>
      <c r="AK32">
        <v>0.72899999999999998</v>
      </c>
      <c r="AL32">
        <f t="shared" si="2"/>
        <v>0.31242857142857144</v>
      </c>
      <c r="AN32" s="138"/>
      <c r="AO32" s="137"/>
      <c r="AP32" s="137">
        <v>2</v>
      </c>
      <c r="AQ32" t="s">
        <v>52</v>
      </c>
      <c r="AR32">
        <v>1</v>
      </c>
      <c r="AS32">
        <v>0</v>
      </c>
      <c r="AT32" s="140">
        <v>6.9800000000000005E-4</v>
      </c>
      <c r="AU32">
        <v>183.428</v>
      </c>
      <c r="AV32">
        <v>149.333</v>
      </c>
      <c r="AW32">
        <v>196.56299999999999</v>
      </c>
      <c r="AX32">
        <v>0.13</v>
      </c>
      <c r="AY32">
        <f t="shared" si="3"/>
        <v>5.5714285714285716E-2</v>
      </c>
      <c r="BA32" s="139"/>
      <c r="BB32" s="137"/>
      <c r="BC32" s="137"/>
      <c r="BD32" t="s">
        <v>60</v>
      </c>
      <c r="BE32">
        <v>1</v>
      </c>
      <c r="BF32">
        <v>1</v>
      </c>
      <c r="BL32">
        <f t="shared" si="4"/>
        <v>0</v>
      </c>
      <c r="BN32" s="139"/>
      <c r="BO32" s="137"/>
      <c r="BP32" s="137"/>
      <c r="BQ32" t="s">
        <v>61</v>
      </c>
      <c r="BR32">
        <v>1</v>
      </c>
      <c r="BS32">
        <v>1</v>
      </c>
      <c r="BT32">
        <v>3.0000000000000001E-3</v>
      </c>
      <c r="BU32">
        <v>160.953</v>
      </c>
      <c r="BV32">
        <v>97.281999999999996</v>
      </c>
      <c r="BW32">
        <v>204.88399999999999</v>
      </c>
      <c r="BX32">
        <v>0.59199999999999997</v>
      </c>
      <c r="BY32">
        <f t="shared" si="5"/>
        <v>0.23064935064935063</v>
      </c>
    </row>
    <row r="33" spans="1:77" x14ac:dyDescent="0.3">
      <c r="A33" s="136"/>
      <c r="B33" s="137"/>
      <c r="C33" s="137">
        <v>2</v>
      </c>
      <c r="D33" t="s">
        <v>52</v>
      </c>
      <c r="E33">
        <v>1</v>
      </c>
      <c r="F33">
        <v>0</v>
      </c>
      <c r="G33">
        <v>3.0000000000000001E-3</v>
      </c>
      <c r="H33">
        <v>226.83</v>
      </c>
      <c r="I33">
        <v>131.06800000000001</v>
      </c>
      <c r="J33">
        <v>244.49100000000001</v>
      </c>
      <c r="K33">
        <v>0.60599999999999998</v>
      </c>
      <c r="L33">
        <f t="shared" si="1"/>
        <v>0.29322580645161289</v>
      </c>
      <c r="N33" s="136"/>
      <c r="O33" s="137"/>
      <c r="P33" s="137"/>
      <c r="Q33" t="s">
        <v>60</v>
      </c>
      <c r="R33">
        <v>1</v>
      </c>
      <c r="S33">
        <v>0</v>
      </c>
      <c r="T33">
        <v>7.0000000000000001E-3</v>
      </c>
      <c r="U33">
        <v>202.626</v>
      </c>
      <c r="V33">
        <v>103.667</v>
      </c>
      <c r="W33">
        <v>229.923</v>
      </c>
      <c r="X33">
        <v>1.3839999999999999</v>
      </c>
      <c r="Y33">
        <f t="shared" si="0"/>
        <v>0.6696774193548386</v>
      </c>
      <c r="AA33" s="138"/>
      <c r="AB33" s="137"/>
      <c r="AC33" s="137"/>
      <c r="AD33" t="s">
        <v>61</v>
      </c>
      <c r="AE33">
        <v>1</v>
      </c>
      <c r="AF33">
        <v>0</v>
      </c>
      <c r="AG33">
        <v>4.0000000000000001E-3</v>
      </c>
      <c r="AH33">
        <v>167.45699999999999</v>
      </c>
      <c r="AI33">
        <v>128.697</v>
      </c>
      <c r="AJ33">
        <v>193.72200000000001</v>
      </c>
      <c r="AK33">
        <v>0.77200000000000002</v>
      </c>
      <c r="AL33">
        <f t="shared" si="2"/>
        <v>0.33085714285714285</v>
      </c>
      <c r="AN33" s="138"/>
      <c r="AO33" s="137"/>
      <c r="AP33" s="137"/>
      <c r="AQ33" t="s">
        <v>55</v>
      </c>
      <c r="AR33">
        <v>1</v>
      </c>
      <c r="AS33">
        <v>0</v>
      </c>
      <c r="AT33">
        <v>7.0000000000000001E-3</v>
      </c>
      <c r="AU33">
        <v>194.72800000000001</v>
      </c>
      <c r="AV33">
        <v>86.132999999999996</v>
      </c>
      <c r="AW33">
        <v>219.73099999999999</v>
      </c>
      <c r="AX33">
        <v>1.2909999999999999</v>
      </c>
      <c r="AY33">
        <f t="shared" si="3"/>
        <v>0.55328571428571427</v>
      </c>
      <c r="BA33" s="139"/>
      <c r="BB33" s="137"/>
      <c r="BC33" s="137"/>
      <c r="BD33" t="s">
        <v>61</v>
      </c>
      <c r="BE33">
        <v>1</v>
      </c>
      <c r="BF33">
        <v>0</v>
      </c>
      <c r="BG33">
        <v>1.2E-2</v>
      </c>
      <c r="BH33">
        <v>131.36600000000001</v>
      </c>
      <c r="BI33">
        <v>39.332999999999998</v>
      </c>
      <c r="BJ33">
        <v>195.922</v>
      </c>
      <c r="BK33">
        <v>2.3610000000000002</v>
      </c>
      <c r="BL33">
        <f t="shared" si="4"/>
        <v>0.91987012987012995</v>
      </c>
      <c r="BN33" s="139"/>
      <c r="BO33" s="137" t="s">
        <v>68</v>
      </c>
      <c r="BP33" s="137">
        <v>1</v>
      </c>
      <c r="BQ33" t="s">
        <v>52</v>
      </c>
      <c r="BR33">
        <v>1</v>
      </c>
      <c r="BS33">
        <v>1</v>
      </c>
      <c r="BY33">
        <f t="shared" si="5"/>
        <v>0</v>
      </c>
    </row>
    <row r="34" spans="1:77" x14ac:dyDescent="0.3">
      <c r="A34" s="136"/>
      <c r="B34" s="137"/>
      <c r="C34" s="137"/>
      <c r="D34" t="s">
        <v>55</v>
      </c>
      <c r="E34">
        <v>1</v>
      </c>
      <c r="F34">
        <v>0</v>
      </c>
      <c r="G34">
        <v>6.0000000000000001E-3</v>
      </c>
      <c r="H34">
        <v>172.05099999999999</v>
      </c>
      <c r="I34">
        <v>44.811999999999998</v>
      </c>
      <c r="J34">
        <v>247.13900000000001</v>
      </c>
      <c r="K34">
        <v>1.113</v>
      </c>
      <c r="L34">
        <f t="shared" si="1"/>
        <v>0.53854838709677422</v>
      </c>
      <c r="N34" s="136"/>
      <c r="O34" s="137"/>
      <c r="P34" s="137"/>
      <c r="Q34" t="s">
        <v>61</v>
      </c>
      <c r="R34">
        <v>1</v>
      </c>
      <c r="S34">
        <v>1</v>
      </c>
      <c r="Y34">
        <f t="shared" si="0"/>
        <v>0</v>
      </c>
      <c r="AA34" s="138"/>
      <c r="AB34" s="137" t="s">
        <v>68</v>
      </c>
      <c r="AC34" s="137">
        <v>1</v>
      </c>
      <c r="AD34" t="s">
        <v>52</v>
      </c>
      <c r="AE34">
        <v>1</v>
      </c>
      <c r="AF34">
        <v>0</v>
      </c>
      <c r="AG34">
        <v>1.4999999999999999E-2</v>
      </c>
      <c r="AH34">
        <v>215.40600000000001</v>
      </c>
      <c r="AI34">
        <v>90.558999999999997</v>
      </c>
      <c r="AJ34">
        <v>244.64500000000001</v>
      </c>
      <c r="AK34">
        <v>2.9089999999999998</v>
      </c>
      <c r="AL34">
        <f t="shared" si="2"/>
        <v>1.2467142857142857</v>
      </c>
      <c r="AN34" s="138"/>
      <c r="AO34" s="137"/>
      <c r="AP34" s="137"/>
      <c r="AQ34" t="s">
        <v>56</v>
      </c>
      <c r="AR34">
        <v>1</v>
      </c>
      <c r="AS34">
        <v>0</v>
      </c>
      <c r="AT34">
        <v>5.0000000000000001E-3</v>
      </c>
      <c r="AU34">
        <v>192.642</v>
      </c>
      <c r="AV34">
        <v>101.706</v>
      </c>
      <c r="AW34">
        <v>221.446</v>
      </c>
      <c r="AX34">
        <v>1.046</v>
      </c>
      <c r="AY34">
        <f t="shared" si="3"/>
        <v>0.44828571428571429</v>
      </c>
      <c r="BA34" s="139"/>
      <c r="BB34" s="137"/>
      <c r="BC34" s="137"/>
      <c r="BD34" t="s">
        <v>62</v>
      </c>
      <c r="BE34">
        <v>1</v>
      </c>
      <c r="BF34">
        <v>0</v>
      </c>
      <c r="BG34">
        <v>1.2999999999999999E-2</v>
      </c>
      <c r="BH34">
        <v>121.648</v>
      </c>
      <c r="BI34">
        <v>60.898000000000003</v>
      </c>
      <c r="BJ34">
        <v>172.988</v>
      </c>
      <c r="BK34">
        <v>2.4239999999999999</v>
      </c>
      <c r="BL34">
        <f t="shared" si="4"/>
        <v>0.94441558441558426</v>
      </c>
      <c r="BN34" s="139"/>
      <c r="BO34" s="137"/>
      <c r="BP34" s="137"/>
      <c r="BQ34" t="s">
        <v>55</v>
      </c>
      <c r="BR34">
        <v>1</v>
      </c>
      <c r="BS34">
        <v>0</v>
      </c>
      <c r="BT34">
        <v>8.0000000000000002E-3</v>
      </c>
      <c r="BU34">
        <v>170.73599999999999</v>
      </c>
      <c r="BV34">
        <v>106.967</v>
      </c>
      <c r="BW34">
        <v>195.20400000000001</v>
      </c>
      <c r="BX34">
        <v>1.5389999999999999</v>
      </c>
      <c r="BY34">
        <f t="shared" si="5"/>
        <v>0.59961038961038959</v>
      </c>
    </row>
    <row r="35" spans="1:77" x14ac:dyDescent="0.3">
      <c r="A35" s="136"/>
      <c r="B35" s="137"/>
      <c r="C35" s="137"/>
      <c r="D35" t="s">
        <v>56</v>
      </c>
      <c r="E35">
        <v>1</v>
      </c>
      <c r="F35">
        <v>0</v>
      </c>
      <c r="G35">
        <v>3.0000000000000001E-3</v>
      </c>
      <c r="H35">
        <v>183.16499999999999</v>
      </c>
      <c r="I35">
        <v>111.76300000000001</v>
      </c>
      <c r="J35">
        <v>207.989</v>
      </c>
      <c r="K35">
        <v>0.61399999999999999</v>
      </c>
      <c r="L35">
        <f t="shared" si="1"/>
        <v>0.29709677419354835</v>
      </c>
      <c r="N35" s="136"/>
      <c r="O35" s="137"/>
      <c r="P35" s="137"/>
      <c r="Q35" t="s">
        <v>62</v>
      </c>
      <c r="R35">
        <v>1</v>
      </c>
      <c r="S35">
        <v>0</v>
      </c>
      <c r="T35">
        <v>1.7000000000000001E-2</v>
      </c>
      <c r="U35">
        <v>181.14599999999999</v>
      </c>
      <c r="V35">
        <v>94.275999999999996</v>
      </c>
      <c r="W35">
        <v>229</v>
      </c>
      <c r="X35">
        <v>3.3</v>
      </c>
      <c r="Y35">
        <f t="shared" si="0"/>
        <v>1.596774193548387</v>
      </c>
      <c r="AA35" s="138"/>
      <c r="AB35" s="137"/>
      <c r="AC35" s="137"/>
      <c r="AD35" t="s">
        <v>55</v>
      </c>
      <c r="AE35">
        <v>1</v>
      </c>
      <c r="AF35">
        <v>0</v>
      </c>
      <c r="AG35">
        <v>7.0000000000000001E-3</v>
      </c>
      <c r="AH35">
        <v>177.41499999999999</v>
      </c>
      <c r="AI35">
        <v>136.22300000000001</v>
      </c>
      <c r="AJ35">
        <v>203.46700000000001</v>
      </c>
      <c r="AK35">
        <v>1.4119999999999999</v>
      </c>
      <c r="AL35">
        <f t="shared" si="2"/>
        <v>0.60514285714285709</v>
      </c>
      <c r="AN35" s="138"/>
      <c r="AO35" s="137"/>
      <c r="AP35" s="137"/>
      <c r="AQ35" t="s">
        <v>57</v>
      </c>
      <c r="AR35">
        <v>1</v>
      </c>
      <c r="AS35">
        <v>0</v>
      </c>
      <c r="AT35">
        <v>8.0000000000000002E-3</v>
      </c>
      <c r="AU35">
        <v>153.16800000000001</v>
      </c>
      <c r="AV35">
        <v>31.960999999999999</v>
      </c>
      <c r="AW35">
        <v>191.97200000000001</v>
      </c>
      <c r="AX35">
        <v>1.4550000000000001</v>
      </c>
      <c r="AY35">
        <f t="shared" si="3"/>
        <v>0.62357142857142855</v>
      </c>
      <c r="BA35" s="139"/>
      <c r="BB35" s="137"/>
      <c r="BC35" s="137"/>
      <c r="BD35" t="s">
        <v>63</v>
      </c>
      <c r="BE35">
        <v>1</v>
      </c>
      <c r="BF35">
        <v>0</v>
      </c>
      <c r="BG35">
        <v>6.0000000000000001E-3</v>
      </c>
      <c r="BH35">
        <v>158.76599999999999</v>
      </c>
      <c r="BI35">
        <v>90.332999999999998</v>
      </c>
      <c r="BJ35">
        <v>183.00399999999999</v>
      </c>
      <c r="BK35">
        <v>1.121</v>
      </c>
      <c r="BL35">
        <f t="shared" si="4"/>
        <v>0.43675324675324678</v>
      </c>
      <c r="BN35" s="139"/>
      <c r="BO35" s="137"/>
      <c r="BP35" s="137"/>
      <c r="BQ35" t="s">
        <v>56</v>
      </c>
      <c r="BR35">
        <v>1</v>
      </c>
      <c r="BS35">
        <v>0</v>
      </c>
      <c r="BT35">
        <v>1.4999999999999999E-2</v>
      </c>
      <c r="BU35">
        <v>113.577</v>
      </c>
      <c r="BV35">
        <v>63.253999999999998</v>
      </c>
      <c r="BW35">
        <v>212.71899999999999</v>
      </c>
      <c r="BX35">
        <v>2.9409999999999998</v>
      </c>
      <c r="BY35">
        <f t="shared" si="5"/>
        <v>1.1458441558441557</v>
      </c>
    </row>
    <row r="36" spans="1:77" x14ac:dyDescent="0.3">
      <c r="A36" s="136"/>
      <c r="B36" s="137"/>
      <c r="C36" s="137"/>
      <c r="D36" t="s">
        <v>57</v>
      </c>
      <c r="E36">
        <v>1</v>
      </c>
      <c r="F36">
        <v>0</v>
      </c>
      <c r="G36">
        <v>4.0000000000000001E-3</v>
      </c>
      <c r="H36">
        <v>218.31</v>
      </c>
      <c r="I36">
        <v>77.332999999999998</v>
      </c>
      <c r="J36">
        <v>242.45699999999999</v>
      </c>
      <c r="K36">
        <v>0.85899999999999999</v>
      </c>
      <c r="L36">
        <f t="shared" si="1"/>
        <v>0.41564516129032258</v>
      </c>
      <c r="N36" s="136"/>
      <c r="O36" s="137"/>
      <c r="P36" s="137">
        <v>2</v>
      </c>
      <c r="Q36" t="s">
        <v>63</v>
      </c>
      <c r="R36">
        <v>1</v>
      </c>
      <c r="S36">
        <v>0</v>
      </c>
      <c r="T36">
        <v>4.0000000000000001E-3</v>
      </c>
      <c r="U36">
        <v>208.42500000000001</v>
      </c>
      <c r="V36">
        <v>57.667000000000002</v>
      </c>
      <c r="W36">
        <v>227.45</v>
      </c>
      <c r="X36">
        <v>0.73099999999999998</v>
      </c>
      <c r="Y36">
        <f t="shared" si="0"/>
        <v>0.35370967741935483</v>
      </c>
      <c r="AA36" s="138"/>
      <c r="AB36" s="137"/>
      <c r="AC36" s="137"/>
      <c r="AD36" t="s">
        <v>56</v>
      </c>
      <c r="AE36">
        <v>1</v>
      </c>
      <c r="AF36">
        <v>0</v>
      </c>
      <c r="AG36">
        <v>3.0000000000000001E-3</v>
      </c>
      <c r="AH36">
        <v>185.916</v>
      </c>
      <c r="AI36">
        <v>57.963999999999999</v>
      </c>
      <c r="AJ36">
        <v>203.49199999999999</v>
      </c>
      <c r="AK36">
        <v>0.57099999999999995</v>
      </c>
      <c r="AL36">
        <f t="shared" si="2"/>
        <v>0.24471428571428566</v>
      </c>
      <c r="AN36" s="138"/>
      <c r="AO36" s="137"/>
      <c r="AP36" s="137"/>
      <c r="AQ36" t="s">
        <v>58</v>
      </c>
      <c r="AR36">
        <v>1</v>
      </c>
      <c r="AS36">
        <v>0</v>
      </c>
      <c r="AT36">
        <v>8.0000000000000002E-3</v>
      </c>
      <c r="AU36">
        <v>189.00800000000001</v>
      </c>
      <c r="AV36">
        <v>137.15199999999999</v>
      </c>
      <c r="AW36">
        <v>210.65299999999999</v>
      </c>
      <c r="AX36">
        <v>1.552</v>
      </c>
      <c r="AY36">
        <f t="shared" si="3"/>
        <v>0.66514285714285715</v>
      </c>
      <c r="BA36" s="139"/>
      <c r="BB36" s="137"/>
      <c r="BC36" s="137"/>
      <c r="BD36" t="s">
        <v>64</v>
      </c>
      <c r="BE36">
        <v>1</v>
      </c>
      <c r="BF36">
        <v>0</v>
      </c>
      <c r="BG36">
        <v>3.0000000000000001E-3</v>
      </c>
      <c r="BH36">
        <v>183.816</v>
      </c>
      <c r="BI36">
        <v>99.667000000000002</v>
      </c>
      <c r="BJ36">
        <v>204.05</v>
      </c>
      <c r="BK36">
        <v>0.56599999999999995</v>
      </c>
      <c r="BL36">
        <f t="shared" si="4"/>
        <v>0.2205194805194805</v>
      </c>
      <c r="BN36" s="139"/>
      <c r="BO36" s="137"/>
      <c r="BP36" s="137"/>
      <c r="BQ36" t="s">
        <v>57</v>
      </c>
      <c r="BR36">
        <v>1</v>
      </c>
      <c r="BT36">
        <v>1.2999999999999999E-2</v>
      </c>
      <c r="BU36">
        <v>172.113</v>
      </c>
      <c r="BV36">
        <v>95.2</v>
      </c>
      <c r="BW36">
        <v>197.23599999999999</v>
      </c>
      <c r="BX36">
        <v>2.5289999999999999</v>
      </c>
      <c r="BY36">
        <f t="shared" si="5"/>
        <v>0.98532467532467527</v>
      </c>
    </row>
    <row r="37" spans="1:77" x14ac:dyDescent="0.3">
      <c r="A37" s="136"/>
      <c r="B37" s="137"/>
      <c r="C37" s="137"/>
      <c r="D37" t="s">
        <v>58</v>
      </c>
      <c r="E37">
        <v>1</v>
      </c>
      <c r="F37">
        <v>0</v>
      </c>
      <c r="G37">
        <v>5.0000000000000001E-3</v>
      </c>
      <c r="H37">
        <v>210.297</v>
      </c>
      <c r="I37">
        <v>144.25399999999999</v>
      </c>
      <c r="J37">
        <v>233.92400000000001</v>
      </c>
      <c r="K37">
        <v>1.0409999999999999</v>
      </c>
      <c r="L37">
        <f t="shared" si="1"/>
        <v>0.5037096774193548</v>
      </c>
      <c r="N37" s="136"/>
      <c r="O37" s="137"/>
      <c r="P37" s="137"/>
      <c r="Q37" t="s">
        <v>64</v>
      </c>
      <c r="R37">
        <v>1</v>
      </c>
      <c r="S37">
        <v>0</v>
      </c>
      <c r="T37">
        <v>7.0000000000000001E-3</v>
      </c>
      <c r="U37">
        <v>192.197</v>
      </c>
      <c r="V37">
        <v>114.61199999999999</v>
      </c>
      <c r="W37">
        <v>229.22</v>
      </c>
      <c r="X37">
        <v>1.395</v>
      </c>
      <c r="Y37">
        <f t="shared" si="0"/>
        <v>0.67499999999999993</v>
      </c>
      <c r="AA37" s="138"/>
      <c r="AB37" s="137"/>
      <c r="AC37" s="137"/>
      <c r="AD37" t="s">
        <v>57</v>
      </c>
      <c r="AE37">
        <v>1</v>
      </c>
      <c r="AF37">
        <v>0</v>
      </c>
      <c r="AG37">
        <v>1.6E-2</v>
      </c>
      <c r="AH37">
        <v>168.48699999999999</v>
      </c>
      <c r="AI37">
        <v>85.927999999999997</v>
      </c>
      <c r="AJ37">
        <v>207.72800000000001</v>
      </c>
      <c r="AK37">
        <v>3.1320000000000001</v>
      </c>
      <c r="AL37">
        <f t="shared" si="2"/>
        <v>1.3422857142857143</v>
      </c>
      <c r="AN37" s="138"/>
      <c r="AO37" s="137"/>
      <c r="AP37" s="137">
        <v>3</v>
      </c>
      <c r="AQ37" t="s">
        <v>52</v>
      </c>
      <c r="AR37">
        <v>1</v>
      </c>
      <c r="AS37">
        <v>0</v>
      </c>
      <c r="AT37">
        <v>7.0000000000000001E-3</v>
      </c>
      <c r="AU37">
        <v>194.64400000000001</v>
      </c>
      <c r="AV37">
        <v>51.478999999999999</v>
      </c>
      <c r="AW37">
        <v>217.51900000000001</v>
      </c>
      <c r="AX37">
        <v>1.389</v>
      </c>
      <c r="AY37">
        <f t="shared" si="3"/>
        <v>0.59528571428571431</v>
      </c>
      <c r="BA37" s="139"/>
      <c r="BB37" s="137" t="s">
        <v>68</v>
      </c>
      <c r="BC37" s="137">
        <v>1</v>
      </c>
      <c r="BD37" t="s">
        <v>52</v>
      </c>
      <c r="BE37">
        <v>1</v>
      </c>
      <c r="BF37">
        <v>0</v>
      </c>
      <c r="BG37">
        <v>1.0999999999999999E-2</v>
      </c>
      <c r="BH37">
        <v>204.524</v>
      </c>
      <c r="BI37">
        <v>137.667</v>
      </c>
      <c r="BJ37">
        <v>230.47800000000001</v>
      </c>
      <c r="BK37">
        <v>2.028</v>
      </c>
      <c r="BL37">
        <f t="shared" si="4"/>
        <v>0.79012987012987013</v>
      </c>
      <c r="BN37" s="139"/>
      <c r="BO37" s="137"/>
      <c r="BP37" s="137">
        <v>2</v>
      </c>
      <c r="BQ37" t="s">
        <v>52</v>
      </c>
      <c r="BR37">
        <v>1</v>
      </c>
      <c r="BS37">
        <v>1</v>
      </c>
      <c r="BY37">
        <f t="shared" si="5"/>
        <v>0</v>
      </c>
    </row>
    <row r="38" spans="1:77" x14ac:dyDescent="0.3">
      <c r="A38" s="136"/>
      <c r="B38" s="137"/>
      <c r="C38" s="137"/>
      <c r="D38" t="s">
        <v>59</v>
      </c>
      <c r="E38">
        <v>1</v>
      </c>
      <c r="F38">
        <v>0</v>
      </c>
      <c r="G38">
        <v>6.0000000000000001E-3</v>
      </c>
      <c r="H38">
        <v>197.63499999999999</v>
      </c>
      <c r="I38">
        <v>45.377000000000002</v>
      </c>
      <c r="J38">
        <v>223.13800000000001</v>
      </c>
      <c r="K38">
        <v>1.1830000000000001</v>
      </c>
      <c r="L38">
        <f t="shared" si="1"/>
        <v>0.57241935483870976</v>
      </c>
      <c r="N38" s="136"/>
      <c r="O38" s="137"/>
      <c r="P38" s="137"/>
      <c r="Q38" t="s">
        <v>65</v>
      </c>
      <c r="R38">
        <v>1</v>
      </c>
      <c r="S38">
        <v>0</v>
      </c>
      <c r="T38">
        <v>2.1999999999999999E-2</v>
      </c>
      <c r="U38">
        <v>221.547</v>
      </c>
      <c r="V38">
        <v>106.902</v>
      </c>
      <c r="W38">
        <v>249.786</v>
      </c>
      <c r="X38">
        <v>4.3369999999999997</v>
      </c>
      <c r="Y38">
        <f t="shared" si="0"/>
        <v>2.0985483870967738</v>
      </c>
      <c r="AA38" s="138"/>
      <c r="AB38" s="137"/>
      <c r="AC38" s="137"/>
      <c r="AD38" t="s">
        <v>58</v>
      </c>
      <c r="AE38">
        <v>1</v>
      </c>
      <c r="AF38">
        <v>0</v>
      </c>
      <c r="AG38">
        <v>1.2E-2</v>
      </c>
      <c r="AH38">
        <v>180.01400000000001</v>
      </c>
      <c r="AI38">
        <v>64.66</v>
      </c>
      <c r="AJ38">
        <v>215.011</v>
      </c>
      <c r="AK38">
        <v>2.2240000000000002</v>
      </c>
      <c r="AL38">
        <f t="shared" si="2"/>
        <v>0.95314285714285729</v>
      </c>
      <c r="AN38" s="138"/>
      <c r="AO38" s="137"/>
      <c r="AP38" s="137"/>
      <c r="AQ38" t="s">
        <v>55</v>
      </c>
      <c r="AR38">
        <v>1</v>
      </c>
      <c r="AS38">
        <v>0</v>
      </c>
      <c r="AT38" s="140">
        <v>8.5910000000000001E-4</v>
      </c>
      <c r="AU38">
        <v>200.94800000000001</v>
      </c>
      <c r="AV38">
        <v>109.943</v>
      </c>
      <c r="AW38">
        <v>215.09</v>
      </c>
      <c r="AX38">
        <v>0.161</v>
      </c>
      <c r="AY38">
        <f t="shared" si="3"/>
        <v>6.9000000000000006E-2</v>
      </c>
      <c r="BA38" s="139"/>
      <c r="BB38" s="137"/>
      <c r="BC38" s="137"/>
      <c r="BD38" t="s">
        <v>55</v>
      </c>
      <c r="BE38">
        <v>1</v>
      </c>
      <c r="BF38">
        <v>0</v>
      </c>
      <c r="BG38">
        <v>8.0000000000000002E-3</v>
      </c>
      <c r="BH38">
        <v>184.14400000000001</v>
      </c>
      <c r="BI38">
        <v>60.997999999999998</v>
      </c>
      <c r="BJ38">
        <v>205.679</v>
      </c>
      <c r="BK38">
        <v>1.4990000000000001</v>
      </c>
      <c r="BL38">
        <f t="shared" si="4"/>
        <v>0.58402597402597412</v>
      </c>
      <c r="BN38" s="139"/>
      <c r="BO38" s="137"/>
      <c r="BP38" s="137"/>
      <c r="BQ38" t="s">
        <v>55</v>
      </c>
      <c r="BR38">
        <v>1</v>
      </c>
      <c r="BS38">
        <v>0</v>
      </c>
      <c r="BT38">
        <v>2E-3</v>
      </c>
      <c r="BU38">
        <v>172.84200000000001</v>
      </c>
      <c r="BV38">
        <v>43.508000000000003</v>
      </c>
      <c r="BW38">
        <v>193.88399999999999</v>
      </c>
      <c r="BX38">
        <v>0.443</v>
      </c>
      <c r="BY38">
        <f t="shared" si="5"/>
        <v>0.17259740259740258</v>
      </c>
    </row>
    <row r="39" spans="1:77" x14ac:dyDescent="0.3">
      <c r="A39" s="136"/>
      <c r="B39" s="137"/>
      <c r="C39" s="137">
        <v>3</v>
      </c>
      <c r="D39" t="s">
        <v>52</v>
      </c>
      <c r="E39">
        <v>1</v>
      </c>
      <c r="F39">
        <v>0</v>
      </c>
      <c r="G39">
        <v>1.2E-2</v>
      </c>
      <c r="H39">
        <v>211.67400000000001</v>
      </c>
      <c r="I39">
        <v>102.634</v>
      </c>
      <c r="J39">
        <v>240.11600000000001</v>
      </c>
      <c r="K39">
        <v>2.3959999999999999</v>
      </c>
      <c r="L39">
        <f t="shared" si="1"/>
        <v>1.1593548387096773</v>
      </c>
      <c r="N39" s="136"/>
      <c r="O39" s="137"/>
      <c r="P39" s="137"/>
      <c r="Q39" t="s">
        <v>66</v>
      </c>
      <c r="R39">
        <v>1</v>
      </c>
      <c r="S39">
        <v>0</v>
      </c>
      <c r="T39">
        <v>8.9999999999999993E-3</v>
      </c>
      <c r="U39">
        <v>218.07400000000001</v>
      </c>
      <c r="V39">
        <v>109.953</v>
      </c>
      <c r="W39">
        <v>248.86600000000001</v>
      </c>
      <c r="X39">
        <v>1.6619999999999999</v>
      </c>
      <c r="Y39">
        <f t="shared" si="0"/>
        <v>0.80419354838709667</v>
      </c>
      <c r="AA39" s="138"/>
      <c r="AB39" s="137"/>
      <c r="AC39" s="137"/>
      <c r="AD39" t="s">
        <v>59</v>
      </c>
      <c r="AE39">
        <v>1</v>
      </c>
      <c r="AF39">
        <v>0</v>
      </c>
      <c r="AG39">
        <v>1E-3</v>
      </c>
      <c r="AH39">
        <v>163.446</v>
      </c>
      <c r="AI39">
        <v>151.65100000000001</v>
      </c>
      <c r="AJ39">
        <v>175.96600000000001</v>
      </c>
      <c r="AK39">
        <v>0.23699999999999999</v>
      </c>
      <c r="AL39">
        <f t="shared" si="2"/>
        <v>0.10157142857142858</v>
      </c>
      <c r="AN39" s="138"/>
      <c r="AO39" s="137"/>
      <c r="AP39" s="137"/>
      <c r="AQ39" t="s">
        <v>56</v>
      </c>
      <c r="AR39">
        <v>1</v>
      </c>
      <c r="AS39">
        <v>0</v>
      </c>
      <c r="AT39">
        <v>2E-3</v>
      </c>
      <c r="AU39">
        <v>146.85499999999999</v>
      </c>
      <c r="AV39">
        <v>109.667</v>
      </c>
      <c r="AW39">
        <v>173.58099999999999</v>
      </c>
      <c r="AX39">
        <v>0.36</v>
      </c>
      <c r="AY39">
        <f t="shared" si="3"/>
        <v>0.15428571428571428</v>
      </c>
      <c r="BA39" s="139"/>
      <c r="BB39" s="137"/>
      <c r="BC39" s="137"/>
      <c r="BD39" t="s">
        <v>56</v>
      </c>
      <c r="BE39">
        <v>1</v>
      </c>
      <c r="BF39">
        <v>0</v>
      </c>
      <c r="BG39">
        <v>1.2E-2</v>
      </c>
      <c r="BH39">
        <v>161.70500000000001</v>
      </c>
      <c r="BI39">
        <v>77.043999999999997</v>
      </c>
      <c r="BJ39">
        <v>199.18899999999999</v>
      </c>
      <c r="BK39">
        <v>2.2650000000000001</v>
      </c>
      <c r="BL39">
        <f t="shared" si="4"/>
        <v>0.88246753246753251</v>
      </c>
      <c r="BN39" s="139"/>
      <c r="BO39" s="137"/>
      <c r="BP39" s="137"/>
      <c r="BQ39" t="s">
        <v>56</v>
      </c>
      <c r="BR39">
        <v>1</v>
      </c>
      <c r="BS39">
        <v>0</v>
      </c>
      <c r="BT39">
        <v>6.0000000000000001E-3</v>
      </c>
      <c r="BU39">
        <v>149.60499999999999</v>
      </c>
      <c r="BV39">
        <v>55.677999999999997</v>
      </c>
      <c r="BW39">
        <v>183.83</v>
      </c>
      <c r="BX39">
        <v>1.242</v>
      </c>
      <c r="BY39">
        <f t="shared" si="5"/>
        <v>0.48389610389610388</v>
      </c>
    </row>
    <row r="40" spans="1:77" x14ac:dyDescent="0.3">
      <c r="A40" s="136"/>
      <c r="B40" s="137"/>
      <c r="C40" s="137"/>
      <c r="D40" t="s">
        <v>55</v>
      </c>
      <c r="E40">
        <v>1</v>
      </c>
      <c r="F40">
        <v>0</v>
      </c>
      <c r="G40">
        <v>0.01</v>
      </c>
      <c r="H40">
        <v>224.46899999999999</v>
      </c>
      <c r="I40">
        <v>114.16</v>
      </c>
      <c r="J40">
        <v>246.75299999999999</v>
      </c>
      <c r="K40">
        <v>1.889</v>
      </c>
      <c r="L40">
        <f t="shared" si="1"/>
        <v>0.91403225806451616</v>
      </c>
      <c r="N40" s="136"/>
      <c r="O40" s="137"/>
      <c r="P40" s="137">
        <v>3</v>
      </c>
      <c r="Q40" t="s">
        <v>52</v>
      </c>
      <c r="R40">
        <v>1</v>
      </c>
      <c r="S40">
        <v>0</v>
      </c>
      <c r="T40">
        <v>4.0000000000000001E-3</v>
      </c>
      <c r="U40">
        <v>184.999</v>
      </c>
      <c r="V40">
        <v>36.332999999999998</v>
      </c>
      <c r="W40">
        <v>211.91499999999999</v>
      </c>
      <c r="X40">
        <v>0.79</v>
      </c>
      <c r="Y40">
        <f t="shared" si="0"/>
        <v>0.38225806451612904</v>
      </c>
      <c r="AA40" s="138"/>
      <c r="AB40" s="137"/>
      <c r="AC40" s="137"/>
      <c r="AD40" t="s">
        <v>60</v>
      </c>
      <c r="AE40">
        <v>1</v>
      </c>
      <c r="AF40">
        <v>0</v>
      </c>
      <c r="AG40">
        <v>1.0999999999999999E-2</v>
      </c>
      <c r="AH40">
        <v>185.971</v>
      </c>
      <c r="AI40">
        <v>49.831000000000003</v>
      </c>
      <c r="AJ40">
        <v>221.309</v>
      </c>
      <c r="AK40">
        <v>2.0590000000000002</v>
      </c>
      <c r="AL40">
        <f t="shared" si="2"/>
        <v>0.88242857142857145</v>
      </c>
      <c r="AN40" s="138"/>
      <c r="AO40" s="137"/>
      <c r="AP40" s="137"/>
      <c r="AQ40" t="s">
        <v>57</v>
      </c>
      <c r="AR40">
        <v>1</v>
      </c>
      <c r="AS40">
        <v>0</v>
      </c>
      <c r="AT40">
        <v>4.0000000000000001E-3</v>
      </c>
      <c r="AU40">
        <v>145.41</v>
      </c>
      <c r="AV40">
        <v>82.957999999999998</v>
      </c>
      <c r="AW40">
        <v>202.721</v>
      </c>
      <c r="AX40">
        <v>0.75900000000000001</v>
      </c>
      <c r="AY40">
        <f t="shared" si="3"/>
        <v>0.32528571428571429</v>
      </c>
      <c r="BA40" s="139"/>
      <c r="BB40" s="137"/>
      <c r="BC40" s="137"/>
      <c r="BD40" t="s">
        <v>57</v>
      </c>
      <c r="BE40">
        <v>1</v>
      </c>
      <c r="BF40">
        <v>0</v>
      </c>
      <c r="BG40">
        <v>8.9999999999999993E-3</v>
      </c>
      <c r="BH40">
        <v>204.886</v>
      </c>
      <c r="BI40">
        <v>127.667</v>
      </c>
      <c r="BJ40">
        <v>224.89500000000001</v>
      </c>
      <c r="BK40">
        <v>1.788</v>
      </c>
      <c r="BL40">
        <f t="shared" si="4"/>
        <v>0.6966233766233767</v>
      </c>
      <c r="BN40" s="139"/>
      <c r="BO40" s="137"/>
      <c r="BP40" s="137"/>
      <c r="BQ40" t="s">
        <v>57</v>
      </c>
      <c r="BR40">
        <v>1</v>
      </c>
      <c r="BS40">
        <v>0</v>
      </c>
      <c r="BT40">
        <v>1.0999999999999999E-2</v>
      </c>
      <c r="BU40">
        <v>209.929</v>
      </c>
      <c r="BV40">
        <v>163.55000000000001</v>
      </c>
      <c r="BW40">
        <v>230.35499999999999</v>
      </c>
      <c r="BX40">
        <v>2.117</v>
      </c>
      <c r="BY40">
        <f t="shared" si="5"/>
        <v>0.82480519480519476</v>
      </c>
    </row>
    <row r="41" spans="1:77" x14ac:dyDescent="0.3">
      <c r="A41" s="136"/>
      <c r="B41" s="137"/>
      <c r="C41" s="137"/>
      <c r="D41" t="s">
        <v>56</v>
      </c>
      <c r="E41">
        <v>1</v>
      </c>
      <c r="F41">
        <v>0</v>
      </c>
      <c r="G41">
        <v>8.0000000000000002E-3</v>
      </c>
      <c r="H41">
        <v>218.47800000000001</v>
      </c>
      <c r="I41">
        <v>108.86</v>
      </c>
      <c r="J41">
        <v>244.25299999999999</v>
      </c>
      <c r="K41">
        <v>1.5209999999999999</v>
      </c>
      <c r="L41">
        <f t="shared" si="1"/>
        <v>0.73596774193548375</v>
      </c>
      <c r="N41" s="136"/>
      <c r="O41" s="137"/>
      <c r="P41" s="137"/>
      <c r="Q41" t="s">
        <v>55</v>
      </c>
      <c r="R41">
        <v>1</v>
      </c>
      <c r="S41">
        <v>0</v>
      </c>
      <c r="T41">
        <v>1.2E-2</v>
      </c>
      <c r="U41">
        <v>224.12799999999999</v>
      </c>
      <c r="V41">
        <v>147.91399999999999</v>
      </c>
      <c r="W41">
        <v>255</v>
      </c>
      <c r="X41">
        <v>2.2810000000000001</v>
      </c>
      <c r="Y41">
        <f t="shared" si="0"/>
        <v>1.1037096774193549</v>
      </c>
      <c r="AA41" s="138"/>
      <c r="AB41" s="137"/>
      <c r="AC41" s="137"/>
      <c r="AD41" t="s">
        <v>61</v>
      </c>
      <c r="AE41">
        <v>1</v>
      </c>
      <c r="AF41">
        <v>0</v>
      </c>
      <c r="AG41">
        <v>6.0000000000000001E-3</v>
      </c>
      <c r="AH41">
        <v>157.93899999999999</v>
      </c>
      <c r="AI41">
        <v>39.082999999999998</v>
      </c>
      <c r="AJ41">
        <v>179.89599999999999</v>
      </c>
      <c r="AK41">
        <v>1.0569999999999999</v>
      </c>
      <c r="AL41">
        <f t="shared" si="2"/>
        <v>0.45299999999999996</v>
      </c>
      <c r="AN41" s="138"/>
      <c r="AO41" s="137"/>
      <c r="AP41" s="137"/>
      <c r="AQ41" t="s">
        <v>58</v>
      </c>
      <c r="AR41">
        <v>1</v>
      </c>
      <c r="AS41">
        <v>0</v>
      </c>
      <c r="AT41">
        <v>6.0000000000000001E-3</v>
      </c>
      <c r="AU41">
        <v>174.417</v>
      </c>
      <c r="AV41">
        <v>69.968000000000004</v>
      </c>
      <c r="AW41">
        <v>193.13900000000001</v>
      </c>
      <c r="AX41">
        <v>1.1359999999999999</v>
      </c>
      <c r="AY41">
        <f t="shared" si="3"/>
        <v>0.48685714285714277</v>
      </c>
      <c r="BA41" s="139"/>
      <c r="BB41" s="137"/>
      <c r="BC41" s="137"/>
      <c r="BD41" t="s">
        <v>58</v>
      </c>
      <c r="BE41">
        <v>1</v>
      </c>
      <c r="BF41">
        <v>0</v>
      </c>
      <c r="BG41">
        <v>0.01</v>
      </c>
      <c r="BH41">
        <v>177.75700000000001</v>
      </c>
      <c r="BI41">
        <v>141.01</v>
      </c>
      <c r="BJ41">
        <v>201.089</v>
      </c>
      <c r="BK41">
        <v>1.988</v>
      </c>
      <c r="BL41">
        <f t="shared" si="4"/>
        <v>0.77454545454545454</v>
      </c>
      <c r="BN41" s="139"/>
      <c r="BO41" s="137"/>
      <c r="BP41" s="137"/>
      <c r="BQ41" t="s">
        <v>58</v>
      </c>
      <c r="BR41">
        <v>1</v>
      </c>
      <c r="BS41">
        <v>0</v>
      </c>
      <c r="BT41">
        <v>2E-3</v>
      </c>
      <c r="BU41">
        <v>184.048</v>
      </c>
      <c r="BV41">
        <v>153.48599999999999</v>
      </c>
      <c r="BW41">
        <v>209.036</v>
      </c>
      <c r="BX41">
        <v>0.40300000000000002</v>
      </c>
      <c r="BY41">
        <f t="shared" si="5"/>
        <v>0.15701298701298702</v>
      </c>
    </row>
    <row r="42" spans="1:77" x14ac:dyDescent="0.3">
      <c r="A42" s="136"/>
      <c r="B42" s="137"/>
      <c r="C42" s="137"/>
      <c r="D42" t="s">
        <v>57</v>
      </c>
      <c r="E42">
        <v>1</v>
      </c>
      <c r="F42">
        <v>0</v>
      </c>
      <c r="G42">
        <v>6.0000000000000001E-3</v>
      </c>
      <c r="H42">
        <v>208.357</v>
      </c>
      <c r="I42">
        <v>97.381</v>
      </c>
      <c r="J42">
        <v>240.22900000000001</v>
      </c>
      <c r="K42">
        <v>1.167</v>
      </c>
      <c r="L42">
        <f t="shared" si="1"/>
        <v>0.56467741935483873</v>
      </c>
      <c r="N42" s="136"/>
      <c r="O42" s="137"/>
      <c r="P42" s="137"/>
      <c r="Q42" t="s">
        <v>56</v>
      </c>
      <c r="R42">
        <v>1</v>
      </c>
      <c r="S42">
        <v>0</v>
      </c>
      <c r="T42">
        <v>6.0000000000000001E-3</v>
      </c>
      <c r="U42">
        <v>163.91900000000001</v>
      </c>
      <c r="V42">
        <v>119.818</v>
      </c>
      <c r="W42">
        <v>186.49100000000001</v>
      </c>
      <c r="X42">
        <v>1.077</v>
      </c>
      <c r="Y42">
        <f t="shared" si="0"/>
        <v>0.52112903225806451</v>
      </c>
      <c r="AA42" s="138"/>
      <c r="AB42" s="137"/>
      <c r="AC42" s="137"/>
      <c r="AD42" t="s">
        <v>62</v>
      </c>
      <c r="AE42">
        <v>1</v>
      </c>
      <c r="AF42">
        <v>0</v>
      </c>
      <c r="AG42">
        <v>4.0000000000000001E-3</v>
      </c>
      <c r="AH42">
        <v>160.17699999999999</v>
      </c>
      <c r="AI42">
        <v>28.452999999999999</v>
      </c>
      <c r="AJ42">
        <v>230.203</v>
      </c>
      <c r="AK42">
        <v>0.75800000000000001</v>
      </c>
      <c r="AL42">
        <f t="shared" si="2"/>
        <v>0.32485714285714284</v>
      </c>
      <c r="AN42" s="138"/>
      <c r="AO42" s="137"/>
      <c r="AP42" s="137"/>
      <c r="AQ42" t="s">
        <v>59</v>
      </c>
      <c r="AR42">
        <v>1</v>
      </c>
      <c r="AS42">
        <v>0</v>
      </c>
      <c r="AT42">
        <v>7.0000000000000001E-3</v>
      </c>
      <c r="AU42">
        <v>178.304</v>
      </c>
      <c r="AV42">
        <v>129.767</v>
      </c>
      <c r="AW42">
        <v>196.42</v>
      </c>
      <c r="AX42">
        <v>1.345</v>
      </c>
      <c r="AY42">
        <f t="shared" si="3"/>
        <v>0.5764285714285714</v>
      </c>
      <c r="BA42" s="139"/>
      <c r="BB42" s="137"/>
      <c r="BC42" s="137">
        <v>2</v>
      </c>
      <c r="BD42" t="s">
        <v>52</v>
      </c>
      <c r="BE42">
        <v>1</v>
      </c>
      <c r="BF42">
        <v>0</v>
      </c>
      <c r="BG42">
        <v>5.0000000000000001E-3</v>
      </c>
      <c r="BH42">
        <v>197.71299999999999</v>
      </c>
      <c r="BI42">
        <v>113.205</v>
      </c>
      <c r="BJ42">
        <v>225.91800000000001</v>
      </c>
      <c r="BK42">
        <v>0.94199999999999995</v>
      </c>
      <c r="BL42">
        <f t="shared" si="4"/>
        <v>0.36701298701298701</v>
      </c>
      <c r="BN42" s="139"/>
      <c r="BO42" s="137"/>
      <c r="BP42" s="137"/>
      <c r="BQ42" t="s">
        <v>59</v>
      </c>
      <c r="BR42">
        <v>1</v>
      </c>
      <c r="BS42">
        <v>0</v>
      </c>
      <c r="BT42">
        <v>7.0000000000000001E-3</v>
      </c>
      <c r="BU42">
        <v>182.053</v>
      </c>
      <c r="BV42">
        <v>101.063</v>
      </c>
      <c r="BW42">
        <v>210.61099999999999</v>
      </c>
      <c r="BX42">
        <v>1.3029999999999999</v>
      </c>
      <c r="BY42">
        <f t="shared" si="5"/>
        <v>0.5076623376623377</v>
      </c>
    </row>
    <row r="43" spans="1:77" x14ac:dyDescent="0.3">
      <c r="A43" s="136"/>
      <c r="B43" s="137"/>
      <c r="C43" s="137"/>
      <c r="D43" t="s">
        <v>58</v>
      </c>
      <c r="E43">
        <v>1</v>
      </c>
      <c r="F43">
        <v>0</v>
      </c>
      <c r="G43">
        <v>7.0000000000000001E-3</v>
      </c>
      <c r="H43">
        <v>203.65299999999999</v>
      </c>
      <c r="I43">
        <v>50.804000000000002</v>
      </c>
      <c r="J43">
        <v>240.846</v>
      </c>
      <c r="K43">
        <v>1.31</v>
      </c>
      <c r="L43">
        <f t="shared" si="1"/>
        <v>0.63387096774193552</v>
      </c>
      <c r="N43" s="136"/>
      <c r="O43" s="137"/>
      <c r="P43" s="137"/>
      <c r="Q43" t="s">
        <v>57</v>
      </c>
      <c r="R43">
        <v>1</v>
      </c>
      <c r="S43">
        <v>0</v>
      </c>
      <c r="T43">
        <v>1.0999999999999999E-2</v>
      </c>
      <c r="U43">
        <v>168.41800000000001</v>
      </c>
      <c r="V43">
        <v>94.278999999999996</v>
      </c>
      <c r="W43">
        <v>207.00800000000001</v>
      </c>
      <c r="X43">
        <v>2.1110000000000002</v>
      </c>
      <c r="Y43">
        <f t="shared" si="0"/>
        <v>1.0214516129032261</v>
      </c>
      <c r="AA43" s="138"/>
      <c r="AB43" s="137"/>
      <c r="AC43" s="137"/>
      <c r="AD43" t="s">
        <v>63</v>
      </c>
      <c r="AE43">
        <v>1</v>
      </c>
      <c r="AF43">
        <v>0</v>
      </c>
      <c r="AG43">
        <v>6.0000000000000001E-3</v>
      </c>
      <c r="AH43">
        <v>138.99700000000001</v>
      </c>
      <c r="AI43">
        <v>95.007000000000005</v>
      </c>
      <c r="AJ43">
        <v>175.84899999999999</v>
      </c>
      <c r="AK43">
        <v>1.145</v>
      </c>
      <c r="AL43">
        <f t="shared" si="2"/>
        <v>0.49071428571428577</v>
      </c>
      <c r="AN43" s="138"/>
      <c r="AO43" s="137" t="s">
        <v>73</v>
      </c>
      <c r="AP43" s="137">
        <v>1</v>
      </c>
      <c r="AQ43" t="s">
        <v>52</v>
      </c>
      <c r="AR43">
        <v>1</v>
      </c>
      <c r="AS43">
        <v>0</v>
      </c>
      <c r="AT43">
        <v>1E-3</v>
      </c>
      <c r="AU43">
        <v>178.24700000000001</v>
      </c>
      <c r="AV43">
        <v>88.332999999999998</v>
      </c>
      <c r="AW43">
        <v>199.53299999999999</v>
      </c>
      <c r="AX43">
        <v>0.19800000000000001</v>
      </c>
      <c r="AY43">
        <f t="shared" si="3"/>
        <v>8.4857142857142853E-2</v>
      </c>
      <c r="BA43" s="139"/>
      <c r="BB43" s="137"/>
      <c r="BC43" s="137"/>
      <c r="BD43" t="s">
        <v>55</v>
      </c>
      <c r="BE43">
        <v>1</v>
      </c>
      <c r="BF43">
        <v>0</v>
      </c>
      <c r="BG43">
        <v>6.0000000000000001E-3</v>
      </c>
      <c r="BH43">
        <v>183.64099999999999</v>
      </c>
      <c r="BI43">
        <v>67.84</v>
      </c>
      <c r="BJ43">
        <v>208.53899999999999</v>
      </c>
      <c r="BK43">
        <v>1.2290000000000001</v>
      </c>
      <c r="BL43">
        <f t="shared" si="4"/>
        <v>0.47883116883116883</v>
      </c>
      <c r="BN43" s="139"/>
      <c r="BO43" s="137"/>
      <c r="BP43" s="137"/>
      <c r="BQ43" t="s">
        <v>60</v>
      </c>
      <c r="BR43">
        <v>1</v>
      </c>
      <c r="BS43">
        <v>0</v>
      </c>
      <c r="BT43">
        <v>4.0000000000000001E-3</v>
      </c>
      <c r="BU43">
        <v>197.60900000000001</v>
      </c>
      <c r="BV43">
        <v>65.86</v>
      </c>
      <c r="BW43">
        <v>223.50899999999999</v>
      </c>
      <c r="BX43">
        <v>0.79800000000000004</v>
      </c>
      <c r="BY43">
        <f t="shared" si="5"/>
        <v>0.31090909090909097</v>
      </c>
    </row>
    <row r="44" spans="1:77" x14ac:dyDescent="0.3">
      <c r="A44" s="136"/>
      <c r="B44" s="137"/>
      <c r="C44" s="137"/>
      <c r="D44" t="s">
        <v>59</v>
      </c>
      <c r="E44">
        <v>1</v>
      </c>
      <c r="F44">
        <v>1</v>
      </c>
      <c r="L44">
        <f t="shared" si="1"/>
        <v>0</v>
      </c>
      <c r="N44" s="136"/>
      <c r="O44" s="137"/>
      <c r="P44" s="137"/>
      <c r="Q44" t="s">
        <v>58</v>
      </c>
      <c r="R44">
        <v>1</v>
      </c>
      <c r="S44">
        <v>0</v>
      </c>
      <c r="T44">
        <v>6.0000000000000001E-3</v>
      </c>
      <c r="U44">
        <v>176.006</v>
      </c>
      <c r="V44">
        <v>19.667000000000002</v>
      </c>
      <c r="W44">
        <v>217.27600000000001</v>
      </c>
      <c r="X44">
        <v>1.0629999999999999</v>
      </c>
      <c r="Y44">
        <f t="shared" si="0"/>
        <v>0.51435483870967746</v>
      </c>
      <c r="AA44" s="138"/>
      <c r="AB44" s="137"/>
      <c r="AC44" s="137"/>
      <c r="AD44" t="s">
        <v>64</v>
      </c>
      <c r="AE44">
        <v>1</v>
      </c>
      <c r="AF44">
        <v>0</v>
      </c>
      <c r="AG44">
        <v>2E-3</v>
      </c>
      <c r="AH44">
        <v>165.60300000000001</v>
      </c>
      <c r="AI44">
        <v>73.667000000000002</v>
      </c>
      <c r="AJ44">
        <v>187.923</v>
      </c>
      <c r="AK44">
        <v>0.36599999999999999</v>
      </c>
      <c r="AL44">
        <f t="shared" si="2"/>
        <v>0.15685714285714286</v>
      </c>
      <c r="AN44" s="138"/>
      <c r="AO44" s="137"/>
      <c r="AP44" s="137"/>
      <c r="AQ44" t="s">
        <v>55</v>
      </c>
      <c r="AR44">
        <v>1</v>
      </c>
      <c r="AS44">
        <v>0</v>
      </c>
      <c r="AT44">
        <v>2E-3</v>
      </c>
      <c r="AU44">
        <v>167.70699999999999</v>
      </c>
      <c r="AV44">
        <v>148.21</v>
      </c>
      <c r="AW44">
        <v>183.71</v>
      </c>
      <c r="AX44">
        <v>0.34</v>
      </c>
      <c r="AY44">
        <f t="shared" si="3"/>
        <v>0.14571428571428574</v>
      </c>
      <c r="BA44" s="139"/>
      <c r="BB44" s="137"/>
      <c r="BC44" s="137"/>
      <c r="BD44" t="s">
        <v>56</v>
      </c>
      <c r="BE44">
        <v>1</v>
      </c>
      <c r="BF44">
        <v>0</v>
      </c>
      <c r="BG44">
        <v>1.6E-2</v>
      </c>
      <c r="BH44">
        <v>172.45599999999999</v>
      </c>
      <c r="BI44">
        <v>60.314999999999998</v>
      </c>
      <c r="BJ44">
        <v>217.77699999999999</v>
      </c>
      <c r="BK44">
        <v>2.9990000000000001</v>
      </c>
      <c r="BL44">
        <f t="shared" si="4"/>
        <v>1.1684415584415584</v>
      </c>
      <c r="BN44" s="139"/>
      <c r="BO44" s="137"/>
      <c r="BP44" s="137"/>
      <c r="BQ44" t="s">
        <v>61</v>
      </c>
      <c r="BR44">
        <v>1</v>
      </c>
      <c r="BS44">
        <v>1</v>
      </c>
      <c r="BY44">
        <f t="shared" si="5"/>
        <v>0</v>
      </c>
    </row>
    <row r="45" spans="1:77" x14ac:dyDescent="0.3">
      <c r="A45" s="136"/>
      <c r="B45" s="137"/>
      <c r="C45" s="137"/>
      <c r="D45" t="s">
        <v>60</v>
      </c>
      <c r="E45">
        <v>1</v>
      </c>
      <c r="F45">
        <v>0</v>
      </c>
      <c r="G45">
        <v>1.4999999999999999E-2</v>
      </c>
      <c r="H45">
        <v>192.565</v>
      </c>
      <c r="I45">
        <v>99.103999999999999</v>
      </c>
      <c r="J45">
        <v>238.99</v>
      </c>
      <c r="K45">
        <v>2.8559999999999999</v>
      </c>
      <c r="L45">
        <f t="shared" si="1"/>
        <v>1.3819354838709677</v>
      </c>
      <c r="N45" s="136"/>
      <c r="O45" s="137"/>
      <c r="P45" s="137"/>
      <c r="Q45" t="s">
        <v>59</v>
      </c>
      <c r="R45">
        <v>1</v>
      </c>
      <c r="S45">
        <v>0</v>
      </c>
      <c r="T45">
        <v>1.9E-2</v>
      </c>
      <c r="U45">
        <v>193.25299999999999</v>
      </c>
      <c r="V45">
        <v>89.463999999999999</v>
      </c>
      <c r="W45">
        <v>230.589</v>
      </c>
      <c r="X45">
        <v>3.7480000000000002</v>
      </c>
      <c r="Y45">
        <f t="shared" si="0"/>
        <v>1.8135483870967744</v>
      </c>
      <c r="AA45" s="138"/>
      <c r="AB45" s="137"/>
      <c r="AC45" s="137"/>
      <c r="AD45" t="s">
        <v>65</v>
      </c>
      <c r="AE45">
        <v>1</v>
      </c>
      <c r="AF45">
        <v>1</v>
      </c>
      <c r="AL45">
        <f t="shared" si="2"/>
        <v>0</v>
      </c>
      <c r="AN45" s="138"/>
      <c r="AO45" s="137"/>
      <c r="AP45" s="137">
        <v>2</v>
      </c>
      <c r="AQ45" t="s">
        <v>52</v>
      </c>
      <c r="AR45">
        <v>1</v>
      </c>
      <c r="AS45">
        <v>0</v>
      </c>
      <c r="AT45">
        <v>3.0000000000000001E-3</v>
      </c>
      <c r="AU45">
        <v>159.16999999999999</v>
      </c>
      <c r="AV45">
        <v>118.98699999999999</v>
      </c>
      <c r="AW45">
        <v>177.292</v>
      </c>
      <c r="AX45">
        <v>0.56200000000000006</v>
      </c>
      <c r="AY45">
        <f t="shared" si="3"/>
        <v>0.24085714285714291</v>
      </c>
      <c r="BA45" s="139"/>
      <c r="BB45" s="137"/>
      <c r="BC45" s="137"/>
      <c r="BD45" t="s">
        <v>57</v>
      </c>
      <c r="BE45">
        <v>1</v>
      </c>
      <c r="BF45">
        <v>0</v>
      </c>
      <c r="BG45">
        <v>8.0000000000000002E-3</v>
      </c>
      <c r="BH45">
        <v>185.96199999999999</v>
      </c>
      <c r="BI45">
        <v>86.667000000000002</v>
      </c>
      <c r="BJ45">
        <v>212.14099999999999</v>
      </c>
      <c r="BK45">
        <v>1.518</v>
      </c>
      <c r="BL45">
        <f t="shared" si="4"/>
        <v>0.59142857142857141</v>
      </c>
      <c r="BN45" s="139"/>
      <c r="BO45" s="137"/>
      <c r="BP45" s="137">
        <v>3</v>
      </c>
      <c r="BQ45" t="s">
        <v>52</v>
      </c>
      <c r="BR45">
        <v>1</v>
      </c>
      <c r="BS45">
        <v>0</v>
      </c>
      <c r="BT45">
        <v>2E-3</v>
      </c>
      <c r="BU45">
        <v>188.685</v>
      </c>
      <c r="BV45">
        <v>117.376</v>
      </c>
      <c r="BW45">
        <v>210.77600000000001</v>
      </c>
      <c r="BX45">
        <v>0.48</v>
      </c>
      <c r="BY45">
        <f t="shared" si="5"/>
        <v>0.18701298701298702</v>
      </c>
    </row>
    <row r="46" spans="1:77" x14ac:dyDescent="0.3">
      <c r="A46" s="136"/>
      <c r="B46" s="137" t="s">
        <v>73</v>
      </c>
      <c r="C46" s="137">
        <v>1</v>
      </c>
      <c r="D46" t="s">
        <v>52</v>
      </c>
      <c r="E46">
        <v>1</v>
      </c>
      <c r="F46">
        <v>0</v>
      </c>
      <c r="G46">
        <v>1.4999999999999999E-2</v>
      </c>
      <c r="H46">
        <v>171.08500000000001</v>
      </c>
      <c r="I46">
        <v>60.612000000000002</v>
      </c>
      <c r="J46">
        <v>209.316</v>
      </c>
      <c r="K46">
        <v>2.9359999999999999</v>
      </c>
      <c r="L46">
        <f t="shared" si="1"/>
        <v>1.4206451612903226</v>
      </c>
      <c r="N46" s="136"/>
      <c r="O46" s="137"/>
      <c r="P46" s="137"/>
      <c r="Q46" t="s">
        <v>60</v>
      </c>
      <c r="R46">
        <v>1</v>
      </c>
      <c r="S46">
        <v>0</v>
      </c>
      <c r="T46">
        <v>4.0000000000000001E-3</v>
      </c>
      <c r="U46">
        <v>186.01499999999999</v>
      </c>
      <c r="V46">
        <v>47.332999999999998</v>
      </c>
      <c r="W46">
        <v>212.672</v>
      </c>
      <c r="X46">
        <v>0.79200000000000004</v>
      </c>
      <c r="Y46">
        <f t="shared" si="0"/>
        <v>0.38322580645161292</v>
      </c>
      <c r="AA46" s="138"/>
      <c r="AB46" s="137"/>
      <c r="AC46" s="137">
        <v>2</v>
      </c>
      <c r="AD46" t="s">
        <v>52</v>
      </c>
      <c r="AE46">
        <v>1</v>
      </c>
      <c r="AF46">
        <v>0</v>
      </c>
      <c r="AG46" s="140">
        <v>8.3219999999999995E-4</v>
      </c>
      <c r="AH46">
        <v>189.87700000000001</v>
      </c>
      <c r="AI46">
        <v>166.964</v>
      </c>
      <c r="AJ46">
        <v>199.703</v>
      </c>
      <c r="AK46">
        <v>0.159</v>
      </c>
      <c r="AL46">
        <f t="shared" si="2"/>
        <v>6.8142857142857144E-2</v>
      </c>
      <c r="AN46" s="138"/>
      <c r="AO46" s="137"/>
      <c r="AP46" s="137"/>
      <c r="AQ46" t="s">
        <v>55</v>
      </c>
      <c r="AR46">
        <v>1</v>
      </c>
      <c r="AS46">
        <v>0</v>
      </c>
      <c r="AT46">
        <v>4.0000000000000001E-3</v>
      </c>
      <c r="AU46">
        <v>189.04499999999999</v>
      </c>
      <c r="AV46">
        <v>78.784999999999997</v>
      </c>
      <c r="AW46">
        <v>218.53299999999999</v>
      </c>
      <c r="AX46">
        <v>0.68400000000000005</v>
      </c>
      <c r="AY46">
        <f t="shared" si="3"/>
        <v>0.29314285714285715</v>
      </c>
      <c r="BA46" s="139"/>
      <c r="BB46" s="137"/>
      <c r="BC46" s="137"/>
      <c r="BD46" t="s">
        <v>58</v>
      </c>
      <c r="BE46">
        <v>1</v>
      </c>
      <c r="BF46">
        <v>0</v>
      </c>
      <c r="BG46">
        <v>2E-3</v>
      </c>
      <c r="BH46">
        <v>135.22200000000001</v>
      </c>
      <c r="BI46">
        <v>68.822000000000003</v>
      </c>
      <c r="BJ46">
        <v>158.66200000000001</v>
      </c>
      <c r="BK46">
        <v>0.47199999999999998</v>
      </c>
      <c r="BL46">
        <f t="shared" si="4"/>
        <v>0.18389610389610389</v>
      </c>
      <c r="BN46" s="139"/>
      <c r="BO46" s="137"/>
      <c r="BP46" s="137"/>
      <c r="BQ46" t="s">
        <v>55</v>
      </c>
      <c r="BR46">
        <v>1</v>
      </c>
      <c r="BS46">
        <v>0</v>
      </c>
      <c r="BT46">
        <v>3.0000000000000001E-3</v>
      </c>
      <c r="BU46">
        <v>193.57900000000001</v>
      </c>
      <c r="BV46">
        <v>141.494</v>
      </c>
      <c r="BW46">
        <v>216.62</v>
      </c>
      <c r="BX46">
        <v>0.53300000000000003</v>
      </c>
      <c r="BY46">
        <f t="shared" si="5"/>
        <v>0.20766233766233766</v>
      </c>
    </row>
    <row r="47" spans="1:77" x14ac:dyDescent="0.3">
      <c r="A47" s="136"/>
      <c r="B47" s="137"/>
      <c r="C47" s="137"/>
      <c r="D47" t="s">
        <v>55</v>
      </c>
      <c r="E47">
        <v>1</v>
      </c>
      <c r="F47">
        <v>0</v>
      </c>
      <c r="G47">
        <v>0.01</v>
      </c>
      <c r="H47">
        <v>120.96599999999999</v>
      </c>
      <c r="I47">
        <v>46.847999999999999</v>
      </c>
      <c r="J47">
        <v>145.13300000000001</v>
      </c>
      <c r="K47">
        <v>1.8480000000000001</v>
      </c>
      <c r="L47">
        <f t="shared" si="1"/>
        <v>0.89419354838709675</v>
      </c>
      <c r="N47" s="136"/>
      <c r="O47" s="137" t="s">
        <v>73</v>
      </c>
      <c r="P47" s="137">
        <v>1</v>
      </c>
      <c r="Q47" t="s">
        <v>52</v>
      </c>
      <c r="R47">
        <v>1</v>
      </c>
      <c r="S47">
        <v>0</v>
      </c>
      <c r="T47">
        <v>1.4E-2</v>
      </c>
      <c r="U47">
        <v>151.399</v>
      </c>
      <c r="V47">
        <v>26.49</v>
      </c>
      <c r="W47">
        <v>198.19300000000001</v>
      </c>
      <c r="X47">
        <v>2.6349999999999998</v>
      </c>
      <c r="Y47">
        <f t="shared" si="0"/>
        <v>1.2749999999999999</v>
      </c>
      <c r="AA47" s="138"/>
      <c r="AB47" s="137"/>
      <c r="AC47" s="137"/>
      <c r="AD47" t="s">
        <v>55</v>
      </c>
      <c r="AE47">
        <v>1</v>
      </c>
      <c r="AF47">
        <v>0</v>
      </c>
      <c r="AG47">
        <v>1E-3</v>
      </c>
      <c r="AH47">
        <v>166.084</v>
      </c>
      <c r="AI47">
        <v>101.333</v>
      </c>
      <c r="AJ47">
        <v>191.85900000000001</v>
      </c>
      <c r="AK47">
        <v>0.20799999999999999</v>
      </c>
      <c r="AL47">
        <f t="shared" si="2"/>
        <v>8.9142857142857149E-2</v>
      </c>
      <c r="AN47" s="138"/>
      <c r="AO47" s="137"/>
      <c r="AP47" s="137"/>
      <c r="AQ47" t="s">
        <v>56</v>
      </c>
      <c r="AR47">
        <v>1</v>
      </c>
      <c r="AS47">
        <v>0</v>
      </c>
      <c r="AT47">
        <v>4.0000000000000001E-3</v>
      </c>
      <c r="AU47">
        <v>188.066</v>
      </c>
      <c r="AV47">
        <v>114.459</v>
      </c>
      <c r="AW47">
        <v>213.863</v>
      </c>
      <c r="AX47">
        <v>0.71399999999999997</v>
      </c>
      <c r="AY47">
        <f t="shared" si="3"/>
        <v>0.30599999999999999</v>
      </c>
      <c r="BA47" s="139"/>
      <c r="BB47" s="137"/>
      <c r="BC47" s="137"/>
      <c r="BD47" t="s">
        <v>59</v>
      </c>
      <c r="BE47">
        <v>1</v>
      </c>
      <c r="BF47">
        <v>0</v>
      </c>
      <c r="BG47">
        <v>1.2999999999999999E-2</v>
      </c>
      <c r="BH47">
        <v>170.11500000000001</v>
      </c>
      <c r="BI47">
        <v>125.68300000000001</v>
      </c>
      <c r="BJ47">
        <v>206.56</v>
      </c>
      <c r="BK47">
        <v>2.5009999999999999</v>
      </c>
      <c r="BL47">
        <f t="shared" si="4"/>
        <v>0.97441558441558429</v>
      </c>
      <c r="BN47" s="139"/>
      <c r="BO47" s="137"/>
      <c r="BP47" s="137"/>
      <c r="BQ47" t="s">
        <v>56</v>
      </c>
      <c r="BR47">
        <v>1</v>
      </c>
      <c r="BS47">
        <v>0</v>
      </c>
      <c r="BT47">
        <v>5.0000000000000001E-3</v>
      </c>
      <c r="BU47">
        <v>178.398</v>
      </c>
      <c r="BV47">
        <v>95.727000000000004</v>
      </c>
      <c r="BW47">
        <v>202.72200000000001</v>
      </c>
      <c r="BX47">
        <v>0.90900000000000003</v>
      </c>
      <c r="BY47">
        <f t="shared" si="5"/>
        <v>0.35415584415584417</v>
      </c>
    </row>
    <row r="48" spans="1:77" x14ac:dyDescent="0.3">
      <c r="A48" s="136"/>
      <c r="B48" s="137"/>
      <c r="C48" s="137"/>
      <c r="D48" t="s">
        <v>56</v>
      </c>
      <c r="E48">
        <v>1</v>
      </c>
      <c r="F48">
        <v>0</v>
      </c>
      <c r="G48">
        <v>0.01</v>
      </c>
      <c r="H48">
        <v>127.742</v>
      </c>
      <c r="I48">
        <v>91</v>
      </c>
      <c r="J48">
        <v>152.38499999999999</v>
      </c>
      <c r="K48">
        <v>1.8660000000000001</v>
      </c>
      <c r="L48">
        <f t="shared" si="1"/>
        <v>0.90290322580645166</v>
      </c>
      <c r="N48" s="136"/>
      <c r="O48" s="137"/>
      <c r="P48" s="137"/>
      <c r="Q48" t="s">
        <v>55</v>
      </c>
      <c r="R48">
        <v>1</v>
      </c>
      <c r="S48">
        <v>0</v>
      </c>
      <c r="T48">
        <v>5.0000000000000001E-3</v>
      </c>
      <c r="U48">
        <v>141.40199999999999</v>
      </c>
      <c r="V48">
        <v>79.347999999999999</v>
      </c>
      <c r="W48">
        <v>164.53399999999999</v>
      </c>
      <c r="X48">
        <v>0.95499999999999996</v>
      </c>
      <c r="Y48">
        <f t="shared" si="0"/>
        <v>0.46209677419354833</v>
      </c>
      <c r="AA48" s="138"/>
      <c r="AB48" s="137"/>
      <c r="AC48" s="137"/>
      <c r="AD48" t="s">
        <v>56</v>
      </c>
      <c r="AE48">
        <v>1</v>
      </c>
      <c r="AF48">
        <v>0</v>
      </c>
      <c r="AG48">
        <v>5.0000000000000001E-3</v>
      </c>
      <c r="AH48">
        <v>199.006</v>
      </c>
      <c r="AI48">
        <v>134.92099999999999</v>
      </c>
      <c r="AJ48">
        <v>213.86199999999999</v>
      </c>
      <c r="AK48">
        <v>1.042</v>
      </c>
      <c r="AL48">
        <f t="shared" si="2"/>
        <v>0.44657142857142862</v>
      </c>
      <c r="AN48" s="138"/>
      <c r="AO48" s="137"/>
      <c r="AP48" s="137"/>
      <c r="AQ48" t="s">
        <v>57</v>
      </c>
      <c r="AR48">
        <v>1</v>
      </c>
      <c r="AS48">
        <v>0</v>
      </c>
      <c r="AT48">
        <v>1E-3</v>
      </c>
      <c r="AU48">
        <v>162.928</v>
      </c>
      <c r="AV48">
        <v>137.96</v>
      </c>
      <c r="AW48">
        <v>192.333</v>
      </c>
      <c r="AX48">
        <v>0.2</v>
      </c>
      <c r="AY48">
        <f t="shared" si="3"/>
        <v>8.5714285714285715E-2</v>
      </c>
      <c r="BA48" s="139"/>
      <c r="BB48" s="137"/>
      <c r="BC48" s="137"/>
      <c r="BD48" t="s">
        <v>60</v>
      </c>
      <c r="BE48">
        <v>1</v>
      </c>
      <c r="BF48">
        <v>1</v>
      </c>
      <c r="BL48">
        <f t="shared" si="4"/>
        <v>0</v>
      </c>
      <c r="BN48" s="139"/>
      <c r="BO48" s="137"/>
      <c r="BP48" s="137"/>
      <c r="BQ48" t="s">
        <v>57</v>
      </c>
      <c r="BR48">
        <v>1</v>
      </c>
      <c r="BS48">
        <v>0</v>
      </c>
      <c r="BT48" s="140">
        <v>8.0539999999999995E-4</v>
      </c>
      <c r="BU48">
        <v>159.922</v>
      </c>
      <c r="BV48">
        <v>136.38200000000001</v>
      </c>
      <c r="BW48">
        <v>175.17</v>
      </c>
      <c r="BX48">
        <v>0.153</v>
      </c>
      <c r="BY48">
        <f t="shared" si="5"/>
        <v>5.96103896103896E-2</v>
      </c>
    </row>
    <row r="49" spans="1:77" x14ac:dyDescent="0.3">
      <c r="A49" s="136"/>
      <c r="B49" s="137"/>
      <c r="C49" s="137"/>
      <c r="D49" t="s">
        <v>57</v>
      </c>
      <c r="E49">
        <v>1</v>
      </c>
      <c r="F49">
        <v>1</v>
      </c>
      <c r="L49">
        <f t="shared" si="1"/>
        <v>0</v>
      </c>
      <c r="N49" s="136"/>
      <c r="O49" s="137"/>
      <c r="P49" s="137"/>
      <c r="Q49" t="s">
        <v>56</v>
      </c>
      <c r="R49">
        <v>1</v>
      </c>
      <c r="S49">
        <v>0</v>
      </c>
      <c r="T49">
        <v>1.4E-2</v>
      </c>
      <c r="U49">
        <v>134.97</v>
      </c>
      <c r="V49">
        <v>62.338999999999999</v>
      </c>
      <c r="W49">
        <v>165.78700000000001</v>
      </c>
      <c r="X49">
        <v>2.702</v>
      </c>
      <c r="Y49">
        <f t="shared" si="0"/>
        <v>1.3074193548387096</v>
      </c>
      <c r="AA49" s="138"/>
      <c r="AB49" s="137"/>
      <c r="AC49" s="137"/>
      <c r="AD49" t="s">
        <v>57</v>
      </c>
      <c r="AE49">
        <v>1</v>
      </c>
      <c r="AF49">
        <v>0</v>
      </c>
      <c r="AG49">
        <v>5.0000000000000001E-3</v>
      </c>
      <c r="AH49">
        <v>178.523</v>
      </c>
      <c r="AI49">
        <v>81.667000000000002</v>
      </c>
      <c r="AJ49">
        <v>214.27699999999999</v>
      </c>
      <c r="AK49">
        <v>0.93300000000000005</v>
      </c>
      <c r="AL49">
        <f t="shared" si="2"/>
        <v>0.39985714285714286</v>
      </c>
      <c r="AN49" s="138"/>
      <c r="AO49" s="137"/>
      <c r="AP49" s="137"/>
      <c r="AQ49" t="s">
        <v>58</v>
      </c>
      <c r="AR49">
        <v>1</v>
      </c>
      <c r="AS49">
        <v>0</v>
      </c>
      <c r="AT49">
        <v>1E-3</v>
      </c>
      <c r="AU49">
        <v>173.04400000000001</v>
      </c>
      <c r="AV49">
        <v>161.667</v>
      </c>
      <c r="AW49">
        <v>181.38200000000001</v>
      </c>
      <c r="AX49">
        <v>0.20300000000000001</v>
      </c>
      <c r="AY49">
        <f t="shared" si="3"/>
        <v>8.7000000000000008E-2</v>
      </c>
      <c r="BA49" s="139"/>
      <c r="BB49" s="137"/>
      <c r="BC49" s="137"/>
      <c r="BD49" t="s">
        <v>61</v>
      </c>
      <c r="BE49" t="s">
        <v>74</v>
      </c>
      <c r="BL49">
        <f t="shared" si="4"/>
        <v>0</v>
      </c>
      <c r="BN49" s="139"/>
      <c r="BO49" s="137"/>
      <c r="BP49" s="137"/>
      <c r="BQ49" t="s">
        <v>58</v>
      </c>
      <c r="BR49">
        <v>1</v>
      </c>
      <c r="BS49">
        <v>0</v>
      </c>
      <c r="BT49">
        <v>4.0000000000000001E-3</v>
      </c>
      <c r="BU49">
        <v>215.54300000000001</v>
      </c>
      <c r="BV49">
        <v>156.93</v>
      </c>
      <c r="BW49">
        <v>236.11500000000001</v>
      </c>
      <c r="BX49">
        <v>0.74099999999999999</v>
      </c>
      <c r="BY49">
        <f t="shared" si="5"/>
        <v>0.28870129870129874</v>
      </c>
    </row>
    <row r="50" spans="1:77" x14ac:dyDescent="0.3">
      <c r="A50" s="136"/>
      <c r="B50" s="137"/>
      <c r="C50" s="137"/>
      <c r="D50" t="s">
        <v>58</v>
      </c>
      <c r="E50">
        <v>1</v>
      </c>
      <c r="F50">
        <v>0</v>
      </c>
      <c r="G50">
        <v>4.0000000000000001E-3</v>
      </c>
      <c r="H50">
        <v>137.09</v>
      </c>
      <c r="I50">
        <v>92.308999999999997</v>
      </c>
      <c r="J50">
        <v>150.392</v>
      </c>
      <c r="K50">
        <v>0.73699999999999999</v>
      </c>
      <c r="L50">
        <f t="shared" si="1"/>
        <v>0.35661290322580641</v>
      </c>
      <c r="N50" s="136"/>
      <c r="O50" s="137"/>
      <c r="P50" s="137"/>
      <c r="Q50" t="s">
        <v>57</v>
      </c>
      <c r="R50">
        <v>1</v>
      </c>
      <c r="S50">
        <v>0</v>
      </c>
      <c r="T50">
        <v>6.0000000000000001E-3</v>
      </c>
      <c r="U50">
        <v>136.23099999999999</v>
      </c>
      <c r="V50">
        <v>46.53</v>
      </c>
      <c r="W50">
        <v>171.36099999999999</v>
      </c>
      <c r="X50">
        <v>1.179</v>
      </c>
      <c r="Y50">
        <f t="shared" si="0"/>
        <v>0.57048387096774189</v>
      </c>
      <c r="AA50" s="138"/>
      <c r="AB50" s="137"/>
      <c r="AC50" s="137"/>
      <c r="AD50" t="s">
        <v>58</v>
      </c>
      <c r="AE50">
        <v>1</v>
      </c>
      <c r="AF50">
        <v>0</v>
      </c>
      <c r="AG50">
        <v>2E-3</v>
      </c>
      <c r="AH50">
        <v>180.16</v>
      </c>
      <c r="AI50">
        <v>155.41999999999999</v>
      </c>
      <c r="AJ50">
        <v>197.02500000000001</v>
      </c>
      <c r="AK50">
        <v>0.442</v>
      </c>
      <c r="AL50">
        <f t="shared" si="2"/>
        <v>0.18942857142857142</v>
      </c>
      <c r="AN50" s="138"/>
      <c r="AO50" s="137"/>
      <c r="AP50" s="137"/>
      <c r="AQ50" t="s">
        <v>59</v>
      </c>
      <c r="AR50">
        <v>1</v>
      </c>
      <c r="AS50">
        <v>0</v>
      </c>
      <c r="AT50">
        <v>1E-3</v>
      </c>
      <c r="AU50">
        <v>173.49600000000001</v>
      </c>
      <c r="AV50">
        <v>36.008000000000003</v>
      </c>
      <c r="AW50">
        <v>207.376</v>
      </c>
      <c r="AX50">
        <v>0.25900000000000001</v>
      </c>
      <c r="AY50">
        <f t="shared" si="3"/>
        <v>0.111</v>
      </c>
      <c r="BA50" s="139"/>
      <c r="BB50" s="137"/>
      <c r="BC50" s="137"/>
      <c r="BD50" t="s">
        <v>62</v>
      </c>
      <c r="BE50">
        <v>1</v>
      </c>
      <c r="BF50">
        <v>0</v>
      </c>
      <c r="BG50">
        <v>0.01</v>
      </c>
      <c r="BH50">
        <v>122.80500000000001</v>
      </c>
      <c r="BI50">
        <v>64.971999999999994</v>
      </c>
      <c r="BJ50">
        <v>192.494</v>
      </c>
      <c r="BK50">
        <v>1.927</v>
      </c>
      <c r="BL50">
        <f t="shared" si="4"/>
        <v>0.75077922077922088</v>
      </c>
      <c r="BN50" s="139"/>
      <c r="BO50" s="137"/>
      <c r="BP50" s="137"/>
      <c r="BQ50" t="s">
        <v>59</v>
      </c>
      <c r="BR50">
        <v>1</v>
      </c>
      <c r="BS50">
        <v>0</v>
      </c>
      <c r="BT50">
        <v>2E-3</v>
      </c>
      <c r="BU50">
        <v>177.928</v>
      </c>
      <c r="BV50">
        <v>34.072000000000003</v>
      </c>
      <c r="BW50">
        <v>213.33199999999999</v>
      </c>
      <c r="BX50">
        <v>0.45300000000000001</v>
      </c>
      <c r="BY50">
        <f t="shared" si="5"/>
        <v>0.17649350649350651</v>
      </c>
    </row>
    <row r="51" spans="1:77" x14ac:dyDescent="0.3">
      <c r="A51" s="136"/>
      <c r="B51" s="137"/>
      <c r="C51" s="137"/>
      <c r="D51" t="s">
        <v>59</v>
      </c>
      <c r="E51">
        <v>1</v>
      </c>
      <c r="F51">
        <v>0</v>
      </c>
      <c r="G51">
        <v>1.4999999999999999E-2</v>
      </c>
      <c r="H51">
        <v>150.33699999999999</v>
      </c>
      <c r="I51">
        <v>62.145000000000003</v>
      </c>
      <c r="J51">
        <v>194.73</v>
      </c>
      <c r="K51">
        <v>2.8069999999999999</v>
      </c>
      <c r="L51">
        <f t="shared" si="1"/>
        <v>1.3582258064516128</v>
      </c>
      <c r="N51" s="136"/>
      <c r="O51" s="137"/>
      <c r="P51" s="137"/>
      <c r="Q51" t="s">
        <v>58</v>
      </c>
      <c r="R51">
        <v>1</v>
      </c>
      <c r="S51">
        <v>1</v>
      </c>
      <c r="Y51">
        <f t="shared" si="0"/>
        <v>0</v>
      </c>
      <c r="AA51" s="138"/>
      <c r="AB51" s="137"/>
      <c r="AC51" s="137"/>
      <c r="AD51" t="s">
        <v>59</v>
      </c>
      <c r="AE51">
        <v>1</v>
      </c>
      <c r="AF51">
        <v>0</v>
      </c>
      <c r="AG51">
        <v>2E-3</v>
      </c>
      <c r="AH51">
        <v>171.54400000000001</v>
      </c>
      <c r="AI51">
        <v>108.809</v>
      </c>
      <c r="AJ51">
        <v>192.88499999999999</v>
      </c>
      <c r="AK51">
        <v>0.3</v>
      </c>
      <c r="AL51">
        <f t="shared" si="2"/>
        <v>0.12857142857142859</v>
      </c>
      <c r="AN51" s="138"/>
      <c r="AO51" s="137"/>
      <c r="AP51" s="137"/>
      <c r="AQ51" t="s">
        <v>60</v>
      </c>
      <c r="AR51">
        <v>1</v>
      </c>
      <c r="AS51">
        <v>1</v>
      </c>
      <c r="AY51">
        <f t="shared" si="3"/>
        <v>0</v>
      </c>
      <c r="BA51" s="139"/>
      <c r="BB51" s="137"/>
      <c r="BC51" s="137">
        <v>3</v>
      </c>
      <c r="BD51" t="s">
        <v>52</v>
      </c>
      <c r="BE51">
        <v>1</v>
      </c>
      <c r="BF51">
        <v>0</v>
      </c>
      <c r="BG51">
        <v>1.2999999999999999E-2</v>
      </c>
      <c r="BH51">
        <v>156.72900000000001</v>
      </c>
      <c r="BI51">
        <v>73.456999999999994</v>
      </c>
      <c r="BJ51">
        <v>185.696</v>
      </c>
      <c r="BK51">
        <v>2.5510000000000002</v>
      </c>
      <c r="BL51">
        <f t="shared" si="4"/>
        <v>0.99389610389610406</v>
      </c>
      <c r="BN51" s="139"/>
      <c r="BO51" s="137"/>
      <c r="BP51" s="137"/>
      <c r="BQ51" t="s">
        <v>60</v>
      </c>
      <c r="BR51">
        <v>1</v>
      </c>
      <c r="BS51">
        <v>1</v>
      </c>
      <c r="BY51">
        <f t="shared" si="5"/>
        <v>0</v>
      </c>
    </row>
    <row r="52" spans="1:77" x14ac:dyDescent="0.3">
      <c r="A52" s="136"/>
      <c r="B52" s="137"/>
      <c r="C52" s="137"/>
      <c r="D52" t="s">
        <v>60</v>
      </c>
      <c r="E52">
        <v>1</v>
      </c>
      <c r="F52">
        <v>1</v>
      </c>
      <c r="L52">
        <f t="shared" si="1"/>
        <v>0</v>
      </c>
      <c r="N52" s="136"/>
      <c r="O52" s="137"/>
      <c r="P52" s="137"/>
      <c r="Q52" t="s">
        <v>59</v>
      </c>
      <c r="R52">
        <v>1</v>
      </c>
      <c r="S52">
        <v>0</v>
      </c>
      <c r="T52">
        <v>4.0000000000000001E-3</v>
      </c>
      <c r="U52">
        <v>169.13900000000001</v>
      </c>
      <c r="V52">
        <v>82.8</v>
      </c>
      <c r="W52">
        <v>213.77600000000001</v>
      </c>
      <c r="X52">
        <v>0.75800000000000001</v>
      </c>
      <c r="Y52">
        <f t="shared" si="0"/>
        <v>0.36677419354838714</v>
      </c>
      <c r="AA52" s="138"/>
      <c r="AB52" s="137"/>
      <c r="AC52" s="137"/>
      <c r="AD52" t="s">
        <v>60</v>
      </c>
      <c r="AE52">
        <v>1</v>
      </c>
      <c r="AF52">
        <v>1</v>
      </c>
      <c r="AL52">
        <f t="shared" si="2"/>
        <v>0</v>
      </c>
      <c r="AN52" s="138"/>
      <c r="AO52" s="137"/>
      <c r="AP52" s="137"/>
      <c r="AQ52" t="s">
        <v>61</v>
      </c>
      <c r="AR52">
        <v>1</v>
      </c>
      <c r="AS52">
        <v>1</v>
      </c>
      <c r="AY52">
        <f t="shared" si="3"/>
        <v>0</v>
      </c>
      <c r="BA52" s="139"/>
      <c r="BB52" s="137"/>
      <c r="BC52" s="137"/>
      <c r="BD52" t="s">
        <v>55</v>
      </c>
      <c r="BE52">
        <v>1</v>
      </c>
      <c r="BF52">
        <v>0</v>
      </c>
      <c r="BG52">
        <v>0.01</v>
      </c>
      <c r="BH52">
        <v>164.703</v>
      </c>
      <c r="BI52">
        <v>94.78</v>
      </c>
      <c r="BJ52">
        <v>197.773</v>
      </c>
      <c r="BK52">
        <v>1.984</v>
      </c>
      <c r="BL52">
        <f t="shared" si="4"/>
        <v>0.772987012987013</v>
      </c>
      <c r="BN52" s="139"/>
      <c r="BO52" s="137"/>
      <c r="BP52" s="137"/>
      <c r="BQ52" t="s">
        <v>61</v>
      </c>
      <c r="BR52">
        <v>1</v>
      </c>
      <c r="BS52">
        <v>0</v>
      </c>
      <c r="BT52">
        <v>1.4999999999999999E-2</v>
      </c>
      <c r="BU52">
        <v>164.54900000000001</v>
      </c>
      <c r="BV52">
        <v>82.078000000000003</v>
      </c>
      <c r="BW52">
        <v>211.83199999999999</v>
      </c>
      <c r="BX52">
        <v>2.8180000000000001</v>
      </c>
      <c r="BY52">
        <f t="shared" si="5"/>
        <v>1.097922077922078</v>
      </c>
    </row>
    <row r="53" spans="1:77" x14ac:dyDescent="0.3">
      <c r="A53" s="136"/>
      <c r="B53" s="137"/>
      <c r="C53" s="137"/>
      <c r="D53" t="s">
        <v>61</v>
      </c>
      <c r="E53">
        <v>1</v>
      </c>
      <c r="F53">
        <v>0</v>
      </c>
      <c r="G53">
        <v>7.0000000000000001E-3</v>
      </c>
      <c r="H53">
        <v>197.39099999999999</v>
      </c>
      <c r="I53">
        <v>144.61000000000001</v>
      </c>
      <c r="J53">
        <v>229.09299999999999</v>
      </c>
      <c r="K53">
        <v>1.3520000000000001</v>
      </c>
      <c r="L53">
        <f t="shared" si="1"/>
        <v>0.65419354838709676</v>
      </c>
      <c r="N53" s="136"/>
      <c r="O53" s="137"/>
      <c r="P53" s="137">
        <v>2</v>
      </c>
      <c r="Q53" t="s">
        <v>75</v>
      </c>
      <c r="R53">
        <v>1</v>
      </c>
      <c r="S53">
        <v>0</v>
      </c>
      <c r="T53">
        <v>1.0999999999999999E-2</v>
      </c>
      <c r="U53">
        <v>145.51</v>
      </c>
      <c r="V53">
        <v>78.522999999999996</v>
      </c>
      <c r="W53">
        <v>181.55</v>
      </c>
      <c r="X53">
        <v>2.09</v>
      </c>
      <c r="Y53">
        <f t="shared" si="0"/>
        <v>1.0112903225806451</v>
      </c>
      <c r="AA53" s="138"/>
      <c r="AB53" s="137"/>
      <c r="AC53" s="137"/>
      <c r="AD53" t="s">
        <v>61</v>
      </c>
      <c r="AE53">
        <v>1</v>
      </c>
      <c r="AF53">
        <v>0</v>
      </c>
      <c r="AG53">
        <v>4.0000000000000001E-3</v>
      </c>
      <c r="AH53">
        <v>178.87799999999999</v>
      </c>
      <c r="AI53">
        <v>133.333</v>
      </c>
      <c r="AJ53">
        <v>193</v>
      </c>
      <c r="AK53">
        <v>0.76800000000000002</v>
      </c>
      <c r="AL53">
        <f t="shared" si="2"/>
        <v>0.32914285714285713</v>
      </c>
      <c r="AN53" s="138"/>
      <c r="AO53" s="137"/>
      <c r="AP53" s="137">
        <v>3</v>
      </c>
      <c r="AQ53" t="s">
        <v>52</v>
      </c>
      <c r="AR53">
        <v>1</v>
      </c>
      <c r="AS53">
        <v>0</v>
      </c>
      <c r="AT53">
        <v>2E-3</v>
      </c>
      <c r="AU53">
        <v>171.447</v>
      </c>
      <c r="AV53">
        <v>81</v>
      </c>
      <c r="AW53">
        <v>188.17699999999999</v>
      </c>
      <c r="AX53">
        <v>0.47299999999999998</v>
      </c>
      <c r="AY53">
        <f t="shared" si="3"/>
        <v>0.20271428571428571</v>
      </c>
      <c r="BA53" s="139"/>
      <c r="BB53" s="137"/>
      <c r="BC53" s="137"/>
      <c r="BD53" t="s">
        <v>56</v>
      </c>
      <c r="BE53">
        <v>1</v>
      </c>
      <c r="BF53">
        <v>0</v>
      </c>
      <c r="BG53">
        <v>8.0000000000000002E-3</v>
      </c>
      <c r="BH53">
        <v>177.751</v>
      </c>
      <c r="BI53">
        <v>88.375</v>
      </c>
      <c r="BJ53">
        <v>207.25399999999999</v>
      </c>
      <c r="BK53">
        <v>1.5149999999999999</v>
      </c>
      <c r="BL53">
        <f t="shared" si="4"/>
        <v>0.59025974025974026</v>
      </c>
      <c r="BN53" s="139"/>
      <c r="BO53" s="137" t="s">
        <v>73</v>
      </c>
      <c r="BP53" s="137">
        <v>1</v>
      </c>
      <c r="BQ53" t="s">
        <v>52</v>
      </c>
      <c r="BR53">
        <v>1</v>
      </c>
      <c r="BS53">
        <v>0</v>
      </c>
      <c r="BT53">
        <v>5.0000000000000001E-3</v>
      </c>
      <c r="BU53">
        <v>146.19999999999999</v>
      </c>
      <c r="BV53">
        <v>93.576999999999998</v>
      </c>
      <c r="BW53">
        <v>170.70500000000001</v>
      </c>
      <c r="BX53">
        <v>1.0129999999999999</v>
      </c>
      <c r="BY53">
        <f t="shared" si="5"/>
        <v>0.39467532467532468</v>
      </c>
    </row>
    <row r="54" spans="1:77" x14ac:dyDescent="0.3">
      <c r="A54" s="136"/>
      <c r="B54" s="137"/>
      <c r="C54" s="137"/>
      <c r="D54" t="s">
        <v>62</v>
      </c>
      <c r="E54">
        <v>1</v>
      </c>
      <c r="F54">
        <v>0</v>
      </c>
      <c r="G54">
        <v>1.4E-2</v>
      </c>
      <c r="H54">
        <v>222.72200000000001</v>
      </c>
      <c r="I54">
        <v>96.153999999999996</v>
      </c>
      <c r="J54">
        <v>248.73500000000001</v>
      </c>
      <c r="K54">
        <v>2.63</v>
      </c>
      <c r="L54">
        <f t="shared" si="1"/>
        <v>1.2725806451612902</v>
      </c>
      <c r="N54" s="136"/>
      <c r="O54" s="137"/>
      <c r="P54" s="137"/>
      <c r="Q54" t="s">
        <v>61</v>
      </c>
      <c r="R54">
        <v>1</v>
      </c>
      <c r="S54">
        <v>0</v>
      </c>
      <c r="T54">
        <v>1.7999999999999999E-2</v>
      </c>
      <c r="U54">
        <v>156.23400000000001</v>
      </c>
      <c r="V54">
        <v>45.887</v>
      </c>
      <c r="W54">
        <v>211.97</v>
      </c>
      <c r="X54">
        <v>3.516</v>
      </c>
      <c r="Y54">
        <f t="shared" si="0"/>
        <v>1.7012903225806451</v>
      </c>
      <c r="AA54" s="138"/>
      <c r="AB54" s="137"/>
      <c r="AC54" s="137"/>
      <c r="AD54" t="s">
        <v>62</v>
      </c>
      <c r="AE54">
        <v>1</v>
      </c>
      <c r="AF54">
        <v>0</v>
      </c>
      <c r="AG54">
        <v>4.0000000000000001E-3</v>
      </c>
      <c r="AH54">
        <v>176.797</v>
      </c>
      <c r="AI54">
        <v>104.905</v>
      </c>
      <c r="AJ54">
        <v>205.929</v>
      </c>
      <c r="AK54">
        <v>0.754</v>
      </c>
      <c r="AL54">
        <f t="shared" si="2"/>
        <v>0.32314285714285712</v>
      </c>
      <c r="AN54" s="138"/>
      <c r="AO54" s="137"/>
      <c r="AP54" s="137"/>
      <c r="AQ54" t="s">
        <v>55</v>
      </c>
      <c r="AR54">
        <v>1</v>
      </c>
      <c r="AS54">
        <v>0</v>
      </c>
      <c r="AT54">
        <v>3.0000000000000001E-3</v>
      </c>
      <c r="AU54">
        <v>166.76499999999999</v>
      </c>
      <c r="AV54">
        <v>131.423</v>
      </c>
      <c r="AW54">
        <v>186.834</v>
      </c>
      <c r="AX54">
        <v>0.48899999999999999</v>
      </c>
      <c r="AY54">
        <f t="shared" si="3"/>
        <v>0.20957142857142855</v>
      </c>
      <c r="BA54" s="139"/>
      <c r="BB54" s="137"/>
      <c r="BC54" s="137"/>
      <c r="BD54" t="s">
        <v>57</v>
      </c>
      <c r="BE54">
        <v>1</v>
      </c>
      <c r="BF54">
        <v>0</v>
      </c>
      <c r="BG54">
        <v>3.0000000000000001E-3</v>
      </c>
      <c r="BH54">
        <v>129.45500000000001</v>
      </c>
      <c r="BI54">
        <v>70.260000000000005</v>
      </c>
      <c r="BJ54">
        <v>208.30699999999999</v>
      </c>
      <c r="BK54">
        <v>0.54500000000000004</v>
      </c>
      <c r="BL54">
        <f t="shared" si="4"/>
        <v>0.21233766233766235</v>
      </c>
      <c r="BN54" s="139"/>
      <c r="BO54" s="137"/>
      <c r="BP54" s="137"/>
      <c r="BQ54" t="s">
        <v>55</v>
      </c>
      <c r="BR54">
        <v>1</v>
      </c>
      <c r="BS54">
        <v>0</v>
      </c>
      <c r="BT54">
        <v>7.0000000000000001E-3</v>
      </c>
      <c r="BU54">
        <v>121.267</v>
      </c>
      <c r="BV54">
        <v>41.667000000000002</v>
      </c>
      <c r="BW54">
        <v>178.02099999999999</v>
      </c>
      <c r="BX54">
        <v>1.3140000000000001</v>
      </c>
      <c r="BY54">
        <f t="shared" si="5"/>
        <v>0.51194805194805193</v>
      </c>
    </row>
    <row r="55" spans="1:77" x14ac:dyDescent="0.3">
      <c r="A55" s="136"/>
      <c r="B55" s="137"/>
      <c r="C55" s="137"/>
      <c r="D55" t="s">
        <v>63</v>
      </c>
      <c r="E55">
        <v>1</v>
      </c>
      <c r="F55">
        <v>0</v>
      </c>
      <c r="G55">
        <v>1.9E-2</v>
      </c>
      <c r="H55">
        <v>212.14099999999999</v>
      </c>
      <c r="I55">
        <v>37.673000000000002</v>
      </c>
      <c r="J55">
        <v>251.48699999999999</v>
      </c>
      <c r="K55">
        <v>3.746</v>
      </c>
      <c r="L55">
        <f t="shared" si="1"/>
        <v>1.8125806451612905</v>
      </c>
      <c r="N55" s="136"/>
      <c r="O55" s="137"/>
      <c r="P55" s="137"/>
      <c r="Q55" t="s">
        <v>62</v>
      </c>
      <c r="R55">
        <v>1</v>
      </c>
      <c r="S55">
        <v>0</v>
      </c>
      <c r="T55">
        <v>1.7999999999999999E-2</v>
      </c>
      <c r="U55">
        <v>163.30099999999999</v>
      </c>
      <c r="V55">
        <v>24.776</v>
      </c>
      <c r="W55">
        <v>218.684</v>
      </c>
      <c r="X55">
        <v>3.4089999999999998</v>
      </c>
      <c r="Y55">
        <f t="shared" si="0"/>
        <v>1.649516129032258</v>
      </c>
      <c r="AA55" s="138"/>
      <c r="AB55" s="137"/>
      <c r="AC55" s="137"/>
      <c r="AD55" t="s">
        <v>63</v>
      </c>
      <c r="AE55">
        <v>1</v>
      </c>
      <c r="AF55">
        <v>0</v>
      </c>
      <c r="AG55">
        <v>4.0000000000000001E-3</v>
      </c>
      <c r="AH55">
        <v>186.87</v>
      </c>
      <c r="AI55">
        <v>148.74199999999999</v>
      </c>
      <c r="AJ55">
        <v>198.98599999999999</v>
      </c>
      <c r="AK55">
        <v>0.67700000000000005</v>
      </c>
      <c r="AL55">
        <f t="shared" si="2"/>
        <v>0.29014285714285715</v>
      </c>
      <c r="AN55" s="138"/>
      <c r="AO55" s="137"/>
      <c r="AP55" s="137"/>
      <c r="AQ55" t="s">
        <v>56</v>
      </c>
      <c r="AR55">
        <v>1</v>
      </c>
      <c r="AS55">
        <v>0</v>
      </c>
      <c r="AT55">
        <v>2E-3</v>
      </c>
      <c r="AU55">
        <v>169.87</v>
      </c>
      <c r="AV55">
        <v>112.5</v>
      </c>
      <c r="AW55">
        <v>191.60300000000001</v>
      </c>
      <c r="AX55">
        <v>0.32400000000000001</v>
      </c>
      <c r="AY55">
        <f t="shared" si="3"/>
        <v>0.13885714285714287</v>
      </c>
      <c r="BA55" s="139"/>
      <c r="BB55" s="137"/>
      <c r="BC55" s="137"/>
      <c r="BD55" t="s">
        <v>58</v>
      </c>
      <c r="BE55">
        <v>1</v>
      </c>
      <c r="BF55">
        <v>1</v>
      </c>
      <c r="BL55">
        <f t="shared" si="4"/>
        <v>0</v>
      </c>
      <c r="BN55" s="139"/>
      <c r="BO55" s="137"/>
      <c r="BP55" s="137"/>
      <c r="BQ55" t="s">
        <v>56</v>
      </c>
      <c r="BR55">
        <v>1</v>
      </c>
      <c r="BS55">
        <v>0</v>
      </c>
      <c r="BT55">
        <v>2E-3</v>
      </c>
      <c r="BU55">
        <v>200.26499999999999</v>
      </c>
      <c r="BV55">
        <v>147.75200000000001</v>
      </c>
      <c r="BW55">
        <v>221.98</v>
      </c>
      <c r="BX55">
        <v>0.433</v>
      </c>
      <c r="BY55">
        <f t="shared" si="5"/>
        <v>0.16870129870129869</v>
      </c>
    </row>
    <row r="56" spans="1:77" x14ac:dyDescent="0.3">
      <c r="A56" s="136"/>
      <c r="B56" s="137"/>
      <c r="C56" s="137"/>
      <c r="D56" t="s">
        <v>64</v>
      </c>
      <c r="E56" t="s">
        <v>76</v>
      </c>
      <c r="L56">
        <f t="shared" si="1"/>
        <v>0</v>
      </c>
      <c r="N56" s="136"/>
      <c r="O56" s="137"/>
      <c r="P56" s="137"/>
      <c r="Q56" t="s">
        <v>63</v>
      </c>
      <c r="R56">
        <v>1</v>
      </c>
      <c r="S56">
        <v>0</v>
      </c>
      <c r="T56">
        <v>1.2E-2</v>
      </c>
      <c r="U56">
        <v>154.023</v>
      </c>
      <c r="V56">
        <v>49.366999999999997</v>
      </c>
      <c r="W56">
        <v>190.691</v>
      </c>
      <c r="X56">
        <v>2.2530000000000001</v>
      </c>
      <c r="Y56">
        <f t="shared" si="0"/>
        <v>1.0901612903225806</v>
      </c>
      <c r="AA56" s="138"/>
      <c r="AB56" s="137"/>
      <c r="AC56" s="137"/>
      <c r="AD56" t="s">
        <v>64</v>
      </c>
      <c r="AE56">
        <v>1</v>
      </c>
      <c r="AF56">
        <v>0</v>
      </c>
      <c r="AG56">
        <v>6.0000000000000001E-3</v>
      </c>
      <c r="AH56">
        <v>162.273</v>
      </c>
      <c r="AI56">
        <v>114.47199999999999</v>
      </c>
      <c r="AJ56">
        <v>218.72900000000001</v>
      </c>
      <c r="AK56">
        <v>1.21</v>
      </c>
      <c r="AL56">
        <f t="shared" si="2"/>
        <v>0.51857142857142857</v>
      </c>
      <c r="AN56" s="138"/>
      <c r="AO56" s="137"/>
      <c r="AP56" s="137"/>
      <c r="AQ56" t="s">
        <v>57</v>
      </c>
      <c r="AR56">
        <v>1</v>
      </c>
      <c r="AS56">
        <v>0</v>
      </c>
      <c r="AT56">
        <v>3.0000000000000001E-3</v>
      </c>
      <c r="AU56">
        <v>171.07300000000001</v>
      </c>
      <c r="AV56">
        <v>98.858999999999995</v>
      </c>
      <c r="AW56">
        <v>191.81200000000001</v>
      </c>
      <c r="AX56">
        <v>0.628</v>
      </c>
      <c r="AY56">
        <f t="shared" si="3"/>
        <v>0.26914285714285713</v>
      </c>
      <c r="BA56" s="139"/>
      <c r="BB56" s="137"/>
      <c r="BC56" s="137"/>
      <c r="BD56" t="s">
        <v>59</v>
      </c>
      <c r="BE56">
        <v>1</v>
      </c>
      <c r="BF56">
        <v>0</v>
      </c>
      <c r="BG56">
        <v>8.9999999999999993E-3</v>
      </c>
      <c r="BH56">
        <v>182.846</v>
      </c>
      <c r="BI56">
        <v>80</v>
      </c>
      <c r="BJ56">
        <v>220.1</v>
      </c>
      <c r="BK56">
        <v>1.7869999999999999</v>
      </c>
      <c r="BL56">
        <f t="shared" si="4"/>
        <v>0.6962337662337662</v>
      </c>
      <c r="BN56" s="139"/>
      <c r="BO56" s="137"/>
      <c r="BP56" s="137"/>
      <c r="BQ56" t="s">
        <v>57</v>
      </c>
      <c r="BR56">
        <v>1</v>
      </c>
      <c r="BS56">
        <v>0</v>
      </c>
      <c r="BT56">
        <v>6.0000000000000001E-3</v>
      </c>
      <c r="BU56">
        <v>198.24799999999999</v>
      </c>
      <c r="BV56">
        <v>124.571</v>
      </c>
      <c r="BW56">
        <v>223.38300000000001</v>
      </c>
      <c r="BX56">
        <v>1.155</v>
      </c>
      <c r="BY56">
        <f t="shared" si="5"/>
        <v>0.45</v>
      </c>
    </row>
    <row r="57" spans="1:77" x14ac:dyDescent="0.3">
      <c r="A57" s="136"/>
      <c r="B57" s="137"/>
      <c r="C57" s="137">
        <v>2</v>
      </c>
      <c r="D57" t="s">
        <v>52</v>
      </c>
      <c r="E57">
        <v>1</v>
      </c>
      <c r="F57">
        <v>0</v>
      </c>
      <c r="G57">
        <v>5.0000000000000001E-3</v>
      </c>
      <c r="H57">
        <v>186.86699999999999</v>
      </c>
      <c r="I57">
        <v>102.322</v>
      </c>
      <c r="J57">
        <v>204.04599999999999</v>
      </c>
      <c r="K57">
        <v>0.94699999999999995</v>
      </c>
      <c r="L57">
        <f t="shared" si="1"/>
        <v>0.45822580645161287</v>
      </c>
      <c r="N57" s="136"/>
      <c r="O57" s="137"/>
      <c r="P57" s="137"/>
      <c r="Q57" t="s">
        <v>64</v>
      </c>
      <c r="R57">
        <v>1</v>
      </c>
      <c r="S57">
        <v>0</v>
      </c>
      <c r="T57">
        <v>5.0000000000000001E-3</v>
      </c>
      <c r="U57">
        <v>165.72900000000001</v>
      </c>
      <c r="V57">
        <v>81.994</v>
      </c>
      <c r="W57">
        <v>196.72200000000001</v>
      </c>
      <c r="X57">
        <v>0.93</v>
      </c>
      <c r="Y57">
        <f t="shared" si="0"/>
        <v>0.45</v>
      </c>
      <c r="AA57" s="138"/>
      <c r="AB57" s="137"/>
      <c r="AC57" s="137"/>
      <c r="AD57" t="s">
        <v>65</v>
      </c>
      <c r="AE57">
        <v>1</v>
      </c>
      <c r="AF57">
        <v>0</v>
      </c>
      <c r="AG57">
        <v>2E-3</v>
      </c>
      <c r="AH57">
        <v>204.149</v>
      </c>
      <c r="AI57">
        <v>79.271000000000001</v>
      </c>
      <c r="AJ57">
        <v>220.62799999999999</v>
      </c>
      <c r="AK57">
        <v>0.47799999999999998</v>
      </c>
      <c r="AL57">
        <f t="shared" si="2"/>
        <v>0.20485714285714285</v>
      </c>
      <c r="AN57" s="138"/>
      <c r="AO57" s="137" t="s">
        <v>77</v>
      </c>
      <c r="AP57" s="137">
        <v>1</v>
      </c>
      <c r="AQ57" t="s">
        <v>52</v>
      </c>
      <c r="AR57">
        <v>1</v>
      </c>
      <c r="AS57">
        <v>0</v>
      </c>
      <c r="AT57">
        <v>1.2999999999999999E-2</v>
      </c>
      <c r="AU57">
        <v>193.32</v>
      </c>
      <c r="AV57">
        <v>140.58099999999999</v>
      </c>
      <c r="AW57">
        <v>214.87100000000001</v>
      </c>
      <c r="AX57">
        <v>2.4700000000000002</v>
      </c>
      <c r="AY57">
        <f t="shared" si="3"/>
        <v>1.0585714285714287</v>
      </c>
      <c r="BA57" s="139"/>
      <c r="BB57" s="137"/>
      <c r="BC57" s="137"/>
      <c r="BD57" t="s">
        <v>60</v>
      </c>
      <c r="BE57">
        <v>1</v>
      </c>
      <c r="BF57">
        <v>0</v>
      </c>
      <c r="BG57" s="140">
        <v>6.1749999999999999E-4</v>
      </c>
      <c r="BH57">
        <v>172.304</v>
      </c>
      <c r="BI57">
        <v>131.667</v>
      </c>
      <c r="BJ57">
        <v>184.667</v>
      </c>
      <c r="BK57">
        <v>0.114</v>
      </c>
      <c r="BL57">
        <f t="shared" si="4"/>
        <v>4.4415584415584415E-2</v>
      </c>
      <c r="BN57" s="139"/>
      <c r="BO57" s="137"/>
      <c r="BP57" s="137"/>
      <c r="BQ57" t="s">
        <v>58</v>
      </c>
      <c r="BR57">
        <v>1</v>
      </c>
      <c r="BS57">
        <v>0</v>
      </c>
      <c r="BT57">
        <v>3.0000000000000001E-3</v>
      </c>
      <c r="BU57">
        <v>176.596</v>
      </c>
      <c r="BV57">
        <v>117.515</v>
      </c>
      <c r="BW57">
        <v>209.50299999999999</v>
      </c>
      <c r="BX57">
        <v>0.52400000000000002</v>
      </c>
      <c r="BY57">
        <f t="shared" si="5"/>
        <v>0.20415584415584417</v>
      </c>
    </row>
    <row r="58" spans="1:77" x14ac:dyDescent="0.3">
      <c r="A58" s="136"/>
      <c r="B58" s="137"/>
      <c r="C58" s="137"/>
      <c r="D58" t="s">
        <v>55</v>
      </c>
      <c r="E58">
        <v>1</v>
      </c>
      <c r="F58">
        <v>0</v>
      </c>
      <c r="G58">
        <v>1.4999999999999999E-2</v>
      </c>
      <c r="H58">
        <v>200.63499999999999</v>
      </c>
      <c r="I58">
        <v>94.667000000000002</v>
      </c>
      <c r="J58">
        <v>227.56399999999999</v>
      </c>
      <c r="K58">
        <v>2.91</v>
      </c>
      <c r="L58">
        <f t="shared" si="1"/>
        <v>1.4080645161290324</v>
      </c>
      <c r="N58" s="136"/>
      <c r="O58" s="137"/>
      <c r="P58" s="137"/>
      <c r="Q58" t="s">
        <v>65</v>
      </c>
      <c r="R58">
        <v>1</v>
      </c>
      <c r="S58">
        <v>1</v>
      </c>
      <c r="Y58">
        <f t="shared" si="0"/>
        <v>0</v>
      </c>
      <c r="AA58" s="138"/>
      <c r="AB58" s="137"/>
      <c r="AC58" s="137"/>
      <c r="AD58" t="s">
        <v>66</v>
      </c>
      <c r="AE58">
        <v>1</v>
      </c>
      <c r="AF58">
        <v>0</v>
      </c>
      <c r="AG58">
        <v>7.0000000000000001E-3</v>
      </c>
      <c r="AH58">
        <v>209.31299999999999</v>
      </c>
      <c r="AI58">
        <v>147.22</v>
      </c>
      <c r="AJ58">
        <v>229.13399999999999</v>
      </c>
      <c r="AK58">
        <v>1.256</v>
      </c>
      <c r="AL58">
        <f t="shared" si="2"/>
        <v>0.53828571428571426</v>
      </c>
      <c r="AN58" s="138"/>
      <c r="AO58" s="137"/>
      <c r="AP58" s="137"/>
      <c r="AQ58" t="s">
        <v>55</v>
      </c>
      <c r="AR58">
        <v>1</v>
      </c>
      <c r="AS58">
        <v>0</v>
      </c>
      <c r="AT58">
        <v>4.0000000000000001E-3</v>
      </c>
      <c r="AU58">
        <v>173.86699999999999</v>
      </c>
      <c r="AV58">
        <v>150.03200000000001</v>
      </c>
      <c r="AW58">
        <v>190.46100000000001</v>
      </c>
      <c r="AX58">
        <v>0.754</v>
      </c>
      <c r="AY58">
        <f t="shared" si="3"/>
        <v>0.32314285714285712</v>
      </c>
      <c r="BA58" s="139"/>
      <c r="BB58" s="137"/>
      <c r="BC58" s="137"/>
      <c r="BD58" t="s">
        <v>61</v>
      </c>
      <c r="BE58">
        <v>1</v>
      </c>
      <c r="BF58">
        <v>0</v>
      </c>
      <c r="BG58">
        <v>2E-3</v>
      </c>
      <c r="BH58">
        <v>150.155</v>
      </c>
      <c r="BI58">
        <v>101.468</v>
      </c>
      <c r="BJ58">
        <v>189.178</v>
      </c>
      <c r="BK58">
        <v>0.309</v>
      </c>
      <c r="BL58">
        <f t="shared" si="4"/>
        <v>0.12038961038961041</v>
      </c>
      <c r="BN58" s="139"/>
      <c r="BO58" s="137"/>
      <c r="BP58" s="137"/>
      <c r="BQ58" t="s">
        <v>59</v>
      </c>
      <c r="BR58">
        <v>1</v>
      </c>
      <c r="BS58">
        <v>0</v>
      </c>
      <c r="BT58">
        <v>1E-3</v>
      </c>
      <c r="BU58">
        <v>202.81299999999999</v>
      </c>
      <c r="BV58">
        <v>175</v>
      </c>
      <c r="BW58">
        <v>212.42</v>
      </c>
      <c r="BX58">
        <v>0.215</v>
      </c>
      <c r="BY58">
        <f t="shared" si="5"/>
        <v>8.3766233766233766E-2</v>
      </c>
    </row>
    <row r="59" spans="1:77" x14ac:dyDescent="0.3">
      <c r="A59" s="136"/>
      <c r="B59" s="137"/>
      <c r="C59" s="137"/>
      <c r="D59" t="s">
        <v>56</v>
      </c>
      <c r="E59">
        <v>1</v>
      </c>
      <c r="F59">
        <v>0</v>
      </c>
      <c r="G59">
        <v>1.7999999999999999E-2</v>
      </c>
      <c r="H59">
        <v>210.98599999999999</v>
      </c>
      <c r="I59">
        <v>103.80500000000001</v>
      </c>
      <c r="J59">
        <v>239.82300000000001</v>
      </c>
      <c r="K59">
        <v>3.524</v>
      </c>
      <c r="L59">
        <f t="shared" si="1"/>
        <v>1.7051612903225808</v>
      </c>
      <c r="N59" s="136"/>
      <c r="O59" s="137"/>
      <c r="P59" s="137"/>
      <c r="Q59" t="s">
        <v>66</v>
      </c>
      <c r="R59">
        <v>1</v>
      </c>
      <c r="S59">
        <v>0</v>
      </c>
      <c r="T59">
        <v>7.0000000000000001E-3</v>
      </c>
      <c r="U59">
        <v>151.13200000000001</v>
      </c>
      <c r="V59">
        <v>57.624000000000002</v>
      </c>
      <c r="W59">
        <v>181.548</v>
      </c>
      <c r="X59">
        <v>1.4</v>
      </c>
      <c r="Y59">
        <f t="shared" si="0"/>
        <v>0.67741935483870963</v>
      </c>
      <c r="AA59" s="138"/>
      <c r="AB59" s="137"/>
      <c r="AC59" s="137"/>
      <c r="AD59" t="s">
        <v>67</v>
      </c>
      <c r="AE59">
        <v>1</v>
      </c>
      <c r="AF59">
        <v>0</v>
      </c>
      <c r="AG59">
        <v>5.0000000000000001E-3</v>
      </c>
      <c r="AH59">
        <v>186.512</v>
      </c>
      <c r="AI59">
        <v>135.953</v>
      </c>
      <c r="AJ59">
        <v>210.35300000000001</v>
      </c>
      <c r="AK59">
        <v>0.98699999999999999</v>
      </c>
      <c r="AL59">
        <f t="shared" si="2"/>
        <v>0.42299999999999999</v>
      </c>
      <c r="AN59" s="138"/>
      <c r="AO59" s="137"/>
      <c r="AP59" s="137"/>
      <c r="AQ59" t="s">
        <v>56</v>
      </c>
      <c r="AR59">
        <v>1</v>
      </c>
      <c r="AS59">
        <v>0</v>
      </c>
      <c r="AT59">
        <v>2E-3</v>
      </c>
      <c r="AU59">
        <v>166.21600000000001</v>
      </c>
      <c r="AV59">
        <v>91.462999999999994</v>
      </c>
      <c r="AW59">
        <v>206.88200000000001</v>
      </c>
      <c r="AX59">
        <v>0.36599999999999999</v>
      </c>
      <c r="AY59">
        <f t="shared" si="3"/>
        <v>0.15685714285714286</v>
      </c>
      <c r="BA59" s="139"/>
      <c r="BB59" s="137"/>
      <c r="BC59" s="137"/>
      <c r="BD59" t="s">
        <v>62</v>
      </c>
      <c r="BE59">
        <v>1</v>
      </c>
      <c r="BF59">
        <v>0</v>
      </c>
      <c r="BG59">
        <v>2E-3</v>
      </c>
      <c r="BH59">
        <v>147.47900000000001</v>
      </c>
      <c r="BI59">
        <v>109.76</v>
      </c>
      <c r="BJ59">
        <v>185.65799999999999</v>
      </c>
      <c r="BK59">
        <v>0.33400000000000002</v>
      </c>
      <c r="BL59">
        <f t="shared" si="4"/>
        <v>0.13012987012987015</v>
      </c>
      <c r="BN59" s="139"/>
      <c r="BO59" s="137"/>
      <c r="BP59" s="137"/>
      <c r="BQ59" t="s">
        <v>60</v>
      </c>
      <c r="BR59">
        <v>1</v>
      </c>
      <c r="BS59">
        <v>0</v>
      </c>
      <c r="BT59" s="140">
        <v>6.1749999999999999E-4</v>
      </c>
      <c r="BU59">
        <v>161.81899999999999</v>
      </c>
      <c r="BV59">
        <v>141</v>
      </c>
      <c r="BW59">
        <v>169.38200000000001</v>
      </c>
      <c r="BX59">
        <v>0.114</v>
      </c>
      <c r="BY59">
        <f t="shared" si="5"/>
        <v>4.4415584415584415E-2</v>
      </c>
    </row>
    <row r="60" spans="1:77" x14ac:dyDescent="0.3">
      <c r="A60" s="136"/>
      <c r="B60" s="137"/>
      <c r="C60" s="137"/>
      <c r="D60" t="s">
        <v>57</v>
      </c>
      <c r="E60">
        <v>1</v>
      </c>
      <c r="F60">
        <v>0</v>
      </c>
      <c r="G60">
        <v>0.01</v>
      </c>
      <c r="H60">
        <v>209.386</v>
      </c>
      <c r="I60">
        <v>79.983000000000004</v>
      </c>
      <c r="J60">
        <v>238.49</v>
      </c>
      <c r="K60">
        <v>1.847</v>
      </c>
      <c r="L60">
        <f t="shared" si="1"/>
        <v>0.89370967741935481</v>
      </c>
      <c r="N60" s="136"/>
      <c r="O60" s="137"/>
      <c r="P60" s="137">
        <v>3</v>
      </c>
      <c r="Q60" t="s">
        <v>52</v>
      </c>
      <c r="R60">
        <v>1</v>
      </c>
      <c r="S60">
        <v>0</v>
      </c>
      <c r="T60">
        <v>1.2E-2</v>
      </c>
      <c r="U60">
        <v>156.84200000000001</v>
      </c>
      <c r="V60">
        <v>36.869</v>
      </c>
      <c r="W60">
        <v>196.19200000000001</v>
      </c>
      <c r="X60">
        <v>2.367</v>
      </c>
      <c r="Y60">
        <f t="shared" si="0"/>
        <v>1.1453225806451612</v>
      </c>
      <c r="AA60" s="138"/>
      <c r="AB60" s="137"/>
      <c r="AC60" s="137"/>
      <c r="AD60" t="s">
        <v>69</v>
      </c>
      <c r="AE60">
        <v>1</v>
      </c>
      <c r="AF60">
        <v>0</v>
      </c>
      <c r="AG60">
        <v>7.0000000000000001E-3</v>
      </c>
      <c r="AH60">
        <v>199.67699999999999</v>
      </c>
      <c r="AI60">
        <v>111.565</v>
      </c>
      <c r="AJ60">
        <v>233.39</v>
      </c>
      <c r="AK60">
        <v>1.2909999999999999</v>
      </c>
      <c r="AL60">
        <f t="shared" si="2"/>
        <v>0.55328571428571427</v>
      </c>
      <c r="AN60" s="138"/>
      <c r="AO60" s="137"/>
      <c r="AP60" s="137"/>
      <c r="AQ60" t="s">
        <v>57</v>
      </c>
      <c r="AR60">
        <v>1</v>
      </c>
      <c r="AS60">
        <v>0</v>
      </c>
      <c r="AT60">
        <v>1E-3</v>
      </c>
      <c r="AU60">
        <v>177.18199999999999</v>
      </c>
      <c r="AV60">
        <v>36.567999999999998</v>
      </c>
      <c r="AW60">
        <v>205.3</v>
      </c>
      <c r="AX60">
        <v>0.223</v>
      </c>
      <c r="AY60">
        <f t="shared" si="3"/>
        <v>9.5571428571428571E-2</v>
      </c>
      <c r="BA60" s="139"/>
      <c r="BB60" s="137"/>
      <c r="BC60" s="137"/>
      <c r="BD60" t="s">
        <v>63</v>
      </c>
      <c r="BE60">
        <v>1</v>
      </c>
      <c r="BF60">
        <v>0</v>
      </c>
      <c r="BG60">
        <v>2E-3</v>
      </c>
      <c r="BH60">
        <v>155.39099999999999</v>
      </c>
      <c r="BI60">
        <v>121.235</v>
      </c>
      <c r="BJ60">
        <v>172.62700000000001</v>
      </c>
      <c r="BK60">
        <v>0.36599999999999999</v>
      </c>
      <c r="BL60">
        <f t="shared" si="4"/>
        <v>0.14259740259740258</v>
      </c>
      <c r="BN60" s="139"/>
      <c r="BO60" s="137"/>
      <c r="BP60" s="137"/>
      <c r="BQ60" t="s">
        <v>61</v>
      </c>
      <c r="BR60">
        <v>1</v>
      </c>
      <c r="BS60">
        <v>0</v>
      </c>
      <c r="BT60">
        <v>6.0000000000000001E-3</v>
      </c>
      <c r="BU60">
        <v>171.31</v>
      </c>
      <c r="BV60">
        <v>48.125999999999998</v>
      </c>
      <c r="BW60">
        <v>196.667</v>
      </c>
      <c r="BX60">
        <v>1.1339999999999999</v>
      </c>
      <c r="BY60">
        <f t="shared" si="5"/>
        <v>0.44181818181818178</v>
      </c>
    </row>
    <row r="61" spans="1:77" x14ac:dyDescent="0.3">
      <c r="A61" s="136"/>
      <c r="B61" s="137"/>
      <c r="C61" s="137"/>
      <c r="D61" t="s">
        <v>58</v>
      </c>
      <c r="E61">
        <v>1</v>
      </c>
      <c r="F61">
        <v>0</v>
      </c>
      <c r="G61">
        <v>5.0000000000000001E-3</v>
      </c>
      <c r="H61">
        <v>174.31700000000001</v>
      </c>
      <c r="I61">
        <v>62</v>
      </c>
      <c r="J61">
        <v>193.13499999999999</v>
      </c>
      <c r="K61">
        <v>1.026</v>
      </c>
      <c r="L61">
        <f t="shared" si="1"/>
        <v>0.49645161290322581</v>
      </c>
      <c r="N61" s="136"/>
      <c r="O61" s="137"/>
      <c r="P61" s="137"/>
      <c r="Q61" t="s">
        <v>55</v>
      </c>
      <c r="R61">
        <v>1</v>
      </c>
      <c r="S61">
        <v>0</v>
      </c>
      <c r="T61">
        <v>6.0000000000000001E-3</v>
      </c>
      <c r="U61">
        <v>130.131</v>
      </c>
      <c r="V61">
        <v>14.667</v>
      </c>
      <c r="W61">
        <v>175.42</v>
      </c>
      <c r="X61">
        <v>1.1180000000000001</v>
      </c>
      <c r="Y61">
        <f t="shared" si="0"/>
        <v>0.54096774193548391</v>
      </c>
      <c r="AA61" s="138"/>
      <c r="AB61" s="137"/>
      <c r="AC61" s="137"/>
      <c r="AD61" t="s">
        <v>70</v>
      </c>
      <c r="AE61">
        <v>1</v>
      </c>
      <c r="AF61">
        <v>0</v>
      </c>
      <c r="AG61">
        <v>6.0000000000000001E-3</v>
      </c>
      <c r="AH61">
        <v>159.858</v>
      </c>
      <c r="AI61">
        <v>78.843000000000004</v>
      </c>
      <c r="AJ61">
        <v>191.71299999999999</v>
      </c>
      <c r="AK61">
        <v>1.2350000000000001</v>
      </c>
      <c r="AL61">
        <f t="shared" si="2"/>
        <v>0.52928571428571436</v>
      </c>
      <c r="AN61" s="138"/>
      <c r="AO61" s="137"/>
      <c r="AP61" s="137"/>
      <c r="AQ61" t="s">
        <v>58</v>
      </c>
      <c r="AR61">
        <v>1</v>
      </c>
      <c r="AS61">
        <v>1</v>
      </c>
      <c r="AY61">
        <f t="shared" si="3"/>
        <v>0</v>
      </c>
      <c r="BA61" s="139"/>
      <c r="BB61" s="137"/>
      <c r="BC61" s="137"/>
      <c r="BD61" t="s">
        <v>64</v>
      </c>
      <c r="BE61">
        <v>1</v>
      </c>
      <c r="BF61">
        <v>0</v>
      </c>
      <c r="BG61">
        <v>2E-3</v>
      </c>
      <c r="BH61">
        <v>195.04499999999999</v>
      </c>
      <c r="BI61">
        <v>176.37</v>
      </c>
      <c r="BJ61">
        <v>209.785</v>
      </c>
      <c r="BK61">
        <v>0.30099999999999999</v>
      </c>
      <c r="BL61">
        <f t="shared" si="4"/>
        <v>0.11727272727272726</v>
      </c>
      <c r="BN61" s="139"/>
      <c r="BO61" s="137"/>
      <c r="BP61" s="137"/>
      <c r="BQ61" t="s">
        <v>62</v>
      </c>
      <c r="BR61">
        <v>1</v>
      </c>
      <c r="BS61">
        <v>0</v>
      </c>
      <c r="BT61">
        <v>1.2E-2</v>
      </c>
      <c r="BU61">
        <v>183.852</v>
      </c>
      <c r="BV61">
        <v>73.688999999999993</v>
      </c>
      <c r="BW61">
        <v>235.56200000000001</v>
      </c>
      <c r="BX61">
        <v>2.379</v>
      </c>
      <c r="BY61">
        <f t="shared" si="5"/>
        <v>0.92688311688311686</v>
      </c>
    </row>
    <row r="62" spans="1:77" x14ac:dyDescent="0.3">
      <c r="A62" s="136"/>
      <c r="B62" s="137"/>
      <c r="C62" s="137"/>
      <c r="D62" t="s">
        <v>59</v>
      </c>
      <c r="E62">
        <v>1</v>
      </c>
      <c r="F62">
        <v>0</v>
      </c>
      <c r="G62">
        <v>0.02</v>
      </c>
      <c r="H62">
        <v>200.756</v>
      </c>
      <c r="I62">
        <v>131.333</v>
      </c>
      <c r="J62">
        <v>223.11099999999999</v>
      </c>
      <c r="K62">
        <v>3.8650000000000002</v>
      </c>
      <c r="L62">
        <f t="shared" si="1"/>
        <v>1.8701612903225806</v>
      </c>
      <c r="N62" s="136"/>
      <c r="O62" s="137"/>
      <c r="P62" s="137"/>
      <c r="Q62" t="s">
        <v>56</v>
      </c>
      <c r="R62">
        <v>1</v>
      </c>
      <c r="S62">
        <v>0</v>
      </c>
      <c r="T62">
        <v>1.4E-2</v>
      </c>
      <c r="U62">
        <v>156.43600000000001</v>
      </c>
      <c r="V62">
        <v>30.701000000000001</v>
      </c>
      <c r="W62">
        <v>212.999</v>
      </c>
      <c r="X62">
        <v>2.6869999999999998</v>
      </c>
      <c r="Y62">
        <f t="shared" si="0"/>
        <v>1.3001612903225805</v>
      </c>
      <c r="AA62" s="138"/>
      <c r="AB62" s="137"/>
      <c r="AC62" s="137">
        <v>3</v>
      </c>
      <c r="AD62" t="s">
        <v>52</v>
      </c>
      <c r="AE62">
        <v>1</v>
      </c>
      <c r="AF62">
        <v>0</v>
      </c>
      <c r="AG62">
        <v>5.0000000000000001E-3</v>
      </c>
      <c r="AH62">
        <v>187.352</v>
      </c>
      <c r="AI62">
        <v>60</v>
      </c>
      <c r="AJ62">
        <v>211.58600000000001</v>
      </c>
      <c r="AK62">
        <v>0.92600000000000005</v>
      </c>
      <c r="AL62">
        <f t="shared" si="2"/>
        <v>0.39685714285714291</v>
      </c>
      <c r="AN62" s="138"/>
      <c r="AO62" s="137"/>
      <c r="AP62" s="137"/>
      <c r="AQ62" t="s">
        <v>59</v>
      </c>
      <c r="AR62">
        <v>1</v>
      </c>
      <c r="AS62">
        <v>0</v>
      </c>
      <c r="AT62">
        <v>3.0000000000000001E-3</v>
      </c>
      <c r="AU62">
        <v>187.261</v>
      </c>
      <c r="AV62">
        <v>135.667</v>
      </c>
      <c r="AW62">
        <v>203.19800000000001</v>
      </c>
      <c r="AX62">
        <v>0.52400000000000002</v>
      </c>
      <c r="AY62">
        <f t="shared" si="3"/>
        <v>0.22457142857142856</v>
      </c>
      <c r="BA62" s="139"/>
      <c r="BB62" s="137" t="s">
        <v>73</v>
      </c>
      <c r="BC62" s="137">
        <v>1</v>
      </c>
      <c r="BD62" t="s">
        <v>52</v>
      </c>
      <c r="BE62">
        <v>1</v>
      </c>
      <c r="BF62">
        <v>0</v>
      </c>
      <c r="BG62" s="140">
        <v>8.8590000000000001E-4</v>
      </c>
      <c r="BH62">
        <v>181.98</v>
      </c>
      <c r="BI62">
        <v>36.332999999999998</v>
      </c>
      <c r="BJ62">
        <v>211.667</v>
      </c>
      <c r="BK62">
        <v>0.16600000000000001</v>
      </c>
      <c r="BL62">
        <f t="shared" si="4"/>
        <v>6.4675324675324677E-2</v>
      </c>
      <c r="BN62" s="139"/>
      <c r="BO62" s="137"/>
      <c r="BP62" s="137">
        <v>2</v>
      </c>
      <c r="BQ62" t="s">
        <v>52</v>
      </c>
      <c r="BR62">
        <v>1</v>
      </c>
      <c r="BS62">
        <v>0</v>
      </c>
      <c r="BT62">
        <v>5.0000000000000001E-3</v>
      </c>
      <c r="BU62">
        <v>186.83799999999999</v>
      </c>
      <c r="BV62">
        <v>70.756</v>
      </c>
      <c r="BW62">
        <v>231.74799999999999</v>
      </c>
      <c r="BX62">
        <v>1.0229999999999999</v>
      </c>
      <c r="BY62">
        <f t="shared" si="5"/>
        <v>0.39857142857142852</v>
      </c>
    </row>
    <row r="63" spans="1:77" x14ac:dyDescent="0.3">
      <c r="A63" s="136"/>
      <c r="B63" s="137"/>
      <c r="C63" s="137"/>
      <c r="D63" t="s">
        <v>60</v>
      </c>
      <c r="E63">
        <v>1</v>
      </c>
      <c r="F63">
        <v>0</v>
      </c>
      <c r="G63">
        <v>1.2E-2</v>
      </c>
      <c r="H63">
        <v>183.47900000000001</v>
      </c>
      <c r="I63">
        <v>66.667000000000002</v>
      </c>
      <c r="J63">
        <v>215.6</v>
      </c>
      <c r="K63">
        <v>2.2519999999999998</v>
      </c>
      <c r="L63">
        <f t="shared" si="1"/>
        <v>1.0896774193548386</v>
      </c>
      <c r="N63" s="136"/>
      <c r="O63" s="137"/>
      <c r="P63" s="137"/>
      <c r="Q63" t="s">
        <v>57</v>
      </c>
      <c r="R63">
        <v>1</v>
      </c>
      <c r="S63">
        <v>0</v>
      </c>
      <c r="T63">
        <v>1.7999999999999999E-2</v>
      </c>
      <c r="U63">
        <v>137.34700000000001</v>
      </c>
      <c r="V63">
        <v>6.5289999999999999</v>
      </c>
      <c r="W63">
        <v>210.11199999999999</v>
      </c>
      <c r="X63">
        <v>3.5209999999999999</v>
      </c>
      <c r="Y63">
        <f t="shared" si="0"/>
        <v>1.7037096774193548</v>
      </c>
      <c r="AA63" s="138"/>
      <c r="AB63" s="137"/>
      <c r="AC63" s="137"/>
      <c r="AD63" t="s">
        <v>55</v>
      </c>
      <c r="AE63">
        <v>1</v>
      </c>
      <c r="AF63">
        <v>0</v>
      </c>
      <c r="AG63">
        <v>3.0000000000000001E-3</v>
      </c>
      <c r="AH63">
        <v>168.553</v>
      </c>
      <c r="AI63">
        <v>125.167</v>
      </c>
      <c r="AJ63">
        <v>188.37700000000001</v>
      </c>
      <c r="AK63">
        <v>0.56999999999999995</v>
      </c>
      <c r="AL63">
        <f t="shared" si="2"/>
        <v>0.24428571428571427</v>
      </c>
      <c r="AN63" s="138"/>
      <c r="AO63" s="137"/>
      <c r="AP63" s="137">
        <v>2</v>
      </c>
      <c r="AQ63" t="s">
        <v>52</v>
      </c>
      <c r="AR63">
        <v>1</v>
      </c>
      <c r="AS63">
        <v>0</v>
      </c>
      <c r="AT63">
        <v>2E-3</v>
      </c>
      <c r="AU63">
        <v>164.05</v>
      </c>
      <c r="AV63">
        <v>91</v>
      </c>
      <c r="AW63">
        <v>189.53200000000001</v>
      </c>
      <c r="AX63">
        <v>0.47299999999999998</v>
      </c>
      <c r="AY63">
        <f t="shared" si="3"/>
        <v>0.20271428571428571</v>
      </c>
      <c r="BA63" s="139"/>
      <c r="BB63" s="137"/>
      <c r="BC63" s="137"/>
      <c r="BD63" t="s">
        <v>55</v>
      </c>
      <c r="BE63">
        <v>1</v>
      </c>
      <c r="BF63">
        <v>1</v>
      </c>
      <c r="BL63">
        <f t="shared" si="4"/>
        <v>0</v>
      </c>
      <c r="BN63" s="139"/>
      <c r="BO63" s="137"/>
      <c r="BP63" s="137"/>
      <c r="BQ63" t="s">
        <v>55</v>
      </c>
      <c r="BR63">
        <v>1</v>
      </c>
      <c r="BS63">
        <v>0</v>
      </c>
      <c r="BT63" s="140">
        <v>6.1749999999999999E-4</v>
      </c>
      <c r="BU63">
        <v>159.71299999999999</v>
      </c>
      <c r="BV63">
        <v>102.11199999999999</v>
      </c>
      <c r="BW63">
        <v>172.68</v>
      </c>
      <c r="BX63">
        <v>0.11700000000000001</v>
      </c>
      <c r="BY63">
        <f t="shared" si="5"/>
        <v>4.5584415584415588E-2</v>
      </c>
    </row>
    <row r="64" spans="1:77" x14ac:dyDescent="0.3">
      <c r="A64" s="136"/>
      <c r="B64" s="137"/>
      <c r="C64" s="137"/>
      <c r="D64" t="s">
        <v>61</v>
      </c>
      <c r="E64">
        <v>1</v>
      </c>
      <c r="F64">
        <v>0</v>
      </c>
      <c r="G64">
        <v>1.2E-2</v>
      </c>
      <c r="H64">
        <v>187.346</v>
      </c>
      <c r="I64">
        <v>89.619</v>
      </c>
      <c r="J64">
        <v>220.327</v>
      </c>
      <c r="K64">
        <v>2.3570000000000002</v>
      </c>
      <c r="L64">
        <f t="shared" si="1"/>
        <v>1.1404838709677421</v>
      </c>
      <c r="N64" s="136"/>
      <c r="O64" s="137"/>
      <c r="P64" s="137"/>
      <c r="Q64" t="s">
        <v>58</v>
      </c>
      <c r="R64">
        <v>1</v>
      </c>
      <c r="S64">
        <v>0</v>
      </c>
      <c r="T64">
        <v>2E-3</v>
      </c>
      <c r="U64">
        <v>155.905</v>
      </c>
      <c r="V64">
        <v>111.431</v>
      </c>
      <c r="W64">
        <v>180.68</v>
      </c>
      <c r="X64">
        <v>0.39100000000000001</v>
      </c>
      <c r="Y64">
        <f t="shared" si="0"/>
        <v>0.18919354838709679</v>
      </c>
      <c r="AA64" s="138"/>
      <c r="AB64" s="137"/>
      <c r="AC64" s="137"/>
      <c r="AD64" t="s">
        <v>56</v>
      </c>
      <c r="AE64">
        <v>1</v>
      </c>
      <c r="AF64">
        <v>0</v>
      </c>
      <c r="AG64">
        <v>0.01</v>
      </c>
      <c r="AH64">
        <v>151.16900000000001</v>
      </c>
      <c r="AI64">
        <v>95.194999999999993</v>
      </c>
      <c r="AJ64">
        <v>184.31</v>
      </c>
      <c r="AK64">
        <v>1.855</v>
      </c>
      <c r="AL64">
        <f t="shared" si="2"/>
        <v>0.79499999999999993</v>
      </c>
      <c r="AN64" s="138"/>
      <c r="AO64" s="137"/>
      <c r="AP64" s="137"/>
      <c r="AQ64" t="s">
        <v>55</v>
      </c>
      <c r="AR64">
        <v>1</v>
      </c>
      <c r="AS64">
        <v>0</v>
      </c>
      <c r="AT64">
        <v>6.0000000000000001E-3</v>
      </c>
      <c r="AU64">
        <v>167.36500000000001</v>
      </c>
      <c r="AV64">
        <v>150.422</v>
      </c>
      <c r="AW64">
        <v>182.95500000000001</v>
      </c>
      <c r="AX64">
        <v>1.1359999999999999</v>
      </c>
      <c r="AY64">
        <f t="shared" si="3"/>
        <v>0.48685714285714277</v>
      </c>
      <c r="BA64" s="139"/>
      <c r="BB64" s="137"/>
      <c r="BC64" s="137"/>
      <c r="BD64" t="s">
        <v>56</v>
      </c>
      <c r="BE64">
        <v>1</v>
      </c>
      <c r="BF64">
        <v>0</v>
      </c>
      <c r="BG64">
        <v>4.0000000000000001E-3</v>
      </c>
      <c r="BH64">
        <v>154.93100000000001</v>
      </c>
      <c r="BI64">
        <v>72.744</v>
      </c>
      <c r="BJ64">
        <v>215.36699999999999</v>
      </c>
      <c r="BK64">
        <v>0.752</v>
      </c>
      <c r="BL64">
        <f t="shared" si="4"/>
        <v>0.29298701298701302</v>
      </c>
      <c r="BN64" s="139"/>
      <c r="BO64" s="137"/>
      <c r="BP64" s="137"/>
      <c r="BQ64" t="s">
        <v>56</v>
      </c>
      <c r="BR64">
        <v>1</v>
      </c>
      <c r="BS64">
        <v>1</v>
      </c>
      <c r="BY64">
        <f t="shared" si="5"/>
        <v>0</v>
      </c>
    </row>
    <row r="65" spans="1:77" x14ac:dyDescent="0.3">
      <c r="A65" s="136"/>
      <c r="B65" s="137"/>
      <c r="C65" s="137">
        <v>3</v>
      </c>
      <c r="D65" t="s">
        <v>52</v>
      </c>
      <c r="E65">
        <v>1</v>
      </c>
      <c r="F65">
        <v>1</v>
      </c>
      <c r="L65">
        <f t="shared" si="1"/>
        <v>0</v>
      </c>
      <c r="N65" s="136"/>
      <c r="O65" s="137"/>
      <c r="P65" s="137"/>
      <c r="Q65" t="s">
        <v>59</v>
      </c>
      <c r="R65">
        <v>1</v>
      </c>
      <c r="S65">
        <v>1</v>
      </c>
      <c r="Y65">
        <f t="shared" si="0"/>
        <v>0</v>
      </c>
      <c r="AA65" s="138"/>
      <c r="AB65" s="137"/>
      <c r="AC65" s="137"/>
      <c r="AD65" t="s">
        <v>57</v>
      </c>
      <c r="AE65">
        <v>1</v>
      </c>
      <c r="AF65">
        <v>0</v>
      </c>
      <c r="AG65">
        <v>2E-3</v>
      </c>
      <c r="AH65">
        <v>149.28399999999999</v>
      </c>
      <c r="AI65">
        <v>80.852999999999994</v>
      </c>
      <c r="AJ65">
        <v>172.29900000000001</v>
      </c>
      <c r="AK65">
        <v>0.47199999999999998</v>
      </c>
      <c r="AL65">
        <f t="shared" si="2"/>
        <v>0.20228571428571426</v>
      </c>
      <c r="AN65" s="138"/>
      <c r="AO65" s="137"/>
      <c r="AP65" s="137"/>
      <c r="AQ65" t="s">
        <v>56</v>
      </c>
      <c r="AR65">
        <v>1</v>
      </c>
      <c r="AS65">
        <v>0</v>
      </c>
      <c r="AT65" s="140">
        <v>9.6650000000000002E-4</v>
      </c>
      <c r="AU65">
        <v>160.29599999999999</v>
      </c>
      <c r="AV65">
        <v>151.61000000000001</v>
      </c>
      <c r="AW65">
        <v>167.72499999999999</v>
      </c>
      <c r="AX65">
        <v>0.183</v>
      </c>
      <c r="AY65">
        <f t="shared" si="3"/>
        <v>7.8428571428571431E-2</v>
      </c>
      <c r="BA65" s="139"/>
      <c r="BB65" s="137"/>
      <c r="BC65" s="137"/>
      <c r="BD65" t="s">
        <v>57</v>
      </c>
      <c r="BE65">
        <v>1</v>
      </c>
      <c r="BF65">
        <v>0</v>
      </c>
      <c r="BG65">
        <v>7.0000000000000001E-3</v>
      </c>
      <c r="BH65">
        <v>201.60900000000001</v>
      </c>
      <c r="BI65">
        <v>138.333</v>
      </c>
      <c r="BJ65">
        <v>220.732</v>
      </c>
      <c r="BK65">
        <v>1.4410000000000001</v>
      </c>
      <c r="BL65">
        <f t="shared" si="4"/>
        <v>0.56142857142857139</v>
      </c>
      <c r="BN65" s="139"/>
      <c r="BO65" s="137"/>
      <c r="BP65" s="137"/>
      <c r="BQ65" t="s">
        <v>57</v>
      </c>
      <c r="BR65">
        <v>1</v>
      </c>
      <c r="BS65">
        <v>0</v>
      </c>
      <c r="BT65">
        <v>1.2E-2</v>
      </c>
      <c r="BU65">
        <v>121.773</v>
      </c>
      <c r="BV65">
        <v>70.305999999999997</v>
      </c>
      <c r="BW65">
        <v>156.018</v>
      </c>
      <c r="BX65">
        <v>2.274</v>
      </c>
      <c r="BY65">
        <f t="shared" si="5"/>
        <v>0.88597402597402597</v>
      </c>
    </row>
    <row r="66" spans="1:77" x14ac:dyDescent="0.3">
      <c r="A66" s="136"/>
      <c r="B66" s="137"/>
      <c r="C66" s="137"/>
      <c r="D66" t="s">
        <v>55</v>
      </c>
      <c r="E66">
        <v>1</v>
      </c>
      <c r="F66">
        <v>1</v>
      </c>
      <c r="L66">
        <f t="shared" si="1"/>
        <v>0</v>
      </c>
      <c r="N66" s="136"/>
      <c r="O66" s="137"/>
      <c r="P66" s="137"/>
      <c r="Q66" t="s">
        <v>60</v>
      </c>
      <c r="R66">
        <v>1</v>
      </c>
      <c r="S66">
        <v>0</v>
      </c>
      <c r="T66">
        <v>6.0000000000000001E-3</v>
      </c>
      <c r="U66">
        <v>153.08000000000001</v>
      </c>
      <c r="V66">
        <v>26.832999999999998</v>
      </c>
      <c r="W66">
        <v>219.69399999999999</v>
      </c>
      <c r="X66">
        <v>1.1479999999999999</v>
      </c>
      <c r="Y66">
        <f t="shared" si="0"/>
        <v>0.55548387096774188</v>
      </c>
      <c r="AA66" s="138"/>
      <c r="AB66" s="137"/>
      <c r="AC66" s="137"/>
      <c r="AD66" t="s">
        <v>58</v>
      </c>
      <c r="AE66">
        <v>1</v>
      </c>
      <c r="AF66">
        <v>0</v>
      </c>
      <c r="AG66">
        <v>6.0000000000000001E-3</v>
      </c>
      <c r="AH66">
        <v>198.572</v>
      </c>
      <c r="AI66">
        <v>150.333</v>
      </c>
      <c r="AJ66">
        <v>219.869</v>
      </c>
      <c r="AK66">
        <v>1.0569999999999999</v>
      </c>
      <c r="AL66">
        <f t="shared" si="2"/>
        <v>0.45299999999999996</v>
      </c>
      <c r="AN66" s="138"/>
      <c r="AO66" s="137"/>
      <c r="AP66" s="137"/>
      <c r="AQ66" t="s">
        <v>57</v>
      </c>
      <c r="AR66">
        <v>1</v>
      </c>
      <c r="AS66">
        <v>0</v>
      </c>
      <c r="AT66">
        <v>6.0000000000000001E-3</v>
      </c>
      <c r="AU66">
        <v>151.9</v>
      </c>
      <c r="AV66">
        <v>45.988999999999997</v>
      </c>
      <c r="AW66">
        <v>224.08500000000001</v>
      </c>
      <c r="AX66">
        <v>1.143</v>
      </c>
      <c r="AY66">
        <f t="shared" si="3"/>
        <v>0.48985714285714288</v>
      </c>
      <c r="BA66" s="139"/>
      <c r="BB66" s="137"/>
      <c r="BC66" s="137"/>
      <c r="BD66" t="s">
        <v>58</v>
      </c>
      <c r="BE66">
        <v>1</v>
      </c>
      <c r="BF66">
        <v>0</v>
      </c>
      <c r="BG66">
        <v>4.0000000000000001E-3</v>
      </c>
      <c r="BH66">
        <v>196.43899999999999</v>
      </c>
      <c r="BI66">
        <v>162.70500000000001</v>
      </c>
      <c r="BJ66">
        <v>211.63300000000001</v>
      </c>
      <c r="BK66">
        <v>0.78200000000000003</v>
      </c>
      <c r="BL66">
        <f t="shared" si="4"/>
        <v>0.30467532467532465</v>
      </c>
      <c r="BN66" s="139"/>
      <c r="BO66" s="137"/>
      <c r="BP66" s="137"/>
      <c r="BQ66" t="s">
        <v>58</v>
      </c>
      <c r="BR66">
        <v>1</v>
      </c>
      <c r="BS66">
        <v>0</v>
      </c>
      <c r="BT66">
        <v>5.0000000000000001E-3</v>
      </c>
      <c r="BU66">
        <v>133.23699999999999</v>
      </c>
      <c r="BV66">
        <v>60.667000000000002</v>
      </c>
      <c r="BW66">
        <v>157.01</v>
      </c>
      <c r="BX66">
        <v>1.008</v>
      </c>
      <c r="BY66">
        <f t="shared" si="5"/>
        <v>0.3927272727272727</v>
      </c>
    </row>
    <row r="67" spans="1:77" x14ac:dyDescent="0.3">
      <c r="A67" s="136"/>
      <c r="B67" s="137"/>
      <c r="C67" s="137"/>
      <c r="D67" t="s">
        <v>56</v>
      </c>
      <c r="E67">
        <v>1</v>
      </c>
      <c r="F67">
        <v>1</v>
      </c>
      <c r="L67">
        <f t="shared" si="1"/>
        <v>0</v>
      </c>
      <c r="N67" s="136"/>
      <c r="O67" s="137"/>
      <c r="P67" s="137"/>
      <c r="Q67" t="s">
        <v>61</v>
      </c>
      <c r="R67">
        <v>1</v>
      </c>
      <c r="S67">
        <v>0</v>
      </c>
      <c r="T67">
        <v>7.0000000000000001E-3</v>
      </c>
      <c r="U67">
        <v>111.629</v>
      </c>
      <c r="V67">
        <v>11.282</v>
      </c>
      <c r="W67">
        <v>187.36199999999999</v>
      </c>
      <c r="X67">
        <v>1.4390000000000001</v>
      </c>
      <c r="Y67">
        <f t="shared" si="0"/>
        <v>0.69629032258064516</v>
      </c>
      <c r="AA67" s="138"/>
      <c r="AB67" s="137" t="s">
        <v>73</v>
      </c>
      <c r="AC67" s="137">
        <v>1</v>
      </c>
      <c r="AD67" t="s">
        <v>52</v>
      </c>
      <c r="AE67">
        <v>1</v>
      </c>
      <c r="AF67">
        <v>0</v>
      </c>
      <c r="AG67">
        <v>8.0000000000000002E-3</v>
      </c>
      <c r="AH67">
        <v>155.364</v>
      </c>
      <c r="AI67">
        <v>69.486000000000004</v>
      </c>
      <c r="AJ67">
        <v>194.512</v>
      </c>
      <c r="AK67">
        <v>1.619</v>
      </c>
      <c r="AL67">
        <f t="shared" si="2"/>
        <v>0.69385714285714284</v>
      </c>
      <c r="AN67" s="138"/>
      <c r="AO67" s="137"/>
      <c r="AP67" s="137"/>
      <c r="AQ67" t="s">
        <v>58</v>
      </c>
      <c r="AR67">
        <v>1</v>
      </c>
      <c r="AS67">
        <v>1</v>
      </c>
      <c r="AY67">
        <f t="shared" si="3"/>
        <v>0</v>
      </c>
      <c r="BA67" s="139"/>
      <c r="BB67" s="137"/>
      <c r="BC67" s="137">
        <v>2</v>
      </c>
      <c r="BD67" t="s">
        <v>52</v>
      </c>
      <c r="BE67">
        <v>1</v>
      </c>
      <c r="BF67">
        <v>0</v>
      </c>
      <c r="BG67">
        <v>3.0000000000000001E-3</v>
      </c>
      <c r="BH67">
        <v>203.98500000000001</v>
      </c>
      <c r="BI67">
        <v>176.63300000000001</v>
      </c>
      <c r="BJ67">
        <v>220.40899999999999</v>
      </c>
      <c r="BK67">
        <v>0.52200000000000002</v>
      </c>
      <c r="BL67">
        <f t="shared" si="4"/>
        <v>0.20337662337662341</v>
      </c>
      <c r="BN67" s="139"/>
      <c r="BO67" s="137"/>
      <c r="BP67" s="137"/>
      <c r="BQ67" t="s">
        <v>59</v>
      </c>
      <c r="BR67">
        <v>1</v>
      </c>
      <c r="BS67">
        <v>0</v>
      </c>
      <c r="BT67">
        <v>7.0000000000000001E-3</v>
      </c>
      <c r="BU67">
        <v>154.215</v>
      </c>
      <c r="BV67">
        <v>90.427000000000007</v>
      </c>
      <c r="BW67">
        <v>206.298</v>
      </c>
      <c r="BX67">
        <v>1.355</v>
      </c>
      <c r="BY67">
        <f t="shared" si="5"/>
        <v>0.5279220779220779</v>
      </c>
    </row>
    <row r="68" spans="1:77" x14ac:dyDescent="0.3">
      <c r="A68" s="136"/>
      <c r="B68" s="137"/>
      <c r="C68" s="137"/>
      <c r="D68" t="s">
        <v>57</v>
      </c>
      <c r="E68">
        <v>1</v>
      </c>
      <c r="F68">
        <v>0</v>
      </c>
      <c r="G68">
        <v>1.4E-2</v>
      </c>
      <c r="H68">
        <v>185.06399999999999</v>
      </c>
      <c r="I68">
        <v>24.245999999999999</v>
      </c>
      <c r="J68">
        <v>219.36500000000001</v>
      </c>
      <c r="K68">
        <v>2.7189999999999999</v>
      </c>
      <c r="L68">
        <f t="shared" si="1"/>
        <v>1.3156451612903224</v>
      </c>
      <c r="N68" s="136"/>
      <c r="O68" s="137" t="s">
        <v>77</v>
      </c>
      <c r="P68" s="137">
        <v>1</v>
      </c>
      <c r="Q68" t="s">
        <v>52</v>
      </c>
      <c r="R68">
        <v>1</v>
      </c>
      <c r="S68">
        <v>0</v>
      </c>
      <c r="T68">
        <v>0.01</v>
      </c>
      <c r="U68">
        <v>154.24700000000001</v>
      </c>
      <c r="V68">
        <v>72.201999999999998</v>
      </c>
      <c r="W68">
        <v>201.333</v>
      </c>
      <c r="X68">
        <v>1.913</v>
      </c>
      <c r="Y68">
        <f t="shared" ref="Y68:Y89" si="6">(X68/62)*30</f>
        <v>0.92564516129032259</v>
      </c>
      <c r="AA68" s="138"/>
      <c r="AB68" s="137"/>
      <c r="AC68" s="137"/>
      <c r="AD68" t="s">
        <v>55</v>
      </c>
      <c r="AE68">
        <v>1</v>
      </c>
      <c r="AF68">
        <v>0</v>
      </c>
      <c r="AG68">
        <v>0.01</v>
      </c>
      <c r="AH68">
        <v>134.75299999999999</v>
      </c>
      <c r="AI68">
        <v>64.626000000000005</v>
      </c>
      <c r="AJ68">
        <v>186.06700000000001</v>
      </c>
      <c r="AK68">
        <v>1.9219999999999999</v>
      </c>
      <c r="AL68">
        <f t="shared" si="2"/>
        <v>0.82371428571428573</v>
      </c>
      <c r="AN68" s="138"/>
      <c r="AO68" s="137"/>
      <c r="AP68" s="137">
        <v>3</v>
      </c>
      <c r="AQ68" t="s">
        <v>52</v>
      </c>
      <c r="AR68">
        <v>1</v>
      </c>
      <c r="AS68">
        <v>0</v>
      </c>
      <c r="AT68">
        <v>2E-3</v>
      </c>
      <c r="AU68">
        <v>177.71700000000001</v>
      </c>
      <c r="AV68">
        <v>163.166</v>
      </c>
      <c r="AW68">
        <v>193.626</v>
      </c>
      <c r="AX68">
        <v>0.436</v>
      </c>
      <c r="AY68">
        <f t="shared" si="3"/>
        <v>0.18685714285714286</v>
      </c>
      <c r="BA68" s="139"/>
      <c r="BB68" s="137"/>
      <c r="BC68" s="137"/>
      <c r="BD68" t="s">
        <v>55</v>
      </c>
      <c r="BE68">
        <v>1</v>
      </c>
      <c r="BF68">
        <v>0</v>
      </c>
      <c r="BG68">
        <v>3.0000000000000001E-3</v>
      </c>
      <c r="BH68">
        <v>189.672</v>
      </c>
      <c r="BI68">
        <v>101.333</v>
      </c>
      <c r="BJ68">
        <v>219.2</v>
      </c>
      <c r="BK68">
        <v>0.51800000000000002</v>
      </c>
      <c r="BL68">
        <f t="shared" si="4"/>
        <v>0.20181818181818184</v>
      </c>
      <c r="BN68" s="139"/>
      <c r="BO68" s="137"/>
      <c r="BP68" s="137"/>
      <c r="BQ68" t="s">
        <v>60</v>
      </c>
      <c r="BR68">
        <v>1</v>
      </c>
      <c r="BS68">
        <v>0</v>
      </c>
      <c r="BT68">
        <v>8.9999999999999993E-3</v>
      </c>
      <c r="BU68">
        <v>161.34899999999999</v>
      </c>
      <c r="BV68">
        <v>100.667</v>
      </c>
      <c r="BW68">
        <v>187.506</v>
      </c>
      <c r="BX68">
        <v>1.712</v>
      </c>
      <c r="BY68">
        <f t="shared" si="5"/>
        <v>0.66701298701298706</v>
      </c>
    </row>
    <row r="69" spans="1:77" x14ac:dyDescent="0.3">
      <c r="A69" s="136"/>
      <c r="B69" s="137"/>
      <c r="C69" s="137"/>
      <c r="D69" t="s">
        <v>58</v>
      </c>
      <c r="E69">
        <v>1</v>
      </c>
      <c r="F69">
        <v>0</v>
      </c>
      <c r="G69">
        <v>1.7000000000000001E-2</v>
      </c>
      <c r="H69">
        <v>190.67500000000001</v>
      </c>
      <c r="I69">
        <v>91</v>
      </c>
      <c r="J69">
        <v>221.43</v>
      </c>
      <c r="K69">
        <v>3.2759999999999998</v>
      </c>
      <c r="L69">
        <f t="shared" ref="L69:L95" si="7">(K69/62)*30</f>
        <v>1.5851612903225807</v>
      </c>
      <c r="N69" s="136"/>
      <c r="O69" s="137"/>
      <c r="P69" s="137"/>
      <c r="Q69" t="s">
        <v>55</v>
      </c>
      <c r="R69">
        <v>1</v>
      </c>
      <c r="S69">
        <v>0</v>
      </c>
      <c r="T69">
        <v>6.0000000000000001E-3</v>
      </c>
      <c r="U69">
        <v>198.62100000000001</v>
      </c>
      <c r="V69">
        <v>149.38200000000001</v>
      </c>
      <c r="W69">
        <v>217.55600000000001</v>
      </c>
      <c r="X69">
        <v>1.2250000000000001</v>
      </c>
      <c r="Y69">
        <f t="shared" si="6"/>
        <v>0.592741935483871</v>
      </c>
      <c r="AA69" s="138"/>
      <c r="AB69" s="137"/>
      <c r="AC69" s="137"/>
      <c r="AD69" t="s">
        <v>56</v>
      </c>
      <c r="AE69">
        <v>1</v>
      </c>
      <c r="AF69">
        <v>0</v>
      </c>
      <c r="AG69">
        <v>4.0000000000000001E-3</v>
      </c>
      <c r="AH69">
        <v>155.18199999999999</v>
      </c>
      <c r="AI69">
        <v>108.23</v>
      </c>
      <c r="AJ69">
        <v>186.155</v>
      </c>
      <c r="AK69">
        <v>0.79700000000000004</v>
      </c>
      <c r="AL69">
        <f t="shared" ref="AL69:AL128" si="8">(AK69/70)*30</f>
        <v>0.34157142857142858</v>
      </c>
      <c r="AN69" s="138"/>
      <c r="AO69" s="137"/>
      <c r="AP69" s="137"/>
      <c r="AQ69" t="s">
        <v>55</v>
      </c>
      <c r="AR69">
        <v>1</v>
      </c>
      <c r="AS69">
        <v>0</v>
      </c>
      <c r="AT69">
        <v>1E-3</v>
      </c>
      <c r="AU69">
        <v>126.38800000000001</v>
      </c>
      <c r="AV69">
        <v>29.178999999999998</v>
      </c>
      <c r="AW69">
        <v>180.61099999999999</v>
      </c>
      <c r="AX69">
        <v>0.23200000000000001</v>
      </c>
      <c r="AY69">
        <f t="shared" ref="AY69:AY76" si="9">(AX69/70)*30</f>
        <v>9.9428571428571436E-2</v>
      </c>
      <c r="BA69" s="139"/>
      <c r="BB69" s="137"/>
      <c r="BC69" s="137"/>
      <c r="BD69" t="s">
        <v>56</v>
      </c>
      <c r="BE69">
        <v>1</v>
      </c>
      <c r="BF69">
        <v>0</v>
      </c>
      <c r="BG69">
        <v>7.0000000000000001E-3</v>
      </c>
      <c r="BH69">
        <v>110.49</v>
      </c>
      <c r="BI69">
        <v>56.863999999999997</v>
      </c>
      <c r="BJ69">
        <v>203.22900000000001</v>
      </c>
      <c r="BK69">
        <v>1.42</v>
      </c>
      <c r="BL69">
        <f t="shared" ref="BL69:BL111" si="10">(BK69/77)*30</f>
        <v>0.55324675324675321</v>
      </c>
      <c r="BN69" s="139"/>
      <c r="BO69" s="137"/>
      <c r="BP69" s="137"/>
      <c r="BQ69" t="s">
        <v>61</v>
      </c>
      <c r="BR69">
        <v>1</v>
      </c>
      <c r="BS69">
        <v>0</v>
      </c>
      <c r="BT69">
        <v>4.0000000000000001E-3</v>
      </c>
      <c r="BU69">
        <v>196.01599999999999</v>
      </c>
      <c r="BV69">
        <v>54.188000000000002</v>
      </c>
      <c r="BW69">
        <v>235.185</v>
      </c>
      <c r="BX69">
        <v>0.80900000000000005</v>
      </c>
      <c r="BY69">
        <f t="shared" ref="BY69:BY104" si="11">(BX69/77)*30</f>
        <v>0.31519480519480519</v>
      </c>
    </row>
    <row r="70" spans="1:77" x14ac:dyDescent="0.3">
      <c r="A70" s="136"/>
      <c r="B70" s="137"/>
      <c r="C70" s="137"/>
      <c r="D70" t="s">
        <v>59</v>
      </c>
      <c r="E70">
        <v>1</v>
      </c>
      <c r="F70">
        <v>0</v>
      </c>
      <c r="G70">
        <v>0.01</v>
      </c>
      <c r="H70">
        <v>198.27199999999999</v>
      </c>
      <c r="I70">
        <v>131.36600000000001</v>
      </c>
      <c r="J70">
        <v>226.09</v>
      </c>
      <c r="K70">
        <v>1.89</v>
      </c>
      <c r="L70">
        <f t="shared" si="7"/>
        <v>0.9145161290322581</v>
      </c>
      <c r="N70" s="136"/>
      <c r="O70" s="137"/>
      <c r="P70" s="137"/>
      <c r="Q70" t="s">
        <v>56</v>
      </c>
      <c r="R70">
        <v>1</v>
      </c>
      <c r="S70">
        <v>0</v>
      </c>
      <c r="T70">
        <v>0.01</v>
      </c>
      <c r="U70">
        <v>223.09800000000001</v>
      </c>
      <c r="V70">
        <v>121.727</v>
      </c>
      <c r="W70">
        <v>249.71</v>
      </c>
      <c r="X70">
        <v>1.869</v>
      </c>
      <c r="Y70">
        <f t="shared" si="6"/>
        <v>0.90435483870967748</v>
      </c>
      <c r="AA70" s="138"/>
      <c r="AB70" s="137"/>
      <c r="AC70" s="137"/>
      <c r="AD70" t="s">
        <v>57</v>
      </c>
      <c r="AE70">
        <v>1</v>
      </c>
      <c r="AF70">
        <v>0</v>
      </c>
      <c r="AG70">
        <v>5.0000000000000001E-3</v>
      </c>
      <c r="AH70">
        <v>120.863</v>
      </c>
      <c r="AI70">
        <v>72.667000000000002</v>
      </c>
      <c r="AJ70">
        <v>160.191</v>
      </c>
      <c r="AK70">
        <v>0.98</v>
      </c>
      <c r="AL70">
        <f t="shared" si="8"/>
        <v>0.42</v>
      </c>
      <c r="AN70" s="138"/>
      <c r="AO70" s="137"/>
      <c r="AP70" s="137"/>
      <c r="AQ70" t="s">
        <v>56</v>
      </c>
      <c r="AR70">
        <v>1</v>
      </c>
      <c r="AS70">
        <v>0</v>
      </c>
      <c r="AT70">
        <v>2E-3</v>
      </c>
      <c r="AU70">
        <v>182.934</v>
      </c>
      <c r="AV70">
        <v>144.56100000000001</v>
      </c>
      <c r="AW70">
        <v>203.13900000000001</v>
      </c>
      <c r="AX70">
        <v>0.41699999999999998</v>
      </c>
      <c r="AY70">
        <f t="shared" si="9"/>
        <v>0.17871428571428571</v>
      </c>
      <c r="BA70" s="139"/>
      <c r="BB70" s="137"/>
      <c r="BC70" s="137"/>
      <c r="BD70" t="s">
        <v>57</v>
      </c>
      <c r="BE70">
        <v>1</v>
      </c>
      <c r="BF70">
        <v>0</v>
      </c>
      <c r="BG70">
        <v>8.0000000000000002E-3</v>
      </c>
      <c r="BH70">
        <v>136.49199999999999</v>
      </c>
      <c r="BI70">
        <v>96.936000000000007</v>
      </c>
      <c r="BJ70">
        <v>233.31399999999999</v>
      </c>
      <c r="BK70">
        <v>1.5149999999999999</v>
      </c>
      <c r="BL70">
        <f t="shared" si="10"/>
        <v>0.59025974025974026</v>
      </c>
      <c r="BN70" s="139"/>
      <c r="BO70" s="137"/>
      <c r="BP70" s="137">
        <v>3</v>
      </c>
      <c r="BQ70" t="s">
        <v>52</v>
      </c>
      <c r="BR70">
        <v>1</v>
      </c>
      <c r="BS70">
        <v>0</v>
      </c>
      <c r="BT70">
        <v>1.7000000000000001E-2</v>
      </c>
      <c r="BU70">
        <v>167.74199999999999</v>
      </c>
      <c r="BV70">
        <v>68.769000000000005</v>
      </c>
      <c r="BW70">
        <v>208.17500000000001</v>
      </c>
      <c r="BX70">
        <v>3.306</v>
      </c>
      <c r="BY70">
        <f t="shared" si="11"/>
        <v>1.2880519480519481</v>
      </c>
    </row>
    <row r="71" spans="1:77" x14ac:dyDescent="0.3">
      <c r="A71" s="136"/>
      <c r="B71" s="137" t="s">
        <v>77</v>
      </c>
      <c r="C71" s="137">
        <v>1</v>
      </c>
      <c r="D71" t="s">
        <v>52</v>
      </c>
      <c r="E71">
        <v>1</v>
      </c>
      <c r="F71">
        <v>0</v>
      </c>
      <c r="G71">
        <v>2.3E-2</v>
      </c>
      <c r="H71">
        <v>207.88499999999999</v>
      </c>
      <c r="I71">
        <v>88.98</v>
      </c>
      <c r="J71">
        <v>248.71700000000001</v>
      </c>
      <c r="K71">
        <v>4.431</v>
      </c>
      <c r="L71">
        <f t="shared" si="7"/>
        <v>2.1440322580645161</v>
      </c>
      <c r="N71" s="136"/>
      <c r="O71" s="137"/>
      <c r="P71" s="137"/>
      <c r="Q71" t="s">
        <v>57</v>
      </c>
      <c r="R71">
        <v>1</v>
      </c>
      <c r="S71">
        <v>1</v>
      </c>
      <c r="Y71">
        <f t="shared" si="6"/>
        <v>0</v>
      </c>
      <c r="AA71" s="138"/>
      <c r="AB71" s="137"/>
      <c r="AC71" s="137"/>
      <c r="AD71" t="s">
        <v>58</v>
      </c>
      <c r="AE71">
        <v>1</v>
      </c>
      <c r="AF71">
        <v>0</v>
      </c>
      <c r="AG71">
        <v>1E-3</v>
      </c>
      <c r="AH71">
        <v>205.166</v>
      </c>
      <c r="AI71">
        <v>190.3</v>
      </c>
      <c r="AJ71">
        <v>221.345</v>
      </c>
      <c r="AK71">
        <v>0.20599999999999999</v>
      </c>
      <c r="AL71">
        <f t="shared" si="8"/>
        <v>8.8285714285714287E-2</v>
      </c>
      <c r="AN71" s="138"/>
      <c r="AO71" s="137"/>
      <c r="AP71" s="137"/>
      <c r="AQ71" t="s">
        <v>57</v>
      </c>
      <c r="AR71">
        <v>1</v>
      </c>
      <c r="AS71">
        <v>0</v>
      </c>
      <c r="AT71">
        <v>8.9999999999999993E-3</v>
      </c>
      <c r="AU71">
        <v>192.74199999999999</v>
      </c>
      <c r="AV71">
        <v>95.742000000000004</v>
      </c>
      <c r="AW71">
        <v>228.101</v>
      </c>
      <c r="AX71">
        <v>1.653</v>
      </c>
      <c r="AY71">
        <f t="shared" si="9"/>
        <v>0.70842857142857152</v>
      </c>
      <c r="BA71" s="139"/>
      <c r="BB71" s="137"/>
      <c r="BC71" s="137"/>
      <c r="BD71" t="s">
        <v>58</v>
      </c>
      <c r="BE71">
        <v>1</v>
      </c>
      <c r="BF71">
        <v>0</v>
      </c>
      <c r="BG71">
        <v>2E-3</v>
      </c>
      <c r="BH71">
        <v>128.08699999999999</v>
      </c>
      <c r="BI71">
        <v>29.158999999999999</v>
      </c>
      <c r="BJ71">
        <v>180.20400000000001</v>
      </c>
      <c r="BK71">
        <v>0.28699999999999998</v>
      </c>
      <c r="BL71">
        <f t="shared" si="10"/>
        <v>0.11181818181818182</v>
      </c>
      <c r="BN71" s="139"/>
      <c r="BO71" s="137"/>
      <c r="BP71" s="137"/>
      <c r="BQ71" t="s">
        <v>55</v>
      </c>
      <c r="BR71">
        <v>1</v>
      </c>
      <c r="BS71">
        <v>0</v>
      </c>
      <c r="BT71">
        <v>3.0000000000000001E-3</v>
      </c>
      <c r="BU71">
        <v>153.51900000000001</v>
      </c>
      <c r="BV71">
        <v>85.328000000000003</v>
      </c>
      <c r="BW71">
        <v>175.85300000000001</v>
      </c>
      <c r="BX71">
        <v>0.496</v>
      </c>
      <c r="BY71">
        <f t="shared" si="11"/>
        <v>0.19324675324675325</v>
      </c>
    </row>
    <row r="72" spans="1:77" x14ac:dyDescent="0.3">
      <c r="A72" s="136"/>
      <c r="B72" s="137"/>
      <c r="C72" s="137"/>
      <c r="D72" t="s">
        <v>55</v>
      </c>
      <c r="E72">
        <v>1</v>
      </c>
      <c r="F72">
        <v>0</v>
      </c>
      <c r="G72">
        <v>1.2E-2</v>
      </c>
      <c r="H72">
        <v>197.84299999999999</v>
      </c>
      <c r="I72">
        <v>40.680999999999997</v>
      </c>
      <c r="J72">
        <v>234.41399999999999</v>
      </c>
      <c r="K72">
        <v>2.2799999999999998</v>
      </c>
      <c r="L72">
        <f t="shared" si="7"/>
        <v>1.1032258064516129</v>
      </c>
      <c r="N72" s="136"/>
      <c r="O72" s="137"/>
      <c r="P72" s="137"/>
      <c r="Q72" t="s">
        <v>58</v>
      </c>
      <c r="R72">
        <v>1</v>
      </c>
      <c r="S72">
        <v>0</v>
      </c>
      <c r="T72">
        <v>1.9E-2</v>
      </c>
      <c r="U72">
        <v>195.52500000000001</v>
      </c>
      <c r="V72">
        <v>126.986</v>
      </c>
      <c r="W72">
        <v>233.321</v>
      </c>
      <c r="X72">
        <v>3.6989999999999998</v>
      </c>
      <c r="Y72">
        <f t="shared" si="6"/>
        <v>1.7898387096774193</v>
      </c>
      <c r="AA72" s="138"/>
      <c r="AB72" s="137"/>
      <c r="AC72" s="137"/>
      <c r="AD72" t="s">
        <v>59</v>
      </c>
      <c r="AE72">
        <v>1</v>
      </c>
      <c r="AF72">
        <v>0</v>
      </c>
      <c r="AG72">
        <v>2E-3</v>
      </c>
      <c r="AH72">
        <v>168.898</v>
      </c>
      <c r="AI72">
        <v>117.52800000000001</v>
      </c>
      <c r="AJ72">
        <v>186.983</v>
      </c>
      <c r="AK72">
        <v>0.29699999999999999</v>
      </c>
      <c r="AL72">
        <f t="shared" si="8"/>
        <v>0.12728571428571428</v>
      </c>
      <c r="AN72" s="138"/>
      <c r="AO72" s="137"/>
      <c r="AP72" s="137"/>
      <c r="AQ72" t="s">
        <v>58</v>
      </c>
      <c r="AR72">
        <v>1</v>
      </c>
      <c r="AS72">
        <v>0</v>
      </c>
      <c r="AT72">
        <v>7.0000000000000001E-3</v>
      </c>
      <c r="AU72">
        <v>164.20599999999999</v>
      </c>
      <c r="AV72">
        <v>136.34299999999999</v>
      </c>
      <c r="AW72">
        <v>187.113</v>
      </c>
      <c r="AX72">
        <v>1.397</v>
      </c>
      <c r="AY72">
        <f t="shared" si="9"/>
        <v>0.59871428571428575</v>
      </c>
      <c r="BA72" s="139"/>
      <c r="BB72" s="137"/>
      <c r="BC72" s="137"/>
      <c r="BD72" t="s">
        <v>59</v>
      </c>
      <c r="BE72">
        <v>1</v>
      </c>
      <c r="BF72">
        <v>0</v>
      </c>
      <c r="BG72">
        <v>6.0000000000000001E-3</v>
      </c>
      <c r="BH72">
        <v>156.46</v>
      </c>
      <c r="BI72">
        <v>65.734999999999999</v>
      </c>
      <c r="BJ72">
        <v>216.12</v>
      </c>
      <c r="BK72">
        <v>1.0940000000000001</v>
      </c>
      <c r="BL72">
        <f t="shared" si="10"/>
        <v>0.4262337662337663</v>
      </c>
      <c r="BN72" s="139"/>
      <c r="BO72" s="137"/>
      <c r="BP72" s="137"/>
      <c r="BQ72" t="s">
        <v>56</v>
      </c>
      <c r="BR72">
        <v>1</v>
      </c>
      <c r="BS72">
        <v>0</v>
      </c>
      <c r="BT72">
        <v>5.0000000000000001E-3</v>
      </c>
      <c r="BU72">
        <v>153.874</v>
      </c>
      <c r="BV72">
        <v>108.333</v>
      </c>
      <c r="BW72">
        <v>173.29</v>
      </c>
      <c r="BX72">
        <v>0.99399999999999999</v>
      </c>
      <c r="BY72">
        <f t="shared" si="11"/>
        <v>0.38727272727272727</v>
      </c>
    </row>
    <row r="73" spans="1:77" x14ac:dyDescent="0.3">
      <c r="A73" s="136"/>
      <c r="B73" s="137"/>
      <c r="C73" s="137"/>
      <c r="D73" t="s">
        <v>56</v>
      </c>
      <c r="E73">
        <v>1</v>
      </c>
      <c r="F73">
        <v>0</v>
      </c>
      <c r="G73">
        <v>5.0000000000000001E-3</v>
      </c>
      <c r="H73">
        <v>207.85900000000001</v>
      </c>
      <c r="I73">
        <v>58.274999999999999</v>
      </c>
      <c r="J73">
        <v>232.15799999999999</v>
      </c>
      <c r="K73">
        <v>0.91300000000000003</v>
      </c>
      <c r="L73">
        <f t="shared" si="7"/>
        <v>0.44177419354838715</v>
      </c>
      <c r="N73" s="136"/>
      <c r="O73" s="137"/>
      <c r="P73" s="137"/>
      <c r="Q73" t="s">
        <v>59</v>
      </c>
      <c r="R73">
        <v>1</v>
      </c>
      <c r="S73">
        <v>0</v>
      </c>
      <c r="T73">
        <v>1.0999999999999999E-2</v>
      </c>
      <c r="U73">
        <v>165.96899999999999</v>
      </c>
      <c r="V73">
        <v>82.263999999999996</v>
      </c>
      <c r="W73">
        <v>192.53899999999999</v>
      </c>
      <c r="X73">
        <v>2.0409999999999999</v>
      </c>
      <c r="Y73">
        <f t="shared" si="6"/>
        <v>0.98758064516129029</v>
      </c>
      <c r="AA73" s="138"/>
      <c r="AB73" s="137"/>
      <c r="AC73" s="137"/>
      <c r="AD73" t="s">
        <v>60</v>
      </c>
      <c r="AE73">
        <v>1</v>
      </c>
      <c r="AF73">
        <v>0</v>
      </c>
      <c r="AG73">
        <v>2E-3</v>
      </c>
      <c r="AH73">
        <v>151.494</v>
      </c>
      <c r="AI73">
        <v>95.415000000000006</v>
      </c>
      <c r="AJ73">
        <v>178.315</v>
      </c>
      <c r="AK73">
        <v>0.36899999999999999</v>
      </c>
      <c r="AL73">
        <f t="shared" si="8"/>
        <v>0.15814285714285714</v>
      </c>
      <c r="AN73" s="138"/>
      <c r="AO73" s="137"/>
      <c r="AP73" s="137"/>
      <c r="AQ73" t="s">
        <v>59</v>
      </c>
      <c r="AR73">
        <v>1</v>
      </c>
      <c r="AS73">
        <v>0</v>
      </c>
      <c r="AT73">
        <v>2E-3</v>
      </c>
      <c r="AU73">
        <v>155.80799999999999</v>
      </c>
      <c r="AV73">
        <v>138.22800000000001</v>
      </c>
      <c r="AW73">
        <v>165.56800000000001</v>
      </c>
      <c r="AX73">
        <v>0.40500000000000003</v>
      </c>
      <c r="AY73">
        <f t="shared" si="9"/>
        <v>0.1735714285714286</v>
      </c>
      <c r="BA73" s="139"/>
      <c r="BB73" s="137"/>
      <c r="BC73" s="137"/>
      <c r="BD73" t="s">
        <v>60</v>
      </c>
      <c r="BE73">
        <v>1</v>
      </c>
      <c r="BF73">
        <v>0</v>
      </c>
      <c r="BG73">
        <v>1E-3</v>
      </c>
      <c r="BH73">
        <v>162.78100000000001</v>
      </c>
      <c r="BI73">
        <v>64.667000000000002</v>
      </c>
      <c r="BJ73">
        <v>178.44900000000001</v>
      </c>
      <c r="BK73">
        <v>0.27700000000000002</v>
      </c>
      <c r="BL73">
        <f t="shared" si="10"/>
        <v>0.10792207792207793</v>
      </c>
      <c r="BN73" s="139"/>
      <c r="BO73" s="137"/>
      <c r="BP73" s="137"/>
      <c r="BQ73" t="s">
        <v>57</v>
      </c>
      <c r="BR73">
        <v>1</v>
      </c>
      <c r="BS73">
        <v>0</v>
      </c>
      <c r="BT73">
        <v>6.0000000000000001E-3</v>
      </c>
      <c r="BU73">
        <v>125.133</v>
      </c>
      <c r="BV73">
        <v>46.453000000000003</v>
      </c>
      <c r="BW73">
        <v>142.839</v>
      </c>
      <c r="BX73">
        <v>1.157</v>
      </c>
      <c r="BY73">
        <f t="shared" si="11"/>
        <v>0.45077922077922078</v>
      </c>
    </row>
    <row r="74" spans="1:77" x14ac:dyDescent="0.3">
      <c r="A74" s="136"/>
      <c r="B74" s="137"/>
      <c r="C74" s="137"/>
      <c r="D74" t="s">
        <v>57</v>
      </c>
      <c r="E74">
        <v>1</v>
      </c>
      <c r="F74">
        <v>0</v>
      </c>
      <c r="G74">
        <v>1.7000000000000001E-2</v>
      </c>
      <c r="H74">
        <v>213.41499999999999</v>
      </c>
      <c r="I74">
        <v>52.667000000000002</v>
      </c>
      <c r="J74">
        <v>240.46600000000001</v>
      </c>
      <c r="K74">
        <v>3.347</v>
      </c>
      <c r="L74">
        <f t="shared" si="7"/>
        <v>1.6195161290322582</v>
      </c>
      <c r="N74" s="136"/>
      <c r="O74" s="137"/>
      <c r="P74" s="137">
        <v>2</v>
      </c>
      <c r="Q74" t="s">
        <v>52</v>
      </c>
      <c r="R74">
        <v>1</v>
      </c>
      <c r="S74">
        <v>0</v>
      </c>
      <c r="T74">
        <v>8.9999999999999993E-3</v>
      </c>
      <c r="U74">
        <v>135.62700000000001</v>
      </c>
      <c r="V74">
        <v>77.835999999999999</v>
      </c>
      <c r="W74">
        <v>195.727</v>
      </c>
      <c r="X74">
        <v>1.6479999999999999</v>
      </c>
      <c r="Y74">
        <f t="shared" si="6"/>
        <v>0.79741935483870963</v>
      </c>
      <c r="AA74" s="138"/>
      <c r="AB74" s="137"/>
      <c r="AC74" s="137"/>
      <c r="AD74" t="s">
        <v>61</v>
      </c>
      <c r="AE74">
        <v>1</v>
      </c>
      <c r="AF74">
        <v>0</v>
      </c>
      <c r="AG74">
        <v>2E-3</v>
      </c>
      <c r="AH74">
        <v>179.25299999999999</v>
      </c>
      <c r="AI74">
        <v>111.333</v>
      </c>
      <c r="AJ74">
        <v>198.179</v>
      </c>
      <c r="AK74">
        <v>0.48</v>
      </c>
      <c r="AL74">
        <f t="shared" si="8"/>
        <v>0.20571428571428571</v>
      </c>
      <c r="AN74" s="138"/>
      <c r="AO74" s="137"/>
      <c r="AP74" s="137"/>
      <c r="AQ74" t="s">
        <v>60</v>
      </c>
      <c r="AR74">
        <v>1</v>
      </c>
      <c r="AS74">
        <v>1</v>
      </c>
      <c r="AY74">
        <f t="shared" si="9"/>
        <v>0</v>
      </c>
      <c r="BA74" s="139"/>
      <c r="BB74" s="137"/>
      <c r="BC74" s="137"/>
      <c r="BD74" t="s">
        <v>61</v>
      </c>
      <c r="BE74">
        <v>1</v>
      </c>
      <c r="BF74">
        <v>0</v>
      </c>
      <c r="BG74">
        <v>6.0000000000000001E-3</v>
      </c>
      <c r="BH74">
        <v>162.84299999999999</v>
      </c>
      <c r="BI74">
        <v>109.893</v>
      </c>
      <c r="BJ74">
        <v>186.63800000000001</v>
      </c>
      <c r="BK74">
        <v>1.177</v>
      </c>
      <c r="BL74">
        <f t="shared" si="10"/>
        <v>0.45857142857142857</v>
      </c>
      <c r="BN74" s="139"/>
      <c r="BO74" s="137"/>
      <c r="BP74" s="137"/>
      <c r="BQ74" t="s">
        <v>58</v>
      </c>
      <c r="BR74">
        <v>1</v>
      </c>
      <c r="BS74">
        <v>0</v>
      </c>
      <c r="BT74">
        <v>4.0000000000000001E-3</v>
      </c>
      <c r="BU74">
        <v>208.25700000000001</v>
      </c>
      <c r="BV74">
        <v>157.57400000000001</v>
      </c>
      <c r="BW74">
        <v>231.59899999999999</v>
      </c>
      <c r="BX74">
        <v>0.67500000000000004</v>
      </c>
      <c r="BY74">
        <f t="shared" si="11"/>
        <v>0.26298701298701305</v>
      </c>
    </row>
    <row r="75" spans="1:77" x14ac:dyDescent="0.3">
      <c r="A75" s="136"/>
      <c r="B75" s="137"/>
      <c r="C75" s="137"/>
      <c r="D75" t="s">
        <v>58</v>
      </c>
      <c r="E75">
        <v>1</v>
      </c>
      <c r="F75">
        <v>0</v>
      </c>
      <c r="G75">
        <v>5.0000000000000001E-3</v>
      </c>
      <c r="H75">
        <v>199.35300000000001</v>
      </c>
      <c r="I75">
        <v>77.332999999999998</v>
      </c>
      <c r="J75">
        <v>215.238</v>
      </c>
      <c r="K75">
        <v>0.95099999999999996</v>
      </c>
      <c r="L75">
        <f t="shared" si="7"/>
        <v>0.46016129032258063</v>
      </c>
      <c r="N75" s="136"/>
      <c r="O75" s="137"/>
      <c r="P75" s="137"/>
      <c r="Q75" t="s">
        <v>55</v>
      </c>
      <c r="R75">
        <v>1</v>
      </c>
      <c r="S75">
        <v>0</v>
      </c>
      <c r="T75">
        <v>6.0000000000000001E-3</v>
      </c>
      <c r="U75">
        <v>205.63</v>
      </c>
      <c r="V75">
        <v>46.332999999999998</v>
      </c>
      <c r="W75">
        <v>231.631</v>
      </c>
      <c r="X75">
        <v>1.0629999999999999</v>
      </c>
      <c r="Y75">
        <f t="shared" si="6"/>
        <v>0.51435483870967746</v>
      </c>
      <c r="AA75" s="138"/>
      <c r="AB75" s="137"/>
      <c r="AC75" s="137"/>
      <c r="AD75" t="s">
        <v>62</v>
      </c>
      <c r="AE75">
        <v>1</v>
      </c>
      <c r="AF75">
        <v>1</v>
      </c>
      <c r="AL75">
        <f t="shared" si="8"/>
        <v>0</v>
      </c>
      <c r="AN75" s="138"/>
      <c r="AO75" s="137"/>
      <c r="AP75" s="137"/>
      <c r="AQ75" t="s">
        <v>61</v>
      </c>
      <c r="AR75">
        <v>1</v>
      </c>
      <c r="AS75">
        <v>0</v>
      </c>
      <c r="AT75">
        <v>1E-3</v>
      </c>
      <c r="AU75">
        <v>176.09200000000001</v>
      </c>
      <c r="AV75">
        <v>81.918000000000006</v>
      </c>
      <c r="AW75">
        <v>190.66300000000001</v>
      </c>
      <c r="AX75">
        <v>0.27500000000000002</v>
      </c>
      <c r="AY75">
        <f t="shared" si="9"/>
        <v>0.11785714285714287</v>
      </c>
      <c r="BA75" s="139"/>
      <c r="BB75" s="137"/>
      <c r="BC75" s="137">
        <v>3</v>
      </c>
      <c r="BD75" t="s">
        <v>52</v>
      </c>
      <c r="BE75">
        <v>1</v>
      </c>
      <c r="BF75">
        <v>0</v>
      </c>
      <c r="BG75">
        <v>5.0000000000000001E-3</v>
      </c>
      <c r="BH75">
        <v>194.661</v>
      </c>
      <c r="BI75">
        <v>73.703000000000003</v>
      </c>
      <c r="BJ75">
        <v>215.51599999999999</v>
      </c>
      <c r="BK75">
        <v>1.034</v>
      </c>
      <c r="BL75">
        <f t="shared" si="10"/>
        <v>0.40285714285714286</v>
      </c>
      <c r="BN75" s="139"/>
      <c r="BO75" s="137"/>
      <c r="BP75" s="137"/>
      <c r="BQ75" t="s">
        <v>59</v>
      </c>
      <c r="BR75">
        <v>1</v>
      </c>
      <c r="BS75">
        <v>0</v>
      </c>
      <c r="BT75">
        <v>2E-3</v>
      </c>
      <c r="BU75">
        <v>166.96100000000001</v>
      </c>
      <c r="BV75">
        <v>96.674000000000007</v>
      </c>
      <c r="BW75">
        <v>189.393</v>
      </c>
      <c r="BX75">
        <v>0.29499999999999998</v>
      </c>
      <c r="BY75">
        <f t="shared" si="11"/>
        <v>0.11493506493506493</v>
      </c>
    </row>
    <row r="76" spans="1:77" x14ac:dyDescent="0.3">
      <c r="A76" s="136"/>
      <c r="B76" s="137"/>
      <c r="C76" s="137"/>
      <c r="D76" t="s">
        <v>59</v>
      </c>
      <c r="E76">
        <v>1</v>
      </c>
      <c r="F76">
        <v>0</v>
      </c>
      <c r="G76">
        <v>1.4999999999999999E-2</v>
      </c>
      <c r="H76">
        <v>197.81200000000001</v>
      </c>
      <c r="I76">
        <v>105.154</v>
      </c>
      <c r="J76">
        <v>222.66200000000001</v>
      </c>
      <c r="K76">
        <v>2.8079999999999998</v>
      </c>
      <c r="L76">
        <f t="shared" si="7"/>
        <v>1.3587096774193548</v>
      </c>
      <c r="N76" s="136"/>
      <c r="O76" s="137"/>
      <c r="P76" s="137"/>
      <c r="Q76" t="s">
        <v>56</v>
      </c>
      <c r="R76">
        <v>1</v>
      </c>
      <c r="S76">
        <v>0</v>
      </c>
      <c r="T76">
        <v>5.0000000000000001E-3</v>
      </c>
      <c r="U76">
        <v>167.256</v>
      </c>
      <c r="V76">
        <v>47</v>
      </c>
      <c r="W76">
        <v>204.126</v>
      </c>
      <c r="X76">
        <v>0.96</v>
      </c>
      <c r="Y76">
        <f t="shared" si="6"/>
        <v>0.46451612903225808</v>
      </c>
      <c r="AA76" s="138"/>
      <c r="AB76" s="137"/>
      <c r="AC76" s="137"/>
      <c r="AD76" t="s">
        <v>63</v>
      </c>
      <c r="AE76">
        <v>1</v>
      </c>
      <c r="AF76">
        <v>1</v>
      </c>
      <c r="AL76">
        <f t="shared" si="8"/>
        <v>0</v>
      </c>
      <c r="AN76" s="138"/>
      <c r="AO76" s="137"/>
      <c r="AP76" s="137"/>
      <c r="AQ76" t="s">
        <v>62</v>
      </c>
      <c r="AR76">
        <v>1</v>
      </c>
      <c r="AS76">
        <v>0</v>
      </c>
      <c r="AT76">
        <v>1E-3</v>
      </c>
      <c r="AU76">
        <v>136.42699999999999</v>
      </c>
      <c r="AV76">
        <v>122.605</v>
      </c>
      <c r="AW76">
        <v>146</v>
      </c>
      <c r="AX76">
        <v>0.19600000000000001</v>
      </c>
      <c r="AY76">
        <f t="shared" si="9"/>
        <v>8.4000000000000005E-2</v>
      </c>
      <c r="BA76" s="139"/>
      <c r="BB76" s="137"/>
      <c r="BC76" s="137"/>
      <c r="BD76" t="s">
        <v>55</v>
      </c>
      <c r="BE76">
        <v>1</v>
      </c>
      <c r="BF76">
        <v>0</v>
      </c>
      <c r="BG76">
        <v>7.0000000000000001E-3</v>
      </c>
      <c r="BH76">
        <v>193.096</v>
      </c>
      <c r="BI76">
        <v>101.20399999999999</v>
      </c>
      <c r="BJ76">
        <v>220.29400000000001</v>
      </c>
      <c r="BK76">
        <v>1.427</v>
      </c>
      <c r="BL76">
        <f t="shared" si="10"/>
        <v>0.55597402597402601</v>
      </c>
      <c r="BN76" s="139"/>
      <c r="BO76" s="137"/>
      <c r="BP76" s="137"/>
      <c r="BQ76" t="s">
        <v>60</v>
      </c>
      <c r="BR76">
        <v>1</v>
      </c>
      <c r="BS76">
        <v>0</v>
      </c>
      <c r="BT76">
        <v>8.9999999999999993E-3</v>
      </c>
      <c r="BU76">
        <v>173.595</v>
      </c>
      <c r="BV76">
        <v>97.974999999999994</v>
      </c>
      <c r="BW76">
        <v>199.16200000000001</v>
      </c>
      <c r="BX76">
        <v>1.762</v>
      </c>
      <c r="BY76">
        <f t="shared" si="11"/>
        <v>0.68649350649350649</v>
      </c>
    </row>
    <row r="77" spans="1:77" x14ac:dyDescent="0.3">
      <c r="A77" s="136"/>
      <c r="B77" s="137"/>
      <c r="C77" s="137"/>
      <c r="D77" t="s">
        <v>60</v>
      </c>
      <c r="E77">
        <v>1</v>
      </c>
      <c r="F77">
        <v>0</v>
      </c>
      <c r="G77">
        <v>2.1999999999999999E-2</v>
      </c>
      <c r="H77">
        <v>179.709</v>
      </c>
      <c r="I77">
        <v>78.468000000000004</v>
      </c>
      <c r="J77">
        <v>221.262</v>
      </c>
      <c r="K77">
        <v>4.3029999999999999</v>
      </c>
      <c r="L77">
        <f t="shared" si="7"/>
        <v>2.0820967741935483</v>
      </c>
      <c r="N77" s="136"/>
      <c r="O77" s="137"/>
      <c r="P77" s="137"/>
      <c r="Q77" t="s">
        <v>57</v>
      </c>
      <c r="R77">
        <v>1</v>
      </c>
      <c r="S77">
        <v>0</v>
      </c>
      <c r="T77">
        <v>1.2E-2</v>
      </c>
      <c r="U77">
        <v>131.68799999999999</v>
      </c>
      <c r="V77">
        <v>59.792000000000002</v>
      </c>
      <c r="W77">
        <v>176.79400000000001</v>
      </c>
      <c r="X77">
        <v>2.2650000000000001</v>
      </c>
      <c r="Y77">
        <f t="shared" si="6"/>
        <v>1.0959677419354841</v>
      </c>
      <c r="AA77" s="138"/>
      <c r="AB77" s="137"/>
      <c r="AC77" s="137">
        <v>2</v>
      </c>
      <c r="AD77" t="s">
        <v>52</v>
      </c>
      <c r="AE77">
        <v>1</v>
      </c>
      <c r="AF77">
        <v>0</v>
      </c>
      <c r="AG77">
        <v>3.0000000000000001E-3</v>
      </c>
      <c r="AH77">
        <v>108.685</v>
      </c>
      <c r="AI77">
        <v>55.667000000000002</v>
      </c>
      <c r="AJ77">
        <v>153.63</v>
      </c>
      <c r="AK77">
        <v>0.51400000000000001</v>
      </c>
      <c r="AL77">
        <f t="shared" si="8"/>
        <v>0.22028571428571431</v>
      </c>
      <c r="AN77" s="141"/>
      <c r="AO77" s="142"/>
      <c r="BA77" s="139"/>
      <c r="BB77" s="137"/>
      <c r="BC77" s="137"/>
      <c r="BD77" t="s">
        <v>56</v>
      </c>
      <c r="BE77">
        <v>1</v>
      </c>
      <c r="BF77">
        <v>0</v>
      </c>
      <c r="BG77">
        <v>5.0000000000000001E-3</v>
      </c>
      <c r="BH77">
        <v>105.92</v>
      </c>
      <c r="BI77">
        <v>71.084000000000003</v>
      </c>
      <c r="BJ77">
        <v>166.67400000000001</v>
      </c>
      <c r="BK77">
        <v>0.96599999999999997</v>
      </c>
      <c r="BL77">
        <f t="shared" si="10"/>
        <v>0.37636363636363634</v>
      </c>
      <c r="BN77" s="139"/>
      <c r="BO77" s="137" t="s">
        <v>77</v>
      </c>
      <c r="BP77" s="137">
        <v>1</v>
      </c>
      <c r="BQ77" t="s">
        <v>52</v>
      </c>
      <c r="BR77">
        <v>1</v>
      </c>
      <c r="BS77">
        <v>0</v>
      </c>
      <c r="BT77">
        <v>3.0000000000000001E-3</v>
      </c>
      <c r="BU77">
        <v>155.489</v>
      </c>
      <c r="BV77">
        <v>29.016999999999999</v>
      </c>
      <c r="BW77">
        <v>212.923</v>
      </c>
      <c r="BX77">
        <v>0.65</v>
      </c>
      <c r="BY77">
        <f t="shared" si="11"/>
        <v>0.25324675324675328</v>
      </c>
    </row>
    <row r="78" spans="1:77" x14ac:dyDescent="0.3">
      <c r="A78" s="136"/>
      <c r="B78" s="137"/>
      <c r="C78" s="137"/>
      <c r="D78" t="s">
        <v>61</v>
      </c>
      <c r="E78">
        <v>1</v>
      </c>
      <c r="F78">
        <v>0</v>
      </c>
      <c r="G78">
        <v>1.2999999999999999E-2</v>
      </c>
      <c r="H78">
        <v>169.649</v>
      </c>
      <c r="I78">
        <v>30.905999999999999</v>
      </c>
      <c r="J78">
        <v>223.70099999999999</v>
      </c>
      <c r="K78">
        <v>2.468</v>
      </c>
      <c r="L78">
        <f t="shared" si="7"/>
        <v>1.1941935483870969</v>
      </c>
      <c r="N78" s="136"/>
      <c r="O78" s="137"/>
      <c r="P78" s="137"/>
      <c r="Q78" t="s">
        <v>58</v>
      </c>
      <c r="R78">
        <v>1</v>
      </c>
      <c r="S78">
        <v>0</v>
      </c>
      <c r="T78">
        <v>7.0000000000000001E-3</v>
      </c>
      <c r="U78">
        <v>179.26499999999999</v>
      </c>
      <c r="V78">
        <v>72.667000000000002</v>
      </c>
      <c r="W78">
        <v>227.816</v>
      </c>
      <c r="X78">
        <v>1.4410000000000001</v>
      </c>
      <c r="Y78">
        <f t="shared" si="6"/>
        <v>0.69725806451612904</v>
      </c>
      <c r="AA78" s="138"/>
      <c r="AB78" s="137"/>
      <c r="AC78" s="137"/>
      <c r="AD78" t="s">
        <v>55</v>
      </c>
      <c r="AE78">
        <v>1</v>
      </c>
      <c r="AF78">
        <v>0</v>
      </c>
      <c r="AG78">
        <v>1E-3</v>
      </c>
      <c r="AH78">
        <v>168.32599999999999</v>
      </c>
      <c r="AI78">
        <v>94.995000000000005</v>
      </c>
      <c r="AJ78">
        <v>195.667</v>
      </c>
      <c r="AK78">
        <v>0.252</v>
      </c>
      <c r="AL78">
        <f t="shared" si="8"/>
        <v>0.108</v>
      </c>
      <c r="AN78" s="141"/>
      <c r="AO78" s="142"/>
      <c r="AP78" s="142" t="s">
        <v>8</v>
      </c>
      <c r="AQ78" s="143" t="s">
        <v>78</v>
      </c>
      <c r="AR78" s="143">
        <f>SUM(AR4:AR23)</f>
        <v>20</v>
      </c>
      <c r="AS78" s="143">
        <f>SUM(AS4:AS23)</f>
        <v>4</v>
      </c>
      <c r="AT78" s="143"/>
      <c r="AU78" s="143"/>
      <c r="AV78" s="143" t="s">
        <v>79</v>
      </c>
      <c r="AW78" s="143"/>
      <c r="AX78" s="143">
        <f>(100/AR78)*AS78</f>
        <v>20</v>
      </c>
      <c r="AY78" s="143"/>
      <c r="BA78" s="139"/>
      <c r="BB78" s="137"/>
      <c r="BC78" s="137"/>
      <c r="BD78" t="s">
        <v>57</v>
      </c>
      <c r="BE78">
        <v>1</v>
      </c>
      <c r="BF78">
        <v>0</v>
      </c>
      <c r="BG78">
        <v>0.02</v>
      </c>
      <c r="BH78">
        <v>143.22900000000001</v>
      </c>
      <c r="BI78">
        <v>76.501999999999995</v>
      </c>
      <c r="BJ78">
        <v>214.55699999999999</v>
      </c>
      <c r="BK78">
        <v>3.8490000000000002</v>
      </c>
      <c r="BL78">
        <f t="shared" si="10"/>
        <v>1.4996103896103896</v>
      </c>
      <c r="BN78" s="139"/>
      <c r="BO78" s="137"/>
      <c r="BP78" s="137"/>
      <c r="BQ78" t="s">
        <v>55</v>
      </c>
      <c r="BR78">
        <v>1</v>
      </c>
      <c r="BS78">
        <v>0</v>
      </c>
      <c r="BT78">
        <v>1E-3</v>
      </c>
      <c r="BU78">
        <v>161.505</v>
      </c>
      <c r="BV78">
        <v>139.154</v>
      </c>
      <c r="BW78">
        <v>170.846</v>
      </c>
      <c r="BX78">
        <v>0.23799999999999999</v>
      </c>
      <c r="BY78">
        <f t="shared" si="11"/>
        <v>9.2727272727272728E-2</v>
      </c>
    </row>
    <row r="79" spans="1:77" x14ac:dyDescent="0.3">
      <c r="A79" s="136"/>
      <c r="B79" s="137"/>
      <c r="C79" s="137">
        <v>2</v>
      </c>
      <c r="D79" t="s">
        <v>62</v>
      </c>
      <c r="E79">
        <v>1</v>
      </c>
      <c r="F79">
        <v>0</v>
      </c>
      <c r="G79">
        <v>0.01</v>
      </c>
      <c r="H79">
        <v>193.27099999999999</v>
      </c>
      <c r="I79">
        <v>88.709000000000003</v>
      </c>
      <c r="J79">
        <v>225.80600000000001</v>
      </c>
      <c r="K79">
        <v>1.895</v>
      </c>
      <c r="L79">
        <f t="shared" si="7"/>
        <v>0.91693548387096768</v>
      </c>
      <c r="N79" s="136"/>
      <c r="O79" s="137"/>
      <c r="P79" s="137"/>
      <c r="Q79" t="s">
        <v>59</v>
      </c>
      <c r="R79">
        <v>1</v>
      </c>
      <c r="S79">
        <v>0</v>
      </c>
      <c r="T79">
        <v>2E-3</v>
      </c>
      <c r="U79">
        <v>178.114</v>
      </c>
      <c r="V79">
        <v>147.934</v>
      </c>
      <c r="W79">
        <v>196.88399999999999</v>
      </c>
      <c r="X79">
        <v>0.38900000000000001</v>
      </c>
      <c r="Y79">
        <f t="shared" si="6"/>
        <v>0.18822580645161291</v>
      </c>
      <c r="AA79" s="138"/>
      <c r="AB79" s="137"/>
      <c r="AC79" s="137"/>
      <c r="AD79" t="s">
        <v>56</v>
      </c>
      <c r="AE79">
        <v>1</v>
      </c>
      <c r="AF79">
        <v>0</v>
      </c>
      <c r="AG79">
        <v>7.0000000000000001E-3</v>
      </c>
      <c r="AH79">
        <v>178.233</v>
      </c>
      <c r="AI79">
        <v>59.139000000000003</v>
      </c>
      <c r="AJ79">
        <v>201.14099999999999</v>
      </c>
      <c r="AK79">
        <v>1.3220000000000001</v>
      </c>
      <c r="AL79">
        <f t="shared" si="8"/>
        <v>0.56657142857142861</v>
      </c>
      <c r="AN79" s="141"/>
      <c r="AO79" s="142"/>
      <c r="AP79" s="142"/>
      <c r="AQ79" s="144" t="s">
        <v>80</v>
      </c>
      <c r="AR79" s="144"/>
      <c r="AS79" s="144"/>
      <c r="AT79" s="144"/>
      <c r="AU79" s="144"/>
      <c r="AV79" s="144"/>
      <c r="AW79" s="144"/>
      <c r="AX79" s="144">
        <f>AVERAGE(AX4:AX23)</f>
        <v>1.1216249999999999</v>
      </c>
      <c r="AY79" s="144">
        <f>AVERAGE(AY4:AY23)</f>
        <v>0.38455714285714282</v>
      </c>
      <c r="BA79" s="139"/>
      <c r="BB79" s="137"/>
      <c r="BC79" s="137"/>
      <c r="BD79" t="s">
        <v>58</v>
      </c>
      <c r="BE79">
        <v>1</v>
      </c>
      <c r="BF79">
        <v>0</v>
      </c>
      <c r="BG79">
        <v>5.0000000000000001E-3</v>
      </c>
      <c r="BH79">
        <v>153.327</v>
      </c>
      <c r="BI79">
        <v>83.316999999999993</v>
      </c>
      <c r="BJ79">
        <v>188.37299999999999</v>
      </c>
      <c r="BK79">
        <v>0.98199999999999998</v>
      </c>
      <c r="BL79">
        <f t="shared" si="10"/>
        <v>0.3825974025974026</v>
      </c>
      <c r="BN79" s="139"/>
      <c r="BO79" s="137"/>
      <c r="BP79" s="137"/>
      <c r="BQ79" t="s">
        <v>56</v>
      </c>
      <c r="BR79">
        <v>1</v>
      </c>
      <c r="BS79">
        <v>0</v>
      </c>
      <c r="BT79">
        <v>7.0000000000000001E-3</v>
      </c>
      <c r="BU79">
        <v>160.435</v>
      </c>
      <c r="BV79">
        <v>92.242999999999995</v>
      </c>
      <c r="BW79">
        <v>189.74600000000001</v>
      </c>
      <c r="BX79">
        <v>1.37</v>
      </c>
      <c r="BY79">
        <f t="shared" si="11"/>
        <v>0.53376623376623378</v>
      </c>
    </row>
    <row r="80" spans="1:77" x14ac:dyDescent="0.3">
      <c r="A80" s="136"/>
      <c r="B80" s="137"/>
      <c r="C80" s="137"/>
      <c r="D80" t="s">
        <v>63</v>
      </c>
      <c r="E80">
        <v>1</v>
      </c>
      <c r="F80">
        <v>0</v>
      </c>
      <c r="G80">
        <v>1.4E-2</v>
      </c>
      <c r="H80">
        <v>220.83699999999999</v>
      </c>
      <c r="I80">
        <v>89.355999999999995</v>
      </c>
      <c r="J80">
        <v>247.46199999999999</v>
      </c>
      <c r="K80">
        <v>2.6619999999999999</v>
      </c>
      <c r="L80">
        <f t="shared" si="7"/>
        <v>1.2880645161290323</v>
      </c>
      <c r="N80" s="136"/>
      <c r="O80" s="137"/>
      <c r="P80" s="137"/>
      <c r="Q80" t="s">
        <v>60</v>
      </c>
      <c r="R80">
        <v>1</v>
      </c>
      <c r="S80">
        <v>0</v>
      </c>
      <c r="T80">
        <v>4.0000000000000001E-3</v>
      </c>
      <c r="U80">
        <v>194.38200000000001</v>
      </c>
      <c r="V80">
        <v>162.21</v>
      </c>
      <c r="W80">
        <v>226.94399999999999</v>
      </c>
      <c r="X80">
        <v>0.70099999999999996</v>
      </c>
      <c r="Y80">
        <f t="shared" si="6"/>
        <v>0.33919354838709675</v>
      </c>
      <c r="AA80" s="138"/>
      <c r="AB80" s="137"/>
      <c r="AC80" s="137"/>
      <c r="AD80" t="s">
        <v>57</v>
      </c>
      <c r="AE80">
        <v>1</v>
      </c>
      <c r="AF80">
        <v>0</v>
      </c>
      <c r="AG80">
        <v>5.0000000000000001E-3</v>
      </c>
      <c r="AH80">
        <v>159.554</v>
      </c>
      <c r="AI80">
        <v>109.36</v>
      </c>
      <c r="AJ80">
        <v>185.71100000000001</v>
      </c>
      <c r="AK80">
        <v>0.95199999999999996</v>
      </c>
      <c r="AL80">
        <f t="shared" si="8"/>
        <v>0.40799999999999997</v>
      </c>
      <c r="AN80" s="141"/>
      <c r="AO80" s="142"/>
      <c r="AP80" s="142"/>
      <c r="AQ80" s="144" t="s">
        <v>81</v>
      </c>
      <c r="AR80" s="144"/>
      <c r="AS80" s="144"/>
      <c r="AT80" s="144"/>
      <c r="AU80" s="144"/>
      <c r="AV80" s="144"/>
      <c r="AW80" s="144"/>
      <c r="AX80" s="144">
        <f>STDEV(AX4:AX23)</f>
        <v>0.52935909362171163</v>
      </c>
      <c r="AY80" s="144">
        <f>(STDEV(AY4:AY23))/(SQRT(COUNT(AY4:AY23)))</f>
        <v>6.3067602980054968E-2</v>
      </c>
      <c r="BA80" s="139"/>
      <c r="BB80" s="137"/>
      <c r="BC80" s="137"/>
      <c r="BD80" t="s">
        <v>59</v>
      </c>
      <c r="BE80">
        <v>1</v>
      </c>
      <c r="BF80">
        <v>0</v>
      </c>
      <c r="BG80">
        <v>3.0000000000000001E-3</v>
      </c>
      <c r="BH80">
        <v>144.941</v>
      </c>
      <c r="BI80">
        <v>106.57299999999999</v>
      </c>
      <c r="BJ80">
        <v>204.69</v>
      </c>
      <c r="BK80">
        <v>0.59899999999999998</v>
      </c>
      <c r="BL80">
        <f t="shared" si="10"/>
        <v>0.23337662337662338</v>
      </c>
      <c r="BN80" s="139"/>
      <c r="BO80" s="137"/>
      <c r="BP80" s="137"/>
      <c r="BQ80" t="s">
        <v>57</v>
      </c>
      <c r="BR80">
        <v>1</v>
      </c>
      <c r="BS80">
        <v>0</v>
      </c>
      <c r="BT80">
        <v>3.0000000000000001E-3</v>
      </c>
      <c r="BU80">
        <v>149.41300000000001</v>
      </c>
      <c r="BV80">
        <v>98.491</v>
      </c>
      <c r="BW80">
        <v>173.88200000000001</v>
      </c>
      <c r="BX80">
        <v>0.56899999999999995</v>
      </c>
      <c r="BY80">
        <f t="shared" si="11"/>
        <v>0.22168831168831166</v>
      </c>
    </row>
    <row r="81" spans="1:77" x14ac:dyDescent="0.3">
      <c r="A81" s="136"/>
      <c r="B81" s="137"/>
      <c r="C81" s="137"/>
      <c r="D81" t="s">
        <v>64</v>
      </c>
      <c r="E81">
        <v>1</v>
      </c>
      <c r="F81">
        <v>0</v>
      </c>
      <c r="G81">
        <v>1.0999999999999999E-2</v>
      </c>
      <c r="H81">
        <v>194.40799999999999</v>
      </c>
      <c r="I81">
        <v>24.437000000000001</v>
      </c>
      <c r="J81">
        <v>233.07900000000001</v>
      </c>
      <c r="K81">
        <v>2.1480000000000001</v>
      </c>
      <c r="L81">
        <f t="shared" si="7"/>
        <v>1.0393548387096776</v>
      </c>
      <c r="N81" s="136"/>
      <c r="O81" s="137"/>
      <c r="P81" s="137"/>
      <c r="Q81" t="s">
        <v>61</v>
      </c>
      <c r="R81">
        <v>1</v>
      </c>
      <c r="S81">
        <v>0</v>
      </c>
      <c r="T81">
        <v>0.01</v>
      </c>
      <c r="U81">
        <v>183.05699999999999</v>
      </c>
      <c r="V81">
        <v>133.584</v>
      </c>
      <c r="W81">
        <v>204.54599999999999</v>
      </c>
      <c r="X81">
        <v>1.99</v>
      </c>
      <c r="Y81">
        <f t="shared" si="6"/>
        <v>0.9629032258064516</v>
      </c>
      <c r="AA81" s="138"/>
      <c r="AB81" s="137"/>
      <c r="AC81" s="137">
        <v>3</v>
      </c>
      <c r="AD81" t="s">
        <v>52</v>
      </c>
      <c r="AE81">
        <v>1</v>
      </c>
      <c r="AF81">
        <v>0</v>
      </c>
      <c r="AG81">
        <v>2E-3</v>
      </c>
      <c r="AH81">
        <v>185.50200000000001</v>
      </c>
      <c r="AI81">
        <v>102.78100000000001</v>
      </c>
      <c r="AJ81">
        <v>214.964</v>
      </c>
      <c r="AK81">
        <v>0.38400000000000001</v>
      </c>
      <c r="AL81">
        <f t="shared" si="8"/>
        <v>0.16457142857142856</v>
      </c>
      <c r="AN81" s="141"/>
      <c r="AO81" s="142"/>
      <c r="AP81" s="142" t="s">
        <v>68</v>
      </c>
      <c r="AQ81" s="143" t="s">
        <v>78</v>
      </c>
      <c r="AR81" s="143">
        <f>SUM(AR24:AR42)</f>
        <v>19</v>
      </c>
      <c r="AS81" s="143">
        <f>SUM(AS24:AS42)</f>
        <v>2</v>
      </c>
      <c r="AT81" s="143"/>
      <c r="AU81" s="143"/>
      <c r="AV81" s="143" t="s">
        <v>79</v>
      </c>
      <c r="AW81" s="143"/>
      <c r="AX81" s="143">
        <f>(100/AR81)*AS81</f>
        <v>10.526315789473685</v>
      </c>
      <c r="AY81" s="143"/>
      <c r="BA81" s="139"/>
      <c r="BB81" s="137"/>
      <c r="BC81" s="137"/>
      <c r="BD81" t="s">
        <v>60</v>
      </c>
      <c r="BE81">
        <v>1</v>
      </c>
      <c r="BF81">
        <v>0</v>
      </c>
      <c r="BG81">
        <v>1E-3</v>
      </c>
      <c r="BH81">
        <v>156.66200000000001</v>
      </c>
      <c r="BI81">
        <v>30.116</v>
      </c>
      <c r="BJ81">
        <v>196.03700000000001</v>
      </c>
      <c r="BK81">
        <v>0.215</v>
      </c>
      <c r="BL81">
        <f t="shared" si="10"/>
        <v>8.3766233766233766E-2</v>
      </c>
      <c r="BN81" s="139"/>
      <c r="BO81" s="137"/>
      <c r="BP81" s="137"/>
      <c r="BQ81" t="s">
        <v>58</v>
      </c>
      <c r="BR81">
        <v>1</v>
      </c>
      <c r="BS81">
        <v>0</v>
      </c>
      <c r="BT81">
        <v>2E-3</v>
      </c>
      <c r="BU81">
        <v>159.73699999999999</v>
      </c>
      <c r="BV81">
        <v>142</v>
      </c>
      <c r="BW81">
        <v>175.886</v>
      </c>
      <c r="BX81">
        <v>0.34699999999999998</v>
      </c>
      <c r="BY81">
        <f t="shared" si="11"/>
        <v>0.1351948051948052</v>
      </c>
    </row>
    <row r="82" spans="1:77" x14ac:dyDescent="0.3">
      <c r="A82" s="136"/>
      <c r="B82" s="137"/>
      <c r="C82" s="137"/>
      <c r="D82" t="s">
        <v>65</v>
      </c>
      <c r="E82">
        <v>1</v>
      </c>
      <c r="F82">
        <v>0</v>
      </c>
      <c r="G82">
        <v>1.2E-2</v>
      </c>
      <c r="H82">
        <v>221.54599999999999</v>
      </c>
      <c r="I82">
        <v>45.375999999999998</v>
      </c>
      <c r="J82">
        <v>255</v>
      </c>
      <c r="K82">
        <v>2.2919999999999998</v>
      </c>
      <c r="L82">
        <f t="shared" si="7"/>
        <v>1.109032258064516</v>
      </c>
      <c r="N82" s="136"/>
      <c r="O82" s="137"/>
      <c r="P82" s="137"/>
      <c r="Q82" t="s">
        <v>62</v>
      </c>
      <c r="R82">
        <v>1</v>
      </c>
      <c r="S82">
        <v>0</v>
      </c>
      <c r="T82">
        <v>1.4E-2</v>
      </c>
      <c r="U82">
        <v>197.27799999999999</v>
      </c>
      <c r="V82">
        <v>94.295000000000002</v>
      </c>
      <c r="W82">
        <v>234.333</v>
      </c>
      <c r="X82">
        <v>2.78</v>
      </c>
      <c r="Y82">
        <f t="shared" si="6"/>
        <v>1.3451612903225807</v>
      </c>
      <c r="AA82" s="138"/>
      <c r="AB82" s="137"/>
      <c r="AC82" s="137"/>
      <c r="AD82" t="s">
        <v>55</v>
      </c>
      <c r="AE82">
        <v>1</v>
      </c>
      <c r="AF82">
        <v>0</v>
      </c>
      <c r="AG82">
        <v>1E-3</v>
      </c>
      <c r="AH82">
        <v>163.18799999999999</v>
      </c>
      <c r="AI82">
        <v>97.397999999999996</v>
      </c>
      <c r="AJ82">
        <v>213.036</v>
      </c>
      <c r="AK82">
        <v>0.23400000000000001</v>
      </c>
      <c r="AL82">
        <f t="shared" si="8"/>
        <v>0.1002857142857143</v>
      </c>
      <c r="AN82" s="141"/>
      <c r="AO82" s="142"/>
      <c r="AP82" s="142"/>
      <c r="AQ82" s="144" t="s">
        <v>80</v>
      </c>
      <c r="AR82" s="144"/>
      <c r="AS82" s="144"/>
      <c r="AT82" s="144"/>
      <c r="AU82" s="144"/>
      <c r="AV82" s="144"/>
      <c r="AW82" s="144"/>
      <c r="AX82" s="144">
        <f>AVERAGE(AX24:AX42)</f>
        <v>0.7705294117647058</v>
      </c>
      <c r="AY82" s="144">
        <f>AVERAGE(AY24:AY42)</f>
        <v>0.29546616541353382</v>
      </c>
      <c r="BA82" s="139"/>
      <c r="BB82" s="137"/>
      <c r="BC82" s="137"/>
      <c r="BD82" t="s">
        <v>61</v>
      </c>
      <c r="BE82">
        <v>1</v>
      </c>
      <c r="BF82">
        <v>0</v>
      </c>
      <c r="BG82">
        <v>4.0000000000000001E-3</v>
      </c>
      <c r="BH82">
        <v>190.49799999999999</v>
      </c>
      <c r="BI82">
        <v>38.667000000000002</v>
      </c>
      <c r="BJ82">
        <v>210.21700000000001</v>
      </c>
      <c r="BK82">
        <v>0.76900000000000002</v>
      </c>
      <c r="BL82">
        <f t="shared" si="10"/>
        <v>0.2996103896103896</v>
      </c>
      <c r="BN82" s="139"/>
      <c r="BO82" s="137"/>
      <c r="BP82" s="137"/>
      <c r="BQ82" t="s">
        <v>59</v>
      </c>
      <c r="BR82">
        <v>1</v>
      </c>
      <c r="BS82">
        <v>0</v>
      </c>
      <c r="BT82">
        <v>1E-3</v>
      </c>
      <c r="BU82">
        <v>189.71799999999999</v>
      </c>
      <c r="BV82">
        <v>53.45</v>
      </c>
      <c r="BW82">
        <v>207.44</v>
      </c>
      <c r="BX82">
        <v>0.21099999999999999</v>
      </c>
      <c r="BY82">
        <f t="shared" si="11"/>
        <v>8.2207792207792216E-2</v>
      </c>
    </row>
    <row r="83" spans="1:77" x14ac:dyDescent="0.3">
      <c r="A83" s="136"/>
      <c r="B83" s="137"/>
      <c r="C83" s="137"/>
      <c r="D83" t="s">
        <v>66</v>
      </c>
      <c r="E83">
        <v>1</v>
      </c>
      <c r="F83">
        <v>0</v>
      </c>
      <c r="G83">
        <v>1.2999999999999999E-2</v>
      </c>
      <c r="H83">
        <v>188.5</v>
      </c>
      <c r="I83">
        <v>98.92</v>
      </c>
      <c r="J83">
        <v>229.94399999999999</v>
      </c>
      <c r="K83">
        <v>2.4319999999999999</v>
      </c>
      <c r="L83">
        <f t="shared" si="7"/>
        <v>1.1767741935483871</v>
      </c>
      <c r="N83" s="136"/>
      <c r="O83" s="137"/>
      <c r="P83" s="137"/>
      <c r="Q83" t="s">
        <v>63</v>
      </c>
      <c r="R83">
        <v>1</v>
      </c>
      <c r="S83">
        <v>0</v>
      </c>
      <c r="T83">
        <v>1.4E-2</v>
      </c>
      <c r="U83">
        <v>165.33500000000001</v>
      </c>
      <c r="V83">
        <v>99.11</v>
      </c>
      <c r="W83">
        <v>188.411</v>
      </c>
      <c r="X83">
        <v>2.7250000000000001</v>
      </c>
      <c r="Y83">
        <f t="shared" si="6"/>
        <v>1.3185483870967742</v>
      </c>
      <c r="AA83" s="138"/>
      <c r="AB83" s="137"/>
      <c r="AC83" s="137"/>
      <c r="AD83" t="s">
        <v>56</v>
      </c>
      <c r="AE83">
        <v>1</v>
      </c>
      <c r="AF83">
        <v>0</v>
      </c>
      <c r="AG83">
        <v>7.0000000000000001E-3</v>
      </c>
      <c r="AH83">
        <v>141.732</v>
      </c>
      <c r="AI83">
        <v>101.8</v>
      </c>
      <c r="AJ83">
        <v>171.95500000000001</v>
      </c>
      <c r="AK83">
        <v>1.355</v>
      </c>
      <c r="AL83">
        <f t="shared" si="8"/>
        <v>0.58071428571428574</v>
      </c>
      <c r="AN83" s="141"/>
      <c r="AO83" s="142"/>
      <c r="AP83" s="142"/>
      <c r="AQ83" s="144" t="s">
        <v>81</v>
      </c>
      <c r="AR83" s="144"/>
      <c r="AS83" s="144"/>
      <c r="AT83" s="144"/>
      <c r="AU83" s="144"/>
      <c r="AV83" s="144"/>
      <c r="AW83" s="144"/>
      <c r="AX83" s="144">
        <f>STDEV(AX24:AX42)</f>
        <v>0.5279614235016441</v>
      </c>
      <c r="AY83" s="144">
        <f>(STDEV(AY24:AY42))/(SQRT(COUNT(AY24:AY42)))</f>
        <v>5.4459213404032009E-2</v>
      </c>
      <c r="BA83" s="139"/>
      <c r="BB83" s="137"/>
      <c r="BC83" s="137"/>
      <c r="BD83" t="s">
        <v>62</v>
      </c>
      <c r="BE83">
        <v>1</v>
      </c>
      <c r="BF83">
        <v>0</v>
      </c>
      <c r="BG83">
        <v>0.01</v>
      </c>
      <c r="BH83">
        <v>168.577</v>
      </c>
      <c r="BI83">
        <v>106.876</v>
      </c>
      <c r="BJ83">
        <v>198.529</v>
      </c>
      <c r="BK83">
        <v>1.9670000000000001</v>
      </c>
      <c r="BL83">
        <f t="shared" si="10"/>
        <v>0.76636363636363636</v>
      </c>
      <c r="BN83" s="139"/>
      <c r="BO83" s="137"/>
      <c r="BP83" s="137"/>
      <c r="BQ83" t="s">
        <v>60</v>
      </c>
      <c r="BR83">
        <v>1</v>
      </c>
      <c r="BS83">
        <v>0</v>
      </c>
      <c r="BT83">
        <v>1E-3</v>
      </c>
      <c r="BU83">
        <v>195.95599999999999</v>
      </c>
      <c r="BV83">
        <v>44.765999999999998</v>
      </c>
      <c r="BW83">
        <v>224.73699999999999</v>
      </c>
      <c r="BX83">
        <v>0.23</v>
      </c>
      <c r="BY83">
        <f t="shared" si="11"/>
        <v>8.9610389610389612E-2</v>
      </c>
    </row>
    <row r="84" spans="1:77" x14ac:dyDescent="0.3">
      <c r="A84" s="136"/>
      <c r="B84" s="137"/>
      <c r="C84" s="137"/>
      <c r="D84" t="s">
        <v>67</v>
      </c>
      <c r="E84">
        <v>1</v>
      </c>
      <c r="F84">
        <v>0</v>
      </c>
      <c r="G84">
        <v>8.9999999999999993E-3</v>
      </c>
      <c r="H84">
        <v>191.726</v>
      </c>
      <c r="I84">
        <v>94.736000000000004</v>
      </c>
      <c r="J84">
        <v>216.381</v>
      </c>
      <c r="K84">
        <v>1.7569999999999999</v>
      </c>
      <c r="L84">
        <f t="shared" si="7"/>
        <v>0.85016129032258059</v>
      </c>
      <c r="N84" s="136"/>
      <c r="O84" s="137"/>
      <c r="P84" s="137">
        <v>3</v>
      </c>
      <c r="Q84" t="s">
        <v>52</v>
      </c>
      <c r="R84">
        <v>1</v>
      </c>
      <c r="S84">
        <v>0</v>
      </c>
      <c r="T84">
        <v>4.0000000000000001E-3</v>
      </c>
      <c r="U84">
        <v>203.19200000000001</v>
      </c>
      <c r="V84">
        <v>110.22</v>
      </c>
      <c r="W84">
        <v>218.84899999999999</v>
      </c>
      <c r="X84">
        <v>0.86399999999999999</v>
      </c>
      <c r="Y84">
        <f t="shared" si="6"/>
        <v>0.41806451612903228</v>
      </c>
      <c r="AA84" s="138"/>
      <c r="AB84" s="137"/>
      <c r="AC84" s="137"/>
      <c r="AD84" t="s">
        <v>57</v>
      </c>
      <c r="AE84">
        <v>1</v>
      </c>
      <c r="AF84">
        <v>0</v>
      </c>
      <c r="AG84">
        <v>8.0000000000000002E-3</v>
      </c>
      <c r="AH84">
        <v>171.876</v>
      </c>
      <c r="AI84">
        <v>35.875999999999998</v>
      </c>
      <c r="AJ84">
        <v>204.05600000000001</v>
      </c>
      <c r="AK84">
        <v>1.619</v>
      </c>
      <c r="AL84">
        <f t="shared" si="8"/>
        <v>0.69385714285714284</v>
      </c>
      <c r="AN84" s="141"/>
      <c r="AO84" s="142"/>
      <c r="AP84" s="142" t="s">
        <v>73</v>
      </c>
      <c r="AQ84" s="143" t="s">
        <v>78</v>
      </c>
      <c r="AR84" s="143">
        <f>SUM(AR43:AR56)</f>
        <v>14</v>
      </c>
      <c r="AS84" s="143">
        <f>SUM(AS43:AS56)</f>
        <v>2</v>
      </c>
      <c r="AT84" s="143"/>
      <c r="AU84" s="143"/>
      <c r="AV84" s="143" t="s">
        <v>79</v>
      </c>
      <c r="AW84" s="143"/>
      <c r="AX84" s="143">
        <f>(100/AR84)*AS84</f>
        <v>14.285714285714286</v>
      </c>
      <c r="AY84" s="143"/>
      <c r="BA84" s="139"/>
      <c r="BB84" s="137" t="s">
        <v>77</v>
      </c>
      <c r="BC84" s="137">
        <v>1</v>
      </c>
      <c r="BD84" t="s">
        <v>52</v>
      </c>
      <c r="BE84">
        <v>1</v>
      </c>
      <c r="BF84">
        <v>0</v>
      </c>
      <c r="BG84">
        <v>0.01</v>
      </c>
      <c r="BH84">
        <v>181.19</v>
      </c>
      <c r="BI84">
        <v>59.332999999999998</v>
      </c>
      <c r="BJ84">
        <v>201.929</v>
      </c>
      <c r="BK84">
        <v>1.996</v>
      </c>
      <c r="BL84">
        <f t="shared" si="10"/>
        <v>0.77766233766233772</v>
      </c>
      <c r="BN84" s="139"/>
      <c r="BO84" s="137"/>
      <c r="BP84" s="137"/>
      <c r="BQ84" t="s">
        <v>61</v>
      </c>
      <c r="BR84">
        <v>1</v>
      </c>
      <c r="BS84">
        <v>0</v>
      </c>
      <c r="BT84">
        <v>1E-3</v>
      </c>
      <c r="BU84">
        <v>164.82900000000001</v>
      </c>
      <c r="BV84">
        <v>155.499</v>
      </c>
      <c r="BW84">
        <v>174.46</v>
      </c>
      <c r="BX84">
        <v>0.23499999999999999</v>
      </c>
      <c r="BY84">
        <f t="shared" si="11"/>
        <v>9.1558441558441561E-2</v>
      </c>
    </row>
    <row r="85" spans="1:77" x14ac:dyDescent="0.3">
      <c r="A85" s="136"/>
      <c r="B85" s="137"/>
      <c r="C85" s="137">
        <v>3</v>
      </c>
      <c r="D85" t="s">
        <v>52</v>
      </c>
      <c r="E85">
        <v>1</v>
      </c>
      <c r="F85">
        <v>0</v>
      </c>
      <c r="G85">
        <v>1.4E-2</v>
      </c>
      <c r="H85">
        <v>212.09399999999999</v>
      </c>
      <c r="I85">
        <v>145.19800000000001</v>
      </c>
      <c r="J85">
        <v>238.185</v>
      </c>
      <c r="K85">
        <v>2.6219999999999999</v>
      </c>
      <c r="L85">
        <f t="shared" si="7"/>
        <v>1.2687096774193549</v>
      </c>
      <c r="N85" s="136"/>
      <c r="O85" s="137"/>
      <c r="P85" s="137"/>
      <c r="Q85" t="s">
        <v>55</v>
      </c>
      <c r="R85">
        <v>1</v>
      </c>
      <c r="S85">
        <v>1</v>
      </c>
      <c r="Y85">
        <f t="shared" si="6"/>
        <v>0</v>
      </c>
      <c r="AA85" s="138"/>
      <c r="AB85" s="137"/>
      <c r="AC85" s="137"/>
      <c r="AD85" t="s">
        <v>58</v>
      </c>
      <c r="AE85">
        <v>1</v>
      </c>
      <c r="AF85">
        <v>0</v>
      </c>
      <c r="AG85">
        <v>8.0000000000000002E-3</v>
      </c>
      <c r="AH85">
        <v>134.107</v>
      </c>
      <c r="AI85">
        <v>107</v>
      </c>
      <c r="AJ85">
        <v>167.34299999999999</v>
      </c>
      <c r="AK85">
        <v>1.464</v>
      </c>
      <c r="AL85">
        <f t="shared" si="8"/>
        <v>0.62742857142857145</v>
      </c>
      <c r="AN85" s="141"/>
      <c r="AO85" s="142"/>
      <c r="AP85" s="142"/>
      <c r="AQ85" s="144" t="s">
        <v>80</v>
      </c>
      <c r="AR85" s="144"/>
      <c r="AS85" s="144"/>
      <c r="AT85" s="144"/>
      <c r="AU85" s="144"/>
      <c r="AV85" s="144"/>
      <c r="AW85" s="144"/>
      <c r="AX85" s="144">
        <f>AVERAGE(AX43:AX56)</f>
        <v>0.42283333333333334</v>
      </c>
      <c r="AY85" s="144">
        <f>AVERAGE(AY43:AY56)</f>
        <v>0.15532653061224488</v>
      </c>
      <c r="BA85" s="139"/>
      <c r="BB85" s="137"/>
      <c r="BC85" s="137"/>
      <c r="BD85" t="s">
        <v>55</v>
      </c>
      <c r="BE85">
        <v>1</v>
      </c>
      <c r="BF85">
        <v>0</v>
      </c>
      <c r="BG85">
        <v>8.9999999999999993E-3</v>
      </c>
      <c r="BH85">
        <v>168.25</v>
      </c>
      <c r="BI85">
        <v>106.333</v>
      </c>
      <c r="BJ85">
        <v>194.435</v>
      </c>
      <c r="BK85">
        <v>1.7410000000000001</v>
      </c>
      <c r="BL85">
        <f t="shared" si="10"/>
        <v>0.67831168831168831</v>
      </c>
      <c r="BN85" s="139"/>
      <c r="BO85" s="137"/>
      <c r="BP85" s="137">
        <v>2</v>
      </c>
      <c r="BQ85" t="s">
        <v>52</v>
      </c>
      <c r="BR85">
        <v>1</v>
      </c>
      <c r="BS85">
        <v>0</v>
      </c>
      <c r="BT85">
        <v>7.0000000000000001E-3</v>
      </c>
      <c r="BU85">
        <v>174.833</v>
      </c>
      <c r="BV85">
        <v>106</v>
      </c>
      <c r="BW85">
        <v>199.71899999999999</v>
      </c>
      <c r="BX85">
        <v>1.2609999999999999</v>
      </c>
      <c r="BY85">
        <f t="shared" si="11"/>
        <v>0.49129870129870123</v>
      </c>
    </row>
    <row r="86" spans="1:77" x14ac:dyDescent="0.3">
      <c r="A86" s="136"/>
      <c r="B86" s="137"/>
      <c r="C86" s="137"/>
      <c r="D86" t="s">
        <v>55</v>
      </c>
      <c r="E86">
        <v>1</v>
      </c>
      <c r="F86">
        <v>0</v>
      </c>
      <c r="G86">
        <v>1.0999999999999999E-2</v>
      </c>
      <c r="H86">
        <v>190.25200000000001</v>
      </c>
      <c r="I86">
        <v>107.77500000000001</v>
      </c>
      <c r="J86">
        <v>222.679</v>
      </c>
      <c r="K86">
        <v>2.0449999999999999</v>
      </c>
      <c r="L86">
        <f t="shared" si="7"/>
        <v>0.98951612903225805</v>
      </c>
      <c r="N86" s="136"/>
      <c r="O86" s="137"/>
      <c r="P86" s="137"/>
      <c r="Q86" t="s">
        <v>56</v>
      </c>
      <c r="R86">
        <v>1</v>
      </c>
      <c r="S86">
        <v>1</v>
      </c>
      <c r="Y86">
        <f t="shared" si="6"/>
        <v>0</v>
      </c>
      <c r="AA86" s="138"/>
      <c r="AB86" s="137"/>
      <c r="AC86" s="137"/>
      <c r="AD86" t="s">
        <v>59</v>
      </c>
      <c r="AE86">
        <v>1</v>
      </c>
      <c r="AF86">
        <v>0</v>
      </c>
      <c r="AG86">
        <v>5.0000000000000001E-3</v>
      </c>
      <c r="AH86">
        <v>204.77699999999999</v>
      </c>
      <c r="AI86">
        <v>154.667</v>
      </c>
      <c r="AJ86">
        <v>219.65</v>
      </c>
      <c r="AK86">
        <v>1.022</v>
      </c>
      <c r="AL86">
        <f t="shared" si="8"/>
        <v>0.438</v>
      </c>
      <c r="AN86" s="141"/>
      <c r="AO86" s="142"/>
      <c r="AP86" s="142"/>
      <c r="AQ86" s="144" t="s">
        <v>81</v>
      </c>
      <c r="AR86" s="144"/>
      <c r="AS86" s="144"/>
      <c r="AT86" s="144"/>
      <c r="AU86" s="144"/>
      <c r="AV86" s="144"/>
      <c r="AW86" s="144"/>
      <c r="AX86" s="144">
        <f>STDEV(AX43:AX56)</f>
        <v>0.1938470968823032</v>
      </c>
      <c r="AY86" s="144">
        <f>(STDEV(AY43:AY56))/(SQRT(COUNT(AY43:AY56)))</f>
        <v>2.6952852394553875E-2</v>
      </c>
      <c r="BA86" s="139"/>
      <c r="BB86" s="137"/>
      <c r="BC86" s="137"/>
      <c r="BD86" t="s">
        <v>56</v>
      </c>
      <c r="BE86">
        <v>1</v>
      </c>
      <c r="BF86">
        <v>1</v>
      </c>
      <c r="BL86">
        <f t="shared" si="10"/>
        <v>0</v>
      </c>
      <c r="BN86" s="139"/>
      <c r="BO86" s="137"/>
      <c r="BP86" s="137"/>
      <c r="BQ86" t="s">
        <v>55</v>
      </c>
      <c r="BR86">
        <v>1</v>
      </c>
      <c r="BS86">
        <v>0</v>
      </c>
      <c r="BT86">
        <v>4.0000000000000001E-3</v>
      </c>
      <c r="BU86">
        <v>169.36600000000001</v>
      </c>
      <c r="BV86">
        <v>78.995000000000005</v>
      </c>
      <c r="BW86">
        <v>199.858</v>
      </c>
      <c r="BX86">
        <v>0.70399999999999996</v>
      </c>
      <c r="BY86">
        <f t="shared" si="11"/>
        <v>0.27428571428571424</v>
      </c>
    </row>
    <row r="87" spans="1:77" x14ac:dyDescent="0.3">
      <c r="A87" s="136"/>
      <c r="B87" s="137"/>
      <c r="C87" s="137"/>
      <c r="D87" t="s">
        <v>56</v>
      </c>
      <c r="E87">
        <v>1</v>
      </c>
      <c r="F87">
        <v>0</v>
      </c>
      <c r="G87">
        <v>1.4E-2</v>
      </c>
      <c r="H87">
        <v>205.67400000000001</v>
      </c>
      <c r="I87">
        <v>113.399</v>
      </c>
      <c r="J87">
        <v>240.256</v>
      </c>
      <c r="K87">
        <v>2.722</v>
      </c>
      <c r="L87">
        <f t="shared" si="7"/>
        <v>1.3170967741935484</v>
      </c>
      <c r="N87" s="136"/>
      <c r="O87" s="137"/>
      <c r="P87" s="137"/>
      <c r="Q87" t="s">
        <v>57</v>
      </c>
      <c r="R87">
        <v>1</v>
      </c>
      <c r="S87">
        <v>0</v>
      </c>
      <c r="T87">
        <v>1.2E-2</v>
      </c>
      <c r="U87">
        <v>210.54</v>
      </c>
      <c r="V87">
        <v>137.65799999999999</v>
      </c>
      <c r="W87">
        <v>239.393</v>
      </c>
      <c r="X87">
        <v>2.3620000000000001</v>
      </c>
      <c r="Y87">
        <f t="shared" si="6"/>
        <v>1.1429032258064515</v>
      </c>
      <c r="AA87" s="138"/>
      <c r="AB87" s="137"/>
      <c r="AC87" s="137"/>
      <c r="AD87" t="s">
        <v>60</v>
      </c>
      <c r="AE87">
        <v>1</v>
      </c>
      <c r="AF87">
        <v>1</v>
      </c>
      <c r="AL87">
        <f t="shared" si="8"/>
        <v>0</v>
      </c>
      <c r="AN87" s="141"/>
      <c r="AO87" s="142"/>
      <c r="AP87" s="142" t="s">
        <v>77</v>
      </c>
      <c r="AQ87" s="143" t="s">
        <v>78</v>
      </c>
      <c r="AR87" s="143">
        <f>SUM(AR57:AR76)</f>
        <v>20</v>
      </c>
      <c r="AS87" s="143">
        <f>SUM(AS57:AS76)</f>
        <v>3</v>
      </c>
      <c r="AT87" s="143"/>
      <c r="AU87" s="143"/>
      <c r="AV87" s="143" t="s">
        <v>79</v>
      </c>
      <c r="AW87" s="143"/>
      <c r="AX87" s="143">
        <f>(100/AR87)*AS87</f>
        <v>15</v>
      </c>
      <c r="AY87" s="143"/>
      <c r="BA87" s="139"/>
      <c r="BB87" s="137"/>
      <c r="BC87" s="137"/>
      <c r="BD87" t="s">
        <v>57</v>
      </c>
      <c r="BE87">
        <v>1</v>
      </c>
      <c r="BF87">
        <v>0</v>
      </c>
      <c r="BG87">
        <v>4.0000000000000001E-3</v>
      </c>
      <c r="BH87">
        <v>117.85899999999999</v>
      </c>
      <c r="BI87">
        <v>84.346000000000004</v>
      </c>
      <c r="BJ87">
        <v>152.31299999999999</v>
      </c>
      <c r="BK87">
        <v>0.84599999999999997</v>
      </c>
      <c r="BL87">
        <f t="shared" si="10"/>
        <v>0.32961038961038958</v>
      </c>
      <c r="BN87" s="139"/>
      <c r="BO87" s="137"/>
      <c r="BP87" s="137"/>
      <c r="BQ87" t="s">
        <v>56</v>
      </c>
      <c r="BR87">
        <v>1</v>
      </c>
      <c r="BS87">
        <v>0</v>
      </c>
      <c r="BT87">
        <v>6.0000000000000001E-3</v>
      </c>
      <c r="BU87">
        <v>164.53</v>
      </c>
      <c r="BV87">
        <v>115.157</v>
      </c>
      <c r="BW87">
        <v>188.48500000000001</v>
      </c>
      <c r="BX87">
        <v>1.248</v>
      </c>
      <c r="BY87">
        <f t="shared" si="11"/>
        <v>0.4862337662337663</v>
      </c>
    </row>
    <row r="88" spans="1:77" x14ac:dyDescent="0.3">
      <c r="A88" s="136"/>
      <c r="B88" s="137"/>
      <c r="C88" s="137"/>
      <c r="D88" t="s">
        <v>57</v>
      </c>
      <c r="E88">
        <v>1</v>
      </c>
      <c r="F88">
        <v>0</v>
      </c>
      <c r="G88">
        <v>1.0999999999999999E-2</v>
      </c>
      <c r="H88">
        <v>220.983</v>
      </c>
      <c r="I88">
        <v>139.33099999999999</v>
      </c>
      <c r="J88">
        <v>251.22300000000001</v>
      </c>
      <c r="K88">
        <v>2.214</v>
      </c>
      <c r="L88">
        <f t="shared" si="7"/>
        <v>1.0712903225806452</v>
      </c>
      <c r="N88" s="136"/>
      <c r="O88" s="137"/>
      <c r="P88" s="137"/>
      <c r="Q88" t="s">
        <v>58</v>
      </c>
      <c r="R88">
        <v>1</v>
      </c>
      <c r="S88">
        <v>0</v>
      </c>
      <c r="T88">
        <v>1.4E-2</v>
      </c>
      <c r="U88">
        <v>187.374</v>
      </c>
      <c r="V88">
        <v>26.204999999999998</v>
      </c>
      <c r="W88">
        <v>228.619</v>
      </c>
      <c r="X88">
        <v>2.7290000000000001</v>
      </c>
      <c r="Y88">
        <f t="shared" si="6"/>
        <v>1.320483870967742</v>
      </c>
      <c r="AA88" s="138"/>
      <c r="AB88" s="137"/>
      <c r="AC88" s="137"/>
      <c r="AD88" t="s">
        <v>61</v>
      </c>
      <c r="AE88">
        <v>1</v>
      </c>
      <c r="AF88">
        <v>0</v>
      </c>
      <c r="AG88">
        <v>3.0000000000000001E-3</v>
      </c>
      <c r="AH88">
        <v>165.59700000000001</v>
      </c>
      <c r="AI88">
        <v>112.667</v>
      </c>
      <c r="AJ88">
        <v>190.28100000000001</v>
      </c>
      <c r="AK88">
        <v>0.53</v>
      </c>
      <c r="AL88">
        <f t="shared" si="8"/>
        <v>0.22714285714285715</v>
      </c>
      <c r="AN88" s="141"/>
      <c r="AO88" s="142"/>
      <c r="AP88" s="142"/>
      <c r="AQ88" s="144" t="s">
        <v>80</v>
      </c>
      <c r="AR88" s="144"/>
      <c r="AS88" s="144"/>
      <c r="AT88" s="144"/>
      <c r="AU88" s="144"/>
      <c r="AV88" s="144"/>
      <c r="AW88" s="144"/>
      <c r="AX88" s="144">
        <f>AVERAGE(AX57:AX76)</f>
        <v>0.72252941176470586</v>
      </c>
      <c r="AY88" s="144">
        <f>AVERAGE(AY57:AY76)</f>
        <v>0.26320714285714286</v>
      </c>
      <c r="BA88" s="139"/>
      <c r="BB88" s="137"/>
      <c r="BC88" s="137">
        <v>2</v>
      </c>
      <c r="BD88" t="s">
        <v>52</v>
      </c>
      <c r="BE88">
        <v>1</v>
      </c>
      <c r="BF88">
        <v>0</v>
      </c>
      <c r="BG88">
        <v>1.2999999999999999E-2</v>
      </c>
      <c r="BH88">
        <v>158.06</v>
      </c>
      <c r="BI88">
        <v>41.850999999999999</v>
      </c>
      <c r="BJ88">
        <v>225.71199999999999</v>
      </c>
      <c r="BK88">
        <v>2.4780000000000002</v>
      </c>
      <c r="BL88">
        <f t="shared" si="10"/>
        <v>0.96545454545454557</v>
      </c>
      <c r="BN88" s="139"/>
      <c r="BO88" s="137"/>
      <c r="BP88" s="137"/>
      <c r="BQ88" t="s">
        <v>57</v>
      </c>
      <c r="BR88">
        <v>1</v>
      </c>
      <c r="BS88">
        <v>0</v>
      </c>
      <c r="BT88">
        <v>5.0000000000000001E-3</v>
      </c>
      <c r="BU88">
        <v>177.779</v>
      </c>
      <c r="BV88">
        <v>139.071</v>
      </c>
      <c r="BW88">
        <v>190.55600000000001</v>
      </c>
      <c r="BX88">
        <v>1.0109999999999999</v>
      </c>
      <c r="BY88">
        <f t="shared" si="11"/>
        <v>0.39389610389610386</v>
      </c>
    </row>
    <row r="89" spans="1:77" x14ac:dyDescent="0.3">
      <c r="A89" s="136"/>
      <c r="B89" s="137"/>
      <c r="C89" s="137"/>
      <c r="D89" t="s">
        <v>58</v>
      </c>
      <c r="E89">
        <v>1</v>
      </c>
      <c r="F89">
        <v>1</v>
      </c>
      <c r="L89">
        <f t="shared" si="7"/>
        <v>0</v>
      </c>
      <c r="N89" s="136"/>
      <c r="O89" s="137"/>
      <c r="P89" s="137"/>
      <c r="Q89" t="s">
        <v>59</v>
      </c>
      <c r="R89">
        <v>1</v>
      </c>
      <c r="S89">
        <v>0</v>
      </c>
      <c r="T89">
        <v>6.0000000000000001E-3</v>
      </c>
      <c r="U89">
        <v>196.27699999999999</v>
      </c>
      <c r="V89">
        <v>62.715000000000003</v>
      </c>
      <c r="W89">
        <v>215.43899999999999</v>
      </c>
      <c r="X89">
        <v>1.0960000000000001</v>
      </c>
      <c r="Y89">
        <f t="shared" si="6"/>
        <v>0.53032258064516136</v>
      </c>
      <c r="AA89" s="138"/>
      <c r="AB89" s="137"/>
      <c r="AC89" s="137"/>
      <c r="AD89" t="s">
        <v>62</v>
      </c>
      <c r="AE89">
        <v>1</v>
      </c>
      <c r="AF89">
        <v>0</v>
      </c>
      <c r="AG89">
        <v>5.0000000000000001E-3</v>
      </c>
      <c r="AH89">
        <v>198.34700000000001</v>
      </c>
      <c r="AI89">
        <v>170.024</v>
      </c>
      <c r="AJ89">
        <v>216.35</v>
      </c>
      <c r="AK89">
        <v>0.99</v>
      </c>
      <c r="AL89">
        <f t="shared" si="8"/>
        <v>0.42428571428571427</v>
      </c>
      <c r="AN89" s="141"/>
      <c r="AO89" s="142"/>
      <c r="AP89" s="142"/>
      <c r="AQ89" s="144" t="s">
        <v>81</v>
      </c>
      <c r="AR89" s="144"/>
      <c r="AS89" s="144"/>
      <c r="AT89" s="144"/>
      <c r="AU89" s="144"/>
      <c r="AV89" s="144"/>
      <c r="AW89" s="144"/>
      <c r="AX89" s="144">
        <f>STDEV(AX57:AX76)</f>
        <v>0.63673504278144022</v>
      </c>
      <c r="AY89" s="144">
        <f>(STDEV(AY57:AY76))/(SQRT(COUNT(AY57:AY76)))</f>
        <v>6.1472775208515962E-2</v>
      </c>
      <c r="BA89" s="139"/>
      <c r="BB89" s="137"/>
      <c r="BC89" s="137"/>
      <c r="BD89" t="s">
        <v>55</v>
      </c>
      <c r="BE89">
        <v>1</v>
      </c>
      <c r="BF89">
        <v>0</v>
      </c>
      <c r="BG89" s="140">
        <v>7.517E-4</v>
      </c>
      <c r="BH89">
        <v>186.69200000000001</v>
      </c>
      <c r="BI89">
        <v>154.333</v>
      </c>
      <c r="BJ89">
        <v>215.86699999999999</v>
      </c>
      <c r="BK89">
        <v>0.14099999999999999</v>
      </c>
      <c r="BL89">
        <f t="shared" si="10"/>
        <v>5.4935064935064934E-2</v>
      </c>
      <c r="BN89" s="139"/>
      <c r="BO89" s="137"/>
      <c r="BP89" s="137"/>
      <c r="BQ89" t="s">
        <v>58</v>
      </c>
      <c r="BR89">
        <v>1</v>
      </c>
      <c r="BS89">
        <v>0</v>
      </c>
      <c r="BT89">
        <v>4.0000000000000001E-3</v>
      </c>
      <c r="BU89">
        <v>203.21199999999999</v>
      </c>
      <c r="BV89">
        <v>133.91</v>
      </c>
      <c r="BW89">
        <v>226.71799999999999</v>
      </c>
      <c r="BX89">
        <v>0.70899999999999996</v>
      </c>
      <c r="BY89">
        <f t="shared" si="11"/>
        <v>0.27623376623376622</v>
      </c>
    </row>
    <row r="90" spans="1:77" x14ac:dyDescent="0.3">
      <c r="A90" s="136"/>
      <c r="B90" s="137"/>
      <c r="C90" s="137"/>
      <c r="D90" t="s">
        <v>59</v>
      </c>
      <c r="E90">
        <v>1</v>
      </c>
      <c r="F90">
        <v>0</v>
      </c>
      <c r="G90">
        <v>1.2999999999999999E-2</v>
      </c>
      <c r="H90">
        <v>205.536</v>
      </c>
      <c r="I90">
        <v>122.575</v>
      </c>
      <c r="J90">
        <v>239.16900000000001</v>
      </c>
      <c r="K90">
        <v>2.4249999999999998</v>
      </c>
      <c r="L90">
        <f t="shared" si="7"/>
        <v>1.1733870967741935</v>
      </c>
      <c r="N90" s="136"/>
      <c r="O90" s="137"/>
      <c r="P90" s="137"/>
      <c r="Q90" t="s">
        <v>60</v>
      </c>
      <c r="R90">
        <v>1</v>
      </c>
      <c r="S90">
        <v>0</v>
      </c>
      <c r="T90">
        <v>1.2999999999999999E-2</v>
      </c>
      <c r="U90">
        <v>207.739</v>
      </c>
      <c r="V90">
        <v>105.931</v>
      </c>
      <c r="W90">
        <v>236.62899999999999</v>
      </c>
      <c r="X90">
        <v>2.6</v>
      </c>
      <c r="Y90">
        <f>(X90/62)*30</f>
        <v>1.2580645161290323</v>
      </c>
      <c r="AA90" s="138"/>
      <c r="AB90" s="137"/>
      <c r="AC90" s="137"/>
      <c r="AD90" t="s">
        <v>63</v>
      </c>
      <c r="AL90">
        <f t="shared" si="8"/>
        <v>0</v>
      </c>
      <c r="AN90" s="141"/>
      <c r="AO90" s="142"/>
      <c r="AP90" s="142"/>
      <c r="BA90" s="139"/>
      <c r="BB90" s="137"/>
      <c r="BC90" s="137"/>
      <c r="BD90" t="s">
        <v>56</v>
      </c>
      <c r="BE90">
        <v>1</v>
      </c>
      <c r="BF90">
        <v>0</v>
      </c>
      <c r="BG90">
        <v>4.0000000000000001E-3</v>
      </c>
      <c r="BH90">
        <v>159.084</v>
      </c>
      <c r="BI90">
        <v>89.073999999999998</v>
      </c>
      <c r="BJ90">
        <v>200.38300000000001</v>
      </c>
      <c r="BK90">
        <v>0.82699999999999996</v>
      </c>
      <c r="BL90">
        <f t="shared" si="10"/>
        <v>0.32220779220779217</v>
      </c>
      <c r="BN90" s="139"/>
      <c r="BO90" s="137"/>
      <c r="BP90" s="137"/>
      <c r="BQ90" t="s">
        <v>59</v>
      </c>
      <c r="BR90">
        <v>1</v>
      </c>
      <c r="BS90">
        <v>0</v>
      </c>
      <c r="BT90">
        <v>8.9999999999999993E-3</v>
      </c>
      <c r="BU90">
        <v>212.11799999999999</v>
      </c>
      <c r="BV90">
        <v>67.81</v>
      </c>
      <c r="BW90">
        <v>242.286</v>
      </c>
      <c r="BX90">
        <v>1.78</v>
      </c>
      <c r="BY90">
        <f t="shared" si="11"/>
        <v>0.69350649350649352</v>
      </c>
    </row>
    <row r="91" spans="1:77" x14ac:dyDescent="0.3">
      <c r="A91" s="136"/>
      <c r="B91" s="137"/>
      <c r="C91" s="137"/>
      <c r="D91" t="s">
        <v>60</v>
      </c>
      <c r="E91">
        <v>1</v>
      </c>
      <c r="F91">
        <v>0</v>
      </c>
      <c r="G91">
        <v>1.6E-2</v>
      </c>
      <c r="H91">
        <v>209.708</v>
      </c>
      <c r="I91">
        <v>37.332999999999998</v>
      </c>
      <c r="J91">
        <v>240.995</v>
      </c>
      <c r="K91">
        <v>3.1360000000000001</v>
      </c>
      <c r="L91">
        <f t="shared" si="7"/>
        <v>1.5174193548387096</v>
      </c>
      <c r="N91" s="141"/>
      <c r="P91" s="142"/>
      <c r="AA91" s="138"/>
      <c r="AB91" s="137"/>
      <c r="AC91" s="137"/>
      <c r="AD91" t="s">
        <v>64</v>
      </c>
      <c r="AE91">
        <v>1</v>
      </c>
      <c r="AF91">
        <v>0</v>
      </c>
      <c r="AG91">
        <v>1E-3</v>
      </c>
      <c r="AH91">
        <v>176.49</v>
      </c>
      <c r="AI91">
        <v>165.65799999999999</v>
      </c>
      <c r="AJ91">
        <v>189.22399999999999</v>
      </c>
      <c r="AK91">
        <v>0.247</v>
      </c>
      <c r="AL91">
        <f t="shared" si="8"/>
        <v>0.10585714285714286</v>
      </c>
      <c r="AN91" s="141"/>
      <c r="AO91" s="142"/>
      <c r="AP91" s="142" t="s">
        <v>8</v>
      </c>
      <c r="AQ91" s="145" t="s">
        <v>82</v>
      </c>
      <c r="AR91">
        <f>100-AX78</f>
        <v>80</v>
      </c>
      <c r="BA91" s="139"/>
      <c r="BB91" s="137"/>
      <c r="BC91" s="137"/>
      <c r="BD91" t="s">
        <v>57</v>
      </c>
      <c r="BE91" t="s">
        <v>71</v>
      </c>
      <c r="BL91">
        <f t="shared" si="10"/>
        <v>0</v>
      </c>
      <c r="BN91" s="139"/>
      <c r="BO91" s="137"/>
      <c r="BP91" s="137"/>
      <c r="BQ91" t="s">
        <v>60</v>
      </c>
      <c r="BR91">
        <v>1</v>
      </c>
      <c r="BS91">
        <v>0</v>
      </c>
      <c r="BT91">
        <v>2E-3</v>
      </c>
      <c r="BU91">
        <v>182.92699999999999</v>
      </c>
      <c r="BV91">
        <v>150.37299999999999</v>
      </c>
      <c r="BW91">
        <v>197.375</v>
      </c>
      <c r="BX91">
        <v>0.33300000000000002</v>
      </c>
      <c r="BY91">
        <f t="shared" si="11"/>
        <v>0.12974025974025974</v>
      </c>
    </row>
    <row r="92" spans="1:77" x14ac:dyDescent="0.3">
      <c r="A92" s="136"/>
      <c r="B92" s="137"/>
      <c r="C92" s="137"/>
      <c r="D92" t="s">
        <v>61</v>
      </c>
      <c r="E92">
        <v>1</v>
      </c>
      <c r="F92">
        <v>0</v>
      </c>
      <c r="G92">
        <v>1.7999999999999999E-2</v>
      </c>
      <c r="H92">
        <v>219.958</v>
      </c>
      <c r="I92">
        <v>37.359000000000002</v>
      </c>
      <c r="J92">
        <v>245.93</v>
      </c>
      <c r="K92">
        <v>3.4830000000000001</v>
      </c>
      <c r="L92">
        <f t="shared" si="7"/>
        <v>1.6853225806451615</v>
      </c>
      <c r="N92" s="141"/>
      <c r="P92" s="137" t="s">
        <v>8</v>
      </c>
      <c r="Q92" s="143" t="s">
        <v>78</v>
      </c>
      <c r="R92" s="143">
        <f>SUM(R4:R26)</f>
        <v>23</v>
      </c>
      <c r="S92" s="143">
        <f>SUM(S4:S26)</f>
        <v>6</v>
      </c>
      <c r="T92" s="143"/>
      <c r="U92" s="143"/>
      <c r="V92" s="143" t="s">
        <v>79</v>
      </c>
      <c r="W92" s="143"/>
      <c r="X92" s="143">
        <f>(100/R92)*S92</f>
        <v>26.086956521739129</v>
      </c>
      <c r="Y92" s="143"/>
      <c r="AA92" s="138"/>
      <c r="AB92" s="137"/>
      <c r="AC92" s="137"/>
      <c r="AD92" t="s">
        <v>65</v>
      </c>
      <c r="AE92">
        <v>1</v>
      </c>
      <c r="AF92">
        <v>0</v>
      </c>
      <c r="AG92">
        <v>4.0000000000000001E-3</v>
      </c>
      <c r="AH92">
        <v>154.96899999999999</v>
      </c>
      <c r="AI92">
        <v>111.32899999999999</v>
      </c>
      <c r="AJ92">
        <v>189.476</v>
      </c>
      <c r="AK92">
        <v>0.76200000000000001</v>
      </c>
      <c r="AL92">
        <f t="shared" si="8"/>
        <v>0.32657142857142857</v>
      </c>
      <c r="AN92" s="141"/>
      <c r="AO92" s="142"/>
      <c r="AP92" s="142" t="s">
        <v>68</v>
      </c>
      <c r="AQ92" s="145"/>
      <c r="AR92">
        <f>100-AX81</f>
        <v>89.473684210526315</v>
      </c>
      <c r="BA92" s="139"/>
      <c r="BB92" s="137"/>
      <c r="BC92" s="137"/>
      <c r="BD92" t="s">
        <v>58</v>
      </c>
      <c r="BE92">
        <v>1</v>
      </c>
      <c r="BF92">
        <v>1</v>
      </c>
      <c r="BL92">
        <f t="shared" si="10"/>
        <v>0</v>
      </c>
      <c r="BN92" s="139"/>
      <c r="BO92" s="137"/>
      <c r="BP92" s="137"/>
      <c r="BQ92" t="s">
        <v>61</v>
      </c>
      <c r="BR92">
        <v>1</v>
      </c>
      <c r="BS92">
        <v>1</v>
      </c>
      <c r="BY92">
        <f t="shared" si="11"/>
        <v>0</v>
      </c>
    </row>
    <row r="93" spans="1:77" x14ac:dyDescent="0.3">
      <c r="A93" s="136"/>
      <c r="B93" s="137"/>
      <c r="C93" s="137"/>
      <c r="D93" t="s">
        <v>62</v>
      </c>
      <c r="E93">
        <v>1</v>
      </c>
      <c r="F93">
        <v>0</v>
      </c>
      <c r="G93">
        <v>1.7000000000000001E-2</v>
      </c>
      <c r="H93">
        <v>215.65700000000001</v>
      </c>
      <c r="I93">
        <v>78.072999999999993</v>
      </c>
      <c r="J93">
        <v>245.10499999999999</v>
      </c>
      <c r="K93">
        <v>3.2839999999999998</v>
      </c>
      <c r="L93">
        <f t="shared" si="7"/>
        <v>1.589032258064516</v>
      </c>
      <c r="N93" s="141"/>
      <c r="O93" s="142"/>
      <c r="P93" s="137"/>
      <c r="Q93" s="144" t="s">
        <v>80</v>
      </c>
      <c r="R93" s="144"/>
      <c r="S93" s="144"/>
      <c r="T93" s="144"/>
      <c r="U93" s="144"/>
      <c r="V93" s="144"/>
      <c r="W93" s="144"/>
      <c r="X93" s="144">
        <f>AVERAGE(X4:X26)</f>
        <v>1.6965294117647056</v>
      </c>
      <c r="Y93" s="144">
        <f>AVERAGE(Y4:Y26)</f>
        <v>0.60675315568022437</v>
      </c>
      <c r="AA93" s="138"/>
      <c r="AB93" s="137"/>
      <c r="AC93" s="137"/>
      <c r="AD93" t="s">
        <v>66</v>
      </c>
      <c r="AE93">
        <v>1</v>
      </c>
      <c r="AF93">
        <v>0</v>
      </c>
      <c r="AG93">
        <v>4.0000000000000001E-3</v>
      </c>
      <c r="AH93">
        <v>189.33799999999999</v>
      </c>
      <c r="AI93">
        <v>149.333</v>
      </c>
      <c r="AJ93">
        <v>205.346</v>
      </c>
      <c r="AK93">
        <v>0.78500000000000003</v>
      </c>
      <c r="AL93">
        <f t="shared" si="8"/>
        <v>0.33642857142857147</v>
      </c>
      <c r="AN93" s="141"/>
      <c r="AO93" s="142"/>
      <c r="AP93" s="142" t="s">
        <v>73</v>
      </c>
      <c r="AQ93" s="145"/>
      <c r="AR93">
        <f>100-AX84</f>
        <v>85.714285714285708</v>
      </c>
      <c r="BA93" s="139"/>
      <c r="BB93" s="137"/>
      <c r="BC93" s="137"/>
      <c r="BD93" t="s">
        <v>59</v>
      </c>
      <c r="BE93">
        <v>1</v>
      </c>
      <c r="BF93">
        <v>0</v>
      </c>
      <c r="BG93">
        <v>3.0000000000000001E-3</v>
      </c>
      <c r="BH93">
        <v>187.107</v>
      </c>
      <c r="BI93">
        <v>97.332999999999998</v>
      </c>
      <c r="BJ93">
        <v>214.80099999999999</v>
      </c>
      <c r="BK93">
        <v>0.66800000000000004</v>
      </c>
      <c r="BL93">
        <f t="shared" si="10"/>
        <v>0.2602597402597403</v>
      </c>
      <c r="BN93" s="139"/>
      <c r="BO93" s="137"/>
      <c r="BP93" s="137"/>
      <c r="BQ93" t="s">
        <v>62</v>
      </c>
      <c r="BR93">
        <v>1</v>
      </c>
      <c r="BS93">
        <v>0</v>
      </c>
      <c r="BY93">
        <f t="shared" si="11"/>
        <v>0</v>
      </c>
    </row>
    <row r="94" spans="1:77" x14ac:dyDescent="0.3">
      <c r="A94" s="136"/>
      <c r="B94" s="137"/>
      <c r="C94" s="137"/>
      <c r="D94" t="s">
        <v>63</v>
      </c>
      <c r="E94">
        <v>1</v>
      </c>
      <c r="F94">
        <v>0</v>
      </c>
      <c r="G94">
        <v>1.2999999999999999E-2</v>
      </c>
      <c r="H94">
        <v>199.303</v>
      </c>
      <c r="I94">
        <v>65.948999999999998</v>
      </c>
      <c r="J94">
        <v>241.72499999999999</v>
      </c>
      <c r="K94">
        <v>2.5190000000000001</v>
      </c>
      <c r="L94">
        <f t="shared" si="7"/>
        <v>1.2188709677419356</v>
      </c>
      <c r="N94" s="141"/>
      <c r="O94" s="142"/>
      <c r="P94" s="137"/>
      <c r="Q94" s="144" t="s">
        <v>81</v>
      </c>
      <c r="R94" s="144"/>
      <c r="S94" s="144"/>
      <c r="T94" s="144"/>
      <c r="U94" s="144"/>
      <c r="V94" s="144"/>
      <c r="W94" s="144"/>
      <c r="X94" s="144">
        <f>STDEV(X4:X26)</f>
        <v>1.2317793084420128</v>
      </c>
      <c r="Y94" s="144">
        <f>(STDEV(Y4:Y26))/(SQRT(COUNT(Y4:Y26)))</f>
        <v>0.13091640449397754</v>
      </c>
      <c r="AA94" s="138"/>
      <c r="AB94" s="137" t="s">
        <v>77</v>
      </c>
      <c r="AC94" s="137">
        <v>1</v>
      </c>
      <c r="AD94" t="s">
        <v>52</v>
      </c>
      <c r="AE94">
        <v>1</v>
      </c>
      <c r="AF94">
        <v>0</v>
      </c>
      <c r="AG94">
        <v>0.01</v>
      </c>
      <c r="AH94">
        <v>164.41399999999999</v>
      </c>
      <c r="AI94">
        <v>100.64</v>
      </c>
      <c r="AJ94">
        <v>198.79499999999999</v>
      </c>
      <c r="AK94">
        <v>1.9990000000000001</v>
      </c>
      <c r="AL94">
        <f t="shared" si="8"/>
        <v>0.85671428571428576</v>
      </c>
      <c r="AN94" s="141"/>
      <c r="AP94" t="s">
        <v>77</v>
      </c>
      <c r="AQ94" s="145"/>
      <c r="AR94">
        <f>100-AX87</f>
        <v>85</v>
      </c>
      <c r="BA94" s="139"/>
      <c r="BB94" s="137"/>
      <c r="BC94" s="137"/>
      <c r="BD94" t="s">
        <v>60</v>
      </c>
      <c r="BE94">
        <v>1</v>
      </c>
      <c r="BF94">
        <v>0</v>
      </c>
      <c r="BG94">
        <v>2E-3</v>
      </c>
      <c r="BH94">
        <v>170.06299999999999</v>
      </c>
      <c r="BI94">
        <v>125.667</v>
      </c>
      <c r="BJ94">
        <v>186.279</v>
      </c>
      <c r="BK94">
        <v>0.30499999999999999</v>
      </c>
      <c r="BL94">
        <f t="shared" si="10"/>
        <v>0.11883116883116883</v>
      </c>
      <c r="BN94" s="139"/>
      <c r="BO94" s="137"/>
      <c r="BP94" s="137">
        <v>3</v>
      </c>
      <c r="BQ94" t="s">
        <v>52</v>
      </c>
      <c r="BR94">
        <v>1</v>
      </c>
      <c r="BS94">
        <v>0</v>
      </c>
      <c r="BT94">
        <v>1E-3</v>
      </c>
      <c r="BU94">
        <v>155.935</v>
      </c>
      <c r="BV94">
        <v>61.667000000000002</v>
      </c>
      <c r="BW94">
        <v>174.70400000000001</v>
      </c>
      <c r="BX94">
        <v>0.22500000000000001</v>
      </c>
      <c r="BY94">
        <f t="shared" si="11"/>
        <v>8.7662337662337664E-2</v>
      </c>
    </row>
    <row r="95" spans="1:77" x14ac:dyDescent="0.3">
      <c r="A95" s="136"/>
      <c r="B95" s="137"/>
      <c r="C95" s="137"/>
      <c r="D95" t="s">
        <v>64</v>
      </c>
      <c r="E95">
        <v>1</v>
      </c>
      <c r="F95">
        <v>0</v>
      </c>
      <c r="G95">
        <v>1.7999999999999999E-2</v>
      </c>
      <c r="H95">
        <v>165.745</v>
      </c>
      <c r="I95">
        <v>53.064999999999998</v>
      </c>
      <c r="J95">
        <v>216.87899999999999</v>
      </c>
      <c r="K95">
        <v>3.492</v>
      </c>
      <c r="L95">
        <f t="shared" si="7"/>
        <v>1.6896774193548387</v>
      </c>
      <c r="N95" s="141"/>
      <c r="O95" s="142"/>
      <c r="P95" s="137" t="s">
        <v>68</v>
      </c>
      <c r="Q95" s="143" t="s">
        <v>78</v>
      </c>
      <c r="R95" s="143">
        <f>SUM(R27:R46)</f>
        <v>19</v>
      </c>
      <c r="S95" s="143">
        <f>SUM(S27:S46)</f>
        <v>1</v>
      </c>
      <c r="T95" s="143"/>
      <c r="U95" s="143"/>
      <c r="V95" s="143" t="s">
        <v>79</v>
      </c>
      <c r="W95" s="143"/>
      <c r="X95" s="143">
        <f>(100/R95)*S95</f>
        <v>5.2631578947368425</v>
      </c>
      <c r="Y95" s="143"/>
      <c r="AA95" s="138"/>
      <c r="AB95" s="137"/>
      <c r="AC95" s="137"/>
      <c r="AD95" t="s">
        <v>55</v>
      </c>
      <c r="AE95">
        <v>1</v>
      </c>
      <c r="AF95">
        <v>0</v>
      </c>
      <c r="AG95">
        <v>1E-3</v>
      </c>
      <c r="AH95">
        <v>123.908</v>
      </c>
      <c r="AI95">
        <v>113.139</v>
      </c>
      <c r="AJ95">
        <v>143.56899999999999</v>
      </c>
      <c r="AK95">
        <v>0.26100000000000001</v>
      </c>
      <c r="AL95">
        <f t="shared" si="8"/>
        <v>0.11185714285714286</v>
      </c>
      <c r="AN95" s="141"/>
      <c r="BA95" s="139"/>
      <c r="BB95" s="137"/>
      <c r="BC95" s="137"/>
      <c r="BD95" t="s">
        <v>61</v>
      </c>
      <c r="BE95">
        <v>1</v>
      </c>
      <c r="BF95">
        <v>0</v>
      </c>
      <c r="BG95">
        <v>4.0000000000000001E-3</v>
      </c>
      <c r="BH95">
        <v>186.822</v>
      </c>
      <c r="BI95">
        <v>54.569000000000003</v>
      </c>
      <c r="BJ95">
        <v>207.2</v>
      </c>
      <c r="BK95">
        <v>0.84299999999999997</v>
      </c>
      <c r="BL95">
        <f t="shared" si="10"/>
        <v>0.32844155844155842</v>
      </c>
      <c r="BN95" s="139"/>
      <c r="BO95" s="137"/>
      <c r="BP95" s="137"/>
      <c r="BQ95" t="s">
        <v>55</v>
      </c>
      <c r="BR95">
        <v>1</v>
      </c>
      <c r="BS95">
        <v>0</v>
      </c>
      <c r="BT95">
        <v>2E-3</v>
      </c>
      <c r="BU95">
        <v>193.071</v>
      </c>
      <c r="BV95">
        <v>157.352</v>
      </c>
      <c r="BW95">
        <v>216.297</v>
      </c>
      <c r="BX95">
        <v>0.45100000000000001</v>
      </c>
      <c r="BY95">
        <f t="shared" si="11"/>
        <v>0.17571428571428574</v>
      </c>
    </row>
    <row r="96" spans="1:77" x14ac:dyDescent="0.3">
      <c r="C96" s="146"/>
      <c r="L96" t="s">
        <v>83</v>
      </c>
      <c r="O96" s="142"/>
      <c r="P96" s="137"/>
      <c r="Q96" s="144" t="s">
        <v>80</v>
      </c>
      <c r="R96" s="144"/>
      <c r="S96" s="144"/>
      <c r="T96" s="144"/>
      <c r="U96" s="144"/>
      <c r="V96" s="144"/>
      <c r="W96" s="144"/>
      <c r="X96" s="144">
        <f>AVERAGE(X27:X46)</f>
        <v>1.775222222222222</v>
      </c>
      <c r="Y96" s="144">
        <f>AVERAGE(Y27:Y46)</f>
        <v>0.77308064516129038</v>
      </c>
      <c r="AA96" s="138"/>
      <c r="AB96" s="137"/>
      <c r="AC96" s="137"/>
      <c r="AD96" t="s">
        <v>56</v>
      </c>
      <c r="AE96">
        <v>1</v>
      </c>
      <c r="AF96">
        <v>0</v>
      </c>
      <c r="AG96">
        <v>6.0000000000000001E-3</v>
      </c>
      <c r="AH96">
        <v>157.316</v>
      </c>
      <c r="AI96">
        <v>25.094000000000001</v>
      </c>
      <c r="AJ96">
        <v>208.845</v>
      </c>
      <c r="AK96">
        <v>1.079</v>
      </c>
      <c r="AL96">
        <f t="shared" si="8"/>
        <v>0.46242857142857141</v>
      </c>
      <c r="AN96" s="141"/>
      <c r="AP96" t="s">
        <v>84</v>
      </c>
      <c r="BA96" s="139"/>
      <c r="BB96" s="137"/>
      <c r="BC96" s="137"/>
      <c r="BD96" t="s">
        <v>62</v>
      </c>
      <c r="BE96">
        <v>1</v>
      </c>
      <c r="BF96">
        <v>1</v>
      </c>
      <c r="BL96">
        <f t="shared" si="10"/>
        <v>0</v>
      </c>
      <c r="BN96" s="139"/>
      <c r="BO96" s="137"/>
      <c r="BP96" s="137"/>
      <c r="BQ96" t="s">
        <v>56</v>
      </c>
      <c r="BR96">
        <v>1</v>
      </c>
      <c r="BS96">
        <v>0</v>
      </c>
      <c r="BT96">
        <v>2E-3</v>
      </c>
      <c r="BU96">
        <v>198.48699999999999</v>
      </c>
      <c r="BV96">
        <v>45.154000000000003</v>
      </c>
      <c r="BW96">
        <v>222.74700000000001</v>
      </c>
      <c r="BX96">
        <v>0.311</v>
      </c>
      <c r="BY96">
        <f t="shared" si="11"/>
        <v>0.12116883116883118</v>
      </c>
    </row>
    <row r="97" spans="3:77" x14ac:dyDescent="0.3">
      <c r="C97" s="142" t="s">
        <v>8</v>
      </c>
      <c r="D97" s="143" t="s">
        <v>78</v>
      </c>
      <c r="E97" s="143">
        <f>SUM(E4:E22)</f>
        <v>19</v>
      </c>
      <c r="F97" s="143">
        <f>SUM(F4:F22)</f>
        <v>1</v>
      </c>
      <c r="G97" s="143"/>
      <c r="H97" s="143"/>
      <c r="I97" s="143" t="s">
        <v>79</v>
      </c>
      <c r="J97" s="143"/>
      <c r="K97" s="143">
        <f>(100/E97)*F97</f>
        <v>5.2631578947368425</v>
      </c>
      <c r="L97" s="143"/>
      <c r="O97" s="142"/>
      <c r="P97" s="137"/>
      <c r="Q97" s="144" t="s">
        <v>81</v>
      </c>
      <c r="R97" s="144"/>
      <c r="S97" s="144"/>
      <c r="T97" s="144"/>
      <c r="U97" s="144"/>
      <c r="V97" s="144"/>
      <c r="W97" s="144"/>
      <c r="X97" s="144">
        <f>STDEV(X27:X46)</f>
        <v>1.0746876183915881</v>
      </c>
      <c r="Y97" s="144">
        <f>(STDEV(Y27:Y46))/(SQRT(COUNT(Y27:Y46)))</f>
        <v>0.12486939005871259</v>
      </c>
      <c r="AA97" s="138"/>
      <c r="AB97" s="137"/>
      <c r="AC97" s="137"/>
      <c r="AD97" t="s">
        <v>57</v>
      </c>
      <c r="AE97">
        <v>1</v>
      </c>
      <c r="AF97">
        <v>0</v>
      </c>
      <c r="AG97">
        <v>3.0000000000000001E-3</v>
      </c>
      <c r="AH97">
        <v>87.397000000000006</v>
      </c>
      <c r="AI97">
        <v>22.416</v>
      </c>
      <c r="AJ97">
        <v>194.64099999999999</v>
      </c>
      <c r="AK97">
        <v>0.52100000000000002</v>
      </c>
      <c r="AL97">
        <f t="shared" si="8"/>
        <v>0.22328571428571431</v>
      </c>
      <c r="AN97" s="141"/>
      <c r="BA97" s="139"/>
      <c r="BB97" s="137"/>
      <c r="BC97" s="137"/>
      <c r="BD97" t="s">
        <v>63</v>
      </c>
      <c r="BE97">
        <v>1</v>
      </c>
      <c r="BF97">
        <v>0</v>
      </c>
      <c r="BG97">
        <v>8.9999999999999993E-3</v>
      </c>
      <c r="BH97">
        <v>190.72</v>
      </c>
      <c r="BI97">
        <v>62.951999999999998</v>
      </c>
      <c r="BJ97">
        <v>220.78299999999999</v>
      </c>
      <c r="BK97">
        <v>1.7749999999999999</v>
      </c>
      <c r="BL97">
        <f t="shared" si="10"/>
        <v>0.69155844155844148</v>
      </c>
      <c r="BN97" s="139"/>
      <c r="BO97" s="137"/>
      <c r="BP97" s="137"/>
      <c r="BQ97" t="s">
        <v>57</v>
      </c>
      <c r="BR97">
        <v>1</v>
      </c>
      <c r="BS97">
        <v>0</v>
      </c>
      <c r="BT97">
        <v>4.0000000000000001E-3</v>
      </c>
      <c r="BU97">
        <v>148.72999999999999</v>
      </c>
      <c r="BV97">
        <v>120.947</v>
      </c>
      <c r="BW97">
        <v>161.77199999999999</v>
      </c>
      <c r="BX97">
        <v>0.81499999999999995</v>
      </c>
      <c r="BY97">
        <f t="shared" si="11"/>
        <v>0.3175324675324675</v>
      </c>
    </row>
    <row r="98" spans="3:77" x14ac:dyDescent="0.3">
      <c r="C98" s="142"/>
      <c r="D98" s="144" t="s">
        <v>80</v>
      </c>
      <c r="E98" s="144"/>
      <c r="F98" s="144"/>
      <c r="G98" s="144"/>
      <c r="H98" s="144"/>
      <c r="I98" s="144"/>
      <c r="J98" s="144"/>
      <c r="K98" s="144">
        <f>AVERAGE(K4:K22)</f>
        <v>1.1147222222222224</v>
      </c>
      <c r="L98" s="144">
        <f>AVERAGE(L4:L22)</f>
        <v>0.51099320882852295</v>
      </c>
      <c r="O98" s="142"/>
      <c r="P98" s="137" t="s">
        <v>73</v>
      </c>
      <c r="Q98" s="143" t="s">
        <v>78</v>
      </c>
      <c r="R98" s="143">
        <f>SUM(R47:R67)</f>
        <v>21</v>
      </c>
      <c r="S98" s="143">
        <f>SUM(S47:S67)</f>
        <v>3</v>
      </c>
      <c r="T98" s="143"/>
      <c r="U98" s="143"/>
      <c r="V98" s="143" t="s">
        <v>79</v>
      </c>
      <c r="W98" s="143"/>
      <c r="X98" s="143">
        <f>(100/R98)*S98</f>
        <v>14.285714285714285</v>
      </c>
      <c r="Y98" s="143"/>
      <c r="AA98" s="138"/>
      <c r="AB98" s="137"/>
      <c r="AC98" s="137"/>
      <c r="AD98" t="s">
        <v>58</v>
      </c>
      <c r="AE98">
        <v>1</v>
      </c>
      <c r="AF98">
        <v>0</v>
      </c>
      <c r="AG98">
        <v>3.0000000000000001E-3</v>
      </c>
      <c r="AH98">
        <v>154.20699999999999</v>
      </c>
      <c r="AI98">
        <v>127.35599999999999</v>
      </c>
      <c r="AJ98">
        <v>177.554</v>
      </c>
      <c r="AK98">
        <v>0.66700000000000004</v>
      </c>
      <c r="AL98">
        <f t="shared" si="8"/>
        <v>0.28585714285714287</v>
      </c>
      <c r="AN98" s="141"/>
      <c r="BA98" s="139"/>
      <c r="BB98" s="137"/>
      <c r="BC98" s="137"/>
      <c r="BD98" t="s">
        <v>64</v>
      </c>
      <c r="BE98">
        <v>1</v>
      </c>
      <c r="BF98">
        <v>0</v>
      </c>
      <c r="BG98">
        <v>5.0000000000000001E-3</v>
      </c>
      <c r="BH98">
        <v>134.40799999999999</v>
      </c>
      <c r="BI98">
        <v>49.676000000000002</v>
      </c>
      <c r="BJ98">
        <v>184.75</v>
      </c>
      <c r="BK98">
        <v>0.96699999999999997</v>
      </c>
      <c r="BL98">
        <f t="shared" si="10"/>
        <v>0.37675324675324678</v>
      </c>
      <c r="BN98" s="139"/>
      <c r="BO98" s="137"/>
      <c r="BP98" s="137"/>
      <c r="BQ98" t="s">
        <v>58</v>
      </c>
      <c r="BR98">
        <v>1</v>
      </c>
      <c r="BS98">
        <v>0</v>
      </c>
      <c r="BT98">
        <v>6.0000000000000001E-3</v>
      </c>
      <c r="BU98">
        <v>173.12100000000001</v>
      </c>
      <c r="BV98">
        <v>140.41399999999999</v>
      </c>
      <c r="BW98">
        <v>194.13</v>
      </c>
      <c r="BX98">
        <v>1.1779999999999999</v>
      </c>
      <c r="BY98">
        <f t="shared" si="11"/>
        <v>0.4589610389610389</v>
      </c>
    </row>
    <row r="99" spans="3:77" x14ac:dyDescent="0.3">
      <c r="C99" s="142"/>
      <c r="D99" s="144" t="s">
        <v>81</v>
      </c>
      <c r="E99" s="144"/>
      <c r="F99" s="144"/>
      <c r="G99" s="144"/>
      <c r="H99" s="144"/>
      <c r="I99" s="144"/>
      <c r="J99" s="144"/>
      <c r="K99" s="144">
        <f>STDEV(K4:K22)</f>
        <v>0.5393153399892423</v>
      </c>
      <c r="L99" s="144">
        <f>(STDEV(L4:L22))/(SQRT(COUNT(L4:L22)))</f>
        <v>6.4737750438112612E-2</v>
      </c>
      <c r="O99" s="142"/>
      <c r="P99" s="137"/>
      <c r="Q99" s="144" t="s">
        <v>80</v>
      </c>
      <c r="R99" s="144"/>
      <c r="S99" s="144"/>
      <c r="T99" s="144"/>
      <c r="U99" s="144"/>
      <c r="V99" s="144"/>
      <c r="W99" s="144"/>
      <c r="X99" s="144">
        <f>AVERAGE(X47:X67)</f>
        <v>1.9165555555555558</v>
      </c>
      <c r="Y99" s="144">
        <f>AVERAGE(Y47:Y67)</f>
        <v>0.79488479262672807</v>
      </c>
      <c r="AA99" s="138"/>
      <c r="AB99" s="137"/>
      <c r="AC99" s="137"/>
      <c r="AD99" t="s">
        <v>59</v>
      </c>
      <c r="AE99">
        <v>1</v>
      </c>
      <c r="AF99">
        <v>0</v>
      </c>
      <c r="AG99">
        <v>3.0000000000000001E-3</v>
      </c>
      <c r="AH99">
        <v>172.077</v>
      </c>
      <c r="AI99">
        <v>138.32300000000001</v>
      </c>
      <c r="AJ99">
        <v>197.14099999999999</v>
      </c>
      <c r="AK99">
        <v>0.50800000000000001</v>
      </c>
      <c r="AL99">
        <f t="shared" si="8"/>
        <v>0.21771428571428572</v>
      </c>
      <c r="AN99" s="141"/>
      <c r="BA99" s="139"/>
      <c r="BB99" s="137"/>
      <c r="BC99" s="137"/>
      <c r="BD99" t="s">
        <v>65</v>
      </c>
      <c r="BE99">
        <v>1</v>
      </c>
      <c r="BF99">
        <v>0</v>
      </c>
      <c r="BG99">
        <v>5.0000000000000001E-3</v>
      </c>
      <c r="BH99">
        <v>86.311000000000007</v>
      </c>
      <c r="BI99">
        <v>23.885999999999999</v>
      </c>
      <c r="BJ99">
        <v>182.18299999999999</v>
      </c>
      <c r="BK99">
        <v>0.92100000000000004</v>
      </c>
      <c r="BL99">
        <f t="shared" si="10"/>
        <v>0.35883116883116889</v>
      </c>
      <c r="BN99" s="139"/>
      <c r="BO99" s="137"/>
      <c r="BP99" s="137"/>
      <c r="BQ99" t="s">
        <v>59</v>
      </c>
      <c r="BR99">
        <v>1</v>
      </c>
      <c r="BS99">
        <v>0</v>
      </c>
      <c r="BT99">
        <v>3.0000000000000001E-3</v>
      </c>
      <c r="BU99">
        <v>175.81200000000001</v>
      </c>
      <c r="BV99">
        <v>130.667</v>
      </c>
      <c r="BW99">
        <v>201.18799999999999</v>
      </c>
      <c r="BX99">
        <v>0.57699999999999996</v>
      </c>
      <c r="BY99">
        <f t="shared" si="11"/>
        <v>0.22480519480519479</v>
      </c>
    </row>
    <row r="100" spans="3:77" x14ac:dyDescent="0.3">
      <c r="C100" s="142" t="s">
        <v>68</v>
      </c>
      <c r="D100" s="143" t="s">
        <v>78</v>
      </c>
      <c r="E100" s="143">
        <f>SUM(E23:E45)</f>
        <v>23</v>
      </c>
      <c r="F100" s="143">
        <f>SUM(F23:F45)</f>
        <v>2</v>
      </c>
      <c r="G100" s="143"/>
      <c r="H100" s="143"/>
      <c r="I100" s="143" t="s">
        <v>79</v>
      </c>
      <c r="J100" s="143"/>
      <c r="K100" s="143">
        <f>(100/E100)*F100</f>
        <v>8.695652173913043</v>
      </c>
      <c r="L100" s="143"/>
      <c r="O100" s="142"/>
      <c r="P100" s="137"/>
      <c r="Q100" s="144" t="s">
        <v>81</v>
      </c>
      <c r="R100" s="144"/>
      <c r="S100" s="144"/>
      <c r="T100" s="144"/>
      <c r="U100" s="144"/>
      <c r="V100" s="144"/>
      <c r="W100" s="144"/>
      <c r="X100" s="144">
        <f>STDEV(X47:X67)</f>
        <v>1.0078340329183646</v>
      </c>
      <c r="Y100" s="144">
        <f>(STDEV(Y47:Y67))/(SQRT(COUNT(Y47:Y67)))</f>
        <v>0.1220292910720506</v>
      </c>
      <c r="AA100" s="138"/>
      <c r="AB100" s="137"/>
      <c r="AC100" s="137"/>
      <c r="AD100" t="s">
        <v>60</v>
      </c>
      <c r="AE100">
        <v>1</v>
      </c>
      <c r="AF100">
        <v>0</v>
      </c>
      <c r="AG100" s="140">
        <v>6.1749999999999999E-4</v>
      </c>
      <c r="AH100">
        <v>148.25200000000001</v>
      </c>
      <c r="AI100">
        <v>126.77500000000001</v>
      </c>
      <c r="AJ100">
        <v>158.11000000000001</v>
      </c>
      <c r="AK100">
        <v>0.11600000000000001</v>
      </c>
      <c r="AL100">
        <f t="shared" si="8"/>
        <v>4.9714285714285718E-2</v>
      </c>
      <c r="AN100" s="141"/>
      <c r="AO100" s="142"/>
      <c r="AP100" s="142"/>
      <c r="BA100" s="139"/>
      <c r="BB100" s="137"/>
      <c r="BC100" s="137"/>
      <c r="BD100" t="s">
        <v>66</v>
      </c>
      <c r="BE100">
        <v>4</v>
      </c>
      <c r="BF100">
        <v>3</v>
      </c>
      <c r="BG100">
        <v>4.0000000000000001E-3</v>
      </c>
      <c r="BH100">
        <v>165.11</v>
      </c>
      <c r="BI100">
        <v>115.211</v>
      </c>
      <c r="BJ100">
        <v>184.52699999999999</v>
      </c>
      <c r="BK100">
        <v>0.80500000000000005</v>
      </c>
      <c r="BL100">
        <f t="shared" si="10"/>
        <v>0.31363636363636366</v>
      </c>
      <c r="BN100" s="139"/>
      <c r="BO100" s="137"/>
      <c r="BP100" s="137"/>
      <c r="BQ100" t="s">
        <v>60</v>
      </c>
      <c r="BR100">
        <v>1</v>
      </c>
      <c r="BS100">
        <v>1</v>
      </c>
      <c r="BY100">
        <f t="shared" si="11"/>
        <v>0</v>
      </c>
    </row>
    <row r="101" spans="3:77" x14ac:dyDescent="0.3">
      <c r="C101" s="142"/>
      <c r="D101" s="144" t="s">
        <v>80</v>
      </c>
      <c r="E101" s="144"/>
      <c r="F101" s="144"/>
      <c r="G101" s="144"/>
      <c r="H101" s="144"/>
      <c r="I101" s="144"/>
      <c r="J101" s="144"/>
      <c r="K101" s="144">
        <f>AVERAGE(K23:K45)</f>
        <v>1.4213809523809522</v>
      </c>
      <c r="L101" s="144">
        <f>AVERAGE(L23:L45)</f>
        <v>0.62795932678821875</v>
      </c>
      <c r="O101" s="142"/>
      <c r="P101" s="137" t="s">
        <v>77</v>
      </c>
      <c r="Q101" s="143" t="s">
        <v>78</v>
      </c>
      <c r="R101" s="143">
        <f>SUM(R68:R90)</f>
        <v>23</v>
      </c>
      <c r="S101" s="143">
        <f>SUM(S68:S90)</f>
        <v>3</v>
      </c>
      <c r="T101" s="143"/>
      <c r="U101" s="143"/>
      <c r="V101" s="143" t="s">
        <v>79</v>
      </c>
      <c r="W101" s="143"/>
      <c r="X101" s="143">
        <f>(100/R101)*S101</f>
        <v>13.043478260869565</v>
      </c>
      <c r="Y101" s="143"/>
      <c r="AA101" s="138"/>
      <c r="AB101" s="137"/>
      <c r="AC101" s="137"/>
      <c r="AD101" t="s">
        <v>61</v>
      </c>
      <c r="AE101">
        <v>1</v>
      </c>
      <c r="AF101">
        <v>0</v>
      </c>
      <c r="AG101">
        <v>1E-3</v>
      </c>
      <c r="AH101">
        <v>163.441</v>
      </c>
      <c r="AI101">
        <v>146.661</v>
      </c>
      <c r="AJ101">
        <v>192.029</v>
      </c>
      <c r="AK101">
        <v>0.20100000000000001</v>
      </c>
      <c r="AL101">
        <f t="shared" si="8"/>
        <v>8.6142857142857146E-2</v>
      </c>
      <c r="AN101" s="141"/>
      <c r="AO101" s="142"/>
      <c r="AP101" s="142"/>
      <c r="BA101" s="139"/>
      <c r="BB101" s="137"/>
      <c r="BC101" s="137">
        <v>3</v>
      </c>
      <c r="BD101" t="s">
        <v>52</v>
      </c>
      <c r="BE101">
        <v>1</v>
      </c>
      <c r="BF101">
        <v>0</v>
      </c>
      <c r="BG101">
        <v>5.0000000000000001E-3</v>
      </c>
      <c r="BH101">
        <v>210.624</v>
      </c>
      <c r="BI101">
        <v>134.273</v>
      </c>
      <c r="BJ101">
        <v>226.666</v>
      </c>
      <c r="BK101">
        <v>0.87</v>
      </c>
      <c r="BL101">
        <f t="shared" si="10"/>
        <v>0.33896103896103896</v>
      </c>
      <c r="BN101" s="139"/>
      <c r="BO101" s="137"/>
      <c r="BP101" s="137"/>
      <c r="BQ101" t="s">
        <v>61</v>
      </c>
      <c r="BR101">
        <v>1</v>
      </c>
      <c r="BS101">
        <v>0</v>
      </c>
      <c r="BT101">
        <v>2E-3</v>
      </c>
      <c r="BU101">
        <v>142.70099999999999</v>
      </c>
      <c r="BV101">
        <v>46.332999999999998</v>
      </c>
      <c r="BW101">
        <v>165.25200000000001</v>
      </c>
      <c r="BX101">
        <v>0.46200000000000002</v>
      </c>
      <c r="BY101">
        <f t="shared" si="11"/>
        <v>0.18</v>
      </c>
    </row>
    <row r="102" spans="3:77" x14ac:dyDescent="0.3">
      <c r="C102" s="142"/>
      <c r="D102" s="144" t="s">
        <v>81</v>
      </c>
      <c r="E102" s="144"/>
      <c r="F102" s="144"/>
      <c r="G102" s="144"/>
      <c r="H102" s="144"/>
      <c r="I102" s="144"/>
      <c r="J102" s="144"/>
      <c r="K102" s="144">
        <f>STDEV(K23:K45)</f>
        <v>0.64350629182553221</v>
      </c>
      <c r="L102" s="144">
        <f>(STDEV(L23:L45))/(SQRT(COUNT(L23:L45)))</f>
        <v>7.4426029980764918E-2</v>
      </c>
      <c r="O102" s="142"/>
      <c r="P102" s="137"/>
      <c r="Q102" s="144" t="s">
        <v>80</v>
      </c>
      <c r="R102" s="144"/>
      <c r="S102" s="144"/>
      <c r="T102" s="144"/>
      <c r="U102" s="144"/>
      <c r="V102" s="144"/>
      <c r="W102" s="144"/>
      <c r="X102" s="144">
        <f>AVERAGE(X68:X90)</f>
        <v>1.8180000000000003</v>
      </c>
      <c r="Y102" s="144">
        <f>AVERAGE(Y68:Y90)</f>
        <v>0.76493688639551194</v>
      </c>
      <c r="AA102" s="138"/>
      <c r="AB102" s="137"/>
      <c r="AC102" s="137"/>
      <c r="AD102" t="s">
        <v>62</v>
      </c>
      <c r="AE102">
        <v>1</v>
      </c>
      <c r="AF102">
        <v>0</v>
      </c>
      <c r="AG102">
        <v>1E-3</v>
      </c>
      <c r="AH102">
        <v>167.42</v>
      </c>
      <c r="AI102">
        <v>138.667</v>
      </c>
      <c r="AJ102">
        <v>181.959</v>
      </c>
      <c r="AK102">
        <v>0.26900000000000002</v>
      </c>
      <c r="AL102">
        <f t="shared" si="8"/>
        <v>0.1152857142857143</v>
      </c>
      <c r="AN102" s="141"/>
      <c r="AO102" s="142"/>
      <c r="AP102" s="142"/>
      <c r="BA102" s="139"/>
      <c r="BB102" s="137"/>
      <c r="BC102" s="137"/>
      <c r="BD102" t="s">
        <v>55</v>
      </c>
      <c r="BE102">
        <v>1</v>
      </c>
      <c r="BF102">
        <v>1</v>
      </c>
      <c r="BG102">
        <v>5.0000000000000001E-3</v>
      </c>
      <c r="BH102">
        <v>136.30000000000001</v>
      </c>
      <c r="BI102">
        <v>27.963000000000001</v>
      </c>
      <c r="BJ102">
        <v>193.696</v>
      </c>
      <c r="BK102">
        <v>0.872</v>
      </c>
      <c r="BL102">
        <f t="shared" si="10"/>
        <v>0.33974025974025973</v>
      </c>
      <c r="BN102" s="139"/>
      <c r="BO102" s="137"/>
      <c r="BP102" s="137"/>
      <c r="BQ102" t="s">
        <v>62</v>
      </c>
      <c r="BR102">
        <v>1</v>
      </c>
      <c r="BS102">
        <v>0</v>
      </c>
      <c r="BT102">
        <v>6.0000000000000001E-3</v>
      </c>
      <c r="BU102">
        <v>199.23</v>
      </c>
      <c r="BV102">
        <v>117.477</v>
      </c>
      <c r="BW102">
        <v>217.744</v>
      </c>
      <c r="BX102">
        <v>1.135</v>
      </c>
      <c r="BY102">
        <f t="shared" si="11"/>
        <v>0.44220779220779222</v>
      </c>
    </row>
    <row r="103" spans="3:77" x14ac:dyDescent="0.3">
      <c r="C103" s="142" t="s">
        <v>73</v>
      </c>
      <c r="D103" s="143" t="s">
        <v>78</v>
      </c>
      <c r="E103" s="143">
        <f>SUM(E46:E70)</f>
        <v>24</v>
      </c>
      <c r="F103" s="143">
        <f>SUM(F46:F70)</f>
        <v>5</v>
      </c>
      <c r="G103" s="143"/>
      <c r="H103" s="143"/>
      <c r="I103" s="143" t="s">
        <v>79</v>
      </c>
      <c r="J103" s="143"/>
      <c r="K103" s="143">
        <f>(100/E103)*F103</f>
        <v>20.833333333333336</v>
      </c>
      <c r="L103" s="143"/>
      <c r="O103" s="142"/>
      <c r="P103" s="137"/>
      <c r="Q103" s="144" t="s">
        <v>81</v>
      </c>
      <c r="R103" s="144"/>
      <c r="S103" s="144"/>
      <c r="T103" s="144"/>
      <c r="U103" s="144"/>
      <c r="V103" s="144"/>
      <c r="W103" s="144"/>
      <c r="X103" s="144">
        <f>STDEV(X68:X90)</f>
        <v>0.85422725929714682</v>
      </c>
      <c r="Y103" s="144">
        <f>(STDEV(Y68:Y90))/(SQRT(COUNT(Y68:Y90)))</f>
        <v>0.10200340850024497</v>
      </c>
      <c r="AA103" s="138"/>
      <c r="AB103" s="137"/>
      <c r="AC103" s="137"/>
      <c r="AD103" t="s">
        <v>63</v>
      </c>
      <c r="AE103">
        <v>1</v>
      </c>
      <c r="AF103">
        <v>0</v>
      </c>
      <c r="AG103">
        <v>5.0000000000000001E-3</v>
      </c>
      <c r="AH103">
        <v>105.812</v>
      </c>
      <c r="AI103">
        <v>53.652000000000001</v>
      </c>
      <c r="AJ103">
        <v>160.59399999999999</v>
      </c>
      <c r="AK103">
        <v>0.90900000000000003</v>
      </c>
      <c r="AL103">
        <f t="shared" si="8"/>
        <v>0.38957142857142857</v>
      </c>
      <c r="AN103" s="141"/>
      <c r="AO103" s="142"/>
      <c r="AP103" s="142"/>
      <c r="BA103" s="139"/>
      <c r="BB103" s="137"/>
      <c r="BC103" s="137"/>
      <c r="BD103" t="s">
        <v>56</v>
      </c>
      <c r="BE103">
        <v>1</v>
      </c>
      <c r="BF103">
        <v>0</v>
      </c>
      <c r="BG103">
        <v>1.9E-2</v>
      </c>
      <c r="BH103">
        <v>165.91200000000001</v>
      </c>
      <c r="BI103">
        <v>98.823999999999998</v>
      </c>
      <c r="BJ103">
        <v>215.214</v>
      </c>
      <c r="BK103">
        <v>3.6190000000000002</v>
      </c>
      <c r="BL103">
        <f t="shared" si="10"/>
        <v>1.41</v>
      </c>
      <c r="BN103" s="139"/>
      <c r="BO103" s="137"/>
      <c r="BP103" s="137"/>
      <c r="BQ103" t="s">
        <v>63</v>
      </c>
      <c r="BR103">
        <v>1</v>
      </c>
      <c r="BS103">
        <v>0</v>
      </c>
      <c r="BT103">
        <v>8.9999999999999993E-3</v>
      </c>
      <c r="BU103">
        <v>123.255</v>
      </c>
      <c r="BV103">
        <v>82.36</v>
      </c>
      <c r="BW103">
        <v>185.999</v>
      </c>
      <c r="BX103">
        <v>1.702</v>
      </c>
      <c r="BY103">
        <f t="shared" si="11"/>
        <v>0.6631168831168831</v>
      </c>
    </row>
    <row r="104" spans="3:77" x14ac:dyDescent="0.3">
      <c r="C104" s="142"/>
      <c r="D104" s="144" t="s">
        <v>80</v>
      </c>
      <c r="E104" s="144"/>
      <c r="F104" s="144"/>
      <c r="G104" s="144"/>
      <c r="H104" s="144"/>
      <c r="I104" s="144"/>
      <c r="J104" s="144"/>
      <c r="K104" s="144">
        <f>AVERAGE(K46:K70)</f>
        <v>2.3439473684210532</v>
      </c>
      <c r="L104" s="144">
        <f>AVERAGE(L46:L70)</f>
        <v>0.86196774193548398</v>
      </c>
      <c r="O104" s="142"/>
      <c r="AA104" s="138"/>
      <c r="AB104" s="137"/>
      <c r="AC104" s="137"/>
      <c r="AD104" t="s">
        <v>64</v>
      </c>
      <c r="AE104">
        <v>1</v>
      </c>
      <c r="AF104">
        <v>0</v>
      </c>
      <c r="AG104">
        <v>3.0000000000000001E-3</v>
      </c>
      <c r="AH104">
        <v>175.32</v>
      </c>
      <c r="AI104">
        <v>139.66999999999999</v>
      </c>
      <c r="AJ104">
        <v>188.59700000000001</v>
      </c>
      <c r="AK104">
        <v>0.6</v>
      </c>
      <c r="AL104">
        <f t="shared" si="8"/>
        <v>0.25714285714285717</v>
      </c>
      <c r="AN104" s="141"/>
      <c r="AO104" s="142"/>
      <c r="AP104" s="142"/>
      <c r="BA104" s="139"/>
      <c r="BB104" s="137"/>
      <c r="BC104" s="137"/>
      <c r="BD104" t="s">
        <v>57</v>
      </c>
      <c r="BE104">
        <v>3</v>
      </c>
      <c r="BF104">
        <v>2</v>
      </c>
      <c r="BL104">
        <f t="shared" si="10"/>
        <v>0</v>
      </c>
      <c r="BN104" s="139"/>
      <c r="BO104" s="137"/>
      <c r="BP104" s="137"/>
      <c r="BQ104" t="s">
        <v>64</v>
      </c>
      <c r="BR104">
        <v>1</v>
      </c>
      <c r="BS104">
        <v>0</v>
      </c>
      <c r="BT104">
        <v>4.0000000000000001E-3</v>
      </c>
      <c r="BU104">
        <v>155.37799999999999</v>
      </c>
      <c r="BV104">
        <v>125.333</v>
      </c>
      <c r="BW104">
        <v>171.529</v>
      </c>
      <c r="BX104">
        <v>0.82299999999999995</v>
      </c>
      <c r="BY104">
        <f t="shared" si="11"/>
        <v>0.32064935064935063</v>
      </c>
    </row>
    <row r="105" spans="3:77" x14ac:dyDescent="0.3">
      <c r="C105" s="142"/>
      <c r="D105" s="144" t="s">
        <v>81</v>
      </c>
      <c r="E105" s="144"/>
      <c r="F105" s="144"/>
      <c r="G105" s="144"/>
      <c r="H105" s="144"/>
      <c r="I105" s="144"/>
      <c r="J105" s="144"/>
      <c r="K105" s="144">
        <f>STDEV(K46:K70)</f>
        <v>0.93805895773513759</v>
      </c>
      <c r="L105" s="144">
        <f>(STDEV(L46:L70))/(SQRT(COUNT(L46:L70)))</f>
        <v>0.12632064584666114</v>
      </c>
      <c r="O105" s="142"/>
      <c r="P105" t="s">
        <v>8</v>
      </c>
      <c r="Q105" s="145" t="s">
        <v>82</v>
      </c>
      <c r="R105" s="147">
        <f>100-X92</f>
        <v>73.913043478260875</v>
      </c>
      <c r="AA105" s="138"/>
      <c r="AB105" s="137"/>
      <c r="AC105" s="137"/>
      <c r="AD105" t="s">
        <v>65</v>
      </c>
      <c r="AE105">
        <v>1</v>
      </c>
      <c r="AF105">
        <v>0</v>
      </c>
      <c r="AG105">
        <v>4.0000000000000001E-3</v>
      </c>
      <c r="AH105">
        <v>187.381</v>
      </c>
      <c r="AI105">
        <v>56.789000000000001</v>
      </c>
      <c r="AJ105">
        <v>206.17</v>
      </c>
      <c r="AK105">
        <v>0.81499999999999995</v>
      </c>
      <c r="AL105">
        <f t="shared" si="8"/>
        <v>0.34928571428571425</v>
      </c>
      <c r="AN105" s="141"/>
      <c r="AO105" s="142"/>
      <c r="AP105" s="142"/>
      <c r="BA105" s="139"/>
      <c r="BB105" s="137"/>
      <c r="BC105" s="137"/>
      <c r="BD105" t="s">
        <v>58</v>
      </c>
      <c r="BE105">
        <v>1</v>
      </c>
      <c r="BF105">
        <v>1</v>
      </c>
      <c r="BL105">
        <f t="shared" si="10"/>
        <v>0</v>
      </c>
      <c r="BN105" s="141"/>
      <c r="BO105" s="142"/>
      <c r="BP105" s="142"/>
    </row>
    <row r="106" spans="3:77" x14ac:dyDescent="0.3">
      <c r="C106" s="142" t="s">
        <v>77</v>
      </c>
      <c r="D106" s="143" t="s">
        <v>78</v>
      </c>
      <c r="E106" s="143">
        <f>SUM(E71:E95)</f>
        <v>25</v>
      </c>
      <c r="F106" s="143">
        <f>SUM(F71:F95)</f>
        <v>1</v>
      </c>
      <c r="G106" s="143"/>
      <c r="H106" s="143"/>
      <c r="I106" s="143" t="s">
        <v>79</v>
      </c>
      <c r="J106" s="143"/>
      <c r="K106" s="143">
        <f>(100/E106)*F106</f>
        <v>4</v>
      </c>
      <c r="L106" s="143"/>
      <c r="O106" s="142"/>
      <c r="P106" t="s">
        <v>68</v>
      </c>
      <c r="Q106" s="145"/>
      <c r="R106" s="147">
        <f>100-X95</f>
        <v>94.73684210526315</v>
      </c>
      <c r="AA106" s="138"/>
      <c r="AB106" s="137"/>
      <c r="AC106" s="137">
        <v>2</v>
      </c>
      <c r="AD106" t="s">
        <v>52</v>
      </c>
      <c r="AE106">
        <v>1</v>
      </c>
      <c r="AF106">
        <v>0</v>
      </c>
      <c r="AG106">
        <v>7.0000000000000001E-3</v>
      </c>
      <c r="AH106">
        <v>166.99100000000001</v>
      </c>
      <c r="AI106">
        <v>77.963999999999999</v>
      </c>
      <c r="AJ106">
        <v>197.67099999999999</v>
      </c>
      <c r="AK106">
        <v>1.3140000000000001</v>
      </c>
      <c r="AL106">
        <f t="shared" si="8"/>
        <v>0.56314285714285717</v>
      </c>
      <c r="AN106" s="141"/>
      <c r="AO106" s="142"/>
      <c r="BA106" s="139"/>
      <c r="BB106" s="137"/>
      <c r="BC106" s="137"/>
      <c r="BD106" t="s">
        <v>59</v>
      </c>
      <c r="BE106">
        <v>1</v>
      </c>
      <c r="BF106">
        <v>0</v>
      </c>
      <c r="BG106">
        <v>0.01</v>
      </c>
      <c r="BH106">
        <v>175.64599999999999</v>
      </c>
      <c r="BI106">
        <v>67.331000000000003</v>
      </c>
      <c r="BJ106">
        <v>220.41</v>
      </c>
      <c r="BK106">
        <v>1.9350000000000001</v>
      </c>
      <c r="BL106">
        <f t="shared" si="10"/>
        <v>0.75389610389610395</v>
      </c>
      <c r="BN106" s="141"/>
      <c r="BO106" s="142"/>
      <c r="BP106" s="142" t="s">
        <v>8</v>
      </c>
      <c r="BQ106" s="143" t="s">
        <v>78</v>
      </c>
      <c r="BR106" s="143">
        <f>SUM(BR4:BR32)</f>
        <v>32</v>
      </c>
      <c r="BS106" s="143">
        <f>SUM(BS4:BS32)</f>
        <v>9</v>
      </c>
      <c r="BT106" s="143"/>
      <c r="BU106" s="143"/>
      <c r="BV106" s="143" t="s">
        <v>79</v>
      </c>
      <c r="BW106" s="143"/>
      <c r="BX106" s="143">
        <f>(100/BR106)*BS106</f>
        <v>28.125</v>
      </c>
      <c r="BY106" s="143"/>
    </row>
    <row r="107" spans="3:77" x14ac:dyDescent="0.3">
      <c r="C107" s="142"/>
      <c r="D107" s="144" t="s">
        <v>80</v>
      </c>
      <c r="E107" s="144"/>
      <c r="F107" s="144"/>
      <c r="G107" s="144"/>
      <c r="H107" s="144"/>
      <c r="I107" s="144"/>
      <c r="J107" s="144"/>
      <c r="K107" s="144">
        <f>AVERAGE(K71:K95)</f>
        <v>2.6095416666666664</v>
      </c>
      <c r="L107" s="144">
        <f>AVERAGE(L71:L95)</f>
        <v>1.2121741935483867</v>
      </c>
      <c r="O107" s="142"/>
      <c r="P107" t="s">
        <v>73</v>
      </c>
      <c r="Q107" s="145"/>
      <c r="R107" s="147">
        <f>100-X98</f>
        <v>85.714285714285722</v>
      </c>
      <c r="AA107" s="138"/>
      <c r="AB107" s="137"/>
      <c r="AC107" s="137"/>
      <c r="AD107" t="s">
        <v>55</v>
      </c>
      <c r="AE107">
        <v>1</v>
      </c>
      <c r="AF107">
        <v>0</v>
      </c>
      <c r="AG107">
        <v>8.9999999999999993E-3</v>
      </c>
      <c r="AH107">
        <v>180.52500000000001</v>
      </c>
      <c r="AI107">
        <v>79.650000000000006</v>
      </c>
      <c r="AJ107">
        <v>198.94300000000001</v>
      </c>
      <c r="AK107">
        <v>1.7849999999999999</v>
      </c>
      <c r="AL107">
        <f t="shared" si="8"/>
        <v>0.7649999999999999</v>
      </c>
      <c r="AN107" s="141"/>
      <c r="AO107" s="142"/>
      <c r="BA107" s="139"/>
      <c r="BB107" s="137"/>
      <c r="BC107" s="137"/>
      <c r="BD107" t="s">
        <v>60</v>
      </c>
      <c r="BE107">
        <v>1</v>
      </c>
      <c r="BF107">
        <v>0</v>
      </c>
      <c r="BG107" s="140">
        <v>7.785E-4</v>
      </c>
      <c r="BH107">
        <v>125.209</v>
      </c>
      <c r="BI107">
        <v>33.167000000000002</v>
      </c>
      <c r="BJ107">
        <v>154.667</v>
      </c>
      <c r="BK107">
        <v>0.14599999999999999</v>
      </c>
      <c r="BL107">
        <f t="shared" si="10"/>
        <v>5.6883116883116883E-2</v>
      </c>
      <c r="BN107" s="141"/>
      <c r="BO107" s="142"/>
      <c r="BP107" s="142"/>
      <c r="BQ107" s="144" t="s">
        <v>80</v>
      </c>
      <c r="BR107" s="144"/>
      <c r="BS107" s="144"/>
      <c r="BT107" s="144"/>
      <c r="BU107" s="144"/>
      <c r="BV107" s="144"/>
      <c r="BW107" s="144"/>
      <c r="BX107" s="144">
        <f>AVERAGE(BX4:BX32)</f>
        <v>1.17425</v>
      </c>
      <c r="BY107" s="144">
        <f>AVERAGE(BY4:BY32)</f>
        <v>0.37862068965517237</v>
      </c>
    </row>
    <row r="108" spans="3:77" x14ac:dyDescent="0.3">
      <c r="C108" s="142"/>
      <c r="D108" s="144" t="s">
        <v>81</v>
      </c>
      <c r="E108" s="144"/>
      <c r="F108" s="144"/>
      <c r="G108" s="144"/>
      <c r="H108" s="144"/>
      <c r="I108" s="144"/>
      <c r="J108" s="144"/>
      <c r="K108" s="144">
        <f>STDEV(K71:K95)</f>
        <v>0.85759628584361103</v>
      </c>
      <c r="L108" s="144">
        <f>(STDEV(L71:L95))/(SQRT(COUNT(L71:L95)))</f>
        <v>9.5665343624866089E-2</v>
      </c>
      <c r="O108" s="142"/>
      <c r="P108" t="s">
        <v>77</v>
      </c>
      <c r="Q108" s="145"/>
      <c r="R108" s="147">
        <f>100-X101</f>
        <v>86.956521739130437</v>
      </c>
      <c r="AA108" s="138"/>
      <c r="AB108" s="137"/>
      <c r="AC108" s="137"/>
      <c r="AD108" t="s">
        <v>56</v>
      </c>
      <c r="AE108">
        <v>1</v>
      </c>
      <c r="AF108">
        <v>0</v>
      </c>
      <c r="AG108" s="140">
        <v>7.517E-4</v>
      </c>
      <c r="AH108">
        <v>166.441</v>
      </c>
      <c r="AI108">
        <v>149.667</v>
      </c>
      <c r="AJ108">
        <v>179.899</v>
      </c>
      <c r="AK108">
        <v>0.14199999999999999</v>
      </c>
      <c r="AL108">
        <f t="shared" si="8"/>
        <v>6.0857142857142846E-2</v>
      </c>
      <c r="AN108" s="141"/>
      <c r="AO108" s="142"/>
      <c r="BA108" s="139"/>
      <c r="BB108" s="137"/>
      <c r="BC108" s="137"/>
      <c r="BD108" t="s">
        <v>61</v>
      </c>
      <c r="BE108">
        <v>1</v>
      </c>
      <c r="BF108">
        <v>0</v>
      </c>
      <c r="BG108">
        <v>4.0000000000000001E-3</v>
      </c>
      <c r="BH108">
        <v>183.96100000000001</v>
      </c>
      <c r="BI108">
        <v>105.67</v>
      </c>
      <c r="BJ108">
        <v>200.70699999999999</v>
      </c>
      <c r="BK108">
        <v>0.85599999999999998</v>
      </c>
      <c r="BL108">
        <f t="shared" si="10"/>
        <v>0.33350649350649353</v>
      </c>
      <c r="BN108" s="141"/>
      <c r="BO108" s="142"/>
      <c r="BP108" s="142"/>
      <c r="BQ108" s="144" t="s">
        <v>81</v>
      </c>
      <c r="BR108" s="144"/>
      <c r="BS108" s="144"/>
      <c r="BT108" s="144"/>
      <c r="BU108" s="144"/>
      <c r="BV108" s="144"/>
      <c r="BW108" s="144"/>
      <c r="BX108" s="144">
        <f>STDEV(BX4:BX32)</f>
        <v>0.86418583196781951</v>
      </c>
      <c r="BY108" s="144">
        <f>(STDEV(BY4:BY32))/(SQRT(COUNT(BY4:BY32)))</f>
        <v>6.5403897812878045E-2</v>
      </c>
    </row>
    <row r="109" spans="3:77" x14ac:dyDescent="0.3">
      <c r="O109" s="142"/>
      <c r="AA109" s="138"/>
      <c r="AB109" s="137"/>
      <c r="AC109" s="137"/>
      <c r="AD109" t="s">
        <v>57</v>
      </c>
      <c r="AE109">
        <v>1</v>
      </c>
      <c r="AF109">
        <v>1</v>
      </c>
      <c r="AL109">
        <f t="shared" si="8"/>
        <v>0</v>
      </c>
      <c r="AN109" s="141"/>
      <c r="AO109" s="142"/>
      <c r="BA109" s="139"/>
      <c r="BB109" s="137"/>
      <c r="BC109" s="137"/>
      <c r="BD109" t="s">
        <v>62</v>
      </c>
      <c r="BE109">
        <v>1</v>
      </c>
      <c r="BF109">
        <v>0</v>
      </c>
      <c r="BG109">
        <v>0.01</v>
      </c>
      <c r="BH109">
        <v>192.97499999999999</v>
      </c>
      <c r="BI109">
        <v>92.667000000000002</v>
      </c>
      <c r="BJ109">
        <v>219.172</v>
      </c>
      <c r="BK109">
        <v>1.9079999999999999</v>
      </c>
      <c r="BL109">
        <f t="shared" si="10"/>
        <v>0.74337662337662336</v>
      </c>
      <c r="BN109" s="141"/>
      <c r="BO109" s="142"/>
      <c r="BP109" s="142" t="s">
        <v>68</v>
      </c>
      <c r="BQ109" s="143" t="s">
        <v>78</v>
      </c>
      <c r="BR109" s="143">
        <f>SUM(BR33:BR52)</f>
        <v>20</v>
      </c>
      <c r="BS109" s="143">
        <f>SUM(BS33:BS52)</f>
        <v>4</v>
      </c>
      <c r="BT109" s="143"/>
      <c r="BU109" s="143"/>
      <c r="BV109" s="143" t="s">
        <v>79</v>
      </c>
      <c r="BW109" s="143"/>
      <c r="BX109" s="143">
        <f>(100/BR109)*BS109</f>
        <v>20</v>
      </c>
      <c r="BY109" s="143"/>
    </row>
    <row r="110" spans="3:77" x14ac:dyDescent="0.3">
      <c r="C110" s="142" t="s">
        <v>8</v>
      </c>
      <c r="D110" s="145" t="s">
        <v>82</v>
      </c>
      <c r="E110" s="147">
        <f>100-K97</f>
        <v>94.73684210526315</v>
      </c>
      <c r="P110" s="142" t="s">
        <v>85</v>
      </c>
      <c r="AA110" s="138"/>
      <c r="AB110" s="137"/>
      <c r="AC110" s="137"/>
      <c r="AD110" t="s">
        <v>58</v>
      </c>
      <c r="AE110">
        <v>1</v>
      </c>
      <c r="AF110">
        <v>0</v>
      </c>
      <c r="AG110" s="140">
        <v>7.517E-4</v>
      </c>
      <c r="AH110">
        <v>177.405</v>
      </c>
      <c r="AI110">
        <v>170.667</v>
      </c>
      <c r="AJ110">
        <v>186</v>
      </c>
      <c r="AK110">
        <v>0.14000000000000001</v>
      </c>
      <c r="AL110">
        <f t="shared" si="8"/>
        <v>0.06</v>
      </c>
      <c r="AN110" s="141"/>
      <c r="AO110" s="142"/>
      <c r="BA110" s="139"/>
      <c r="BB110" s="137"/>
      <c r="BC110" s="137"/>
      <c r="BD110" t="s">
        <v>63</v>
      </c>
      <c r="BE110">
        <v>1</v>
      </c>
      <c r="BF110">
        <v>1</v>
      </c>
      <c r="BL110">
        <f t="shared" si="10"/>
        <v>0</v>
      </c>
      <c r="BN110" s="141"/>
      <c r="BO110" s="142"/>
      <c r="BP110" s="142"/>
      <c r="BQ110" s="144" t="s">
        <v>80</v>
      </c>
      <c r="BR110" s="144"/>
      <c r="BS110" s="144"/>
      <c r="BT110" s="144"/>
      <c r="BU110" s="144"/>
      <c r="BV110" s="144"/>
      <c r="BW110" s="144"/>
      <c r="BX110" s="144">
        <f>AVERAGE(BX33:BX52)</f>
        <v>1.2126250000000001</v>
      </c>
      <c r="BY110" s="144">
        <f>AVERAGE(BY33:BY52)</f>
        <v>0.37796103896103894</v>
      </c>
    </row>
    <row r="111" spans="3:77" x14ac:dyDescent="0.3">
      <c r="C111" s="142" t="s">
        <v>68</v>
      </c>
      <c r="D111" s="145"/>
      <c r="E111" s="147">
        <f>100-K100</f>
        <v>91.304347826086953</v>
      </c>
      <c r="AA111" s="138"/>
      <c r="AB111" s="137"/>
      <c r="AC111" s="137"/>
      <c r="AD111" t="s">
        <v>59</v>
      </c>
      <c r="AE111">
        <v>1</v>
      </c>
      <c r="AF111">
        <v>0</v>
      </c>
      <c r="AG111">
        <v>3.0000000000000001E-3</v>
      </c>
      <c r="AH111">
        <v>202.815</v>
      </c>
      <c r="AI111">
        <v>88.242999999999995</v>
      </c>
      <c r="AJ111">
        <v>225.48500000000001</v>
      </c>
      <c r="AK111">
        <v>0.59699999999999998</v>
      </c>
      <c r="AL111">
        <f t="shared" si="8"/>
        <v>0.25585714285714284</v>
      </c>
      <c r="AN111" s="141"/>
      <c r="AO111" s="142"/>
      <c r="AP111" s="142"/>
      <c r="BA111" s="139"/>
      <c r="BB111" s="137"/>
      <c r="BC111" s="137"/>
      <c r="BD111" t="s">
        <v>64</v>
      </c>
      <c r="BE111">
        <v>1</v>
      </c>
      <c r="BF111">
        <v>0</v>
      </c>
      <c r="BG111">
        <v>4.0000000000000001E-3</v>
      </c>
      <c r="BH111">
        <v>144.33099999999999</v>
      </c>
      <c r="BI111">
        <v>106.11199999999999</v>
      </c>
      <c r="BJ111">
        <v>171.447</v>
      </c>
      <c r="BK111">
        <v>0.84</v>
      </c>
      <c r="BL111">
        <f t="shared" si="10"/>
        <v>0.32727272727272727</v>
      </c>
      <c r="BN111" s="141"/>
      <c r="BO111" s="142"/>
      <c r="BP111" s="142"/>
      <c r="BQ111" s="144" t="s">
        <v>81</v>
      </c>
      <c r="BR111" s="144"/>
      <c r="BS111" s="144"/>
      <c r="BT111" s="144"/>
      <c r="BU111" s="144"/>
      <c r="BV111" s="144"/>
      <c r="BW111" s="144"/>
      <c r="BX111" s="144">
        <f>STDEV(BX33:BX52)</f>
        <v>0.91882569075967835</v>
      </c>
      <c r="BY111" s="144">
        <f>(STDEV(BY33:BY52))/(SQRT(COUNT(BY33:BY52)))</f>
        <v>8.329657348202768E-2</v>
      </c>
    </row>
    <row r="112" spans="3:77" x14ac:dyDescent="0.3">
      <c r="C112" s="142" t="s">
        <v>73</v>
      </c>
      <c r="D112" s="145"/>
      <c r="E112" s="147">
        <f>100-K103</f>
        <v>79.166666666666657</v>
      </c>
      <c r="AA112" s="138"/>
      <c r="AB112" s="137"/>
      <c r="AC112" s="137"/>
      <c r="AD112" t="s">
        <v>60</v>
      </c>
      <c r="AE112">
        <v>1</v>
      </c>
      <c r="AF112">
        <v>0</v>
      </c>
      <c r="AG112">
        <v>4.0000000000000001E-3</v>
      </c>
      <c r="AH112">
        <v>129.642</v>
      </c>
      <c r="AI112">
        <v>80.855999999999995</v>
      </c>
      <c r="AJ112">
        <v>178.65199999999999</v>
      </c>
      <c r="AK112">
        <v>0.69799999999999995</v>
      </c>
      <c r="AL112">
        <f t="shared" si="8"/>
        <v>0.2991428571428571</v>
      </c>
      <c r="AN112" s="141"/>
      <c r="AO112" s="142"/>
      <c r="AP112" s="142"/>
      <c r="BA112" s="141"/>
      <c r="BB112" s="142"/>
      <c r="BC112" s="142"/>
      <c r="BN112" s="141"/>
      <c r="BO112" s="142"/>
      <c r="BP112" s="142" t="s">
        <v>73</v>
      </c>
      <c r="BQ112" s="143" t="s">
        <v>78</v>
      </c>
      <c r="BR112" s="143">
        <f>SUM(BR53:BR76)</f>
        <v>24</v>
      </c>
      <c r="BS112" s="143">
        <f>SUM(BS53:BS76)</f>
        <v>1</v>
      </c>
      <c r="BT112" s="143"/>
      <c r="BU112" s="143"/>
      <c r="BV112" s="143" t="s">
        <v>79</v>
      </c>
      <c r="BW112" s="143"/>
      <c r="BX112" s="143">
        <f>(100/BR112)*BS112</f>
        <v>4.166666666666667</v>
      </c>
      <c r="BY112" s="143"/>
    </row>
    <row r="113" spans="3:85" x14ac:dyDescent="0.3">
      <c r="C113" s="142" t="s">
        <v>77</v>
      </c>
      <c r="D113" s="145"/>
      <c r="E113" s="147">
        <f>100-K106</f>
        <v>96</v>
      </c>
      <c r="AA113" s="138"/>
      <c r="AB113" s="137"/>
      <c r="AC113" s="137"/>
      <c r="AD113" t="s">
        <v>61</v>
      </c>
      <c r="AE113">
        <v>1</v>
      </c>
      <c r="AF113">
        <v>0</v>
      </c>
      <c r="AG113">
        <v>6.0000000000000001E-3</v>
      </c>
      <c r="AH113">
        <v>162.32300000000001</v>
      </c>
      <c r="AI113">
        <v>129.05799999999999</v>
      </c>
      <c r="AJ113">
        <v>180.11600000000001</v>
      </c>
      <c r="AK113">
        <v>1.1890000000000001</v>
      </c>
      <c r="AL113">
        <f t="shared" si="8"/>
        <v>0.50957142857142868</v>
      </c>
      <c r="AN113" s="141"/>
      <c r="AO113" s="142"/>
      <c r="AP113" s="142"/>
      <c r="BA113" s="141"/>
      <c r="BB113" s="142"/>
      <c r="BC113" s="142" t="s">
        <v>8</v>
      </c>
      <c r="BD113" s="143" t="s">
        <v>78</v>
      </c>
      <c r="BE113" s="143">
        <f>SUM(BE4:BE36)</f>
        <v>33</v>
      </c>
      <c r="BF113" s="143">
        <f>SUM(BF4:BF36)</f>
        <v>6</v>
      </c>
      <c r="BG113" s="143"/>
      <c r="BH113" s="143"/>
      <c r="BI113" s="143" t="s">
        <v>79</v>
      </c>
      <c r="BJ113" s="143"/>
      <c r="BK113" s="143">
        <f>(100/BE113)*BF113</f>
        <v>18.18181818181818</v>
      </c>
      <c r="BL113" s="143"/>
      <c r="BN113" s="141"/>
      <c r="BO113" s="142"/>
      <c r="BP113" s="142"/>
      <c r="BQ113" s="144" t="s">
        <v>80</v>
      </c>
      <c r="BR113" s="144"/>
      <c r="BS113" s="144"/>
      <c r="BT113" s="144"/>
      <c r="BU113" s="144"/>
      <c r="BV113" s="144"/>
      <c r="BW113" s="144"/>
      <c r="BX113" s="144">
        <f>AVERAGE(BX53:BX76)</f>
        <v>1.0984347826086958</v>
      </c>
      <c r="BY113" s="144">
        <f>AVERAGE(BY53:BY76)</f>
        <v>0.41012987012987012</v>
      </c>
    </row>
    <row r="114" spans="3:85" x14ac:dyDescent="0.3">
      <c r="AA114" s="138"/>
      <c r="AB114" s="137"/>
      <c r="AC114" s="137"/>
      <c r="AD114" t="s">
        <v>62</v>
      </c>
      <c r="AE114">
        <v>1</v>
      </c>
      <c r="AF114">
        <v>0</v>
      </c>
      <c r="AG114">
        <v>5.0000000000000001E-3</v>
      </c>
      <c r="AH114">
        <v>183.02199999999999</v>
      </c>
      <c r="AI114">
        <v>27.954000000000001</v>
      </c>
      <c r="AJ114">
        <v>207.648</v>
      </c>
      <c r="AK114">
        <v>0.92300000000000004</v>
      </c>
      <c r="AL114">
        <f t="shared" si="8"/>
        <v>0.39557142857142857</v>
      </c>
      <c r="AN114" s="141"/>
      <c r="AO114" s="142"/>
      <c r="AP114" s="142"/>
      <c r="BA114" s="141"/>
      <c r="BB114" s="142"/>
      <c r="BC114" s="142"/>
      <c r="BD114" s="144" t="s">
        <v>80</v>
      </c>
      <c r="BE114" s="144"/>
      <c r="BF114" s="144"/>
      <c r="BG114" s="144"/>
      <c r="BH114" s="144"/>
      <c r="BI114" s="144"/>
      <c r="BJ114" s="144"/>
      <c r="BK114" s="144">
        <f>AVERAGE(BK4:BK36)</f>
        <v>1.2254074074074073</v>
      </c>
      <c r="BL114" s="144">
        <f>AVERAGE(BL4:BL36)</f>
        <v>0.39062573789846511</v>
      </c>
      <c r="BN114" s="141"/>
      <c r="BO114" s="142"/>
      <c r="BP114" s="142"/>
      <c r="BQ114" s="144" t="s">
        <v>81</v>
      </c>
      <c r="BR114" s="144"/>
      <c r="BS114" s="144"/>
      <c r="BT114" s="144"/>
      <c r="BU114" s="144"/>
      <c r="BV114" s="144"/>
      <c r="BW114" s="144"/>
      <c r="BX114" s="144">
        <f>STDEV(BX53:BX76)</f>
        <v>0.78685957081916613</v>
      </c>
      <c r="BY114" s="144">
        <f>(STDEV(BY53:BY76))/(SQRT(COUNT(BY53:BY76)))</f>
        <v>6.3747342126166395E-2</v>
      </c>
    </row>
    <row r="115" spans="3:85" x14ac:dyDescent="0.3">
      <c r="C115" s="142" t="s">
        <v>85</v>
      </c>
      <c r="AA115" s="138"/>
      <c r="AB115" s="137"/>
      <c r="AC115" s="137"/>
      <c r="AD115" t="s">
        <v>63</v>
      </c>
      <c r="AE115">
        <v>1</v>
      </c>
      <c r="AF115">
        <v>0</v>
      </c>
      <c r="AG115">
        <v>7.0000000000000001E-3</v>
      </c>
      <c r="AH115">
        <v>168.35300000000001</v>
      </c>
      <c r="AI115">
        <v>102.70699999999999</v>
      </c>
      <c r="AJ115">
        <v>203.73599999999999</v>
      </c>
      <c r="AK115">
        <v>1.327</v>
      </c>
      <c r="AL115">
        <f t="shared" si="8"/>
        <v>0.56871428571428573</v>
      </c>
      <c r="AN115" s="141"/>
      <c r="AO115" s="142"/>
      <c r="AP115" s="142"/>
      <c r="BA115" s="141"/>
      <c r="BB115" s="142"/>
      <c r="BC115" s="142"/>
      <c r="BD115" s="144" t="s">
        <v>81</v>
      </c>
      <c r="BE115" s="144"/>
      <c r="BF115" s="144"/>
      <c r="BG115" s="144"/>
      <c r="BH115" s="144"/>
      <c r="BI115" s="144"/>
      <c r="BJ115" s="144"/>
      <c r="BK115" s="144">
        <f>STDEV(BK4:BK36)</f>
        <v>0.95000920073517281</v>
      </c>
      <c r="BL115" s="144">
        <f>(STDEV(BL4:BL36))/(SQRT(COUNT(BL4:BL36)))</f>
        <v>6.6578660374011736E-2</v>
      </c>
      <c r="BN115" s="141"/>
      <c r="BO115" s="142"/>
      <c r="BP115" s="142" t="s">
        <v>77</v>
      </c>
      <c r="BQ115" s="143" t="s">
        <v>78</v>
      </c>
      <c r="BR115" s="143">
        <f>SUM(BR77:BR104)</f>
        <v>28</v>
      </c>
      <c r="BS115" s="143">
        <f>SUM(BS77:BS104)</f>
        <v>2</v>
      </c>
      <c r="BT115" s="143"/>
      <c r="BU115" s="143"/>
      <c r="BV115" s="143" t="s">
        <v>79</v>
      </c>
      <c r="BW115" s="143"/>
      <c r="BX115" s="143">
        <f>(100/BR115)*BS115</f>
        <v>7.1428571428571432</v>
      </c>
      <c r="BY115" s="143"/>
    </row>
    <row r="116" spans="3:85" x14ac:dyDescent="0.3">
      <c r="AA116" s="138"/>
      <c r="AB116" s="137"/>
      <c r="AC116" s="137"/>
      <c r="AD116" t="s">
        <v>64</v>
      </c>
      <c r="AE116">
        <v>1</v>
      </c>
      <c r="AF116">
        <v>0</v>
      </c>
      <c r="AG116">
        <v>4.0000000000000001E-3</v>
      </c>
      <c r="AH116">
        <v>120.46599999999999</v>
      </c>
      <c r="AI116">
        <v>48.667000000000002</v>
      </c>
      <c r="AJ116">
        <v>154.83699999999999</v>
      </c>
      <c r="AK116">
        <v>0.74399999999999999</v>
      </c>
      <c r="AL116">
        <f t="shared" si="8"/>
        <v>0.31885714285714284</v>
      </c>
      <c r="AN116" s="141"/>
      <c r="AO116" s="142"/>
      <c r="AP116" s="142"/>
      <c r="BA116" s="141"/>
      <c r="BB116" s="142"/>
      <c r="BC116" s="142" t="s">
        <v>68</v>
      </c>
      <c r="BD116" s="143" t="s">
        <v>78</v>
      </c>
      <c r="BE116" s="143">
        <f>SUM(BE37:BE61)</f>
        <v>24</v>
      </c>
      <c r="BF116" s="143">
        <f>SUM(BF37:BF61)</f>
        <v>2</v>
      </c>
      <c r="BG116" s="143"/>
      <c r="BH116" s="143"/>
      <c r="BI116" s="143" t="s">
        <v>79</v>
      </c>
      <c r="BJ116" s="143"/>
      <c r="BK116" s="143">
        <f>(100/BE116)*BF116</f>
        <v>8.3333333333333339</v>
      </c>
      <c r="BL116" s="143"/>
      <c r="BN116" s="141"/>
      <c r="BO116" s="142"/>
      <c r="BP116" s="142"/>
      <c r="BQ116" s="144" t="s">
        <v>80</v>
      </c>
      <c r="BR116" s="144"/>
      <c r="BS116" s="144"/>
      <c r="BT116" s="144"/>
      <c r="BU116" s="144"/>
      <c r="BV116" s="144"/>
      <c r="BW116" s="144"/>
      <c r="BX116" s="144">
        <f>AVERAGE(BX77:BX104)</f>
        <v>0.74299999999999988</v>
      </c>
      <c r="BY116" s="144">
        <f>AVERAGE(BY77:BY104)</f>
        <v>0.25846474953617815</v>
      </c>
    </row>
    <row r="117" spans="3:85" x14ac:dyDescent="0.3">
      <c r="AA117" s="138"/>
      <c r="AB117" s="137"/>
      <c r="AC117" s="137"/>
      <c r="AD117" t="s">
        <v>65</v>
      </c>
      <c r="AE117">
        <v>1</v>
      </c>
      <c r="AF117">
        <v>0</v>
      </c>
      <c r="AG117">
        <v>3.0000000000000001E-3</v>
      </c>
      <c r="AH117">
        <v>182.52699999999999</v>
      </c>
      <c r="AI117">
        <v>134.101</v>
      </c>
      <c r="AJ117">
        <v>209.45699999999999</v>
      </c>
      <c r="AK117">
        <v>0.48699999999999999</v>
      </c>
      <c r="AL117">
        <f t="shared" si="8"/>
        <v>0.20871428571428571</v>
      </c>
      <c r="AN117" s="141"/>
      <c r="AO117" s="142"/>
      <c r="AP117" s="142"/>
      <c r="BA117" s="141"/>
      <c r="BB117" s="142"/>
      <c r="BC117" s="142"/>
      <c r="BD117" s="144" t="s">
        <v>80</v>
      </c>
      <c r="BE117" s="144"/>
      <c r="BF117" s="144"/>
      <c r="BG117" s="144"/>
      <c r="BH117" s="144"/>
      <c r="BI117" s="144"/>
      <c r="BJ117" s="144"/>
      <c r="BK117" s="144">
        <f>AVERAGE(BK37:BK61)</f>
        <v>1.4073636363636366</v>
      </c>
      <c r="BL117" s="144">
        <f>AVERAGE(BL37:BL61)</f>
        <v>0.48252467532467525</v>
      </c>
      <c r="BN117" s="141"/>
      <c r="BO117" s="142"/>
      <c r="BP117" s="142"/>
      <c r="BQ117" s="144" t="s">
        <v>81</v>
      </c>
      <c r="BR117" s="144"/>
      <c r="BS117" s="144"/>
      <c r="BT117" s="144"/>
      <c r="BU117" s="144"/>
      <c r="BV117" s="144"/>
      <c r="BW117" s="144"/>
      <c r="BX117" s="144">
        <f>STDEV(BX77:BX104)</f>
        <v>0.47479618434299464</v>
      </c>
      <c r="BY117" s="144">
        <f>(STDEV(BY77:BY104))/(SQRT(COUNT(BY77:BY104)))</f>
        <v>3.7191998077251598E-2</v>
      </c>
    </row>
    <row r="118" spans="3:85" x14ac:dyDescent="0.3">
      <c r="AA118" s="138"/>
      <c r="AB118" s="137"/>
      <c r="AC118" s="137"/>
      <c r="AD118" t="s">
        <v>66</v>
      </c>
      <c r="AE118">
        <v>1</v>
      </c>
      <c r="AF118">
        <v>0</v>
      </c>
      <c r="AG118">
        <v>4.0000000000000001E-3</v>
      </c>
      <c r="AH118">
        <v>183.952</v>
      </c>
      <c r="AI118">
        <v>151.333</v>
      </c>
      <c r="AJ118">
        <v>208.971</v>
      </c>
      <c r="AK118">
        <v>0.70799999999999996</v>
      </c>
      <c r="AL118">
        <f t="shared" si="8"/>
        <v>0.30342857142857144</v>
      </c>
      <c r="AN118" s="141"/>
      <c r="AO118" s="142"/>
      <c r="AP118" s="142"/>
      <c r="BA118" s="141"/>
      <c r="BB118" s="142"/>
      <c r="BC118" s="142"/>
      <c r="BD118" s="144" t="s">
        <v>81</v>
      </c>
      <c r="BE118" s="144"/>
      <c r="BF118" s="144"/>
      <c r="BG118" s="144"/>
      <c r="BH118" s="144"/>
      <c r="BI118" s="144"/>
      <c r="BJ118" s="144"/>
      <c r="BK118" s="144">
        <f>STDEV(BK37:BK61)</f>
        <v>0.86259892713294539</v>
      </c>
      <c r="BL118" s="144">
        <f>(STDEV(BL37:BL61))/(SQRT(COUNT(BL37:BL61)))</f>
        <v>7.2636638051220698E-2</v>
      </c>
      <c r="BN118" s="141"/>
      <c r="BO118" s="142"/>
      <c r="BP118" s="142"/>
    </row>
    <row r="119" spans="3:85" x14ac:dyDescent="0.3">
      <c r="AA119" s="138"/>
      <c r="AB119" s="137"/>
      <c r="AC119" s="137"/>
      <c r="AD119" t="s">
        <v>67</v>
      </c>
      <c r="AE119">
        <v>1</v>
      </c>
      <c r="AF119">
        <v>0</v>
      </c>
      <c r="AG119">
        <v>2E-3</v>
      </c>
      <c r="AH119">
        <v>185.72300000000001</v>
      </c>
      <c r="AI119">
        <v>161.185</v>
      </c>
      <c r="AJ119">
        <v>205.291</v>
      </c>
      <c r="AK119">
        <v>0.41699999999999998</v>
      </c>
      <c r="AL119">
        <f t="shared" si="8"/>
        <v>0.17871428571428571</v>
      </c>
      <c r="AN119" s="141"/>
      <c r="AO119" s="142"/>
      <c r="AP119" s="142"/>
      <c r="BA119" s="141"/>
      <c r="BB119" s="142"/>
      <c r="BC119" s="142" t="s">
        <v>73</v>
      </c>
      <c r="BD119" s="143" t="s">
        <v>78</v>
      </c>
      <c r="BE119" s="143">
        <f>SUM(BE62:BE83)</f>
        <v>22</v>
      </c>
      <c r="BF119" s="143">
        <f>SUM(BF62:BF83)</f>
        <v>1</v>
      </c>
      <c r="BG119" s="143"/>
      <c r="BH119" s="143"/>
      <c r="BI119" s="143" t="s">
        <v>79</v>
      </c>
      <c r="BJ119" s="143"/>
      <c r="BK119" s="143">
        <f>(100/BE119)*BF119</f>
        <v>4.5454545454545459</v>
      </c>
      <c r="BL119" s="143"/>
      <c r="BN119" s="141"/>
      <c r="BO119" s="142"/>
      <c r="BP119" s="142" t="s">
        <v>8</v>
      </c>
      <c r="BQ119" s="145" t="s">
        <v>82</v>
      </c>
      <c r="BR119" s="147">
        <f>100-BX106</f>
        <v>71.875</v>
      </c>
    </row>
    <row r="120" spans="3:85" x14ac:dyDescent="0.3">
      <c r="AA120" s="138"/>
      <c r="AB120" s="137"/>
      <c r="AC120" s="137">
        <v>3</v>
      </c>
      <c r="AD120" t="s">
        <v>52</v>
      </c>
      <c r="AE120">
        <v>1</v>
      </c>
      <c r="AF120">
        <v>0</v>
      </c>
      <c r="AG120">
        <v>3.0000000000000001E-3</v>
      </c>
      <c r="AH120">
        <v>138.286</v>
      </c>
      <c r="AI120">
        <v>75.667000000000002</v>
      </c>
      <c r="AJ120">
        <v>171.03700000000001</v>
      </c>
      <c r="AK120">
        <v>0.65300000000000002</v>
      </c>
      <c r="AL120">
        <f t="shared" si="8"/>
        <v>0.27985714285714286</v>
      </c>
      <c r="AN120" s="141"/>
      <c r="AO120" s="142"/>
      <c r="BA120" s="141"/>
      <c r="BB120" s="142"/>
      <c r="BC120" s="142"/>
      <c r="BD120" s="144" t="s">
        <v>80</v>
      </c>
      <c r="BE120" s="144"/>
      <c r="BF120" s="144"/>
      <c r="BG120" s="144"/>
      <c r="BH120" s="144"/>
      <c r="BI120" s="144"/>
      <c r="BJ120" s="144"/>
      <c r="BK120" s="144">
        <f>AVERAGE(BK62:BK83)</f>
        <v>1.0361428571428568</v>
      </c>
      <c r="BL120" s="144">
        <f>AVERAGE(BL62:BL83)</f>
        <v>0.3853423848878394</v>
      </c>
      <c r="BN120" s="141"/>
      <c r="BO120" s="142"/>
      <c r="BP120" t="s">
        <v>68</v>
      </c>
      <c r="BQ120" s="145"/>
      <c r="BR120" s="147">
        <f>100-BX109</f>
        <v>80</v>
      </c>
    </row>
    <row r="121" spans="3:85" x14ac:dyDescent="0.3">
      <c r="AA121" s="138"/>
      <c r="AB121" s="137"/>
      <c r="AC121" s="137"/>
      <c r="AD121" t="s">
        <v>55</v>
      </c>
      <c r="AE121">
        <v>1</v>
      </c>
      <c r="AF121">
        <v>0</v>
      </c>
      <c r="AG121">
        <v>2E-3</v>
      </c>
      <c r="AH121">
        <v>190.28299999999999</v>
      </c>
      <c r="AI121">
        <v>162.49199999999999</v>
      </c>
      <c r="AJ121">
        <v>205.667</v>
      </c>
      <c r="AK121">
        <v>0.35899999999999999</v>
      </c>
      <c r="AL121">
        <f t="shared" si="8"/>
        <v>0.15385714285714286</v>
      </c>
      <c r="AN121" s="141"/>
      <c r="AO121" s="142"/>
      <c r="BA121" s="141"/>
      <c r="BB121" s="142"/>
      <c r="BC121" s="142"/>
      <c r="BD121" s="144" t="s">
        <v>81</v>
      </c>
      <c r="BE121" s="144"/>
      <c r="BF121" s="144"/>
      <c r="BG121" s="144"/>
      <c r="BH121" s="144"/>
      <c r="BI121" s="144"/>
      <c r="BJ121" s="144"/>
      <c r="BK121" s="144">
        <f>STDEV(BK62:BK83)</f>
        <v>0.80661547751789964</v>
      </c>
      <c r="BL121" s="144">
        <f>(STDEV(BL62:BL83))/(SQRT(COUNT(BL62:BL83)))</f>
        <v>6.7912904758023585E-2</v>
      </c>
      <c r="BN121" s="141"/>
      <c r="BO121" s="142"/>
      <c r="BP121" t="s">
        <v>73</v>
      </c>
      <c r="BQ121" s="145"/>
      <c r="BR121" s="147">
        <f>100-BX112</f>
        <v>95.833333333333329</v>
      </c>
    </row>
    <row r="122" spans="3:85" x14ac:dyDescent="0.3">
      <c r="AA122" s="138"/>
      <c r="AB122" s="137"/>
      <c r="AC122" s="137"/>
      <c r="AD122" t="s">
        <v>56</v>
      </c>
      <c r="AE122">
        <v>1</v>
      </c>
      <c r="AF122">
        <v>0</v>
      </c>
      <c r="AG122">
        <v>2E-3</v>
      </c>
      <c r="AH122">
        <v>194.42699999999999</v>
      </c>
      <c r="AI122">
        <v>110.434</v>
      </c>
      <c r="AJ122">
        <v>217.09399999999999</v>
      </c>
      <c r="AK122">
        <v>0.32900000000000001</v>
      </c>
      <c r="AL122">
        <f t="shared" si="8"/>
        <v>0.14100000000000001</v>
      </c>
      <c r="AN122" s="141"/>
      <c r="AO122" s="142"/>
      <c r="BA122" s="141"/>
      <c r="BB122" s="142"/>
      <c r="BC122" s="142" t="s">
        <v>77</v>
      </c>
      <c r="BD122" s="143" t="s">
        <v>78</v>
      </c>
      <c r="BE122" s="143">
        <f>SUM(BE84:BE111)</f>
        <v>32</v>
      </c>
      <c r="BF122" s="143">
        <f>SUM(BF84:BF111)</f>
        <v>11</v>
      </c>
      <c r="BG122" s="143"/>
      <c r="BH122" s="143"/>
      <c r="BI122" s="143" t="s">
        <v>79</v>
      </c>
      <c r="BJ122" s="143"/>
      <c r="BK122" s="143">
        <f>(100/BE122)*BF122</f>
        <v>34.375</v>
      </c>
      <c r="BL122" s="143"/>
      <c r="BN122" s="141"/>
      <c r="BO122" s="142"/>
      <c r="BP122" t="s">
        <v>77</v>
      </c>
      <c r="BQ122" s="145"/>
      <c r="BR122" s="147">
        <f>100-BX115</f>
        <v>92.857142857142861</v>
      </c>
    </row>
    <row r="123" spans="3:85" x14ac:dyDescent="0.3">
      <c r="AA123" s="138"/>
      <c r="AB123" s="137"/>
      <c r="AC123" s="137"/>
      <c r="AD123" t="s">
        <v>57</v>
      </c>
      <c r="AE123">
        <v>1</v>
      </c>
      <c r="AF123">
        <v>0</v>
      </c>
      <c r="AG123">
        <v>1E-3</v>
      </c>
      <c r="AH123">
        <v>166.44200000000001</v>
      </c>
      <c r="AI123">
        <v>123.693</v>
      </c>
      <c r="AJ123">
        <v>176.59899999999999</v>
      </c>
      <c r="AK123">
        <v>0.27400000000000002</v>
      </c>
      <c r="AL123">
        <f t="shared" si="8"/>
        <v>0.11742857142857144</v>
      </c>
      <c r="AN123" s="141"/>
      <c r="AO123" s="142"/>
      <c r="BA123" s="141"/>
      <c r="BB123" s="142"/>
      <c r="BC123" s="142"/>
      <c r="BD123" s="144" t="s">
        <v>80</v>
      </c>
      <c r="BE123" s="144"/>
      <c r="BF123" s="144"/>
      <c r="BG123" s="144"/>
      <c r="BH123" s="144"/>
      <c r="BI123" s="144"/>
      <c r="BJ123" s="144"/>
      <c r="BK123" s="144">
        <f>AVERAGE(BK84:BK111)</f>
        <v>1.2075714285714287</v>
      </c>
      <c r="BL123" s="144">
        <f>AVERAGE(BL84:BL111)</f>
        <v>0.35286178107606686</v>
      </c>
      <c r="BN123" s="141"/>
      <c r="BO123" s="142"/>
    </row>
    <row r="124" spans="3:85" x14ac:dyDescent="0.3">
      <c r="AA124" s="138"/>
      <c r="AB124" s="137"/>
      <c r="AC124" s="137"/>
      <c r="AD124" t="s">
        <v>58</v>
      </c>
      <c r="AE124">
        <v>1</v>
      </c>
      <c r="AF124">
        <v>0</v>
      </c>
      <c r="AG124">
        <v>2E-3</v>
      </c>
      <c r="AH124">
        <v>207.31299999999999</v>
      </c>
      <c r="AI124">
        <v>139.012</v>
      </c>
      <c r="AJ124">
        <v>222.25800000000001</v>
      </c>
      <c r="AK124">
        <v>0.43099999999999999</v>
      </c>
      <c r="AL124">
        <f t="shared" si="8"/>
        <v>0.18471428571428569</v>
      </c>
      <c r="AN124" s="141"/>
      <c r="AO124" s="142"/>
      <c r="BA124" s="141"/>
      <c r="BB124" s="142"/>
      <c r="BC124" s="142"/>
      <c r="BD124" s="144" t="s">
        <v>81</v>
      </c>
      <c r="BE124" s="144"/>
      <c r="BF124" s="144"/>
      <c r="BG124" s="144"/>
      <c r="BH124" s="144"/>
      <c r="BI124" s="144"/>
      <c r="BJ124" s="144"/>
      <c r="BK124" s="144">
        <f>STDEV(BK84:BK111)</f>
        <v>0.84388882984837366</v>
      </c>
      <c r="BL124" s="144">
        <f>(STDEV(BL84:BL111))/(SQRT(COUNT(BL84:BL111)))</f>
        <v>6.6309916734177965E-2</v>
      </c>
      <c r="BN124" s="141"/>
      <c r="BO124" s="142"/>
      <c r="BP124" t="s">
        <v>86</v>
      </c>
    </row>
    <row r="125" spans="3:85" x14ac:dyDescent="0.3">
      <c r="AA125" s="138"/>
      <c r="AB125" s="137"/>
      <c r="AC125" s="137"/>
      <c r="AD125" t="s">
        <v>59</v>
      </c>
      <c r="AE125">
        <v>1</v>
      </c>
      <c r="AF125">
        <v>0</v>
      </c>
      <c r="AG125">
        <v>2E-3</v>
      </c>
      <c r="AH125">
        <v>199.994</v>
      </c>
      <c r="AI125">
        <v>106.83799999999999</v>
      </c>
      <c r="AJ125">
        <v>234.036</v>
      </c>
      <c r="AK125">
        <v>0.433</v>
      </c>
      <c r="AL125">
        <f t="shared" si="8"/>
        <v>0.18557142857142858</v>
      </c>
      <c r="AN125" s="141"/>
      <c r="AO125" s="142"/>
      <c r="BA125" s="141"/>
      <c r="BB125" s="142"/>
      <c r="BN125" s="141"/>
      <c r="BO125" s="142"/>
    </row>
    <row r="126" spans="3:85" x14ac:dyDescent="0.3">
      <c r="AA126" s="138"/>
      <c r="AB126" s="137"/>
      <c r="AC126" s="137"/>
      <c r="AD126" t="s">
        <v>60</v>
      </c>
      <c r="AE126">
        <v>1</v>
      </c>
      <c r="AF126">
        <v>0</v>
      </c>
      <c r="AG126">
        <v>3.0000000000000001E-3</v>
      </c>
      <c r="AH126">
        <v>179.42</v>
      </c>
      <c r="AI126">
        <v>121.705</v>
      </c>
      <c r="AJ126">
        <v>205.035</v>
      </c>
      <c r="AK126">
        <v>0.5</v>
      </c>
      <c r="AL126">
        <f t="shared" si="8"/>
        <v>0.21428571428571427</v>
      </c>
      <c r="AN126" s="141"/>
      <c r="AO126" s="142"/>
      <c r="BA126" s="141"/>
      <c r="BB126" s="142"/>
      <c r="BC126" t="s">
        <v>8</v>
      </c>
      <c r="BD126" s="145" t="s">
        <v>82</v>
      </c>
      <c r="BE126" s="147">
        <f>100-BK113</f>
        <v>81.818181818181813</v>
      </c>
      <c r="BN126" s="141"/>
      <c r="BO126" s="142"/>
    </row>
    <row r="127" spans="3:85" x14ac:dyDescent="0.3">
      <c r="AA127" s="138"/>
      <c r="AB127" s="137"/>
      <c r="AC127" s="137"/>
      <c r="AD127" t="s">
        <v>61</v>
      </c>
      <c r="AE127">
        <v>1</v>
      </c>
      <c r="AF127">
        <v>0</v>
      </c>
      <c r="AG127">
        <v>3.0000000000000001E-3</v>
      </c>
      <c r="AH127">
        <v>170.53200000000001</v>
      </c>
      <c r="AI127">
        <v>107.797</v>
      </c>
      <c r="AJ127">
        <v>193.66300000000001</v>
      </c>
      <c r="AK127">
        <v>0.64300000000000002</v>
      </c>
      <c r="AL127">
        <f t="shared" si="8"/>
        <v>0.27557142857142858</v>
      </c>
      <c r="AN127" s="141"/>
      <c r="AO127" s="142"/>
      <c r="BA127" s="141"/>
      <c r="BB127" s="142"/>
      <c r="BC127" t="s">
        <v>68</v>
      </c>
      <c r="BD127" s="145"/>
      <c r="BE127" s="147">
        <f>100-BK116</f>
        <v>91.666666666666671</v>
      </c>
      <c r="BN127" s="141"/>
      <c r="BO127" s="142"/>
    </row>
    <row r="128" spans="3:85" x14ac:dyDescent="0.3">
      <c r="AA128" s="138"/>
      <c r="AB128" s="137"/>
      <c r="AC128" s="137"/>
      <c r="AD128" t="s">
        <v>62</v>
      </c>
      <c r="AE128">
        <v>1</v>
      </c>
      <c r="AF128">
        <v>0</v>
      </c>
      <c r="AG128">
        <v>3.0000000000000001E-3</v>
      </c>
      <c r="AH128">
        <v>146.20099999999999</v>
      </c>
      <c r="AI128">
        <v>116</v>
      </c>
      <c r="AJ128">
        <v>166.828</v>
      </c>
      <c r="AK128">
        <v>0.65900000000000003</v>
      </c>
      <c r="AL128">
        <f t="shared" si="8"/>
        <v>0.28242857142857147</v>
      </c>
      <c r="AN128" s="141"/>
      <c r="AO128" s="142"/>
      <c r="BA128" s="141"/>
      <c r="BB128" s="142"/>
      <c r="BC128" t="s">
        <v>73</v>
      </c>
      <c r="BD128" s="145"/>
      <c r="BE128" s="147">
        <f>100-BK119</f>
        <v>95.454545454545453</v>
      </c>
      <c r="BN128" s="141"/>
      <c r="BO128" s="142"/>
      <c r="CE128" t="s">
        <v>87</v>
      </c>
      <c r="CF128" t="s">
        <v>18</v>
      </c>
      <c r="CG128" t="s">
        <v>88</v>
      </c>
    </row>
    <row r="129" spans="29:85" x14ac:dyDescent="0.3">
      <c r="BC129" t="s">
        <v>77</v>
      </c>
      <c r="BD129" s="145"/>
      <c r="BE129" s="147">
        <f>100-BK122</f>
        <v>65.625</v>
      </c>
      <c r="CC129" s="137" t="s">
        <v>21</v>
      </c>
      <c r="CD129" t="s">
        <v>8</v>
      </c>
      <c r="CE129" s="147">
        <f>L98</f>
        <v>0.51099320882852295</v>
      </c>
      <c r="CF129" s="147">
        <f>L99</f>
        <v>6.4737750438112612E-2</v>
      </c>
      <c r="CG129" s="148">
        <f>E110</f>
        <v>94.73684210526315</v>
      </c>
    </row>
    <row r="130" spans="29:85" x14ac:dyDescent="0.3">
      <c r="AC130" s="142" t="s">
        <v>8</v>
      </c>
      <c r="AD130" s="143" t="s">
        <v>78</v>
      </c>
      <c r="AE130" s="143">
        <f>SUM(AE4:AE33)</f>
        <v>30</v>
      </c>
      <c r="AF130" s="143">
        <f>SUM(AF4:AF33)</f>
        <v>0</v>
      </c>
      <c r="AG130" s="143"/>
      <c r="AH130" s="143"/>
      <c r="AI130" s="143" t="s">
        <v>79</v>
      </c>
      <c r="AJ130" s="143"/>
      <c r="AK130" s="143">
        <f>(100/AE130)*AF130</f>
        <v>0</v>
      </c>
      <c r="AL130" s="143"/>
      <c r="CC130" s="137"/>
      <c r="CD130" t="s">
        <v>77</v>
      </c>
      <c r="CE130" s="147">
        <f>L107</f>
        <v>1.2121741935483867</v>
      </c>
      <c r="CF130" s="147">
        <f>L108</f>
        <v>9.5665343624866089E-2</v>
      </c>
      <c r="CG130" s="148">
        <f>E113</f>
        <v>96</v>
      </c>
    </row>
    <row r="131" spans="29:85" x14ac:dyDescent="0.3">
      <c r="AC131" s="142"/>
      <c r="AD131" s="144" t="s">
        <v>80</v>
      </c>
      <c r="AE131" s="144"/>
      <c r="AF131" s="144"/>
      <c r="AG131" s="144"/>
      <c r="AH131" s="144"/>
      <c r="AI131" s="144"/>
      <c r="AJ131" s="144"/>
      <c r="AK131" s="144">
        <f>AVERAGE(AK4:AK33)</f>
        <v>1.2698333333333334</v>
      </c>
      <c r="AL131" s="144">
        <f>AVERAGE(AL4:AL33)</f>
        <v>0.54421428571428565</v>
      </c>
      <c r="BC131" t="s">
        <v>86</v>
      </c>
      <c r="CC131" s="137"/>
      <c r="CD131" t="s">
        <v>89</v>
      </c>
      <c r="CE131" s="147">
        <f>L101</f>
        <v>0.62795932678821875</v>
      </c>
      <c r="CF131" s="147">
        <f>L102</f>
        <v>7.4426029980764918E-2</v>
      </c>
      <c r="CG131" s="148">
        <f>E111</f>
        <v>91.304347826086953</v>
      </c>
    </row>
    <row r="132" spans="29:85" x14ac:dyDescent="0.3">
      <c r="AC132" s="142"/>
      <c r="AD132" s="144" t="s">
        <v>81</v>
      </c>
      <c r="AE132" s="144"/>
      <c r="AF132" s="144"/>
      <c r="AG132" s="144"/>
      <c r="AH132" s="144"/>
      <c r="AI132" s="144"/>
      <c r="AJ132" s="144"/>
      <c r="AK132" s="144">
        <f>STDEV(AK4:AK33)</f>
        <v>0.86235727788002337</v>
      </c>
      <c r="AL132" s="144">
        <f>(STDEV(AL4:AL33))/(SQRT(COUNT(AL4:AL33)))</f>
        <v>6.7476076246234251E-2</v>
      </c>
      <c r="CC132" s="137"/>
      <c r="CD132" t="s">
        <v>90</v>
      </c>
      <c r="CE132" s="147">
        <f>L104</f>
        <v>0.86196774193548398</v>
      </c>
      <c r="CF132" s="147">
        <f>L105</f>
        <v>0.12632064584666114</v>
      </c>
      <c r="CG132" s="148">
        <f>E112</f>
        <v>79.166666666666657</v>
      </c>
    </row>
    <row r="133" spans="29:85" x14ac:dyDescent="0.3">
      <c r="AC133" s="142" t="s">
        <v>68</v>
      </c>
      <c r="AD133" s="143" t="s">
        <v>78</v>
      </c>
      <c r="AE133" s="143">
        <f>SUM(AE34:AE66)</f>
        <v>33</v>
      </c>
      <c r="AF133" s="143">
        <f>SUM(AF34:AF66)</f>
        <v>2</v>
      </c>
      <c r="AG133" s="143"/>
      <c r="AH133" s="143"/>
      <c r="AI133" s="143" t="s">
        <v>79</v>
      </c>
      <c r="AJ133" s="143"/>
      <c r="AK133" s="143">
        <f>(100/AE133)*AF133</f>
        <v>6.0606060606060606</v>
      </c>
      <c r="AL133" s="143"/>
      <c r="CC133" s="137" t="s">
        <v>14</v>
      </c>
      <c r="CD133" t="s">
        <v>8</v>
      </c>
      <c r="CE133" s="147">
        <f>Y93</f>
        <v>0.60675315568022437</v>
      </c>
      <c r="CF133" s="147">
        <f>Y94</f>
        <v>0.13091640449397754</v>
      </c>
      <c r="CG133" s="148">
        <f>R105</f>
        <v>73.913043478260875</v>
      </c>
    </row>
    <row r="134" spans="29:85" x14ac:dyDescent="0.3">
      <c r="AC134" s="142"/>
      <c r="AD134" s="144" t="s">
        <v>80</v>
      </c>
      <c r="AE134" s="144"/>
      <c r="AF134" s="144"/>
      <c r="AG134" s="144"/>
      <c r="AH134" s="144"/>
      <c r="AI134" s="144"/>
      <c r="AJ134" s="144"/>
      <c r="AK134" s="144">
        <f>AVERAGE(AK34:AK66)</f>
        <v>1.0480645161290323</v>
      </c>
      <c r="AL134" s="144">
        <f>AVERAGE(AL34:AL66)</f>
        <v>0.42194805194805202</v>
      </c>
      <c r="CC134" s="137"/>
      <c r="CD134" t="s">
        <v>77</v>
      </c>
      <c r="CE134" s="147">
        <f>Y102</f>
        <v>0.76493688639551194</v>
      </c>
      <c r="CF134" s="147">
        <f>Y103</f>
        <v>0.10200340850024497</v>
      </c>
      <c r="CG134" s="148">
        <f>R108</f>
        <v>86.956521739130437</v>
      </c>
    </row>
    <row r="135" spans="29:85" x14ac:dyDescent="0.3">
      <c r="AC135" s="142"/>
      <c r="AD135" s="144" t="s">
        <v>81</v>
      </c>
      <c r="AE135" s="144"/>
      <c r="AF135" s="144"/>
      <c r="AG135" s="144"/>
      <c r="AH135" s="144"/>
      <c r="AI135" s="144"/>
      <c r="AJ135" s="144"/>
      <c r="AK135" s="144">
        <f>STDEV(AK34:AK66)</f>
        <v>0.73586579100104332</v>
      </c>
      <c r="AL135" s="144">
        <f>(STDEV(AL34:AL66))/(SQRT(COUNT(AL34:AL66)))</f>
        <v>5.643127590174446E-2</v>
      </c>
      <c r="CC135" s="137"/>
      <c r="CD135" t="s">
        <v>89</v>
      </c>
      <c r="CE135" s="147">
        <f>Y96</f>
        <v>0.77308064516129038</v>
      </c>
      <c r="CF135" s="147">
        <f>Y97</f>
        <v>0.12486939005871259</v>
      </c>
      <c r="CG135" s="148">
        <f>R106</f>
        <v>94.73684210526315</v>
      </c>
    </row>
    <row r="136" spans="29:85" x14ac:dyDescent="0.3">
      <c r="AC136" s="142" t="s">
        <v>73</v>
      </c>
      <c r="AD136" s="143" t="s">
        <v>78</v>
      </c>
      <c r="AE136" s="143">
        <f>SUM(AE67:AE93)</f>
        <v>26</v>
      </c>
      <c r="AF136" s="143">
        <f>SUM(AF67:AF93)</f>
        <v>3</v>
      </c>
      <c r="AG136" s="143"/>
      <c r="AH136" s="143"/>
      <c r="AI136" s="143" t="s">
        <v>79</v>
      </c>
      <c r="AJ136" s="143"/>
      <c r="AK136" s="143">
        <f>(100/AE136)*AF136</f>
        <v>11.538461538461538</v>
      </c>
      <c r="AL136" s="143"/>
      <c r="CC136" s="149"/>
      <c r="CD136" s="150" t="s">
        <v>90</v>
      </c>
      <c r="CE136" s="151">
        <f>Y99</f>
        <v>0.79488479262672807</v>
      </c>
      <c r="CF136" s="151">
        <f>Y100</f>
        <v>0.1220292910720506</v>
      </c>
      <c r="CG136" s="152">
        <f>R107</f>
        <v>85.714285714285722</v>
      </c>
    </row>
    <row r="137" spans="29:85" x14ac:dyDescent="0.3">
      <c r="AC137" s="142"/>
      <c r="AD137" s="144" t="s">
        <v>80</v>
      </c>
      <c r="AE137" s="144"/>
      <c r="AF137" s="144"/>
      <c r="AG137" s="144"/>
      <c r="AH137" s="144"/>
      <c r="AI137" s="144"/>
      <c r="AJ137" s="144"/>
      <c r="AK137" s="144">
        <f>AVERAGE(AK67:AK93)</f>
        <v>0.83052173913043481</v>
      </c>
      <c r="AL137" s="144">
        <f>AVERAGE(AL67:AL93)</f>
        <v>0.3032063492063492</v>
      </c>
      <c r="CC137" s="137" t="s">
        <v>23</v>
      </c>
      <c r="CD137" t="s">
        <v>8</v>
      </c>
      <c r="CE137" s="147">
        <f>BY107</f>
        <v>0.37862068965517237</v>
      </c>
      <c r="CF137" s="147">
        <f>BY108</f>
        <v>6.5403897812878045E-2</v>
      </c>
      <c r="CG137" s="148">
        <f>BR119</f>
        <v>71.875</v>
      </c>
    </row>
    <row r="138" spans="29:85" x14ac:dyDescent="0.3">
      <c r="AC138" s="142"/>
      <c r="AD138" s="144" t="s">
        <v>81</v>
      </c>
      <c r="AE138" s="144"/>
      <c r="AF138" s="144"/>
      <c r="AG138" s="144"/>
      <c r="AH138" s="144"/>
      <c r="AI138" s="144"/>
      <c r="AJ138" s="144"/>
      <c r="AK138" s="144">
        <f>STDEV(AK67:AK93)</f>
        <v>0.51747541615434289</v>
      </c>
      <c r="AL138" s="144">
        <f>(STDEV(AL67:AL93))/(SQRT(COUNT(AL67:AL93)))</f>
        <v>4.6436298992699541E-2</v>
      </c>
      <c r="CC138" s="137"/>
      <c r="CD138" t="s">
        <v>77</v>
      </c>
      <c r="CE138" s="147">
        <f>BY116</f>
        <v>0.25846474953617815</v>
      </c>
      <c r="CF138" s="147">
        <f>BY117</f>
        <v>3.7191998077251598E-2</v>
      </c>
      <c r="CG138" s="148">
        <f>BR122</f>
        <v>92.857142857142861</v>
      </c>
    </row>
    <row r="139" spans="29:85" x14ac:dyDescent="0.3">
      <c r="AC139" s="142" t="s">
        <v>77</v>
      </c>
      <c r="AD139" s="143" t="s">
        <v>78</v>
      </c>
      <c r="AE139" s="143">
        <f>SUM(AE94:AE128)</f>
        <v>35</v>
      </c>
      <c r="AF139" s="143">
        <f>SUM(AF94:AF128)</f>
        <v>1</v>
      </c>
      <c r="AG139" s="143"/>
      <c r="AH139" s="143"/>
      <c r="AI139" s="143" t="s">
        <v>79</v>
      </c>
      <c r="AJ139" s="143"/>
      <c r="AK139" s="143">
        <f>(100/AE139)*AF139</f>
        <v>2.8571428571428572</v>
      </c>
      <c r="AL139" s="143"/>
      <c r="CC139" s="137"/>
      <c r="CD139" t="s">
        <v>89</v>
      </c>
      <c r="CE139" s="147">
        <f>BY110</f>
        <v>0.37796103896103894</v>
      </c>
      <c r="CF139" s="147">
        <f>BY111</f>
        <v>8.329657348202768E-2</v>
      </c>
      <c r="CG139" s="148">
        <f>BR120</f>
        <v>80</v>
      </c>
    </row>
    <row r="140" spans="29:85" x14ac:dyDescent="0.3">
      <c r="AC140" s="142"/>
      <c r="AD140" s="144" t="s">
        <v>80</v>
      </c>
      <c r="AE140" s="144"/>
      <c r="AF140" s="144"/>
      <c r="AG140" s="144"/>
      <c r="AH140" s="144"/>
      <c r="AI140" s="144"/>
      <c r="AJ140" s="144"/>
      <c r="AK140" s="144">
        <f>AVERAGE(AK94:AK128)</f>
        <v>0.66755882352941176</v>
      </c>
      <c r="AL140" s="144">
        <f>AVERAGE(AL94:AL128)</f>
        <v>0.27792244897959179</v>
      </c>
      <c r="CC140" s="137"/>
      <c r="CD140" t="s">
        <v>90</v>
      </c>
      <c r="CE140" s="147">
        <f>BY113</f>
        <v>0.41012987012987012</v>
      </c>
      <c r="CF140" s="147">
        <f>BY114</f>
        <v>6.3747342126166395E-2</v>
      </c>
      <c r="CG140" s="148">
        <f>BR121</f>
        <v>95.833333333333329</v>
      </c>
    </row>
    <row r="141" spans="29:85" x14ac:dyDescent="0.3">
      <c r="AC141" s="142"/>
      <c r="AD141" s="144" t="s">
        <v>81</v>
      </c>
      <c r="AE141" s="144"/>
      <c r="AF141" s="144"/>
      <c r="AG141" s="144"/>
      <c r="AH141" s="144"/>
      <c r="AI141" s="144"/>
      <c r="AJ141" s="144"/>
      <c r="AK141" s="144">
        <f>STDEV(AK94:AK128)</f>
        <v>0.44470352338121283</v>
      </c>
      <c r="AL141" s="144">
        <f>(STDEV(AL94:AL128))/(SQRT(COUNT(AL94:AL128)))</f>
        <v>3.2773578345784586E-2</v>
      </c>
      <c r="CC141" s="137" t="s">
        <v>27</v>
      </c>
      <c r="CD141" t="s">
        <v>8</v>
      </c>
      <c r="CE141" s="147">
        <f>BL114</f>
        <v>0.39062573789846511</v>
      </c>
      <c r="CF141" s="147">
        <f>BL115</f>
        <v>6.6578660374011736E-2</v>
      </c>
      <c r="CG141" s="148">
        <f>BE126</f>
        <v>81.818181818181813</v>
      </c>
    </row>
    <row r="142" spans="29:85" x14ac:dyDescent="0.3">
      <c r="CC142" s="137"/>
      <c r="CD142" t="s">
        <v>77</v>
      </c>
      <c r="CE142" s="147">
        <f>BL123</f>
        <v>0.35286178107606686</v>
      </c>
      <c r="CF142" s="147">
        <f>BL124</f>
        <v>6.6309916734177965E-2</v>
      </c>
      <c r="CG142" s="148">
        <f>BE129</f>
        <v>65.625</v>
      </c>
    </row>
    <row r="143" spans="29:85" x14ac:dyDescent="0.3">
      <c r="AC143" t="s">
        <v>8</v>
      </c>
      <c r="AD143" s="145" t="s">
        <v>82</v>
      </c>
      <c r="AE143" s="147">
        <f>100-AK130</f>
        <v>100</v>
      </c>
      <c r="CC143" s="137"/>
      <c r="CD143" t="s">
        <v>89</v>
      </c>
      <c r="CE143" s="147">
        <f>BL117</f>
        <v>0.48252467532467525</v>
      </c>
      <c r="CF143" s="147">
        <f>BL118</f>
        <v>7.2636638051220698E-2</v>
      </c>
      <c r="CG143" s="148">
        <f>BE127</f>
        <v>91.666666666666671</v>
      </c>
    </row>
    <row r="144" spans="29:85" x14ac:dyDescent="0.3">
      <c r="AC144" t="s">
        <v>68</v>
      </c>
      <c r="AD144" s="145"/>
      <c r="AE144" s="147">
        <f>100-AK133</f>
        <v>93.939393939393938</v>
      </c>
      <c r="CC144" s="149"/>
      <c r="CD144" s="150" t="s">
        <v>90</v>
      </c>
      <c r="CE144" s="151">
        <f>BL120</f>
        <v>0.3853423848878394</v>
      </c>
      <c r="CF144" s="151">
        <f>BL121</f>
        <v>6.7912904758023585E-2</v>
      </c>
      <c r="CG144" s="152">
        <f>BE128</f>
        <v>95.454545454545453</v>
      </c>
    </row>
    <row r="145" spans="29:85" x14ac:dyDescent="0.3">
      <c r="AC145" t="s">
        <v>73</v>
      </c>
      <c r="AD145" s="145"/>
      <c r="AE145" s="147">
        <f>100-AK136</f>
        <v>88.461538461538467</v>
      </c>
      <c r="CC145" s="137" t="s">
        <v>28</v>
      </c>
      <c r="CD145" t="s">
        <v>8</v>
      </c>
      <c r="CE145" s="147">
        <f>AL131</f>
        <v>0.54421428571428565</v>
      </c>
      <c r="CF145" s="147">
        <f>AL132</f>
        <v>6.7476076246234251E-2</v>
      </c>
      <c r="CG145" s="148">
        <f>AE143</f>
        <v>100</v>
      </c>
    </row>
    <row r="146" spans="29:85" x14ac:dyDescent="0.3">
      <c r="AC146" t="s">
        <v>77</v>
      </c>
      <c r="AD146" s="145"/>
      <c r="AE146" s="147">
        <f>100-AK139</f>
        <v>97.142857142857139</v>
      </c>
      <c r="CC146" s="137"/>
      <c r="CD146" t="s">
        <v>77</v>
      </c>
      <c r="CE146" s="147">
        <f>AL140</f>
        <v>0.27792244897959179</v>
      </c>
      <c r="CF146" s="147">
        <f>AL141</f>
        <v>3.2773578345784586E-2</v>
      </c>
      <c r="CG146" s="148">
        <f>AE146</f>
        <v>97.142857142857139</v>
      </c>
    </row>
    <row r="147" spans="29:85" x14ac:dyDescent="0.3">
      <c r="CC147" s="137"/>
      <c r="CD147" t="s">
        <v>89</v>
      </c>
      <c r="CE147" s="147">
        <f>AL134</f>
        <v>0.42194805194805202</v>
      </c>
      <c r="CF147" s="147">
        <f>AL135</f>
        <v>5.643127590174446E-2</v>
      </c>
      <c r="CG147" s="148">
        <f>AE144</f>
        <v>93.939393939393938</v>
      </c>
    </row>
    <row r="148" spans="29:85" x14ac:dyDescent="0.3">
      <c r="AC148" t="s">
        <v>84</v>
      </c>
      <c r="CC148" s="137"/>
      <c r="CD148" t="s">
        <v>90</v>
      </c>
      <c r="CE148" s="147">
        <f>AL137</f>
        <v>0.3032063492063492</v>
      </c>
      <c r="CF148" s="147">
        <f>AL138</f>
        <v>4.6436298992699541E-2</v>
      </c>
      <c r="CG148" s="148">
        <f>AE145</f>
        <v>88.461538461538467</v>
      </c>
    </row>
    <row r="149" spans="29:85" x14ac:dyDescent="0.3">
      <c r="CC149" s="137" t="s">
        <v>31</v>
      </c>
      <c r="CD149" t="s">
        <v>8</v>
      </c>
      <c r="CE149" s="147">
        <f>AY79</f>
        <v>0.38455714285714282</v>
      </c>
      <c r="CF149" s="147">
        <f>AY80</f>
        <v>6.3067602980054968E-2</v>
      </c>
      <c r="CG149" s="148">
        <f>AR91</f>
        <v>80</v>
      </c>
    </row>
    <row r="150" spans="29:85" x14ac:dyDescent="0.3">
      <c r="CC150" s="137"/>
      <c r="CD150" t="s">
        <v>77</v>
      </c>
      <c r="CE150" s="147">
        <f>AY88</f>
        <v>0.26320714285714286</v>
      </c>
      <c r="CF150" s="147">
        <f>AY89</f>
        <v>6.1472775208515962E-2</v>
      </c>
      <c r="CG150" s="148">
        <f>AR94</f>
        <v>85</v>
      </c>
    </row>
    <row r="151" spans="29:85" x14ac:dyDescent="0.3">
      <c r="CC151" s="137"/>
      <c r="CD151" t="s">
        <v>89</v>
      </c>
      <c r="CE151" s="147">
        <f>AY82</f>
        <v>0.29546616541353382</v>
      </c>
      <c r="CF151" s="147">
        <f>AY83</f>
        <v>5.4459213404032009E-2</v>
      </c>
      <c r="CG151" s="148">
        <f>AR92</f>
        <v>89.473684210526315</v>
      </c>
    </row>
    <row r="152" spans="29:85" x14ac:dyDescent="0.3">
      <c r="CC152" s="137"/>
      <c r="CD152" t="s">
        <v>90</v>
      </c>
      <c r="CE152" s="147">
        <f>AY85</f>
        <v>0.15532653061224488</v>
      </c>
      <c r="CF152" s="147">
        <f>AY86</f>
        <v>2.6952852394553875E-2</v>
      </c>
      <c r="CG152" s="148">
        <f>AR93</f>
        <v>85.714285714285708</v>
      </c>
    </row>
  </sheetData>
  <mergeCells count="124">
    <mergeCell ref="CC133:CC136"/>
    <mergeCell ref="CC137:CC140"/>
    <mergeCell ref="CC141:CC144"/>
    <mergeCell ref="AD143:AD146"/>
    <mergeCell ref="CC145:CC148"/>
    <mergeCell ref="CC149:CC152"/>
    <mergeCell ref="AC106:AC119"/>
    <mergeCell ref="D110:D113"/>
    <mergeCell ref="BQ119:BQ122"/>
    <mergeCell ref="AC120:AC128"/>
    <mergeCell ref="BD126:BD129"/>
    <mergeCell ref="CC129:CC132"/>
    <mergeCell ref="AQ91:AQ94"/>
    <mergeCell ref="P92:P94"/>
    <mergeCell ref="AB94:AB128"/>
    <mergeCell ref="AC94:AC105"/>
    <mergeCell ref="BP94:BP104"/>
    <mergeCell ref="P95:P97"/>
    <mergeCell ref="P98:P100"/>
    <mergeCell ref="P101:P103"/>
    <mergeCell ref="BC101:BC111"/>
    <mergeCell ref="Q105:Q108"/>
    <mergeCell ref="BO77:BO104"/>
    <mergeCell ref="BP77:BP84"/>
    <mergeCell ref="C79:C84"/>
    <mergeCell ref="AC81:AC93"/>
    <mergeCell ref="P84:P90"/>
    <mergeCell ref="BB84:BB111"/>
    <mergeCell ref="BC84:BC87"/>
    <mergeCell ref="C85:C95"/>
    <mergeCell ref="BP85:BP93"/>
    <mergeCell ref="BC88:BC100"/>
    <mergeCell ref="BC67:BC74"/>
    <mergeCell ref="O68:O90"/>
    <mergeCell ref="P68:P73"/>
    <mergeCell ref="AP68:AP76"/>
    <mergeCell ref="BP70:BP76"/>
    <mergeCell ref="B71:B95"/>
    <mergeCell ref="C71:C78"/>
    <mergeCell ref="P74:P83"/>
    <mergeCell ref="BC75:BC83"/>
    <mergeCell ref="AC77:AC80"/>
    <mergeCell ref="BP53:BP61"/>
    <mergeCell ref="C57:C64"/>
    <mergeCell ref="AO57:AO76"/>
    <mergeCell ref="AP57:AP62"/>
    <mergeCell ref="P60:P67"/>
    <mergeCell ref="AC62:AC66"/>
    <mergeCell ref="BB62:BB83"/>
    <mergeCell ref="BC62:BC66"/>
    <mergeCell ref="BP62:BP69"/>
    <mergeCell ref="AP63:AP67"/>
    <mergeCell ref="B46:B70"/>
    <mergeCell ref="C46:C56"/>
    <mergeCell ref="AC46:AC61"/>
    <mergeCell ref="O47:O67"/>
    <mergeCell ref="P47:P52"/>
    <mergeCell ref="BC51:BC61"/>
    <mergeCell ref="P53:P59"/>
    <mergeCell ref="AP53:AP56"/>
    <mergeCell ref="C65:C70"/>
    <mergeCell ref="AB67:AB93"/>
    <mergeCell ref="C39:C45"/>
    <mergeCell ref="P40:P46"/>
    <mergeCell ref="BC42:BC50"/>
    <mergeCell ref="AO43:AO56"/>
    <mergeCell ref="AP43:AP44"/>
    <mergeCell ref="AP45:AP52"/>
    <mergeCell ref="C33:C38"/>
    <mergeCell ref="BO33:BO52"/>
    <mergeCell ref="BP33:BP36"/>
    <mergeCell ref="AB34:AB66"/>
    <mergeCell ref="AC34:AC45"/>
    <mergeCell ref="P36:P39"/>
    <mergeCell ref="AP37:AP42"/>
    <mergeCell ref="BB37:BB61"/>
    <mergeCell ref="BC37:BC41"/>
    <mergeCell ref="BP37:BP44"/>
    <mergeCell ref="B23:B45"/>
    <mergeCell ref="C23:C32"/>
    <mergeCell ref="AO24:AO42"/>
    <mergeCell ref="AP24:AP31"/>
    <mergeCell ref="BP25:BP32"/>
    <mergeCell ref="AC26:AC33"/>
    <mergeCell ref="BC26:BC36"/>
    <mergeCell ref="O27:O46"/>
    <mergeCell ref="P27:P35"/>
    <mergeCell ref="AP32:AP36"/>
    <mergeCell ref="BA4:BA111"/>
    <mergeCell ref="BB4:BB36"/>
    <mergeCell ref="BC4:BC14"/>
    <mergeCell ref="BN4:BN104"/>
    <mergeCell ref="BO4:BO32"/>
    <mergeCell ref="BP4:BP8"/>
    <mergeCell ref="BP9:BP24"/>
    <mergeCell ref="BC15:BC25"/>
    <mergeCell ref="BP45:BP52"/>
    <mergeCell ref="BO53:BO76"/>
    <mergeCell ref="AA4:AA128"/>
    <mergeCell ref="AB4:AB33"/>
    <mergeCell ref="AC4:AC9"/>
    <mergeCell ref="AN4:AN76"/>
    <mergeCell ref="AO4:AO23"/>
    <mergeCell ref="AP4:AP9"/>
    <mergeCell ref="AC10:AC25"/>
    <mergeCell ref="AP10:AP15"/>
    <mergeCell ref="AP16:AP23"/>
    <mergeCell ref="AC67:AC76"/>
    <mergeCell ref="A4:A95"/>
    <mergeCell ref="B4:B22"/>
    <mergeCell ref="C4:C10"/>
    <mergeCell ref="N4:N90"/>
    <mergeCell ref="O4:O26"/>
    <mergeCell ref="P4:P14"/>
    <mergeCell ref="C11:C16"/>
    <mergeCell ref="P15:P20"/>
    <mergeCell ref="C17:C22"/>
    <mergeCell ref="P21:P26"/>
    <mergeCell ref="A2:K2"/>
    <mergeCell ref="N2:X2"/>
    <mergeCell ref="AA2:AK2"/>
    <mergeCell ref="AN2:AX2"/>
    <mergeCell ref="BA2:BK2"/>
    <mergeCell ref="BN2:BX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Production</vt:lpstr>
      <vt:lpstr>Growth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Kolzenburg</dc:creator>
  <cp:lastModifiedBy>Regina Kolzenburg</cp:lastModifiedBy>
  <dcterms:created xsi:type="dcterms:W3CDTF">2021-03-10T11:42:02Z</dcterms:created>
  <dcterms:modified xsi:type="dcterms:W3CDTF">2021-03-10T12:04:34Z</dcterms:modified>
</cp:coreProperties>
</file>