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toro/Dropbox/ In Progress/Current Research/Public Policy School Ranking/Data and Analysis/"/>
    </mc:Choice>
  </mc:AlternateContent>
  <xr:revisionPtr revIDLastSave="0" documentId="13_ncr:1_{1C87D0F5-C24B-5241-9724-7391492DF3CD}" xr6:coauthVersionLast="46" xr6:coauthVersionMax="46" xr10:uidLastSave="{00000000-0000-0000-0000-000000000000}"/>
  <bookViews>
    <workbookView xWindow="0" yWindow="500" windowWidth="40960" windowHeight="22540" activeTab="5" xr2:uid="{D496BA4B-A6CA-1246-8142-BF8A2F747151}"/>
  </bookViews>
  <sheets>
    <sheet name="Chart1" sheetId="2" r:id="rId1"/>
    <sheet name="Chart2a" sheetId="6" r:id="rId2"/>
    <sheet name="Chart2b" sheetId="7" r:id="rId3"/>
    <sheet name="Main Table" sheetId="1" r:id="rId4"/>
    <sheet name="Countries" sheetId="5" r:id="rId5"/>
    <sheet name="Cumulative pubs" sheetId="3" r:id="rId6"/>
    <sheet name="Cumulative cites" sheetId="4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3" l="1"/>
  <c r="D3" i="3"/>
  <c r="D2" i="3"/>
  <c r="C40" i="3"/>
  <c r="C41" i="3" s="1"/>
  <c r="C42" i="3" s="1"/>
  <c r="C43" i="3" s="1"/>
  <c r="C44" i="3" s="1"/>
  <c r="C45" i="3" s="1"/>
  <c r="C46" i="3" s="1"/>
  <c r="D4" i="4"/>
  <c r="D3" i="4"/>
  <c r="D2" i="4"/>
  <c r="C34" i="5"/>
  <c r="C20" i="5"/>
  <c r="C14" i="5"/>
  <c r="F13" i="5"/>
  <c r="G52" i="1" l="1"/>
  <c r="J52" i="1"/>
  <c r="I52" i="1"/>
  <c r="F52" i="1"/>
  <c r="M38" i="1" l="1"/>
  <c r="L38" i="1"/>
  <c r="K38" i="1"/>
  <c r="M12" i="1" l="1"/>
  <c r="L12" i="1"/>
  <c r="K12" i="1"/>
  <c r="C5" i="5"/>
  <c r="M4" i="1"/>
  <c r="L4" i="1"/>
  <c r="K4" i="1"/>
  <c r="C2" i="4" l="1"/>
  <c r="C3" i="4" s="1"/>
  <c r="C4" i="4" s="1"/>
  <c r="C5" i="4" s="1"/>
  <c r="C6" i="4" s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" i="3"/>
  <c r="C3" i="3" s="1"/>
  <c r="C28" i="4" l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" i="3"/>
  <c r="M51" i="1"/>
  <c r="M45" i="1"/>
  <c r="M42" i="1"/>
  <c r="M50" i="1"/>
  <c r="M49" i="1"/>
  <c r="M44" i="1"/>
  <c r="M41" i="1"/>
  <c r="M48" i="1"/>
  <c r="M43" i="1"/>
  <c r="M46" i="1"/>
  <c r="M47" i="1"/>
  <c r="M40" i="1"/>
  <c r="M39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1" i="1"/>
  <c r="M10" i="1"/>
  <c r="M9" i="1"/>
  <c r="M8" i="1"/>
  <c r="M7" i="1"/>
  <c r="M6" i="1"/>
  <c r="M5" i="1"/>
  <c r="M3" i="1"/>
  <c r="M2" i="1"/>
  <c r="C5" i="3" l="1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L51" i="1"/>
  <c r="K51" i="1"/>
  <c r="L45" i="1"/>
  <c r="K45" i="1"/>
  <c r="L42" i="1"/>
  <c r="K42" i="1"/>
  <c r="L50" i="1"/>
  <c r="K50" i="1"/>
  <c r="L49" i="1"/>
  <c r="K49" i="1"/>
  <c r="L44" i="1"/>
  <c r="K44" i="1"/>
  <c r="L41" i="1"/>
  <c r="K41" i="1"/>
  <c r="L48" i="1"/>
  <c r="K48" i="1"/>
  <c r="L43" i="1"/>
  <c r="K43" i="1"/>
  <c r="L46" i="1"/>
  <c r="K46" i="1"/>
  <c r="L47" i="1"/>
  <c r="K47" i="1"/>
  <c r="L40" i="1"/>
  <c r="K40" i="1"/>
  <c r="L39" i="1"/>
  <c r="K39" i="1"/>
  <c r="L37" i="1"/>
  <c r="K37" i="1"/>
  <c r="L36" i="1"/>
  <c r="K36" i="1"/>
  <c r="L34" i="1"/>
  <c r="K34" i="1"/>
  <c r="L33" i="1"/>
  <c r="K33" i="1"/>
  <c r="L32" i="1"/>
  <c r="K32" i="1"/>
  <c r="L31" i="1"/>
  <c r="K31" i="1"/>
  <c r="L30" i="1"/>
  <c r="K30" i="1"/>
  <c r="L29" i="1"/>
  <c r="K29" i="1"/>
  <c r="L26" i="1"/>
  <c r="K26" i="1"/>
  <c r="L24" i="1"/>
  <c r="K24" i="1"/>
  <c r="L35" i="1"/>
  <c r="K35" i="1"/>
  <c r="L28" i="1"/>
  <c r="K28" i="1"/>
  <c r="L14" i="1"/>
  <c r="K14" i="1"/>
  <c r="L13" i="1"/>
  <c r="K13" i="1"/>
  <c r="L27" i="1"/>
  <c r="K27" i="1"/>
  <c r="L25" i="1"/>
  <c r="K25" i="1"/>
  <c r="L23" i="1"/>
  <c r="K23" i="1"/>
  <c r="L22" i="1"/>
  <c r="K22" i="1"/>
  <c r="L21" i="1"/>
  <c r="K21" i="1"/>
  <c r="L20" i="1"/>
  <c r="K20" i="1"/>
  <c r="L19" i="1"/>
  <c r="K19" i="1"/>
  <c r="L18" i="1"/>
  <c r="K18" i="1"/>
  <c r="L16" i="1"/>
  <c r="K16" i="1"/>
  <c r="L15" i="1"/>
  <c r="K15" i="1"/>
  <c r="L11" i="1"/>
  <c r="K11" i="1"/>
  <c r="L9" i="1"/>
  <c r="K9" i="1"/>
  <c r="L7" i="1"/>
  <c r="K7" i="1"/>
  <c r="L6" i="1"/>
  <c r="K6" i="1"/>
  <c r="L5" i="1"/>
  <c r="K5" i="1"/>
  <c r="L3" i="1"/>
  <c r="K3" i="1"/>
  <c r="L17" i="1"/>
  <c r="K17" i="1"/>
  <c r="L10" i="1"/>
  <c r="K10" i="1"/>
  <c r="L8" i="1"/>
  <c r="K8" i="1"/>
  <c r="L2" i="1"/>
  <c r="K2" i="1"/>
  <c r="C37" i="3" l="1"/>
  <c r="C38" i="3" s="1"/>
  <c r="C39" i="3" s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3" i="1"/>
</calcChain>
</file>

<file path=xl/sharedStrings.xml><?xml version="1.0" encoding="utf-8"?>
<sst xmlns="http://schemas.openxmlformats.org/spreadsheetml/2006/main" count="296" uniqueCount="119">
  <si>
    <t>2019 5 Year TC</t>
  </si>
  <si>
    <t>Number of pubs</t>
  </si>
  <si>
    <t>90%Confidence Interval Lower</t>
  </si>
  <si>
    <t>90%Confidence Interval Upper</t>
  </si>
  <si>
    <t>Error Bar for Excel</t>
  </si>
  <si>
    <t>Peking</t>
  </si>
  <si>
    <t>Melbourne</t>
  </si>
  <si>
    <t>RMIT</t>
  </si>
  <si>
    <t>Tsinghua</t>
  </si>
  <si>
    <t>Renmin</t>
  </si>
  <si>
    <t>Shanghai Jiao Tong</t>
  </si>
  <si>
    <t>Guanxi</t>
  </si>
  <si>
    <t>Murdoch</t>
  </si>
  <si>
    <t>Tokyo</t>
  </si>
  <si>
    <t>Chiang Mai</t>
  </si>
  <si>
    <t>KDI</t>
  </si>
  <si>
    <t>Osaka</t>
  </si>
  <si>
    <t>Ateneo</t>
  </si>
  <si>
    <t>Meiji</t>
  </si>
  <si>
    <t>TISS</t>
  </si>
  <si>
    <t>Jindal</t>
  </si>
  <si>
    <t>Azim Premji</t>
  </si>
  <si>
    <t>Hokkaido</t>
  </si>
  <si>
    <t>Kyung Hee</t>
  </si>
  <si>
    <t>Sydney</t>
  </si>
  <si>
    <t>Hitotsubashi</t>
  </si>
  <si>
    <t>Iwate</t>
  </si>
  <si>
    <t>Chiba</t>
  </si>
  <si>
    <t>Chuo</t>
  </si>
  <si>
    <t>Doshisha University</t>
  </si>
  <si>
    <t>Fulbright U Vietnam</t>
  </si>
  <si>
    <t>Ghazali Shafie</t>
  </si>
  <si>
    <t>Hosei</t>
  </si>
  <si>
    <t>JSW</t>
  </si>
  <si>
    <t>Korea U</t>
  </si>
  <si>
    <t>Kyoto University</t>
  </si>
  <si>
    <t>Mumbai</t>
  </si>
  <si>
    <t>Nanjing</t>
  </si>
  <si>
    <t>Name</t>
  </si>
  <si>
    <t>Country</t>
  </si>
  <si>
    <r>
      <t>School of Government, Peking University </t>
    </r>
    <r>
      <rPr>
        <sz val="8"/>
        <color theme="1"/>
        <rFont val="Calibri"/>
        <family val="2"/>
        <scheme val="minor"/>
      </rPr>
      <t> </t>
    </r>
  </si>
  <si>
    <t>China</t>
  </si>
  <si>
    <t>Melbourne School of Government, University of Melbourne</t>
  </si>
  <si>
    <t>Australia</t>
  </si>
  <si>
    <t>School of Government &amp; Public Policy</t>
  </si>
  <si>
    <t>Indonesia</t>
  </si>
  <si>
    <t>School of Global, Urban, and Social Studies, RMIT University</t>
  </si>
  <si>
    <t>Crawford School of Public Policy, Australian National University</t>
  </si>
  <si>
    <t>School of Public Policy &amp; Management, Tsinghua University</t>
  </si>
  <si>
    <t>School of Public Administration, Renmin People's University of China</t>
  </si>
  <si>
    <t>Lew Kuan Yew School of Public Policy, National University of Singapore </t>
  </si>
  <si>
    <t>Singapore</t>
  </si>
  <si>
    <t>School of International and Public Affairs, Shanghai Jiao Tong University</t>
  </si>
  <si>
    <t>Sir Walter Murdoch School of Public Policy &amp; International Affairs, Murdoch University</t>
  </si>
  <si>
    <t>School of Public Economics and Administration, Shanghai University of Finance and Economics </t>
  </si>
  <si>
    <t>JSW School of Public Policy, Indian Institute of Technology</t>
  </si>
  <si>
    <t>India</t>
  </si>
  <si>
    <t>Pakistan</t>
  </si>
  <si>
    <t>School of Government, Sun Yat-sen University</t>
  </si>
  <si>
    <t>Graduate Schook of Public Policy, The University of Tokyo </t>
  </si>
  <si>
    <t>Japan</t>
  </si>
  <si>
    <t>School of Public Policy, Chiang Mai </t>
  </si>
  <si>
    <t>Thailand</t>
  </si>
  <si>
    <t>KDI School of Public Policy &amp; Management</t>
  </si>
  <si>
    <t>South Korea</t>
  </si>
  <si>
    <t>Graduate School of Public Administration, Seoul National University</t>
  </si>
  <si>
    <t>School of Public Administration, National Institute of Development Administration (NIDA)</t>
  </si>
  <si>
    <t>The Osaka School of International Public Policy, Osaka University</t>
  </si>
  <si>
    <t>School of Government, Victoria University of Wellington </t>
  </si>
  <si>
    <t>New Zealand</t>
  </si>
  <si>
    <t>Ateneo School of Government, Ateneo de Manila University</t>
  </si>
  <si>
    <t>Philippines</t>
  </si>
  <si>
    <t>Graduate School of Governance, Sungkyunkwan University</t>
  </si>
  <si>
    <t xml:space="preserve">South Korea </t>
  </si>
  <si>
    <t>Graduate School of Governance Studies, Meiji University</t>
  </si>
  <si>
    <t>School of Public Policy &amp; Governance, Tata Institute of Social Sciences </t>
  </si>
  <si>
    <t>Graduate School of Policy Studies, Kwansei Gakuin </t>
  </si>
  <si>
    <t>Graduate School of International Relations, International University of Japan </t>
  </si>
  <si>
    <t>Jindal School of Government &amp; Public Policy, O.P. Jindal Global University</t>
  </si>
  <si>
    <t>Graduate School of Policy Science, Ritsumeikan University </t>
  </si>
  <si>
    <t>School of Policy and Governance, Azim Premji University</t>
  </si>
  <si>
    <t>Hokkaido University Public Policy School, Hokkaido University</t>
  </si>
  <si>
    <t>Graduate School of Public Policy &amp; Civic Engagement, Kyung Hee University </t>
  </si>
  <si>
    <t>Graduate School of Government, University of Sydney </t>
  </si>
  <si>
    <t>School of International and Public Policy, Hitotsubashi University</t>
  </si>
  <si>
    <t>Graduate School of Policy Studies, Iwate Prefectural University</t>
  </si>
  <si>
    <t>Ranking</t>
  </si>
  <si>
    <t>Vietnam</t>
  </si>
  <si>
    <t>Malaysia</t>
  </si>
  <si>
    <t>5-year Impact Factor (2019)</t>
  </si>
  <si>
    <t>Standard Error of IF </t>
  </si>
  <si>
    <t>Total Citations </t>
  </si>
  <si>
    <t>Median Citations </t>
  </si>
  <si>
    <t>Number of Publications </t>
  </si>
  <si>
    <t>Short name for table</t>
  </si>
  <si>
    <t>SGPP</t>
  </si>
  <si>
    <t>Crawford, ANU</t>
  </si>
  <si>
    <t>Lee Kuan Yew, NUS</t>
  </si>
  <si>
    <t>JSW, IIT</t>
  </si>
  <si>
    <t>School of Governance and Society, University of Management &amp; Technology </t>
  </si>
  <si>
    <t>Shanghai U Fin &amp; Econ</t>
  </si>
  <si>
    <t>U of Manag &amp; Tech</t>
  </si>
  <si>
    <t>Sun Yat Sen</t>
  </si>
  <si>
    <t>Seoul Nat</t>
  </si>
  <si>
    <t>NIDA</t>
  </si>
  <si>
    <t>Victoria U Wellington</t>
  </si>
  <si>
    <t>Sungkyunkwan </t>
  </si>
  <si>
    <t>Kwansei Gakuin </t>
  </si>
  <si>
    <t>International U Jap</t>
  </si>
  <si>
    <t>Risumeikan</t>
  </si>
  <si>
    <t>Hohai</t>
  </si>
  <si>
    <t>School of Public Administration, Hohai University</t>
  </si>
  <si>
    <t>School of Public Policy and Management, Guanxi University</t>
  </si>
  <si>
    <t>Division of Public Policy, HKUST</t>
  </si>
  <si>
    <t>HKUST</t>
  </si>
  <si>
    <t>H-Index</t>
  </si>
  <si>
    <t>Nehru</t>
  </si>
  <si>
    <t>School of Social Sciences (Centre for the Study of Law &amp; Governance), Jawaharlal Nehru University</t>
  </si>
  <si>
    <t>Rank by Total Citations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</si>
</sst>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8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2" fontId="0" fillId="0" borderId="0" xfId="0" applyNumberFormat="1"/>
    <xf numFmtId="1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0" fillId="0" borderId="7" xfId="0" applyBorder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0" fillId="0" borderId="8" xfId="0" applyBorder="1"/>
    <xf numFmtId="2" fontId="0" fillId="0" borderId="5" xfId="0" applyNumberFormat="1" applyBorder="1"/>
    <xf numFmtId="0" fontId="0" fillId="0" borderId="5" xfId="0" applyBorder="1"/>
    <xf numFmtId="0" fontId="0" fillId="0" borderId="10" xfId="0" applyBorder="1"/>
    <xf numFmtId="0" fontId="1" fillId="0" borderId="9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7" xfId="0" applyFont="1" applyBorder="1"/>
    <xf numFmtId="0" fontId="1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0" fillId="0" borderId="3" xfId="0" applyBorder="1"/>
    <xf numFmtId="0" fontId="2" fillId="0" borderId="5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2" fontId="0" fillId="0" borderId="0" xfId="0" applyNumberFormat="1" applyBorder="1"/>
    <xf numFmtId="0" fontId="0" fillId="0" borderId="11" xfId="0" applyBorder="1"/>
    <xf numFmtId="0" fontId="5" fillId="0" borderId="0" xfId="0" applyFont="1"/>
    <xf numFmtId="0" fontId="5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4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calcChain" Target="calcChain.xml"/><Relationship Id="rId5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730022693669838E-2"/>
          <c:y val="2.5125628140703519E-2"/>
          <c:w val="0.91744683320152665"/>
          <c:h val="0.70589281710389218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'Main Table'!$M$2:$M$40</c:f>
                <c:numCache>
                  <c:formatCode>General</c:formatCode>
                  <c:ptCount val="39"/>
                  <c:pt idx="0">
                    <c:v>3.6749157227301246</c:v>
                  </c:pt>
                  <c:pt idx="1">
                    <c:v>2.9993096244073207</c:v>
                  </c:pt>
                  <c:pt idx="2">
                    <c:v>3.3</c:v>
                  </c:pt>
                  <c:pt idx="3">
                    <c:v>1.3737817071157992</c:v>
                  </c:pt>
                  <c:pt idx="4">
                    <c:v>1.0545288364022669</c:v>
                  </c:pt>
                  <c:pt idx="5">
                    <c:v>0.53011829633401475</c:v>
                  </c:pt>
                  <c:pt idx="6">
                    <c:v>0.72765023864457257</c:v>
                  </c:pt>
                  <c:pt idx="7">
                    <c:v>0.75445473018201947</c:v>
                  </c:pt>
                  <c:pt idx="8">
                    <c:v>0.58738541851742843</c:v>
                  </c:pt>
                  <c:pt idx="9">
                    <c:v>0.7111934879556252</c:v>
                  </c:pt>
                  <c:pt idx="10">
                    <c:v>3.4594300469875088</c:v>
                  </c:pt>
                  <c:pt idx="11">
                    <c:v>3.1914051708120219</c:v>
                  </c:pt>
                  <c:pt idx="12">
                    <c:v>1.2544288039381348</c:v>
                  </c:pt>
                  <c:pt idx="13">
                    <c:v>0.65791611807361328</c:v>
                  </c:pt>
                  <c:pt idx="14">
                    <c:v>1.2666616125173289</c:v>
                  </c:pt>
                  <c:pt idx="15">
                    <c:v>0.27499999999999986</c:v>
                  </c:pt>
                  <c:pt idx="16">
                    <c:v>0.45415011240610564</c:v>
                  </c:pt>
                  <c:pt idx="17">
                    <c:v>0.70619478379860601</c:v>
                  </c:pt>
                  <c:pt idx="18">
                    <c:v>0.96800517750094672</c:v>
                  </c:pt>
                  <c:pt idx="19">
                    <c:v>0.55490644285051371</c:v>
                  </c:pt>
                  <c:pt idx="20">
                    <c:v>0.35642614760565677</c:v>
                  </c:pt>
                  <c:pt idx="21">
                    <c:v>0.84615728021281167</c:v>
                  </c:pt>
                  <c:pt idx="22">
                    <c:v>0.47275668575766477</c:v>
                  </c:pt>
                  <c:pt idx="23">
                    <c:v>0.45119066952505404</c:v>
                  </c:pt>
                  <c:pt idx="24">
                    <c:v>1.2359712779834331</c:v>
                  </c:pt>
                  <c:pt idx="25">
                    <c:v>0.31410600262652244</c:v>
                  </c:pt>
                  <c:pt idx="26">
                    <c:v>0.56906878820954998</c:v>
                  </c:pt>
                  <c:pt idx="27">
                    <c:v>1.2780845042484474</c:v>
                  </c:pt>
                  <c:pt idx="28">
                    <c:v>0.60924431324222716</c:v>
                  </c:pt>
                  <c:pt idx="29">
                    <c:v>0.38348685881657124</c:v>
                  </c:pt>
                  <c:pt idx="30">
                    <c:v>0.64166666666666661</c:v>
                  </c:pt>
                  <c:pt idx="31">
                    <c:v>1.1000000000000001</c:v>
                  </c:pt>
                  <c:pt idx="32">
                    <c:v>0.65999999999999992</c:v>
                  </c:pt>
                  <c:pt idx="33">
                    <c:v>0.82499999999999996</c:v>
                  </c:pt>
                  <c:pt idx="34">
                    <c:v>0.65999999999999992</c:v>
                  </c:pt>
                  <c:pt idx="35">
                    <c:v>0.65999999999999992</c:v>
                  </c:pt>
                  <c:pt idx="36">
                    <c:v>0.26400000000000001</c:v>
                  </c:pt>
                  <c:pt idx="37">
                    <c:v>0.27000307785257094</c:v>
                  </c:pt>
                  <c:pt idx="38">
                    <c:v>0.14089557303194447</c:v>
                  </c:pt>
                </c:numCache>
              </c:numRef>
            </c:plus>
            <c:minus>
              <c:numRef>
                <c:f>'Main Table'!$M$2:$M$40</c:f>
                <c:numCache>
                  <c:formatCode>General</c:formatCode>
                  <c:ptCount val="39"/>
                  <c:pt idx="0">
                    <c:v>3.6749157227301246</c:v>
                  </c:pt>
                  <c:pt idx="1">
                    <c:v>2.9993096244073207</c:v>
                  </c:pt>
                  <c:pt idx="2">
                    <c:v>3.3</c:v>
                  </c:pt>
                  <c:pt idx="3">
                    <c:v>1.3737817071157992</c:v>
                  </c:pt>
                  <c:pt idx="4">
                    <c:v>1.0545288364022669</c:v>
                  </c:pt>
                  <c:pt idx="5">
                    <c:v>0.53011829633401475</c:v>
                  </c:pt>
                  <c:pt idx="6">
                    <c:v>0.72765023864457257</c:v>
                  </c:pt>
                  <c:pt idx="7">
                    <c:v>0.75445473018201947</c:v>
                  </c:pt>
                  <c:pt idx="8">
                    <c:v>0.58738541851742843</c:v>
                  </c:pt>
                  <c:pt idx="9">
                    <c:v>0.7111934879556252</c:v>
                  </c:pt>
                  <c:pt idx="10">
                    <c:v>3.4594300469875088</c:v>
                  </c:pt>
                  <c:pt idx="11">
                    <c:v>3.1914051708120219</c:v>
                  </c:pt>
                  <c:pt idx="12">
                    <c:v>1.2544288039381348</c:v>
                  </c:pt>
                  <c:pt idx="13">
                    <c:v>0.65791611807361328</c:v>
                  </c:pt>
                  <c:pt idx="14">
                    <c:v>1.2666616125173289</c:v>
                  </c:pt>
                  <c:pt idx="15">
                    <c:v>0.27499999999999986</c:v>
                  </c:pt>
                  <c:pt idx="16">
                    <c:v>0.45415011240610564</c:v>
                  </c:pt>
                  <c:pt idx="17">
                    <c:v>0.70619478379860601</c:v>
                  </c:pt>
                  <c:pt idx="18">
                    <c:v>0.96800517750094672</c:v>
                  </c:pt>
                  <c:pt idx="19">
                    <c:v>0.55490644285051371</c:v>
                  </c:pt>
                  <c:pt idx="20">
                    <c:v>0.35642614760565677</c:v>
                  </c:pt>
                  <c:pt idx="21">
                    <c:v>0.84615728021281167</c:v>
                  </c:pt>
                  <c:pt idx="22">
                    <c:v>0.47275668575766477</c:v>
                  </c:pt>
                  <c:pt idx="23">
                    <c:v>0.45119066952505404</c:v>
                  </c:pt>
                  <c:pt idx="24">
                    <c:v>1.2359712779834331</c:v>
                  </c:pt>
                  <c:pt idx="25">
                    <c:v>0.31410600262652244</c:v>
                  </c:pt>
                  <c:pt idx="26">
                    <c:v>0.56906878820954998</c:v>
                  </c:pt>
                  <c:pt idx="27">
                    <c:v>1.2780845042484474</c:v>
                  </c:pt>
                  <c:pt idx="28">
                    <c:v>0.60924431324222716</c:v>
                  </c:pt>
                  <c:pt idx="29">
                    <c:v>0.38348685881657124</c:v>
                  </c:pt>
                  <c:pt idx="30">
                    <c:v>0.64166666666666661</c:v>
                  </c:pt>
                  <c:pt idx="31">
                    <c:v>1.1000000000000001</c:v>
                  </c:pt>
                  <c:pt idx="32">
                    <c:v>0.65999999999999992</c:v>
                  </c:pt>
                  <c:pt idx="33">
                    <c:v>0.82499999999999996</c:v>
                  </c:pt>
                  <c:pt idx="34">
                    <c:v>0.65999999999999992</c:v>
                  </c:pt>
                  <c:pt idx="35">
                    <c:v>0.65999999999999992</c:v>
                  </c:pt>
                  <c:pt idx="36">
                    <c:v>0.26400000000000001</c:v>
                  </c:pt>
                  <c:pt idx="37">
                    <c:v>0.27000307785257094</c:v>
                  </c:pt>
                  <c:pt idx="38">
                    <c:v>0.14089557303194447</c:v>
                  </c:pt>
                </c:numCache>
              </c:numRef>
            </c:minus>
            <c:spPr>
              <a:noFill/>
              <a:ln w="254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'Main Table'!$N$2:$N$40</c:f>
              <c:strCache>
                <c:ptCount val="39"/>
                <c:pt idx="0">
                  <c:v>Peking</c:v>
                </c:pt>
                <c:pt idx="1">
                  <c:v>Melbourne</c:v>
                </c:pt>
                <c:pt idx="2">
                  <c:v>SGPP</c:v>
                </c:pt>
                <c:pt idx="3">
                  <c:v>RMIT</c:v>
                </c:pt>
                <c:pt idx="4">
                  <c:v>Crawford, ANU</c:v>
                </c:pt>
                <c:pt idx="5">
                  <c:v>Tsinghua</c:v>
                </c:pt>
                <c:pt idx="6">
                  <c:v>Renmin</c:v>
                </c:pt>
                <c:pt idx="7">
                  <c:v>Lee Kuan Yew, NUS</c:v>
                </c:pt>
                <c:pt idx="8">
                  <c:v>Shanghai Jiao Tong</c:v>
                </c:pt>
                <c:pt idx="9">
                  <c:v>Hohai</c:v>
                </c:pt>
                <c:pt idx="10">
                  <c:v>HKUST</c:v>
                </c:pt>
                <c:pt idx="11">
                  <c:v>Guanxi</c:v>
                </c:pt>
                <c:pt idx="12">
                  <c:v>Murdoch</c:v>
                </c:pt>
                <c:pt idx="13">
                  <c:v>Shanghai U Fin &amp; Econ</c:v>
                </c:pt>
                <c:pt idx="14">
                  <c:v>JSW, IIT</c:v>
                </c:pt>
                <c:pt idx="15">
                  <c:v>U of Manag &amp; Tech</c:v>
                </c:pt>
                <c:pt idx="16">
                  <c:v>Sun Yat Sen</c:v>
                </c:pt>
                <c:pt idx="17">
                  <c:v>Tokyo</c:v>
                </c:pt>
                <c:pt idx="18">
                  <c:v>Chiang Mai</c:v>
                </c:pt>
                <c:pt idx="19">
                  <c:v>KDI</c:v>
                </c:pt>
                <c:pt idx="20">
                  <c:v>Seoul Nat</c:v>
                </c:pt>
                <c:pt idx="21">
                  <c:v>NIDA</c:v>
                </c:pt>
                <c:pt idx="22">
                  <c:v>Osaka</c:v>
                </c:pt>
                <c:pt idx="23">
                  <c:v>Victoria U Wellington</c:v>
                </c:pt>
                <c:pt idx="24">
                  <c:v>Ateneo</c:v>
                </c:pt>
                <c:pt idx="25">
                  <c:v>Sungkyunkwan </c:v>
                </c:pt>
                <c:pt idx="26">
                  <c:v>Meiji</c:v>
                </c:pt>
                <c:pt idx="27">
                  <c:v>TISS</c:v>
                </c:pt>
                <c:pt idx="28">
                  <c:v>Kwansei Gakuin </c:v>
                </c:pt>
                <c:pt idx="29">
                  <c:v>International U Jap</c:v>
                </c:pt>
                <c:pt idx="30">
                  <c:v>Jindal</c:v>
                </c:pt>
                <c:pt idx="31">
                  <c:v>Risumeikan</c:v>
                </c:pt>
                <c:pt idx="32">
                  <c:v>Azim Premji</c:v>
                </c:pt>
                <c:pt idx="33">
                  <c:v>Hokkaido</c:v>
                </c:pt>
                <c:pt idx="34">
                  <c:v>Kyung Hee</c:v>
                </c:pt>
                <c:pt idx="35">
                  <c:v>Sydney</c:v>
                </c:pt>
                <c:pt idx="36">
                  <c:v>Nehru</c:v>
                </c:pt>
                <c:pt idx="37">
                  <c:v>Hitotsubashi</c:v>
                </c:pt>
                <c:pt idx="38">
                  <c:v>Iwate</c:v>
                </c:pt>
              </c:strCache>
            </c:strRef>
          </c:cat>
          <c:val>
            <c:numRef>
              <c:f>'Main Table'!$D$2:$D$40</c:f>
              <c:numCache>
                <c:formatCode>0.00</c:formatCode>
                <c:ptCount val="39"/>
                <c:pt idx="0">
                  <c:v>5.3582089552238807</c:v>
                </c:pt>
                <c:pt idx="1">
                  <c:v>4.2173913043478262</c:v>
                </c:pt>
                <c:pt idx="2" formatCode="General">
                  <c:v>4</c:v>
                </c:pt>
                <c:pt idx="3">
                  <c:v>3.8415841584158414</c:v>
                </c:pt>
                <c:pt idx="4">
                  <c:v>3.6702997275204359</c:v>
                </c:pt>
                <c:pt idx="5">
                  <c:v>3.382059800664452</c:v>
                </c:pt>
                <c:pt idx="6">
                  <c:v>3.1686746987951806</c:v>
                </c:pt>
                <c:pt idx="7">
                  <c:v>2.9831460674157304</c:v>
                </c:pt>
                <c:pt idx="8">
                  <c:v>2.8690476190476191</c:v>
                </c:pt>
                <c:pt idx="9">
                  <c:v>2.8611111111111112</c:v>
                </c:pt>
                <c:pt idx="10">
                  <c:v>2.75</c:v>
                </c:pt>
                <c:pt idx="11">
                  <c:v>2.75</c:v>
                </c:pt>
                <c:pt idx="12">
                  <c:v>2.5357142857142856</c:v>
                </c:pt>
                <c:pt idx="13">
                  <c:v>2.5</c:v>
                </c:pt>
                <c:pt idx="14">
                  <c:v>2.3125</c:v>
                </c:pt>
                <c:pt idx="15">
                  <c:v>2.1666666666666665</c:v>
                </c:pt>
                <c:pt idx="16">
                  <c:v>1.9230769230769231</c:v>
                </c:pt>
                <c:pt idx="17">
                  <c:v>1.8823529411764706</c:v>
                </c:pt>
                <c:pt idx="18">
                  <c:v>1.8461538461538463</c:v>
                </c:pt>
                <c:pt idx="19">
                  <c:v>1.7468354430379747</c:v>
                </c:pt>
                <c:pt idx="20">
                  <c:v>1.5053763440860215</c:v>
                </c:pt>
                <c:pt idx="21">
                  <c:v>1.5</c:v>
                </c:pt>
                <c:pt idx="22">
                  <c:v>1.375</c:v>
                </c:pt>
                <c:pt idx="23">
                  <c:v>1.3698630136986301</c:v>
                </c:pt>
                <c:pt idx="24">
                  <c:v>1.1666666666666667</c:v>
                </c:pt>
                <c:pt idx="25">
                  <c:v>1.1190476190476191</c:v>
                </c:pt>
                <c:pt idx="26">
                  <c:v>1.0454545454545454</c:v>
                </c:pt>
                <c:pt idx="27">
                  <c:v>1</c:v>
                </c:pt>
                <c:pt idx="28">
                  <c:v>0.97058823529411764</c:v>
                </c:pt>
                <c:pt idx="29">
                  <c:v>0.93103448275862066</c:v>
                </c:pt>
                <c:pt idx="30">
                  <c:v>0.88888888888888884</c:v>
                </c:pt>
                <c:pt idx="31">
                  <c:v>0.66666666666666663</c:v>
                </c:pt>
                <c:pt idx="32">
                  <c:v>0.6</c:v>
                </c:pt>
                <c:pt idx="33">
                  <c:v>0.5</c:v>
                </c:pt>
                <c:pt idx="34">
                  <c:v>0.4</c:v>
                </c:pt>
                <c:pt idx="35">
                  <c:v>0.4</c:v>
                </c:pt>
                <c:pt idx="36" formatCode="General">
                  <c:v>0.25</c:v>
                </c:pt>
                <c:pt idx="37">
                  <c:v>0.21052631578947367</c:v>
                </c:pt>
                <c:pt idx="38">
                  <c:v>0.125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B5-7146-8920-A56487E8A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9296927"/>
        <c:axId val="1434775567"/>
      </c:lineChart>
      <c:catAx>
        <c:axId val="14392969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4775567"/>
        <c:crosses val="autoZero"/>
        <c:auto val="1"/>
        <c:lblAlgn val="ctr"/>
        <c:lblOffset val="100"/>
        <c:noMultiLvlLbl val="0"/>
      </c:catAx>
      <c:valAx>
        <c:axId val="1434775567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1"/>
                  <a:t>5 Year</a:t>
                </a:r>
                <a:r>
                  <a:rPr lang="en-GB" sz="1400" b="1" baseline="0"/>
                  <a:t> Impact Factor</a:t>
                </a:r>
                <a:endParaRPr lang="en-GB" sz="14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9296927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730022693669838E-2"/>
          <c:y val="2.5125628140703519E-2"/>
          <c:w val="0.91744683320152665"/>
          <c:h val="0.70589281710389218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B9DA67F4-8FFD-AF43-B26A-AD52C5DD0F0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97C2-E241-B980-36FD6A98C10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AE020D2-5919-BD4C-99D5-E7B7288CDF3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97C2-E241-B980-36FD6A98C10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C0C840E-8511-7D49-BD04-65DAD2D957C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97C2-E241-B980-36FD6A98C10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D41F390-8AD0-2840-8766-B4D3DA922E1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97C2-E241-B980-36FD6A98C10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F63580C-6DDD-1048-8232-4AD59E4C8B4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97C2-E241-B980-36FD6A98C10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FAA2ACE-1B89-9F4B-B124-966B7DBB859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97C2-E241-B980-36FD6A98C10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8A75076E-8B7E-E747-8D06-5E88CB3F00A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97C2-E241-B980-36FD6A98C10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87B65790-6ADC-594D-A984-797FC6D82F7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97C2-E241-B980-36FD6A98C10B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12AE0622-E92E-0144-9F20-22026340C55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97C2-E241-B980-36FD6A98C10B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FB0985E6-6E08-2543-9AED-CB6BA86820E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97C2-E241-B980-36FD6A98C10B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9C1C6B92-E6DF-164F-896B-B677D937266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97C2-E241-B980-36FD6A98C10B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DC798F98-81CC-684F-A814-80C73E74589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97C2-E241-B980-36FD6A98C10B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EE134DBD-0001-F045-B55E-048BA5FDAAA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97C2-E241-B980-36FD6A98C10B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4B90D6EF-BB3F-D64D-8112-F005072FE0B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97C2-E241-B980-36FD6A98C10B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42E87C29-19A5-124D-B86D-28828FCC53D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97C2-E241-B980-36FD6A98C10B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7F0F1B23-2684-374C-8170-CC0F72C54F6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97C2-E241-B980-36FD6A98C10B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49265277-DC3E-A140-B5D4-6EE427AB137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97C2-E241-B980-36FD6A98C10B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08FB734C-25A4-5C41-99A5-3F270D69412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97C2-E241-B980-36FD6A98C10B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73BB6FA2-3002-AA4F-AE7D-39780E23BC0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97C2-E241-B980-36FD6A98C10B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DA2B5137-1CBB-4A4F-8067-3CF3D1CA9EE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97C2-E241-B980-36FD6A98C10B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E7AD5A7E-1E64-354C-B6B9-0B0E8CBE4D0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97C2-E241-B980-36FD6A98C10B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E3304577-2069-F644-98B6-396087C6E5D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97C2-E241-B980-36FD6A98C10B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02194EB2-9D2F-BD45-9EE4-0F1B7A1F7B0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97C2-E241-B980-36FD6A98C10B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D8C7EA5F-F142-5D48-ADDE-DA668A726D1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97C2-E241-B980-36FD6A98C10B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98321C1A-DDE9-4140-9A20-C8370DF4E4A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97C2-E241-B980-36FD6A98C10B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DA687949-1818-CB45-9548-894688E3A4D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97C2-E241-B980-36FD6A98C10B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44A67BE2-E5B7-6F43-B1EB-AEEECA1D7CF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97C2-E241-B980-36FD6A98C10B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06C3562F-AE45-2C4D-8B48-91A8EF23334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97C2-E241-B980-36FD6A98C10B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283A0F5B-5BA8-AA41-89A4-8833521BAE7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97C2-E241-B980-36FD6A98C10B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999EF512-4BAD-7143-B41C-A357AC62726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97C2-E241-B980-36FD6A98C10B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EF419862-7A62-FD42-BE75-ED4BC614D85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97C2-E241-B980-36FD6A98C10B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0E75FEA8-6D6C-DB40-881A-45FFEA1E98D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97C2-E241-B980-36FD6A98C10B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8582A424-97E1-5D42-8701-711D0A31A73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97C2-E241-B980-36FD6A98C10B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2FA5C69F-8A9F-BA4B-A4A1-25099A52FE7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97C2-E241-B980-36FD6A98C10B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CBB481A0-55B0-7B4B-9363-FED512D1358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97C2-E241-B980-36FD6A98C10B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5B1F53A5-9E3F-A541-AC5A-E0AD7BE082A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97C2-E241-B980-36FD6A98C10B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228B268B-F751-B04E-AAEE-A89CBC63E85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97C2-E241-B980-36FD6A98C10B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8A56B602-CD3C-674D-BB1A-7026C8F9723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97C2-E241-B980-36FD6A98C10B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35C06234-C2A3-F644-BB78-9FF3AF5E885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97C2-E241-B980-36FD6A98C1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'Main Table'!$M$2:$M$40</c:f>
                <c:numCache>
                  <c:formatCode>General</c:formatCode>
                  <c:ptCount val="39"/>
                  <c:pt idx="0">
                    <c:v>3.6749157227301246</c:v>
                  </c:pt>
                  <c:pt idx="1">
                    <c:v>2.9993096244073207</c:v>
                  </c:pt>
                  <c:pt idx="2">
                    <c:v>3.3</c:v>
                  </c:pt>
                  <c:pt idx="3">
                    <c:v>1.3737817071157992</c:v>
                  </c:pt>
                  <c:pt idx="4">
                    <c:v>1.0545288364022669</c:v>
                  </c:pt>
                  <c:pt idx="5">
                    <c:v>0.53011829633401475</c:v>
                  </c:pt>
                  <c:pt idx="6">
                    <c:v>0.72765023864457257</c:v>
                  </c:pt>
                  <c:pt idx="7">
                    <c:v>0.75445473018201947</c:v>
                  </c:pt>
                  <c:pt idx="8">
                    <c:v>0.58738541851742843</c:v>
                  </c:pt>
                  <c:pt idx="9">
                    <c:v>0.7111934879556252</c:v>
                  </c:pt>
                  <c:pt idx="10">
                    <c:v>3.4594300469875088</c:v>
                  </c:pt>
                  <c:pt idx="11">
                    <c:v>3.1914051708120219</c:v>
                  </c:pt>
                  <c:pt idx="12">
                    <c:v>1.2544288039381348</c:v>
                  </c:pt>
                  <c:pt idx="13">
                    <c:v>0.65791611807361328</c:v>
                  </c:pt>
                  <c:pt idx="14">
                    <c:v>1.2666616125173289</c:v>
                  </c:pt>
                  <c:pt idx="15">
                    <c:v>0.27499999999999986</c:v>
                  </c:pt>
                  <c:pt idx="16">
                    <c:v>0.45415011240610564</c:v>
                  </c:pt>
                  <c:pt idx="17">
                    <c:v>0.70619478379860601</c:v>
                  </c:pt>
                  <c:pt idx="18">
                    <c:v>0.96800517750094672</c:v>
                  </c:pt>
                  <c:pt idx="19">
                    <c:v>0.55490644285051371</c:v>
                  </c:pt>
                  <c:pt idx="20">
                    <c:v>0.35642614760565677</c:v>
                  </c:pt>
                  <c:pt idx="21">
                    <c:v>0.84615728021281167</c:v>
                  </c:pt>
                  <c:pt idx="22">
                    <c:v>0.47275668575766477</c:v>
                  </c:pt>
                  <c:pt idx="23">
                    <c:v>0.45119066952505404</c:v>
                  </c:pt>
                  <c:pt idx="24">
                    <c:v>1.2359712779834331</c:v>
                  </c:pt>
                  <c:pt idx="25">
                    <c:v>0.31410600262652244</c:v>
                  </c:pt>
                  <c:pt idx="26">
                    <c:v>0.56906878820954998</c:v>
                  </c:pt>
                  <c:pt idx="27">
                    <c:v>1.2780845042484474</c:v>
                  </c:pt>
                  <c:pt idx="28">
                    <c:v>0.60924431324222716</c:v>
                  </c:pt>
                  <c:pt idx="29">
                    <c:v>0.38348685881657124</c:v>
                  </c:pt>
                  <c:pt idx="30">
                    <c:v>0.64166666666666661</c:v>
                  </c:pt>
                  <c:pt idx="31">
                    <c:v>1.1000000000000001</c:v>
                  </c:pt>
                  <c:pt idx="32">
                    <c:v>0.65999999999999992</c:v>
                  </c:pt>
                  <c:pt idx="33">
                    <c:v>0.82499999999999996</c:v>
                  </c:pt>
                  <c:pt idx="34">
                    <c:v>0.65999999999999992</c:v>
                  </c:pt>
                  <c:pt idx="35">
                    <c:v>0.65999999999999992</c:v>
                  </c:pt>
                  <c:pt idx="36">
                    <c:v>0.26400000000000001</c:v>
                  </c:pt>
                  <c:pt idx="37">
                    <c:v>0.27000307785257094</c:v>
                  </c:pt>
                  <c:pt idx="38">
                    <c:v>0.14089557303194447</c:v>
                  </c:pt>
                </c:numCache>
              </c:numRef>
            </c:plus>
            <c:minus>
              <c:numRef>
                <c:f>'Main Table'!$M$2:$M$40</c:f>
                <c:numCache>
                  <c:formatCode>General</c:formatCode>
                  <c:ptCount val="39"/>
                  <c:pt idx="0">
                    <c:v>3.6749157227301246</c:v>
                  </c:pt>
                  <c:pt idx="1">
                    <c:v>2.9993096244073207</c:v>
                  </c:pt>
                  <c:pt idx="2">
                    <c:v>3.3</c:v>
                  </c:pt>
                  <c:pt idx="3">
                    <c:v>1.3737817071157992</c:v>
                  </c:pt>
                  <c:pt idx="4">
                    <c:v>1.0545288364022669</c:v>
                  </c:pt>
                  <c:pt idx="5">
                    <c:v>0.53011829633401475</c:v>
                  </c:pt>
                  <c:pt idx="6">
                    <c:v>0.72765023864457257</c:v>
                  </c:pt>
                  <c:pt idx="7">
                    <c:v>0.75445473018201947</c:v>
                  </c:pt>
                  <c:pt idx="8">
                    <c:v>0.58738541851742843</c:v>
                  </c:pt>
                  <c:pt idx="9">
                    <c:v>0.7111934879556252</c:v>
                  </c:pt>
                  <c:pt idx="10">
                    <c:v>3.4594300469875088</c:v>
                  </c:pt>
                  <c:pt idx="11">
                    <c:v>3.1914051708120219</c:v>
                  </c:pt>
                  <c:pt idx="12">
                    <c:v>1.2544288039381348</c:v>
                  </c:pt>
                  <c:pt idx="13">
                    <c:v>0.65791611807361328</c:v>
                  </c:pt>
                  <c:pt idx="14">
                    <c:v>1.2666616125173289</c:v>
                  </c:pt>
                  <c:pt idx="15">
                    <c:v>0.27499999999999986</c:v>
                  </c:pt>
                  <c:pt idx="16">
                    <c:v>0.45415011240610564</c:v>
                  </c:pt>
                  <c:pt idx="17">
                    <c:v>0.70619478379860601</c:v>
                  </c:pt>
                  <c:pt idx="18">
                    <c:v>0.96800517750094672</c:v>
                  </c:pt>
                  <c:pt idx="19">
                    <c:v>0.55490644285051371</c:v>
                  </c:pt>
                  <c:pt idx="20">
                    <c:v>0.35642614760565677</c:v>
                  </c:pt>
                  <c:pt idx="21">
                    <c:v>0.84615728021281167</c:v>
                  </c:pt>
                  <c:pt idx="22">
                    <c:v>0.47275668575766477</c:v>
                  </c:pt>
                  <c:pt idx="23">
                    <c:v>0.45119066952505404</c:v>
                  </c:pt>
                  <c:pt idx="24">
                    <c:v>1.2359712779834331</c:v>
                  </c:pt>
                  <c:pt idx="25">
                    <c:v>0.31410600262652244</c:v>
                  </c:pt>
                  <c:pt idx="26">
                    <c:v>0.56906878820954998</c:v>
                  </c:pt>
                  <c:pt idx="27">
                    <c:v>1.2780845042484474</c:v>
                  </c:pt>
                  <c:pt idx="28">
                    <c:v>0.60924431324222716</c:v>
                  </c:pt>
                  <c:pt idx="29">
                    <c:v>0.38348685881657124</c:v>
                  </c:pt>
                  <c:pt idx="30">
                    <c:v>0.64166666666666661</c:v>
                  </c:pt>
                  <c:pt idx="31">
                    <c:v>1.1000000000000001</c:v>
                  </c:pt>
                  <c:pt idx="32">
                    <c:v>0.65999999999999992</c:v>
                  </c:pt>
                  <c:pt idx="33">
                    <c:v>0.82499999999999996</c:v>
                  </c:pt>
                  <c:pt idx="34">
                    <c:v>0.65999999999999992</c:v>
                  </c:pt>
                  <c:pt idx="35">
                    <c:v>0.65999999999999992</c:v>
                  </c:pt>
                  <c:pt idx="36">
                    <c:v>0.26400000000000001</c:v>
                  </c:pt>
                  <c:pt idx="37">
                    <c:v>0.27000307785257094</c:v>
                  </c:pt>
                  <c:pt idx="38">
                    <c:v>0.14089557303194447</c:v>
                  </c:pt>
                </c:numCache>
              </c:numRef>
            </c:minus>
            <c:spPr>
              <a:noFill/>
              <a:ln w="254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'Main Table'!$I$2:$I$40</c:f>
              <c:numCache>
                <c:formatCode>General</c:formatCode>
                <c:ptCount val="39"/>
                <c:pt idx="0">
                  <c:v>67</c:v>
                </c:pt>
                <c:pt idx="1">
                  <c:v>46</c:v>
                </c:pt>
                <c:pt idx="2">
                  <c:v>2</c:v>
                </c:pt>
                <c:pt idx="3">
                  <c:v>101</c:v>
                </c:pt>
                <c:pt idx="4">
                  <c:v>734</c:v>
                </c:pt>
                <c:pt idx="5">
                  <c:v>301</c:v>
                </c:pt>
                <c:pt idx="6">
                  <c:v>83</c:v>
                </c:pt>
                <c:pt idx="7">
                  <c:v>534</c:v>
                </c:pt>
                <c:pt idx="8">
                  <c:v>84</c:v>
                </c:pt>
                <c:pt idx="9">
                  <c:v>108</c:v>
                </c:pt>
                <c:pt idx="10">
                  <c:v>4</c:v>
                </c:pt>
                <c:pt idx="11">
                  <c:v>8</c:v>
                </c:pt>
                <c:pt idx="12">
                  <c:v>28</c:v>
                </c:pt>
                <c:pt idx="13">
                  <c:v>96</c:v>
                </c:pt>
                <c:pt idx="14">
                  <c:v>16</c:v>
                </c:pt>
                <c:pt idx="15">
                  <c:v>6</c:v>
                </c:pt>
                <c:pt idx="16">
                  <c:v>91</c:v>
                </c:pt>
                <c:pt idx="17">
                  <c:v>34</c:v>
                </c:pt>
                <c:pt idx="18">
                  <c:v>13</c:v>
                </c:pt>
                <c:pt idx="19">
                  <c:v>30</c:v>
                </c:pt>
                <c:pt idx="20">
                  <c:v>93</c:v>
                </c:pt>
                <c:pt idx="21">
                  <c:v>22</c:v>
                </c:pt>
                <c:pt idx="22">
                  <c:v>64</c:v>
                </c:pt>
                <c:pt idx="23">
                  <c:v>73</c:v>
                </c:pt>
                <c:pt idx="24">
                  <c:v>6</c:v>
                </c:pt>
                <c:pt idx="25">
                  <c:v>42</c:v>
                </c:pt>
                <c:pt idx="26">
                  <c:v>22</c:v>
                </c:pt>
                <c:pt idx="27">
                  <c:v>5</c:v>
                </c:pt>
                <c:pt idx="28">
                  <c:v>34</c:v>
                </c:pt>
                <c:pt idx="29">
                  <c:v>29</c:v>
                </c:pt>
                <c:pt idx="30">
                  <c:v>9</c:v>
                </c:pt>
                <c:pt idx="31">
                  <c:v>3</c:v>
                </c:pt>
                <c:pt idx="32">
                  <c:v>5</c:v>
                </c:pt>
                <c:pt idx="33">
                  <c:v>2</c:v>
                </c:pt>
                <c:pt idx="34">
                  <c:v>5</c:v>
                </c:pt>
                <c:pt idx="35">
                  <c:v>5</c:v>
                </c:pt>
                <c:pt idx="36">
                  <c:v>51</c:v>
                </c:pt>
                <c:pt idx="37">
                  <c:v>19</c:v>
                </c:pt>
                <c:pt idx="38">
                  <c:v>16</c:v>
                </c:pt>
              </c:numCache>
            </c:numRef>
          </c:xVal>
          <c:yVal>
            <c:numRef>
              <c:f>'Main Table'!$D$2:$D$40</c:f>
              <c:numCache>
                <c:formatCode>0.00</c:formatCode>
                <c:ptCount val="39"/>
                <c:pt idx="0">
                  <c:v>5.3582089552238807</c:v>
                </c:pt>
                <c:pt idx="1">
                  <c:v>4.2173913043478262</c:v>
                </c:pt>
                <c:pt idx="2" formatCode="General">
                  <c:v>4</c:v>
                </c:pt>
                <c:pt idx="3">
                  <c:v>3.8415841584158414</c:v>
                </c:pt>
                <c:pt idx="4">
                  <c:v>3.6702997275204359</c:v>
                </c:pt>
                <c:pt idx="5">
                  <c:v>3.382059800664452</c:v>
                </c:pt>
                <c:pt idx="6">
                  <c:v>3.1686746987951806</c:v>
                </c:pt>
                <c:pt idx="7">
                  <c:v>2.9831460674157304</c:v>
                </c:pt>
                <c:pt idx="8">
                  <c:v>2.8690476190476191</c:v>
                </c:pt>
                <c:pt idx="9">
                  <c:v>2.8611111111111112</c:v>
                </c:pt>
                <c:pt idx="10">
                  <c:v>2.75</c:v>
                </c:pt>
                <c:pt idx="11">
                  <c:v>2.75</c:v>
                </c:pt>
                <c:pt idx="12">
                  <c:v>2.5357142857142856</c:v>
                </c:pt>
                <c:pt idx="13">
                  <c:v>2.5</c:v>
                </c:pt>
                <c:pt idx="14">
                  <c:v>2.3125</c:v>
                </c:pt>
                <c:pt idx="15">
                  <c:v>2.1666666666666665</c:v>
                </c:pt>
                <c:pt idx="16">
                  <c:v>1.9230769230769231</c:v>
                </c:pt>
                <c:pt idx="17">
                  <c:v>1.8823529411764706</c:v>
                </c:pt>
                <c:pt idx="18">
                  <c:v>1.8461538461538463</c:v>
                </c:pt>
                <c:pt idx="19">
                  <c:v>1.7468354430379747</c:v>
                </c:pt>
                <c:pt idx="20">
                  <c:v>1.5053763440860215</c:v>
                </c:pt>
                <c:pt idx="21">
                  <c:v>1.5</c:v>
                </c:pt>
                <c:pt idx="22">
                  <c:v>1.375</c:v>
                </c:pt>
                <c:pt idx="23">
                  <c:v>1.3698630136986301</c:v>
                </c:pt>
                <c:pt idx="24">
                  <c:v>1.1666666666666667</c:v>
                </c:pt>
                <c:pt idx="25">
                  <c:v>1.1190476190476191</c:v>
                </c:pt>
                <c:pt idx="26">
                  <c:v>1.0454545454545454</c:v>
                </c:pt>
                <c:pt idx="27">
                  <c:v>1</c:v>
                </c:pt>
                <c:pt idx="28">
                  <c:v>0.97058823529411764</c:v>
                </c:pt>
                <c:pt idx="29">
                  <c:v>0.93103448275862066</c:v>
                </c:pt>
                <c:pt idx="30">
                  <c:v>0.88888888888888884</c:v>
                </c:pt>
                <c:pt idx="31">
                  <c:v>0.66666666666666663</c:v>
                </c:pt>
                <c:pt idx="32">
                  <c:v>0.6</c:v>
                </c:pt>
                <c:pt idx="33">
                  <c:v>0.5</c:v>
                </c:pt>
                <c:pt idx="34">
                  <c:v>0.4</c:v>
                </c:pt>
                <c:pt idx="35">
                  <c:v>0.4</c:v>
                </c:pt>
                <c:pt idx="36" formatCode="General">
                  <c:v>0.25</c:v>
                </c:pt>
                <c:pt idx="37">
                  <c:v>0.21052631578947367</c:v>
                </c:pt>
                <c:pt idx="38">
                  <c:v>0.125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'Main Table'!$N$2:$N$40</c15:f>
                <c15:dlblRangeCache>
                  <c:ptCount val="39"/>
                  <c:pt idx="0">
                    <c:v>Peking</c:v>
                  </c:pt>
                  <c:pt idx="1">
                    <c:v>Melbourne</c:v>
                  </c:pt>
                  <c:pt idx="2">
                    <c:v>SGPP</c:v>
                  </c:pt>
                  <c:pt idx="3">
                    <c:v>RMIT</c:v>
                  </c:pt>
                  <c:pt idx="4">
                    <c:v>Crawford, ANU</c:v>
                  </c:pt>
                  <c:pt idx="5">
                    <c:v>Tsinghua</c:v>
                  </c:pt>
                  <c:pt idx="6">
                    <c:v>Renmin</c:v>
                  </c:pt>
                  <c:pt idx="7">
                    <c:v>Lee Kuan Yew, NUS</c:v>
                  </c:pt>
                  <c:pt idx="8">
                    <c:v>Shanghai Jiao Tong</c:v>
                  </c:pt>
                  <c:pt idx="9">
                    <c:v>Hohai</c:v>
                  </c:pt>
                  <c:pt idx="10">
                    <c:v>HKUST</c:v>
                  </c:pt>
                  <c:pt idx="11">
                    <c:v>Guanxi</c:v>
                  </c:pt>
                  <c:pt idx="12">
                    <c:v>Murdoch</c:v>
                  </c:pt>
                  <c:pt idx="13">
                    <c:v>Shanghai U Fin &amp; Econ</c:v>
                  </c:pt>
                  <c:pt idx="14">
                    <c:v>JSW, IIT</c:v>
                  </c:pt>
                  <c:pt idx="15">
                    <c:v>U of Manag &amp; Tech</c:v>
                  </c:pt>
                  <c:pt idx="16">
                    <c:v>Sun Yat Sen</c:v>
                  </c:pt>
                  <c:pt idx="17">
                    <c:v>Tokyo</c:v>
                  </c:pt>
                  <c:pt idx="18">
                    <c:v>Chiang Mai</c:v>
                  </c:pt>
                  <c:pt idx="19">
                    <c:v>KDI</c:v>
                  </c:pt>
                  <c:pt idx="20">
                    <c:v>Seoul Nat</c:v>
                  </c:pt>
                  <c:pt idx="21">
                    <c:v>NIDA</c:v>
                  </c:pt>
                  <c:pt idx="22">
                    <c:v>Osaka</c:v>
                  </c:pt>
                  <c:pt idx="23">
                    <c:v>Victoria U Wellington</c:v>
                  </c:pt>
                  <c:pt idx="24">
                    <c:v>Ateneo</c:v>
                  </c:pt>
                  <c:pt idx="25">
                    <c:v>Sungkyunkwan </c:v>
                  </c:pt>
                  <c:pt idx="26">
                    <c:v>Meiji</c:v>
                  </c:pt>
                  <c:pt idx="27">
                    <c:v>TISS</c:v>
                  </c:pt>
                  <c:pt idx="28">
                    <c:v>Kwansei Gakuin </c:v>
                  </c:pt>
                  <c:pt idx="29">
                    <c:v>International U Jap</c:v>
                  </c:pt>
                  <c:pt idx="30">
                    <c:v>Jindal</c:v>
                  </c:pt>
                  <c:pt idx="31">
                    <c:v>Risumeikan</c:v>
                  </c:pt>
                  <c:pt idx="32">
                    <c:v>Azim Premji</c:v>
                  </c:pt>
                  <c:pt idx="33">
                    <c:v>Hokkaido</c:v>
                  </c:pt>
                  <c:pt idx="34">
                    <c:v>Kyung Hee</c:v>
                  </c:pt>
                  <c:pt idx="35">
                    <c:v>Sydney</c:v>
                  </c:pt>
                  <c:pt idx="36">
                    <c:v>Nehru</c:v>
                  </c:pt>
                  <c:pt idx="37">
                    <c:v>Hitotsubashi</c:v>
                  </c:pt>
                  <c:pt idx="38">
                    <c:v>Iwate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73D9-D54D-BF29-25D5B1228C50}"/>
            </c:ext>
          </c:extLst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axId val="1439296927"/>
        <c:axId val="1434775567"/>
      </c:scatterChart>
      <c:valAx>
        <c:axId val="1439296927"/>
        <c:scaling>
          <c:logBase val="10"/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1"/>
                  <a:t>Number of Publications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4775567"/>
        <c:crosses val="autoZero"/>
        <c:crossBetween val="midCat"/>
      </c:valAx>
      <c:valAx>
        <c:axId val="1434775567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1"/>
                  <a:t>5 Year</a:t>
                </a:r>
                <a:r>
                  <a:rPr lang="en-GB" sz="1400" b="1" baseline="0"/>
                  <a:t> Impact Factor</a:t>
                </a:r>
                <a:endParaRPr lang="en-GB" sz="14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9296927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730022693669838E-2"/>
          <c:y val="2.5125628140703519E-2"/>
          <c:w val="0.91744683320152665"/>
          <c:h val="0.85612588295194825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elete val="1"/>
          </c:dLbls>
          <c:errBars>
            <c:errDir val="y"/>
            <c:errBarType val="both"/>
            <c:errValType val="cust"/>
            <c:noEndCap val="0"/>
            <c:plus>
              <c:numRef>
                <c:f>'Main Table'!$M$2:$M$40</c:f>
                <c:numCache>
                  <c:formatCode>General</c:formatCode>
                  <c:ptCount val="39"/>
                  <c:pt idx="0">
                    <c:v>3.6749157227301246</c:v>
                  </c:pt>
                  <c:pt idx="1">
                    <c:v>2.9993096244073207</c:v>
                  </c:pt>
                  <c:pt idx="2">
                    <c:v>3.3</c:v>
                  </c:pt>
                  <c:pt idx="3">
                    <c:v>1.3737817071157992</c:v>
                  </c:pt>
                  <c:pt idx="4">
                    <c:v>1.0545288364022669</c:v>
                  </c:pt>
                  <c:pt idx="5">
                    <c:v>0.53011829633401475</c:v>
                  </c:pt>
                  <c:pt idx="6">
                    <c:v>0.72765023864457257</c:v>
                  </c:pt>
                  <c:pt idx="7">
                    <c:v>0.75445473018201947</c:v>
                  </c:pt>
                  <c:pt idx="8">
                    <c:v>0.58738541851742843</c:v>
                  </c:pt>
                  <c:pt idx="9">
                    <c:v>0.7111934879556252</c:v>
                  </c:pt>
                  <c:pt idx="10">
                    <c:v>3.4594300469875088</c:v>
                  </c:pt>
                  <c:pt idx="11">
                    <c:v>3.1914051708120219</c:v>
                  </c:pt>
                  <c:pt idx="12">
                    <c:v>1.2544288039381348</c:v>
                  </c:pt>
                  <c:pt idx="13">
                    <c:v>0.65791611807361328</c:v>
                  </c:pt>
                  <c:pt idx="14">
                    <c:v>1.2666616125173289</c:v>
                  </c:pt>
                  <c:pt idx="15">
                    <c:v>0.27499999999999986</c:v>
                  </c:pt>
                  <c:pt idx="16">
                    <c:v>0.45415011240610564</c:v>
                  </c:pt>
                  <c:pt idx="17">
                    <c:v>0.70619478379860601</c:v>
                  </c:pt>
                  <c:pt idx="18">
                    <c:v>0.96800517750094672</c:v>
                  </c:pt>
                  <c:pt idx="19">
                    <c:v>0.55490644285051371</c:v>
                  </c:pt>
                  <c:pt idx="20">
                    <c:v>0.35642614760565677</c:v>
                  </c:pt>
                  <c:pt idx="21">
                    <c:v>0.84615728021281167</c:v>
                  </c:pt>
                  <c:pt idx="22">
                    <c:v>0.47275668575766477</c:v>
                  </c:pt>
                  <c:pt idx="23">
                    <c:v>0.45119066952505404</c:v>
                  </c:pt>
                  <c:pt idx="24">
                    <c:v>1.2359712779834331</c:v>
                  </c:pt>
                  <c:pt idx="25">
                    <c:v>0.31410600262652244</c:v>
                  </c:pt>
                  <c:pt idx="26">
                    <c:v>0.56906878820954998</c:v>
                  </c:pt>
                  <c:pt idx="27">
                    <c:v>1.2780845042484474</c:v>
                  </c:pt>
                  <c:pt idx="28">
                    <c:v>0.60924431324222716</c:v>
                  </c:pt>
                  <c:pt idx="29">
                    <c:v>0.38348685881657124</c:v>
                  </c:pt>
                  <c:pt idx="30">
                    <c:v>0.64166666666666661</c:v>
                  </c:pt>
                  <c:pt idx="31">
                    <c:v>1.1000000000000001</c:v>
                  </c:pt>
                  <c:pt idx="32">
                    <c:v>0.65999999999999992</c:v>
                  </c:pt>
                  <c:pt idx="33">
                    <c:v>0.82499999999999996</c:v>
                  </c:pt>
                  <c:pt idx="34">
                    <c:v>0.65999999999999992</c:v>
                  </c:pt>
                  <c:pt idx="35">
                    <c:v>0.65999999999999992</c:v>
                  </c:pt>
                  <c:pt idx="36">
                    <c:v>0.26400000000000001</c:v>
                  </c:pt>
                  <c:pt idx="37">
                    <c:v>0.27000307785257094</c:v>
                  </c:pt>
                  <c:pt idx="38">
                    <c:v>0.14089557303194447</c:v>
                  </c:pt>
                </c:numCache>
              </c:numRef>
            </c:plus>
            <c:minus>
              <c:numRef>
                <c:f>'Main Table'!$M$2:$M$40</c:f>
                <c:numCache>
                  <c:formatCode>General</c:formatCode>
                  <c:ptCount val="39"/>
                  <c:pt idx="0">
                    <c:v>3.6749157227301246</c:v>
                  </c:pt>
                  <c:pt idx="1">
                    <c:v>2.9993096244073207</c:v>
                  </c:pt>
                  <c:pt idx="2">
                    <c:v>3.3</c:v>
                  </c:pt>
                  <c:pt idx="3">
                    <c:v>1.3737817071157992</c:v>
                  </c:pt>
                  <c:pt idx="4">
                    <c:v>1.0545288364022669</c:v>
                  </c:pt>
                  <c:pt idx="5">
                    <c:v>0.53011829633401475</c:v>
                  </c:pt>
                  <c:pt idx="6">
                    <c:v>0.72765023864457257</c:v>
                  </c:pt>
                  <c:pt idx="7">
                    <c:v>0.75445473018201947</c:v>
                  </c:pt>
                  <c:pt idx="8">
                    <c:v>0.58738541851742843</c:v>
                  </c:pt>
                  <c:pt idx="9">
                    <c:v>0.7111934879556252</c:v>
                  </c:pt>
                  <c:pt idx="10">
                    <c:v>3.4594300469875088</c:v>
                  </c:pt>
                  <c:pt idx="11">
                    <c:v>3.1914051708120219</c:v>
                  </c:pt>
                  <c:pt idx="12">
                    <c:v>1.2544288039381348</c:v>
                  </c:pt>
                  <c:pt idx="13">
                    <c:v>0.65791611807361328</c:v>
                  </c:pt>
                  <c:pt idx="14">
                    <c:v>1.2666616125173289</c:v>
                  </c:pt>
                  <c:pt idx="15">
                    <c:v>0.27499999999999986</c:v>
                  </c:pt>
                  <c:pt idx="16">
                    <c:v>0.45415011240610564</c:v>
                  </c:pt>
                  <c:pt idx="17">
                    <c:v>0.70619478379860601</c:v>
                  </c:pt>
                  <c:pt idx="18">
                    <c:v>0.96800517750094672</c:v>
                  </c:pt>
                  <c:pt idx="19">
                    <c:v>0.55490644285051371</c:v>
                  </c:pt>
                  <c:pt idx="20">
                    <c:v>0.35642614760565677</c:v>
                  </c:pt>
                  <c:pt idx="21">
                    <c:v>0.84615728021281167</c:v>
                  </c:pt>
                  <c:pt idx="22">
                    <c:v>0.47275668575766477</c:v>
                  </c:pt>
                  <c:pt idx="23">
                    <c:v>0.45119066952505404</c:v>
                  </c:pt>
                  <c:pt idx="24">
                    <c:v>1.2359712779834331</c:v>
                  </c:pt>
                  <c:pt idx="25">
                    <c:v>0.31410600262652244</c:v>
                  </c:pt>
                  <c:pt idx="26">
                    <c:v>0.56906878820954998</c:v>
                  </c:pt>
                  <c:pt idx="27">
                    <c:v>1.2780845042484474</c:v>
                  </c:pt>
                  <c:pt idx="28">
                    <c:v>0.60924431324222716</c:v>
                  </c:pt>
                  <c:pt idx="29">
                    <c:v>0.38348685881657124</c:v>
                  </c:pt>
                  <c:pt idx="30">
                    <c:v>0.64166666666666661</c:v>
                  </c:pt>
                  <c:pt idx="31">
                    <c:v>1.1000000000000001</c:v>
                  </c:pt>
                  <c:pt idx="32">
                    <c:v>0.65999999999999992</c:v>
                  </c:pt>
                  <c:pt idx="33">
                    <c:v>0.82499999999999996</c:v>
                  </c:pt>
                  <c:pt idx="34">
                    <c:v>0.65999999999999992</c:v>
                  </c:pt>
                  <c:pt idx="35">
                    <c:v>0.65999999999999992</c:v>
                  </c:pt>
                  <c:pt idx="36">
                    <c:v>0.26400000000000001</c:v>
                  </c:pt>
                  <c:pt idx="37">
                    <c:v>0.27000307785257094</c:v>
                  </c:pt>
                  <c:pt idx="38">
                    <c:v>0.14089557303194447</c:v>
                  </c:pt>
                </c:numCache>
              </c:numRef>
            </c:minus>
            <c:spPr>
              <a:noFill/>
              <a:ln w="254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'Main Table'!$I$2:$I$40</c:f>
              <c:numCache>
                <c:formatCode>General</c:formatCode>
                <c:ptCount val="39"/>
                <c:pt idx="0">
                  <c:v>67</c:v>
                </c:pt>
                <c:pt idx="1">
                  <c:v>46</c:v>
                </c:pt>
                <c:pt idx="2">
                  <c:v>2</c:v>
                </c:pt>
                <c:pt idx="3">
                  <c:v>101</c:v>
                </c:pt>
                <c:pt idx="4">
                  <c:v>734</c:v>
                </c:pt>
                <c:pt idx="5">
                  <c:v>301</c:v>
                </c:pt>
                <c:pt idx="6">
                  <c:v>83</c:v>
                </c:pt>
                <c:pt idx="7">
                  <c:v>534</c:v>
                </c:pt>
                <c:pt idx="8">
                  <c:v>84</c:v>
                </c:pt>
                <c:pt idx="9">
                  <c:v>108</c:v>
                </c:pt>
                <c:pt idx="10">
                  <c:v>4</c:v>
                </c:pt>
                <c:pt idx="11">
                  <c:v>8</c:v>
                </c:pt>
                <c:pt idx="12">
                  <c:v>28</c:v>
                </c:pt>
                <c:pt idx="13">
                  <c:v>96</c:v>
                </c:pt>
                <c:pt idx="14">
                  <c:v>16</c:v>
                </c:pt>
                <c:pt idx="15">
                  <c:v>6</c:v>
                </c:pt>
                <c:pt idx="16">
                  <c:v>91</c:v>
                </c:pt>
                <c:pt idx="17">
                  <c:v>34</c:v>
                </c:pt>
                <c:pt idx="18">
                  <c:v>13</c:v>
                </c:pt>
                <c:pt idx="19">
                  <c:v>30</c:v>
                </c:pt>
                <c:pt idx="20">
                  <c:v>93</c:v>
                </c:pt>
                <c:pt idx="21">
                  <c:v>22</c:v>
                </c:pt>
                <c:pt idx="22">
                  <c:v>64</c:v>
                </c:pt>
                <c:pt idx="23">
                  <c:v>73</c:v>
                </c:pt>
                <c:pt idx="24">
                  <c:v>6</c:v>
                </c:pt>
                <c:pt idx="25">
                  <c:v>42</c:v>
                </c:pt>
                <c:pt idx="26">
                  <c:v>22</c:v>
                </c:pt>
                <c:pt idx="27">
                  <c:v>5</c:v>
                </c:pt>
                <c:pt idx="28">
                  <c:v>34</c:v>
                </c:pt>
                <c:pt idx="29">
                  <c:v>29</c:v>
                </c:pt>
                <c:pt idx="30">
                  <c:v>9</c:v>
                </c:pt>
                <c:pt idx="31">
                  <c:v>3</c:v>
                </c:pt>
                <c:pt idx="32">
                  <c:v>5</c:v>
                </c:pt>
                <c:pt idx="33">
                  <c:v>2</c:v>
                </c:pt>
                <c:pt idx="34">
                  <c:v>5</c:v>
                </c:pt>
                <c:pt idx="35">
                  <c:v>5</c:v>
                </c:pt>
                <c:pt idx="36">
                  <c:v>51</c:v>
                </c:pt>
                <c:pt idx="37">
                  <c:v>19</c:v>
                </c:pt>
                <c:pt idx="38">
                  <c:v>16</c:v>
                </c:pt>
              </c:numCache>
            </c:numRef>
          </c:xVal>
          <c:yVal>
            <c:numRef>
              <c:f>'Main Table'!$D$2:$D$40</c:f>
              <c:numCache>
                <c:formatCode>0.00</c:formatCode>
                <c:ptCount val="39"/>
                <c:pt idx="0">
                  <c:v>5.3582089552238807</c:v>
                </c:pt>
                <c:pt idx="1">
                  <c:v>4.2173913043478262</c:v>
                </c:pt>
                <c:pt idx="2" formatCode="General">
                  <c:v>4</c:v>
                </c:pt>
                <c:pt idx="3">
                  <c:v>3.8415841584158414</c:v>
                </c:pt>
                <c:pt idx="4">
                  <c:v>3.6702997275204359</c:v>
                </c:pt>
                <c:pt idx="5">
                  <c:v>3.382059800664452</c:v>
                </c:pt>
                <c:pt idx="6">
                  <c:v>3.1686746987951806</c:v>
                </c:pt>
                <c:pt idx="7">
                  <c:v>2.9831460674157304</c:v>
                </c:pt>
                <c:pt idx="8">
                  <c:v>2.8690476190476191</c:v>
                </c:pt>
                <c:pt idx="9">
                  <c:v>2.8611111111111112</c:v>
                </c:pt>
                <c:pt idx="10">
                  <c:v>2.75</c:v>
                </c:pt>
                <c:pt idx="11">
                  <c:v>2.75</c:v>
                </c:pt>
                <c:pt idx="12">
                  <c:v>2.5357142857142856</c:v>
                </c:pt>
                <c:pt idx="13">
                  <c:v>2.5</c:v>
                </c:pt>
                <c:pt idx="14">
                  <c:v>2.3125</c:v>
                </c:pt>
                <c:pt idx="15">
                  <c:v>2.1666666666666665</c:v>
                </c:pt>
                <c:pt idx="16">
                  <c:v>1.9230769230769231</c:v>
                </c:pt>
                <c:pt idx="17">
                  <c:v>1.8823529411764706</c:v>
                </c:pt>
                <c:pt idx="18">
                  <c:v>1.8461538461538463</c:v>
                </c:pt>
                <c:pt idx="19">
                  <c:v>1.7468354430379747</c:v>
                </c:pt>
                <c:pt idx="20">
                  <c:v>1.5053763440860215</c:v>
                </c:pt>
                <c:pt idx="21">
                  <c:v>1.5</c:v>
                </c:pt>
                <c:pt idx="22">
                  <c:v>1.375</c:v>
                </c:pt>
                <c:pt idx="23">
                  <c:v>1.3698630136986301</c:v>
                </c:pt>
                <c:pt idx="24">
                  <c:v>1.1666666666666667</c:v>
                </c:pt>
                <c:pt idx="25">
                  <c:v>1.1190476190476191</c:v>
                </c:pt>
                <c:pt idx="26">
                  <c:v>1.0454545454545454</c:v>
                </c:pt>
                <c:pt idx="27">
                  <c:v>1</c:v>
                </c:pt>
                <c:pt idx="28">
                  <c:v>0.97058823529411764</c:v>
                </c:pt>
                <c:pt idx="29">
                  <c:v>0.93103448275862066</c:v>
                </c:pt>
                <c:pt idx="30">
                  <c:v>0.88888888888888884</c:v>
                </c:pt>
                <c:pt idx="31">
                  <c:v>0.66666666666666663</c:v>
                </c:pt>
                <c:pt idx="32">
                  <c:v>0.6</c:v>
                </c:pt>
                <c:pt idx="33">
                  <c:v>0.5</c:v>
                </c:pt>
                <c:pt idx="34">
                  <c:v>0.4</c:v>
                </c:pt>
                <c:pt idx="35">
                  <c:v>0.4</c:v>
                </c:pt>
                <c:pt idx="36" formatCode="General">
                  <c:v>0.25</c:v>
                </c:pt>
                <c:pt idx="37">
                  <c:v>0.21052631578947367</c:v>
                </c:pt>
                <c:pt idx="38">
                  <c:v>0.125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FA27-E147-AE48-18E03ACA1A95}"/>
            </c:ext>
          </c:extLst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axId val="1439296927"/>
        <c:axId val="1434775567"/>
      </c:scatterChart>
      <c:valAx>
        <c:axId val="1439296927"/>
        <c:scaling>
          <c:logBase val="10"/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1"/>
                  <a:t>Number of Publications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4775567"/>
        <c:crosses val="autoZero"/>
        <c:crossBetween val="midCat"/>
      </c:valAx>
      <c:valAx>
        <c:axId val="1434775567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1"/>
                  <a:t>5 Year</a:t>
                </a:r>
                <a:r>
                  <a:rPr lang="en-GB" sz="1400" b="1" baseline="0"/>
                  <a:t> Impact Factor</a:t>
                </a:r>
                <a:endParaRPr lang="en-GB" sz="14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9296927"/>
        <c:crosses val="autoZero"/>
        <c:crossBetween val="midCat"/>
      </c:valAx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9E2EE56-5F2A-0F48-8625-79713AA744F6}">
  <sheetPr/>
  <sheetViews>
    <sheetView zoomScale="199" workbookViewId="0" zoomToFit="1"/>
  </sheetViews>
  <pageMargins left="0.70866141732283472" right="0.70866141732283472" top="0.74803149606299213" bottom="0.74803149606299213" header="0.31496062992125984" footer="0.31496062992125984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7D90E6A-8F87-7347-9ACF-9F85A75FE85B}">
  <sheetPr/>
  <sheetViews>
    <sheetView zoomScale="199" workbookViewId="0" zoomToFit="1"/>
  </sheetViews>
  <pageMargins left="0.70866141732283472" right="0.70866141732283472" top="0.74803149606299213" bottom="0.74803149606299213" header="0.31496062992125984" footer="0.31496062992125984"/>
  <pageSetup paperSize="9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DE1D061-BFE4-724B-8681-039D1204EEA5}">
  <sheetPr/>
  <sheetViews>
    <sheetView zoomScale="199" workbookViewId="0" zoomToFit="1"/>
  </sheetViews>
  <pageMargins left="0.70866141732283472" right="0.70866141732283472" top="0.74803149606299213" bottom="0.74803149606299213" header="0.31496062992125984" footer="0.31496062992125984"/>
  <pageSetup paperSize="9" orientation="landscape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8776" cy="609081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66E341-6979-BA47-AF60-33C104530B5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78776" cy="609081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7E93F7-67A2-9449-AD82-E923F5F7097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75053" cy="608654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3C2FE23-0894-F24E-A44E-491FF85F113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0.76113</cdr:x>
      <cdr:y>0.15537</cdr:y>
    </cdr:from>
    <cdr:to>
      <cdr:x>0.85963</cdr:x>
      <cdr:y>0.30532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1A2D472-AC2A-6A49-9855-211520FB6475}"/>
            </a:ext>
          </a:extLst>
        </cdr:cNvPr>
        <cdr:cNvSpPr txBox="1"/>
      </cdr:nvSpPr>
      <cdr:spPr>
        <a:xfrm xmlns:a="http://schemas.openxmlformats.org/drawingml/2006/main">
          <a:off x="7065635" y="9474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0.91314</cdr:x>
      <cdr:y>0.56077</cdr:y>
    </cdr:from>
    <cdr:to>
      <cdr:x>0.98697</cdr:x>
      <cdr:y>0.6087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C5718520-A07C-924E-89D6-102A56A7B4F8}"/>
            </a:ext>
          </a:extLst>
        </cdr:cNvPr>
        <cdr:cNvSpPr txBox="1"/>
      </cdr:nvSpPr>
      <cdr:spPr>
        <a:xfrm xmlns:a="http://schemas.openxmlformats.org/drawingml/2006/main">
          <a:off x="8469422" y="3413152"/>
          <a:ext cx="684777" cy="29172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Crawford</a:t>
          </a:r>
        </a:p>
      </cdr:txBody>
    </cdr:sp>
  </cdr:relSizeAnchor>
  <cdr:relSizeAnchor xmlns:cdr="http://schemas.openxmlformats.org/drawingml/2006/chartDrawing">
    <cdr:from>
      <cdr:x>0.83267</cdr:x>
      <cdr:y>0.18837</cdr:y>
    </cdr:from>
    <cdr:to>
      <cdr:x>0.93115</cdr:x>
      <cdr:y>0.33828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9765DDDC-741C-894C-AC7F-673ADA15478D}"/>
            </a:ext>
          </a:extLst>
        </cdr:cNvPr>
        <cdr:cNvSpPr txBox="1"/>
      </cdr:nvSpPr>
      <cdr:spPr>
        <a:xfrm xmlns:a="http://schemas.openxmlformats.org/drawingml/2006/main">
          <a:off x="7730873" y="114904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0.88695</cdr:x>
      <cdr:y>0.58586</cdr:y>
    </cdr:from>
    <cdr:to>
      <cdr:x>0.92169</cdr:x>
      <cdr:y>0.62717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58DC11BF-FC2E-964E-9BA8-2EDC370B841D}"/>
            </a:ext>
          </a:extLst>
        </cdr:cNvPr>
        <cdr:cNvSpPr txBox="1"/>
      </cdr:nvSpPr>
      <cdr:spPr>
        <a:xfrm xmlns:a="http://schemas.openxmlformats.org/drawingml/2006/main">
          <a:off x="8226507" y="3565846"/>
          <a:ext cx="322216" cy="25143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LKY</a:t>
          </a:r>
        </a:p>
      </cdr:txBody>
    </cdr:sp>
  </cdr:relSizeAnchor>
  <cdr:relSizeAnchor xmlns:cdr="http://schemas.openxmlformats.org/drawingml/2006/chartDrawing">
    <cdr:from>
      <cdr:x>0.79398</cdr:x>
      <cdr:y>0.54458</cdr:y>
    </cdr:from>
    <cdr:to>
      <cdr:x>0.87215</cdr:x>
      <cdr:y>0.59085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CC5EC011-181A-AF4C-B7CD-D92CB51A4F2E}"/>
            </a:ext>
          </a:extLst>
        </cdr:cNvPr>
        <cdr:cNvSpPr txBox="1"/>
      </cdr:nvSpPr>
      <cdr:spPr>
        <a:xfrm xmlns:a="http://schemas.openxmlformats.org/drawingml/2006/main">
          <a:off x="7364224" y="3314630"/>
          <a:ext cx="725031" cy="28162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Tsinghua</a:t>
          </a:r>
        </a:p>
      </cdr:txBody>
    </cdr:sp>
  </cdr:relSizeAnchor>
  <cdr:relSizeAnchor xmlns:cdr="http://schemas.openxmlformats.org/drawingml/2006/chartDrawing">
    <cdr:from>
      <cdr:x>0.60114</cdr:x>
      <cdr:y>0.27645</cdr:y>
    </cdr:from>
    <cdr:to>
      <cdr:x>0.66193</cdr:x>
      <cdr:y>0.31776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3D24CC77-53C3-A348-B3CC-4B9C7CE8E185}"/>
            </a:ext>
          </a:extLst>
        </cdr:cNvPr>
        <cdr:cNvSpPr txBox="1"/>
      </cdr:nvSpPr>
      <cdr:spPr>
        <a:xfrm xmlns:a="http://schemas.openxmlformats.org/drawingml/2006/main">
          <a:off x="5575642" y="1682642"/>
          <a:ext cx="563830" cy="25143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Peking</a:t>
          </a:r>
        </a:p>
      </cdr:txBody>
    </cdr:sp>
  </cdr:relSizeAnchor>
  <cdr:relSizeAnchor xmlns:cdr="http://schemas.openxmlformats.org/drawingml/2006/chartDrawing">
    <cdr:from>
      <cdr:x>0.53503</cdr:x>
      <cdr:y>0.37356</cdr:y>
    </cdr:from>
    <cdr:to>
      <cdr:x>0.61862</cdr:x>
      <cdr:y>0.41322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AD00B77E-9753-474C-9231-21F6A07669BE}"/>
            </a:ext>
          </a:extLst>
        </cdr:cNvPr>
        <cdr:cNvSpPr txBox="1"/>
      </cdr:nvSpPr>
      <cdr:spPr>
        <a:xfrm xmlns:a="http://schemas.openxmlformats.org/drawingml/2006/main">
          <a:off x="4962429" y="2273700"/>
          <a:ext cx="775301" cy="24139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Melbourne</a:t>
          </a:r>
        </a:p>
      </cdr:txBody>
    </cdr:sp>
  </cdr:relSizeAnchor>
  <cdr:relSizeAnchor xmlns:cdr="http://schemas.openxmlformats.org/drawingml/2006/chartDrawing">
    <cdr:from>
      <cdr:x>0.14016</cdr:x>
      <cdr:y>0.38723</cdr:y>
    </cdr:from>
    <cdr:to>
      <cdr:x>0.19009</cdr:x>
      <cdr:y>0.42688</cdr:y>
    </cdr:to>
    <cdr:sp macro="" textlink="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D84F4FBD-E2CC-D642-B898-5156D501153E}"/>
            </a:ext>
          </a:extLst>
        </cdr:cNvPr>
        <cdr:cNvSpPr txBox="1"/>
      </cdr:nvSpPr>
      <cdr:spPr>
        <a:xfrm xmlns:a="http://schemas.openxmlformats.org/drawingml/2006/main">
          <a:off x="1299953" y="2356884"/>
          <a:ext cx="463103" cy="24133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SGPP</a:t>
          </a:r>
        </a:p>
      </cdr:txBody>
    </cdr:sp>
  </cdr:relSizeAnchor>
  <cdr:relSizeAnchor xmlns:cdr="http://schemas.openxmlformats.org/drawingml/2006/chartDrawing">
    <cdr:from>
      <cdr:x>0.65958</cdr:x>
      <cdr:y>0.4067</cdr:y>
    </cdr:from>
    <cdr:to>
      <cdr:x>0.70952</cdr:x>
      <cdr:y>0.44636</cdr:y>
    </cdr:to>
    <cdr:sp macro="" textlink="">
      <cdr:nvSpPr>
        <cdr:cNvPr id="25" name="TextBox 24">
          <a:extLst xmlns:a="http://schemas.openxmlformats.org/drawingml/2006/main">
            <a:ext uri="{FF2B5EF4-FFF2-40B4-BE49-F238E27FC236}">
              <a16:creationId xmlns:a16="http://schemas.microsoft.com/office/drawing/2014/main" id="{79EBBC9B-2FF9-3C41-A1EA-A98E2CF5989B}"/>
            </a:ext>
          </a:extLst>
        </cdr:cNvPr>
        <cdr:cNvSpPr txBox="1"/>
      </cdr:nvSpPr>
      <cdr:spPr>
        <a:xfrm xmlns:a="http://schemas.openxmlformats.org/drawingml/2006/main">
          <a:off x="6117672" y="2475420"/>
          <a:ext cx="463196" cy="24139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RMIT</a:t>
          </a:r>
        </a:p>
      </cdr:txBody>
    </cdr:sp>
  </cdr:relSizeAnchor>
  <cdr:relSizeAnchor xmlns:cdr="http://schemas.openxmlformats.org/drawingml/2006/chartDrawing">
    <cdr:from>
      <cdr:x>0.25621</cdr:x>
      <cdr:y>0.10906</cdr:y>
    </cdr:from>
    <cdr:to>
      <cdr:x>0.35469</cdr:x>
      <cdr:y>0.25896</cdr:y>
    </cdr:to>
    <cdr:sp macro="" textlink="">
      <cdr:nvSpPr>
        <cdr:cNvPr id="11" name="TextBox 10">
          <a:extLst xmlns:a="http://schemas.openxmlformats.org/drawingml/2006/main">
            <a:ext uri="{FF2B5EF4-FFF2-40B4-BE49-F238E27FC236}">
              <a16:creationId xmlns:a16="http://schemas.microsoft.com/office/drawing/2014/main" id="{8804012F-6A5A-3B48-9A6E-B393EE7FA572}"/>
            </a:ext>
          </a:extLst>
        </cdr:cNvPr>
        <cdr:cNvSpPr txBox="1"/>
      </cdr:nvSpPr>
      <cdr:spPr>
        <a:xfrm xmlns:a="http://schemas.openxmlformats.org/drawingml/2006/main">
          <a:off x="2378730" y="66523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0.31878</cdr:x>
      <cdr:y>0.48926</cdr:y>
    </cdr:from>
    <cdr:to>
      <cdr:x>0.3698</cdr:x>
      <cdr:y>0.52891</cdr:y>
    </cdr:to>
    <cdr:sp macro="" textlink="">
      <cdr:nvSpPr>
        <cdr:cNvPr id="13" name="TextBox 12">
          <a:extLst xmlns:a="http://schemas.openxmlformats.org/drawingml/2006/main">
            <a:ext uri="{FF2B5EF4-FFF2-40B4-BE49-F238E27FC236}">
              <a16:creationId xmlns:a16="http://schemas.microsoft.com/office/drawing/2014/main" id="{6042DCEB-1D36-EF4B-B361-5A81B599C186}"/>
            </a:ext>
          </a:extLst>
        </cdr:cNvPr>
        <cdr:cNvSpPr txBox="1"/>
      </cdr:nvSpPr>
      <cdr:spPr>
        <a:xfrm xmlns:a="http://schemas.openxmlformats.org/drawingml/2006/main">
          <a:off x="2956684" y="2977910"/>
          <a:ext cx="473213" cy="24133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Guanxi</a:t>
          </a:r>
        </a:p>
      </cdr:txBody>
    </cdr:sp>
  </cdr:relSizeAnchor>
  <cdr:relSizeAnchor xmlns:cdr="http://schemas.openxmlformats.org/drawingml/2006/chartDrawing">
    <cdr:from>
      <cdr:x>0.00547</cdr:x>
      <cdr:y>0.00833</cdr:y>
    </cdr:from>
    <cdr:to>
      <cdr:x>0.03587</cdr:x>
      <cdr:y>0.04799</cdr:y>
    </cdr:to>
    <cdr:sp macro="" textlink="">
      <cdr:nvSpPr>
        <cdr:cNvPr id="15" name="TextBox 1">
          <a:extLst xmlns:a="http://schemas.openxmlformats.org/drawingml/2006/main">
            <a:ext uri="{FF2B5EF4-FFF2-40B4-BE49-F238E27FC236}">
              <a16:creationId xmlns:a16="http://schemas.microsoft.com/office/drawing/2014/main" id="{BC988084-0CCD-D247-BE02-FD0E53F4CC0E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282222" cy="24190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A</a:t>
          </a:r>
        </a:p>
      </cdr:txBody>
    </cdr:sp>
  </cdr:relSizeAnchor>
  <cdr:relSizeAnchor xmlns:cdr="http://schemas.openxmlformats.org/drawingml/2006/chartDrawing">
    <cdr:from>
      <cdr:x>0.00547</cdr:x>
      <cdr:y>0.00833</cdr:y>
    </cdr:from>
    <cdr:to>
      <cdr:x>0.03587</cdr:x>
      <cdr:y>0.04799</cdr:y>
    </cdr:to>
    <cdr:sp macro="" textlink="">
      <cdr:nvSpPr>
        <cdr:cNvPr id="16" name="TextBox 1">
          <a:extLst xmlns:a="http://schemas.openxmlformats.org/drawingml/2006/main">
            <a:ext uri="{FF2B5EF4-FFF2-40B4-BE49-F238E27FC236}">
              <a16:creationId xmlns:a16="http://schemas.microsoft.com/office/drawing/2014/main" id="{BC988084-0CCD-D247-BE02-FD0E53F4CC0E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282222" cy="24190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A</a:t>
          </a:r>
        </a:p>
      </cdr:txBody>
    </cdr:sp>
  </cdr:relSizeAnchor>
  <cdr:relSizeAnchor xmlns:cdr="http://schemas.openxmlformats.org/drawingml/2006/chartDrawing">
    <cdr:from>
      <cdr:x>0.00547</cdr:x>
      <cdr:y>0.00833</cdr:y>
    </cdr:from>
    <cdr:to>
      <cdr:x>0.03587</cdr:x>
      <cdr:y>0.04799</cdr:y>
    </cdr:to>
    <cdr:sp macro="" textlink="">
      <cdr:nvSpPr>
        <cdr:cNvPr id="17" name="TextBox 1">
          <a:extLst xmlns:a="http://schemas.openxmlformats.org/drawingml/2006/main">
            <a:ext uri="{FF2B5EF4-FFF2-40B4-BE49-F238E27FC236}">
              <a16:creationId xmlns:a16="http://schemas.microsoft.com/office/drawing/2014/main" id="{BC988084-0CCD-D247-BE02-FD0E53F4CC0E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282222" cy="24190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A</a:t>
          </a:r>
        </a:p>
      </cdr:txBody>
    </cdr:sp>
  </cdr:relSizeAnchor>
  <cdr:relSizeAnchor xmlns:cdr="http://schemas.openxmlformats.org/drawingml/2006/chartDrawing">
    <cdr:from>
      <cdr:x>0.00547</cdr:x>
      <cdr:y>0.00833</cdr:y>
    </cdr:from>
    <cdr:to>
      <cdr:x>0.03587</cdr:x>
      <cdr:y>0.04799</cdr:y>
    </cdr:to>
    <cdr:sp macro="" textlink="">
      <cdr:nvSpPr>
        <cdr:cNvPr id="18" name="TextBox 1">
          <a:extLst xmlns:a="http://schemas.openxmlformats.org/drawingml/2006/main">
            <a:ext uri="{FF2B5EF4-FFF2-40B4-BE49-F238E27FC236}">
              <a16:creationId xmlns:a16="http://schemas.microsoft.com/office/drawing/2014/main" id="{BC988084-0CCD-D247-BE02-FD0E53F4CC0E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282222" cy="24190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A</a:t>
          </a:r>
        </a:p>
      </cdr:txBody>
    </cdr:sp>
  </cdr:relSizeAnchor>
  <cdr:relSizeAnchor xmlns:cdr="http://schemas.openxmlformats.org/drawingml/2006/chartDrawing">
    <cdr:from>
      <cdr:x>0.00547</cdr:x>
      <cdr:y>0.00833</cdr:y>
    </cdr:from>
    <cdr:to>
      <cdr:x>0.03587</cdr:x>
      <cdr:y>0.04799</cdr:y>
    </cdr:to>
    <cdr:sp macro="" textlink="">
      <cdr:nvSpPr>
        <cdr:cNvPr id="19" name="TextBox 1">
          <a:extLst xmlns:a="http://schemas.openxmlformats.org/drawingml/2006/main">
            <a:ext uri="{FF2B5EF4-FFF2-40B4-BE49-F238E27FC236}">
              <a16:creationId xmlns:a16="http://schemas.microsoft.com/office/drawing/2014/main" id="{BC988084-0CCD-D247-BE02-FD0E53F4CC0E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282222" cy="24190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A</a:t>
          </a:r>
        </a:p>
      </cdr:txBody>
    </cdr:sp>
  </cdr:relSizeAnchor>
  <cdr:relSizeAnchor xmlns:cdr="http://schemas.openxmlformats.org/drawingml/2006/chartDrawing">
    <cdr:from>
      <cdr:x>0.00547</cdr:x>
      <cdr:y>0.00833</cdr:y>
    </cdr:from>
    <cdr:to>
      <cdr:x>0.03587</cdr:x>
      <cdr:y>0.04799</cdr:y>
    </cdr:to>
    <cdr:sp macro="" textlink="">
      <cdr:nvSpPr>
        <cdr:cNvPr id="20" name="TextBox 1">
          <a:extLst xmlns:a="http://schemas.openxmlformats.org/drawingml/2006/main">
            <a:ext uri="{FF2B5EF4-FFF2-40B4-BE49-F238E27FC236}">
              <a16:creationId xmlns:a16="http://schemas.microsoft.com/office/drawing/2014/main" id="{BC988084-0CCD-D247-BE02-FD0E53F4CC0E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282222" cy="24190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A</a:t>
          </a:r>
        </a:p>
      </cdr:txBody>
    </cdr:sp>
  </cdr:relSizeAnchor>
  <cdr:relSizeAnchor xmlns:cdr="http://schemas.openxmlformats.org/drawingml/2006/chartDrawing">
    <cdr:from>
      <cdr:x>0.00547</cdr:x>
      <cdr:y>0.00833</cdr:y>
    </cdr:from>
    <cdr:to>
      <cdr:x>0.03587</cdr:x>
      <cdr:y>0.04799</cdr:y>
    </cdr:to>
    <cdr:sp macro="" textlink="">
      <cdr:nvSpPr>
        <cdr:cNvPr id="21" name="TextBox 1">
          <a:extLst xmlns:a="http://schemas.openxmlformats.org/drawingml/2006/main">
            <a:ext uri="{FF2B5EF4-FFF2-40B4-BE49-F238E27FC236}">
              <a16:creationId xmlns:a16="http://schemas.microsoft.com/office/drawing/2014/main" id="{BC988084-0CCD-D247-BE02-FD0E53F4CC0E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282222" cy="24190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A</a:t>
          </a:r>
        </a:p>
      </cdr:txBody>
    </cdr:sp>
  </cdr:relSizeAnchor>
  <cdr:relSizeAnchor xmlns:cdr="http://schemas.openxmlformats.org/drawingml/2006/chartDrawing">
    <cdr:from>
      <cdr:x>0.00547</cdr:x>
      <cdr:y>0.00833</cdr:y>
    </cdr:from>
    <cdr:to>
      <cdr:x>0.03587</cdr:x>
      <cdr:y>0.04799</cdr:y>
    </cdr:to>
    <cdr:sp macro="" textlink="">
      <cdr:nvSpPr>
        <cdr:cNvPr id="22" name="TextBox 1">
          <a:extLst xmlns:a="http://schemas.openxmlformats.org/drawingml/2006/main">
            <a:ext uri="{FF2B5EF4-FFF2-40B4-BE49-F238E27FC236}">
              <a16:creationId xmlns:a16="http://schemas.microsoft.com/office/drawing/2014/main" id="{BC988084-0CCD-D247-BE02-FD0E53F4CC0E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282222" cy="24190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A</a:t>
          </a:r>
        </a:p>
      </cdr:txBody>
    </cdr:sp>
  </cdr:relSizeAnchor>
  <cdr:relSizeAnchor xmlns:cdr="http://schemas.openxmlformats.org/drawingml/2006/chartDrawing">
    <cdr:from>
      <cdr:x>0.00547</cdr:x>
      <cdr:y>0.00833</cdr:y>
    </cdr:from>
    <cdr:to>
      <cdr:x>0.03587</cdr:x>
      <cdr:y>0.04799</cdr:y>
    </cdr:to>
    <cdr:sp macro="" textlink="">
      <cdr:nvSpPr>
        <cdr:cNvPr id="23" name="TextBox 1">
          <a:extLst xmlns:a="http://schemas.openxmlformats.org/drawingml/2006/main">
            <a:ext uri="{FF2B5EF4-FFF2-40B4-BE49-F238E27FC236}">
              <a16:creationId xmlns:a16="http://schemas.microsoft.com/office/drawing/2014/main" id="{BC988084-0CCD-D247-BE02-FD0E53F4CC0E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282222" cy="24190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A</a:t>
          </a:r>
        </a:p>
      </cdr:txBody>
    </cdr:sp>
  </cdr:relSizeAnchor>
  <cdr:relSizeAnchor xmlns:cdr="http://schemas.openxmlformats.org/drawingml/2006/chartDrawing">
    <cdr:from>
      <cdr:x>0.00547</cdr:x>
      <cdr:y>0.00833</cdr:y>
    </cdr:from>
    <cdr:to>
      <cdr:x>0.03587</cdr:x>
      <cdr:y>0.04799</cdr:y>
    </cdr:to>
    <cdr:sp macro="" textlink="">
      <cdr:nvSpPr>
        <cdr:cNvPr id="24" name="TextBox 1">
          <a:extLst xmlns:a="http://schemas.openxmlformats.org/drawingml/2006/main">
            <a:ext uri="{FF2B5EF4-FFF2-40B4-BE49-F238E27FC236}">
              <a16:creationId xmlns:a16="http://schemas.microsoft.com/office/drawing/2014/main" id="{BC988084-0CCD-D247-BE02-FD0E53F4CC0E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282222" cy="24190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A</a:t>
          </a:r>
        </a:p>
      </cdr:txBody>
    </cdr:sp>
  </cdr:relSizeAnchor>
  <cdr:relSizeAnchor xmlns:cdr="http://schemas.openxmlformats.org/drawingml/2006/chartDrawing">
    <cdr:from>
      <cdr:x>0.47811</cdr:x>
      <cdr:y>0.49314</cdr:y>
    </cdr:from>
    <cdr:to>
      <cdr:x>0.53669</cdr:x>
      <cdr:y>0.5328</cdr:y>
    </cdr:to>
    <cdr:sp macro="" textlink="">
      <cdr:nvSpPr>
        <cdr:cNvPr id="26" name="TextBox 1">
          <a:extLst xmlns:a="http://schemas.openxmlformats.org/drawingml/2006/main">
            <a:ext uri="{FF2B5EF4-FFF2-40B4-BE49-F238E27FC236}">
              <a16:creationId xmlns:a16="http://schemas.microsoft.com/office/drawing/2014/main" id="{BC988084-0CCD-D247-BE02-FD0E53F4CC0E}"/>
            </a:ext>
          </a:extLst>
        </cdr:cNvPr>
        <cdr:cNvSpPr txBox="1"/>
      </cdr:nvSpPr>
      <cdr:spPr>
        <a:xfrm xmlns:a="http://schemas.openxmlformats.org/drawingml/2006/main">
          <a:off x="4434513" y="3001523"/>
          <a:ext cx="543333" cy="24139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Murdoch</a:t>
          </a:r>
        </a:p>
      </cdr:txBody>
    </cdr:sp>
  </cdr:relSizeAnchor>
  <cdr:relSizeAnchor xmlns:cdr="http://schemas.openxmlformats.org/drawingml/2006/chartDrawing">
    <cdr:from>
      <cdr:x>0.69473</cdr:x>
      <cdr:y>0.50994</cdr:y>
    </cdr:from>
    <cdr:to>
      <cdr:x>0.74793</cdr:x>
      <cdr:y>0.5496</cdr:y>
    </cdr:to>
    <cdr:sp macro="" textlink="">
      <cdr:nvSpPr>
        <cdr:cNvPr id="27" name="TextBox 1">
          <a:extLst xmlns:a="http://schemas.openxmlformats.org/drawingml/2006/main">
            <a:ext uri="{FF2B5EF4-FFF2-40B4-BE49-F238E27FC236}">
              <a16:creationId xmlns:a16="http://schemas.microsoft.com/office/drawing/2014/main" id="{BC988084-0CCD-D247-BE02-FD0E53F4CC0E}"/>
            </a:ext>
          </a:extLst>
        </cdr:cNvPr>
        <cdr:cNvSpPr txBox="1"/>
      </cdr:nvSpPr>
      <cdr:spPr>
        <a:xfrm xmlns:a="http://schemas.openxmlformats.org/drawingml/2006/main">
          <a:off x="6443696" y="3103792"/>
          <a:ext cx="493439" cy="24139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Hohai</a:t>
          </a:r>
        </a:p>
      </cdr:txBody>
    </cdr:sp>
  </cdr:relSizeAnchor>
  <cdr:relSizeAnchor xmlns:cdr="http://schemas.openxmlformats.org/drawingml/2006/chartDrawing">
    <cdr:from>
      <cdr:x>0.59485</cdr:x>
      <cdr:y>0.69673</cdr:y>
    </cdr:from>
    <cdr:to>
      <cdr:x>0.64474</cdr:x>
      <cdr:y>0.73639</cdr:y>
    </cdr:to>
    <cdr:sp macro="" textlink="">
      <cdr:nvSpPr>
        <cdr:cNvPr id="28" name="TextBox 1">
          <a:extLst xmlns:a="http://schemas.openxmlformats.org/drawingml/2006/main">
            <a:ext uri="{FF2B5EF4-FFF2-40B4-BE49-F238E27FC236}">
              <a16:creationId xmlns:a16="http://schemas.microsoft.com/office/drawing/2014/main" id="{BC988084-0CCD-D247-BE02-FD0E53F4CC0E}"/>
            </a:ext>
          </a:extLst>
        </cdr:cNvPr>
        <cdr:cNvSpPr txBox="1"/>
      </cdr:nvSpPr>
      <cdr:spPr>
        <a:xfrm xmlns:a="http://schemas.openxmlformats.org/drawingml/2006/main">
          <a:off x="5517304" y="4240672"/>
          <a:ext cx="462732" cy="24139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Nehru</a:t>
          </a:r>
        </a:p>
      </cdr:txBody>
    </cdr:sp>
  </cdr:relSizeAnchor>
  <cdr:relSizeAnchor xmlns:cdr="http://schemas.openxmlformats.org/drawingml/2006/chartDrawing">
    <cdr:from>
      <cdr:x>0.22694</cdr:x>
      <cdr:y>0.48278</cdr:y>
    </cdr:from>
    <cdr:to>
      <cdr:x>0.27575</cdr:x>
      <cdr:y>0.52243</cdr:y>
    </cdr:to>
    <cdr:sp macro="" textlink="">
      <cdr:nvSpPr>
        <cdr:cNvPr id="29" name="TextBox 1">
          <a:extLst xmlns:a="http://schemas.openxmlformats.org/drawingml/2006/main">
            <a:ext uri="{FF2B5EF4-FFF2-40B4-BE49-F238E27FC236}">
              <a16:creationId xmlns:a16="http://schemas.microsoft.com/office/drawing/2014/main" id="{BC988084-0CCD-D247-BE02-FD0E53F4CC0E}"/>
            </a:ext>
          </a:extLst>
        </cdr:cNvPr>
        <cdr:cNvSpPr txBox="1"/>
      </cdr:nvSpPr>
      <cdr:spPr>
        <a:xfrm xmlns:a="http://schemas.openxmlformats.org/drawingml/2006/main">
          <a:off x="2104881" y="2938484"/>
          <a:ext cx="452715" cy="24133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HKUST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DE360-A560-A849-96D5-844707AC9425}">
  <dimension ref="A1:N52"/>
  <sheetViews>
    <sheetView workbookViewId="0">
      <pane ySplit="1" topLeftCell="A24" activePane="bottomLeft" state="frozen"/>
      <selection pane="bottomLeft" activeCell="I41" sqref="I41:I46"/>
    </sheetView>
  </sheetViews>
  <sheetFormatPr baseColWidth="10" defaultColWidth="11" defaultRowHeight="16" x14ac:dyDescent="0.2"/>
  <cols>
    <col min="1" max="1" width="8.6640625" style="11"/>
    <col min="2" max="2" width="28.33203125" customWidth="1"/>
    <col min="3" max="3" width="9.6640625" customWidth="1"/>
    <col min="4" max="4" width="12.33203125" customWidth="1"/>
    <col min="9" max="10" width="12.5" style="26" customWidth="1"/>
    <col min="11" max="11" width="12.33203125" bestFit="1" customWidth="1"/>
    <col min="12" max="12" width="11.6640625" bestFit="1" customWidth="1"/>
  </cols>
  <sheetData>
    <row r="1" spans="1:14" ht="68" x14ac:dyDescent="0.2">
      <c r="A1" s="10" t="s">
        <v>86</v>
      </c>
      <c r="B1" s="3" t="s">
        <v>38</v>
      </c>
      <c r="C1" s="20" t="s">
        <v>39</v>
      </c>
      <c r="D1" s="14" t="s">
        <v>89</v>
      </c>
      <c r="E1" s="14" t="s">
        <v>90</v>
      </c>
      <c r="F1" s="14" t="s">
        <v>91</v>
      </c>
      <c r="G1" s="14" t="s">
        <v>118</v>
      </c>
      <c r="H1" s="14" t="s">
        <v>92</v>
      </c>
      <c r="I1" s="14" t="s">
        <v>93</v>
      </c>
      <c r="J1" s="15" t="s">
        <v>115</v>
      </c>
      <c r="K1" s="4" t="s">
        <v>2</v>
      </c>
      <c r="L1" s="4" t="s">
        <v>3</v>
      </c>
      <c r="M1" s="4" t="s">
        <v>4</v>
      </c>
      <c r="N1" s="24" t="s">
        <v>94</v>
      </c>
    </row>
    <row r="2" spans="1:14" ht="34" x14ac:dyDescent="0.2">
      <c r="A2" s="23">
        <v>1</v>
      </c>
      <c r="B2" s="5" t="s">
        <v>40</v>
      </c>
      <c r="C2" s="21" t="s">
        <v>41</v>
      </c>
      <c r="D2" s="32">
        <v>5.3582089552238807</v>
      </c>
      <c r="E2" s="32">
        <v>2.2272216501394695</v>
      </c>
      <c r="F2" s="26">
        <v>359</v>
      </c>
      <c r="G2">
        <v>5</v>
      </c>
      <c r="H2" s="26">
        <v>2</v>
      </c>
      <c r="I2" s="33">
        <v>67</v>
      </c>
      <c r="J2" s="26">
        <v>13</v>
      </c>
      <c r="K2" s="1">
        <f t="shared" ref="K2:K40" si="0">D2-1.65*E2</f>
        <v>1.6832932324937562</v>
      </c>
      <c r="L2" s="1">
        <f t="shared" ref="L2:L40" si="1">D2+1.65*E2</f>
        <v>9.0331246779540049</v>
      </c>
      <c r="M2">
        <f t="shared" ref="M2:M40" si="2">1.65*E2</f>
        <v>3.6749157227301246</v>
      </c>
      <c r="N2" t="s">
        <v>5</v>
      </c>
    </row>
    <row r="3" spans="1:14" ht="51" x14ac:dyDescent="0.2">
      <c r="A3" s="23">
        <f t="shared" ref="A3:A40" si="3">A2+1</f>
        <v>2</v>
      </c>
      <c r="B3" s="5" t="s">
        <v>42</v>
      </c>
      <c r="C3" s="21" t="s">
        <v>43</v>
      </c>
      <c r="D3" s="1">
        <v>4.2173913043478262</v>
      </c>
      <c r="E3" s="1">
        <v>1.8177634087317096</v>
      </c>
      <c r="F3">
        <v>194</v>
      </c>
      <c r="G3">
        <v>10</v>
      </c>
      <c r="H3">
        <v>1</v>
      </c>
      <c r="I3" s="26">
        <v>46</v>
      </c>
      <c r="J3" s="26">
        <v>10</v>
      </c>
      <c r="K3" s="1">
        <f t="shared" si="0"/>
        <v>1.2180816799405054</v>
      </c>
      <c r="L3" s="1">
        <f t="shared" si="1"/>
        <v>7.2167009287551469</v>
      </c>
      <c r="M3">
        <f t="shared" si="2"/>
        <v>2.9993096244073207</v>
      </c>
      <c r="N3" t="s">
        <v>6</v>
      </c>
    </row>
    <row r="4" spans="1:14" ht="34" x14ac:dyDescent="0.2">
      <c r="A4" s="23">
        <f t="shared" si="3"/>
        <v>3</v>
      </c>
      <c r="B4" s="5" t="s">
        <v>44</v>
      </c>
      <c r="C4" s="21" t="s">
        <v>45</v>
      </c>
      <c r="D4" s="13">
        <v>4</v>
      </c>
      <c r="E4" s="13">
        <v>2</v>
      </c>
      <c r="F4" s="13">
        <v>8</v>
      </c>
      <c r="G4">
        <v>29</v>
      </c>
      <c r="H4" s="13">
        <v>4</v>
      </c>
      <c r="I4" s="25">
        <v>2</v>
      </c>
      <c r="J4" s="26">
        <v>2</v>
      </c>
      <c r="K4" s="1">
        <f t="shared" si="0"/>
        <v>0.70000000000000018</v>
      </c>
      <c r="L4" s="1">
        <f t="shared" si="1"/>
        <v>7.3</v>
      </c>
      <c r="M4">
        <f t="shared" si="2"/>
        <v>3.3</v>
      </c>
      <c r="N4" t="s">
        <v>95</v>
      </c>
    </row>
    <row r="5" spans="1:14" ht="34" x14ac:dyDescent="0.2">
      <c r="A5" s="23">
        <f t="shared" si="3"/>
        <v>4</v>
      </c>
      <c r="B5" s="5" t="s">
        <v>46</v>
      </c>
      <c r="C5" s="21" t="s">
        <v>43</v>
      </c>
      <c r="D5" s="1">
        <v>3.8415841584158414</v>
      </c>
      <c r="E5" s="1">
        <v>0.83259497400957527</v>
      </c>
      <c r="F5">
        <v>388</v>
      </c>
      <c r="G5">
        <v>4</v>
      </c>
      <c r="H5">
        <v>1</v>
      </c>
      <c r="I5" s="26">
        <v>101</v>
      </c>
      <c r="J5" s="26">
        <v>21</v>
      </c>
      <c r="K5" s="1">
        <f t="shared" si="0"/>
        <v>2.4678024513000425</v>
      </c>
      <c r="L5" s="1">
        <f t="shared" si="1"/>
        <v>5.2153658655316404</v>
      </c>
      <c r="M5">
        <f t="shared" si="2"/>
        <v>1.3737817071157992</v>
      </c>
      <c r="N5" t="s">
        <v>7</v>
      </c>
    </row>
    <row r="6" spans="1:14" ht="51" x14ac:dyDescent="0.2">
      <c r="A6" s="23">
        <f t="shared" si="3"/>
        <v>5</v>
      </c>
      <c r="B6" s="5" t="s">
        <v>47</v>
      </c>
      <c r="C6" s="21" t="s">
        <v>43</v>
      </c>
      <c r="D6" s="1">
        <v>3.6702997275204359</v>
      </c>
      <c r="E6" s="1">
        <v>0.63910838569834361</v>
      </c>
      <c r="F6">
        <v>2694</v>
      </c>
      <c r="G6">
        <v>1</v>
      </c>
      <c r="H6">
        <v>1</v>
      </c>
      <c r="I6" s="26">
        <v>734</v>
      </c>
      <c r="J6" s="26">
        <v>33</v>
      </c>
      <c r="K6" s="1">
        <f t="shared" si="0"/>
        <v>2.615770891118169</v>
      </c>
      <c r="L6" s="1">
        <f t="shared" si="1"/>
        <v>4.7248285639227028</v>
      </c>
      <c r="M6">
        <f t="shared" si="2"/>
        <v>1.0545288364022669</v>
      </c>
      <c r="N6" t="s">
        <v>96</v>
      </c>
    </row>
    <row r="7" spans="1:14" ht="51" x14ac:dyDescent="0.2">
      <c r="A7" s="23">
        <f t="shared" si="3"/>
        <v>6</v>
      </c>
      <c r="B7" s="5" t="s">
        <v>48</v>
      </c>
      <c r="C7" s="21" t="s">
        <v>41</v>
      </c>
      <c r="D7" s="1">
        <v>3.382059800664452</v>
      </c>
      <c r="E7" s="1">
        <v>0.32128381596000893</v>
      </c>
      <c r="F7">
        <v>1018</v>
      </c>
      <c r="G7">
        <v>3</v>
      </c>
      <c r="H7">
        <v>1</v>
      </c>
      <c r="I7" s="26">
        <v>301</v>
      </c>
      <c r="J7" s="26">
        <v>25</v>
      </c>
      <c r="K7" s="1">
        <f t="shared" si="0"/>
        <v>2.851941504330437</v>
      </c>
      <c r="L7" s="1">
        <f t="shared" si="1"/>
        <v>3.912178096998467</v>
      </c>
      <c r="M7">
        <f t="shared" si="2"/>
        <v>0.53011829633401475</v>
      </c>
      <c r="N7" t="s">
        <v>8</v>
      </c>
    </row>
    <row r="8" spans="1:14" ht="51" x14ac:dyDescent="0.2">
      <c r="A8" s="23">
        <f t="shared" si="3"/>
        <v>7</v>
      </c>
      <c r="B8" s="5" t="s">
        <v>49</v>
      </c>
      <c r="C8" s="21" t="s">
        <v>41</v>
      </c>
      <c r="D8" s="1">
        <v>3.1686746987951806</v>
      </c>
      <c r="E8" s="1">
        <v>0.4410001446330743</v>
      </c>
      <c r="F8">
        <v>263</v>
      </c>
      <c r="G8">
        <v>7</v>
      </c>
      <c r="H8">
        <v>2</v>
      </c>
      <c r="I8" s="26">
        <v>83</v>
      </c>
      <c r="J8" s="26">
        <v>13</v>
      </c>
      <c r="K8" s="1">
        <f t="shared" si="0"/>
        <v>2.4410244601506079</v>
      </c>
      <c r="L8" s="1">
        <f t="shared" si="1"/>
        <v>3.8963249374397533</v>
      </c>
      <c r="M8">
        <f t="shared" si="2"/>
        <v>0.72765023864457257</v>
      </c>
      <c r="N8" t="s">
        <v>9</v>
      </c>
    </row>
    <row r="9" spans="1:14" ht="51" x14ac:dyDescent="0.2">
      <c r="A9" s="23">
        <f t="shared" si="3"/>
        <v>8</v>
      </c>
      <c r="B9" s="5" t="s">
        <v>50</v>
      </c>
      <c r="C9" s="21" t="s">
        <v>51</v>
      </c>
      <c r="D9" s="1">
        <v>2.9831460674157304</v>
      </c>
      <c r="E9" s="1">
        <v>0.45724529101940575</v>
      </c>
      <c r="F9">
        <v>1593</v>
      </c>
      <c r="G9">
        <v>2</v>
      </c>
      <c r="H9">
        <v>1</v>
      </c>
      <c r="I9" s="26">
        <v>534</v>
      </c>
      <c r="J9" s="26">
        <v>25</v>
      </c>
      <c r="K9" s="1">
        <f t="shared" si="0"/>
        <v>2.2286913372337107</v>
      </c>
      <c r="L9" s="1">
        <f t="shared" si="1"/>
        <v>3.7376007975977501</v>
      </c>
      <c r="M9">
        <f t="shared" si="2"/>
        <v>0.75445473018201947</v>
      </c>
      <c r="N9" t="s">
        <v>97</v>
      </c>
    </row>
    <row r="10" spans="1:14" ht="51" x14ac:dyDescent="0.2">
      <c r="A10" s="23">
        <f t="shared" si="3"/>
        <v>9</v>
      </c>
      <c r="B10" s="5" t="s">
        <v>52</v>
      </c>
      <c r="C10" s="21" t="s">
        <v>41</v>
      </c>
      <c r="D10" s="1">
        <v>2.8690476190476191</v>
      </c>
      <c r="E10" s="1">
        <v>0.35599116273783543</v>
      </c>
      <c r="F10">
        <v>241</v>
      </c>
      <c r="G10">
        <v>8</v>
      </c>
      <c r="H10">
        <v>2</v>
      </c>
      <c r="I10" s="26">
        <v>84</v>
      </c>
      <c r="J10" s="26">
        <v>13</v>
      </c>
      <c r="K10" s="1">
        <f t="shared" si="0"/>
        <v>2.2816622005301905</v>
      </c>
      <c r="L10" s="1">
        <f t="shared" si="1"/>
        <v>3.4564330375650476</v>
      </c>
      <c r="M10">
        <f t="shared" si="2"/>
        <v>0.58738541851742843</v>
      </c>
      <c r="N10" s="5" t="s">
        <v>10</v>
      </c>
    </row>
    <row r="11" spans="1:14" ht="34" x14ac:dyDescent="0.2">
      <c r="A11" s="23">
        <f t="shared" si="3"/>
        <v>10</v>
      </c>
      <c r="B11" s="6" t="s">
        <v>111</v>
      </c>
      <c r="C11" s="21" t="s">
        <v>41</v>
      </c>
      <c r="D11" s="1">
        <v>2.8611111111111112</v>
      </c>
      <c r="E11" s="1">
        <v>0.43102635633674258</v>
      </c>
      <c r="F11">
        <v>309</v>
      </c>
      <c r="G11">
        <v>6</v>
      </c>
      <c r="H11">
        <v>1</v>
      </c>
      <c r="I11" s="26">
        <v>108</v>
      </c>
      <c r="J11" s="26">
        <v>14</v>
      </c>
      <c r="K11" s="1">
        <f t="shared" si="0"/>
        <v>2.1499176231554857</v>
      </c>
      <c r="L11" s="1">
        <f t="shared" si="1"/>
        <v>3.5723045990667366</v>
      </c>
      <c r="M11">
        <f t="shared" si="2"/>
        <v>0.7111934879556252</v>
      </c>
      <c r="N11" t="s">
        <v>110</v>
      </c>
    </row>
    <row r="12" spans="1:14" ht="34" x14ac:dyDescent="0.2">
      <c r="A12" s="23">
        <f t="shared" si="3"/>
        <v>11</v>
      </c>
      <c r="B12" s="31" t="s">
        <v>113</v>
      </c>
      <c r="C12" s="21" t="s">
        <v>41</v>
      </c>
      <c r="D12" s="1">
        <v>2.75</v>
      </c>
      <c r="E12" s="1">
        <v>2.0966242709015206</v>
      </c>
      <c r="F12">
        <v>11</v>
      </c>
      <c r="G12">
        <v>28</v>
      </c>
      <c r="H12">
        <v>1</v>
      </c>
      <c r="I12" s="26">
        <v>4</v>
      </c>
      <c r="J12" s="26">
        <v>1</v>
      </c>
      <c r="K12" s="1">
        <f t="shared" si="0"/>
        <v>-0.70943004698750878</v>
      </c>
      <c r="L12" s="1">
        <f t="shared" si="1"/>
        <v>6.2094300469875083</v>
      </c>
      <c r="M12">
        <f t="shared" si="2"/>
        <v>3.4594300469875088</v>
      </c>
      <c r="N12" t="s">
        <v>114</v>
      </c>
    </row>
    <row r="13" spans="1:14" ht="34" x14ac:dyDescent="0.2">
      <c r="A13" s="23">
        <f t="shared" si="3"/>
        <v>12</v>
      </c>
      <c r="B13" s="7" t="s">
        <v>112</v>
      </c>
      <c r="C13" s="21" t="s">
        <v>41</v>
      </c>
      <c r="D13" s="1">
        <v>2.75</v>
      </c>
      <c r="E13" s="1">
        <v>1.9341849520072862</v>
      </c>
      <c r="F13">
        <v>22</v>
      </c>
      <c r="G13">
        <v>25</v>
      </c>
      <c r="H13">
        <v>0.5</v>
      </c>
      <c r="I13" s="26">
        <v>8</v>
      </c>
      <c r="J13" s="26">
        <v>4</v>
      </c>
      <c r="K13" s="1">
        <f t="shared" si="0"/>
        <v>-0.44140517081202191</v>
      </c>
      <c r="L13" s="1">
        <f t="shared" si="1"/>
        <v>5.9414051708120219</v>
      </c>
      <c r="M13">
        <f t="shared" si="2"/>
        <v>3.1914051708120219</v>
      </c>
      <c r="N13" t="s">
        <v>11</v>
      </c>
    </row>
    <row r="14" spans="1:14" ht="51" x14ac:dyDescent="0.2">
      <c r="A14" s="23">
        <f t="shared" si="3"/>
        <v>13</v>
      </c>
      <c r="B14" s="5" t="s">
        <v>53</v>
      </c>
      <c r="C14" s="21" t="s">
        <v>43</v>
      </c>
      <c r="D14" s="1">
        <v>2.5357142857142856</v>
      </c>
      <c r="E14" s="1">
        <v>0.76025988117462717</v>
      </c>
      <c r="F14">
        <v>71</v>
      </c>
      <c r="G14">
        <v>16</v>
      </c>
      <c r="H14">
        <v>0.5</v>
      </c>
      <c r="I14" s="26">
        <v>28</v>
      </c>
      <c r="J14" s="26">
        <v>9</v>
      </c>
      <c r="K14" s="1">
        <f t="shared" si="0"/>
        <v>1.2812854817761508</v>
      </c>
      <c r="L14" s="1">
        <f t="shared" si="1"/>
        <v>3.7901430896524202</v>
      </c>
      <c r="M14">
        <f t="shared" si="2"/>
        <v>1.2544288039381348</v>
      </c>
      <c r="N14" t="s">
        <v>12</v>
      </c>
    </row>
    <row r="15" spans="1:14" ht="68" x14ac:dyDescent="0.2">
      <c r="A15" s="23">
        <f t="shared" si="3"/>
        <v>14</v>
      </c>
      <c r="B15" s="6" t="s">
        <v>54</v>
      </c>
      <c r="C15" s="21" t="s">
        <v>41</v>
      </c>
      <c r="D15" s="1">
        <v>2.5</v>
      </c>
      <c r="E15" s="1">
        <v>0.39873704125673537</v>
      </c>
      <c r="F15">
        <v>240</v>
      </c>
      <c r="G15">
        <v>9</v>
      </c>
      <c r="H15">
        <v>1</v>
      </c>
      <c r="I15" s="26">
        <v>96</v>
      </c>
      <c r="J15" s="26">
        <v>15</v>
      </c>
      <c r="K15" s="1">
        <f t="shared" si="0"/>
        <v>1.8420838819263867</v>
      </c>
      <c r="L15" s="1">
        <f t="shared" si="1"/>
        <v>3.1579161180736133</v>
      </c>
      <c r="M15">
        <f t="shared" si="2"/>
        <v>0.65791611807361328</v>
      </c>
      <c r="N15" s="26" t="s">
        <v>100</v>
      </c>
    </row>
    <row r="16" spans="1:14" ht="34" x14ac:dyDescent="0.2">
      <c r="A16" s="23">
        <f t="shared" si="3"/>
        <v>15</v>
      </c>
      <c r="B16" s="5" t="s">
        <v>55</v>
      </c>
      <c r="C16" s="21" t="s">
        <v>56</v>
      </c>
      <c r="D16" s="1">
        <v>2.3125</v>
      </c>
      <c r="E16" s="1">
        <v>0.76767370455595696</v>
      </c>
      <c r="F16">
        <v>37</v>
      </c>
      <c r="G16">
        <v>19</v>
      </c>
      <c r="H16">
        <v>1</v>
      </c>
      <c r="I16" s="26">
        <v>16</v>
      </c>
      <c r="J16" s="26">
        <v>5</v>
      </c>
      <c r="K16" s="1">
        <f t="shared" si="0"/>
        <v>1.0458383874826711</v>
      </c>
      <c r="L16" s="1">
        <f t="shared" si="1"/>
        <v>3.5791616125173289</v>
      </c>
      <c r="M16">
        <f t="shared" si="2"/>
        <v>1.2666616125173289</v>
      </c>
      <c r="N16" t="s">
        <v>98</v>
      </c>
    </row>
    <row r="17" spans="1:14" ht="51" x14ac:dyDescent="0.2">
      <c r="A17" s="23">
        <f t="shared" si="3"/>
        <v>16</v>
      </c>
      <c r="B17" s="5" t="s">
        <v>99</v>
      </c>
      <c r="C17" s="21" t="s">
        <v>57</v>
      </c>
      <c r="D17" s="1">
        <v>2.1666666666666665</v>
      </c>
      <c r="E17" s="1">
        <v>0.16666666666666657</v>
      </c>
      <c r="F17">
        <v>13</v>
      </c>
      <c r="G17">
        <v>26</v>
      </c>
      <c r="H17">
        <v>2</v>
      </c>
      <c r="I17" s="26">
        <v>6</v>
      </c>
      <c r="J17" s="26">
        <v>3</v>
      </c>
      <c r="K17" s="1">
        <f t="shared" si="0"/>
        <v>1.8916666666666666</v>
      </c>
      <c r="L17" s="1">
        <f t="shared" si="1"/>
        <v>2.4416666666666664</v>
      </c>
      <c r="M17">
        <f t="shared" si="2"/>
        <v>0.27499999999999986</v>
      </c>
      <c r="N17" t="s">
        <v>101</v>
      </c>
    </row>
    <row r="18" spans="1:14" ht="34" x14ac:dyDescent="0.2">
      <c r="A18" s="23">
        <f t="shared" si="3"/>
        <v>17</v>
      </c>
      <c r="B18" s="5" t="s">
        <v>58</v>
      </c>
      <c r="C18" s="21" t="s">
        <v>41</v>
      </c>
      <c r="D18" s="1">
        <v>1.9230769230769231</v>
      </c>
      <c r="E18" s="1">
        <v>0.27524249236733678</v>
      </c>
      <c r="F18">
        <v>175</v>
      </c>
      <c r="G18">
        <v>11</v>
      </c>
      <c r="H18">
        <v>1</v>
      </c>
      <c r="I18" s="26">
        <v>91</v>
      </c>
      <c r="J18" s="26">
        <v>10</v>
      </c>
      <c r="K18" s="1">
        <f t="shared" si="0"/>
        <v>1.4689268106708175</v>
      </c>
      <c r="L18" s="1">
        <f t="shared" si="1"/>
        <v>2.3772270354830289</v>
      </c>
      <c r="M18">
        <f t="shared" si="2"/>
        <v>0.45415011240610564</v>
      </c>
      <c r="N18" t="s">
        <v>102</v>
      </c>
    </row>
    <row r="19" spans="1:14" ht="34" x14ac:dyDescent="0.2">
      <c r="A19" s="23">
        <f t="shared" si="3"/>
        <v>18</v>
      </c>
      <c r="B19" s="5" t="s">
        <v>59</v>
      </c>
      <c r="C19" s="21" t="s">
        <v>60</v>
      </c>
      <c r="D19" s="1">
        <v>1.8823529411764706</v>
      </c>
      <c r="E19" s="1">
        <v>0.42799683866582183</v>
      </c>
      <c r="F19">
        <v>64</v>
      </c>
      <c r="G19">
        <v>17</v>
      </c>
      <c r="H19">
        <v>1</v>
      </c>
      <c r="I19" s="26">
        <v>34</v>
      </c>
      <c r="J19" s="26">
        <v>7</v>
      </c>
      <c r="K19" s="1">
        <f t="shared" si="0"/>
        <v>1.1761581573778646</v>
      </c>
      <c r="L19" s="1">
        <f t="shared" si="1"/>
        <v>2.5885477249750766</v>
      </c>
      <c r="M19">
        <f t="shared" si="2"/>
        <v>0.70619478379860601</v>
      </c>
      <c r="N19" t="s">
        <v>13</v>
      </c>
    </row>
    <row r="20" spans="1:14" ht="34" x14ac:dyDescent="0.2">
      <c r="A20" s="23">
        <f t="shared" si="3"/>
        <v>19</v>
      </c>
      <c r="B20" s="5" t="s">
        <v>61</v>
      </c>
      <c r="C20" s="21" t="s">
        <v>62</v>
      </c>
      <c r="D20" s="1">
        <v>1.8461538461538463</v>
      </c>
      <c r="E20" s="1">
        <v>0.58666980454602835</v>
      </c>
      <c r="F20">
        <v>24</v>
      </c>
      <c r="G20">
        <v>23</v>
      </c>
      <c r="H20">
        <v>1</v>
      </c>
      <c r="I20" s="26">
        <v>13</v>
      </c>
      <c r="J20" s="26">
        <v>3</v>
      </c>
      <c r="K20" s="1">
        <f t="shared" si="0"/>
        <v>0.87814866865289953</v>
      </c>
      <c r="L20" s="1">
        <f t="shared" si="1"/>
        <v>2.8141590236547929</v>
      </c>
      <c r="M20">
        <f t="shared" si="2"/>
        <v>0.96800517750094672</v>
      </c>
      <c r="N20" t="s">
        <v>14</v>
      </c>
    </row>
    <row r="21" spans="1:14" ht="34" x14ac:dyDescent="0.2">
      <c r="A21" s="23">
        <f t="shared" si="3"/>
        <v>20</v>
      </c>
      <c r="B21" s="6" t="s">
        <v>63</v>
      </c>
      <c r="C21" s="21" t="s">
        <v>64</v>
      </c>
      <c r="D21" s="1">
        <v>1.7468354430379747</v>
      </c>
      <c r="E21" s="1">
        <v>0.33630693506091741</v>
      </c>
      <c r="F21">
        <v>138</v>
      </c>
      <c r="G21">
        <v>13</v>
      </c>
      <c r="H21">
        <v>1</v>
      </c>
      <c r="I21" s="26">
        <v>30</v>
      </c>
      <c r="J21" s="26">
        <v>8</v>
      </c>
      <c r="K21" s="1">
        <f t="shared" si="0"/>
        <v>1.191929000187461</v>
      </c>
      <c r="L21" s="1">
        <f t="shared" si="1"/>
        <v>2.3017418858884886</v>
      </c>
      <c r="M21">
        <f t="shared" si="2"/>
        <v>0.55490644285051371</v>
      </c>
      <c r="N21" t="s">
        <v>15</v>
      </c>
    </row>
    <row r="22" spans="1:14" ht="51" x14ac:dyDescent="0.2">
      <c r="A22" s="23">
        <f t="shared" si="3"/>
        <v>21</v>
      </c>
      <c r="B22" s="5" t="s">
        <v>65</v>
      </c>
      <c r="C22" s="21" t="s">
        <v>64</v>
      </c>
      <c r="D22" s="1">
        <v>1.5053763440860215</v>
      </c>
      <c r="E22" s="1">
        <v>0.21601584703373139</v>
      </c>
      <c r="F22">
        <v>140</v>
      </c>
      <c r="G22">
        <v>12</v>
      </c>
      <c r="H22">
        <v>1</v>
      </c>
      <c r="I22" s="26">
        <v>93</v>
      </c>
      <c r="J22" s="26">
        <v>10</v>
      </c>
      <c r="K22" s="1">
        <f t="shared" si="0"/>
        <v>1.1489501964803648</v>
      </c>
      <c r="L22" s="1">
        <f t="shared" si="1"/>
        <v>1.8618024916916782</v>
      </c>
      <c r="M22">
        <f t="shared" si="2"/>
        <v>0.35642614760565677</v>
      </c>
      <c r="N22" t="s">
        <v>103</v>
      </c>
    </row>
    <row r="23" spans="1:14" ht="68" x14ac:dyDescent="0.2">
      <c r="A23" s="23">
        <f t="shared" si="3"/>
        <v>22</v>
      </c>
      <c r="B23" s="5" t="s">
        <v>66</v>
      </c>
      <c r="C23" s="21" t="s">
        <v>62</v>
      </c>
      <c r="D23" s="1">
        <v>1.5</v>
      </c>
      <c r="E23" s="1">
        <v>0.51282259406837072</v>
      </c>
      <c r="F23">
        <v>33</v>
      </c>
      <c r="G23">
        <v>20</v>
      </c>
      <c r="H23">
        <v>1</v>
      </c>
      <c r="I23" s="26">
        <v>22</v>
      </c>
      <c r="J23" s="26">
        <v>4</v>
      </c>
      <c r="K23" s="1">
        <f t="shared" si="0"/>
        <v>0.65384271978718833</v>
      </c>
      <c r="L23" s="1">
        <f t="shared" si="1"/>
        <v>2.3461572802128119</v>
      </c>
      <c r="M23">
        <f t="shared" si="2"/>
        <v>0.84615728021281167</v>
      </c>
      <c r="N23" t="s">
        <v>104</v>
      </c>
    </row>
    <row r="24" spans="1:14" ht="51" x14ac:dyDescent="0.2">
      <c r="A24" s="23">
        <f t="shared" si="3"/>
        <v>23</v>
      </c>
      <c r="B24" s="5" t="s">
        <v>67</v>
      </c>
      <c r="C24" s="21" t="s">
        <v>60</v>
      </c>
      <c r="D24" s="1">
        <v>1.375</v>
      </c>
      <c r="E24" s="1">
        <v>0.28651920348949383</v>
      </c>
      <c r="F24">
        <v>88</v>
      </c>
      <c r="G24">
        <v>15</v>
      </c>
      <c r="H24">
        <v>0</v>
      </c>
      <c r="I24" s="26">
        <v>64</v>
      </c>
      <c r="J24" s="26">
        <v>8</v>
      </c>
      <c r="K24" s="1">
        <f t="shared" si="0"/>
        <v>0.90224331424233517</v>
      </c>
      <c r="L24" s="1">
        <f t="shared" si="1"/>
        <v>1.8477566857576648</v>
      </c>
      <c r="M24">
        <f t="shared" si="2"/>
        <v>0.47275668575766477</v>
      </c>
      <c r="N24" t="s">
        <v>16</v>
      </c>
    </row>
    <row r="25" spans="1:14" ht="34" x14ac:dyDescent="0.2">
      <c r="A25" s="23">
        <f t="shared" si="3"/>
        <v>24</v>
      </c>
      <c r="B25" s="5" t="s">
        <v>68</v>
      </c>
      <c r="C25" s="21" t="s">
        <v>69</v>
      </c>
      <c r="D25" s="32">
        <v>1.3698630136986301</v>
      </c>
      <c r="E25" s="32">
        <v>0.27344889062124489</v>
      </c>
      <c r="F25" s="26">
        <v>100</v>
      </c>
      <c r="G25">
        <v>14</v>
      </c>
      <c r="H25" s="26">
        <v>1</v>
      </c>
      <c r="I25" s="26">
        <v>73</v>
      </c>
      <c r="J25" s="26">
        <v>9</v>
      </c>
      <c r="K25" s="1">
        <f t="shared" si="0"/>
        <v>0.91867234417357602</v>
      </c>
      <c r="L25" s="1">
        <f t="shared" si="1"/>
        <v>1.8210536832236841</v>
      </c>
      <c r="M25">
        <f t="shared" si="2"/>
        <v>0.45119066952505404</v>
      </c>
      <c r="N25" t="s">
        <v>105</v>
      </c>
    </row>
    <row r="26" spans="1:14" ht="34" x14ac:dyDescent="0.2">
      <c r="A26" s="23">
        <f t="shared" si="3"/>
        <v>25</v>
      </c>
      <c r="B26" s="5" t="s">
        <v>70</v>
      </c>
      <c r="C26" s="21" t="s">
        <v>71</v>
      </c>
      <c r="D26" s="1">
        <v>1.1666666666666667</v>
      </c>
      <c r="E26" s="1">
        <v>0.74907350180814125</v>
      </c>
      <c r="F26">
        <v>7</v>
      </c>
      <c r="G26">
        <v>31</v>
      </c>
      <c r="H26">
        <v>0</v>
      </c>
      <c r="I26" s="26">
        <v>6</v>
      </c>
      <c r="J26" s="26">
        <v>2</v>
      </c>
      <c r="K26" s="1">
        <f t="shared" si="0"/>
        <v>-6.9304611316766351E-2</v>
      </c>
      <c r="L26" s="1">
        <f t="shared" si="1"/>
        <v>2.4026379446500998</v>
      </c>
      <c r="M26">
        <f t="shared" si="2"/>
        <v>1.2359712779834331</v>
      </c>
      <c r="N26" t="s">
        <v>17</v>
      </c>
    </row>
    <row r="27" spans="1:14" ht="34" x14ac:dyDescent="0.2">
      <c r="A27" s="23">
        <f t="shared" si="3"/>
        <v>26</v>
      </c>
      <c r="B27" s="5" t="s">
        <v>72</v>
      </c>
      <c r="C27" s="21" t="s">
        <v>73</v>
      </c>
      <c r="D27" s="1">
        <v>1.1190476190476191</v>
      </c>
      <c r="E27" s="1">
        <v>0.19036727431910452</v>
      </c>
      <c r="F27">
        <v>47</v>
      </c>
      <c r="G27">
        <v>18</v>
      </c>
      <c r="H27">
        <v>1</v>
      </c>
      <c r="I27" s="26">
        <v>42</v>
      </c>
      <c r="J27" s="26">
        <v>6</v>
      </c>
      <c r="K27" s="1">
        <f t="shared" si="0"/>
        <v>0.80494161642109663</v>
      </c>
      <c r="L27" s="1">
        <f t="shared" si="1"/>
        <v>1.4331536216741414</v>
      </c>
      <c r="M27">
        <f t="shared" si="2"/>
        <v>0.31410600262652244</v>
      </c>
      <c r="N27" t="s">
        <v>106</v>
      </c>
    </row>
    <row r="28" spans="1:14" ht="34" x14ac:dyDescent="0.2">
      <c r="A28" s="23">
        <f t="shared" si="3"/>
        <v>27</v>
      </c>
      <c r="B28" s="5" t="s">
        <v>74</v>
      </c>
      <c r="C28" s="21" t="s">
        <v>60</v>
      </c>
      <c r="D28" s="1">
        <v>1.0454545454545454</v>
      </c>
      <c r="E28" s="1">
        <v>0.34489017467245459</v>
      </c>
      <c r="F28">
        <v>23</v>
      </c>
      <c r="G28">
        <v>24</v>
      </c>
      <c r="H28">
        <v>0.5</v>
      </c>
      <c r="I28" s="26">
        <v>22</v>
      </c>
      <c r="J28" s="26">
        <v>5</v>
      </c>
      <c r="K28" s="1">
        <f t="shared" si="0"/>
        <v>0.47638575724499543</v>
      </c>
      <c r="L28" s="1">
        <f t="shared" si="1"/>
        <v>1.6145233336640954</v>
      </c>
      <c r="M28">
        <f t="shared" si="2"/>
        <v>0.56906878820954998</v>
      </c>
      <c r="N28" t="s">
        <v>18</v>
      </c>
    </row>
    <row r="29" spans="1:14" ht="51" x14ac:dyDescent="0.2">
      <c r="A29" s="23">
        <f t="shared" si="3"/>
        <v>28</v>
      </c>
      <c r="B29" s="5" t="s">
        <v>75</v>
      </c>
      <c r="C29" s="21" t="s">
        <v>56</v>
      </c>
      <c r="D29" s="1">
        <v>1</v>
      </c>
      <c r="E29" s="1">
        <v>0.77459666924148329</v>
      </c>
      <c r="F29">
        <v>5</v>
      </c>
      <c r="G29">
        <v>32</v>
      </c>
      <c r="H29">
        <v>0</v>
      </c>
      <c r="I29" s="26">
        <v>5</v>
      </c>
      <c r="J29" s="26">
        <v>2</v>
      </c>
      <c r="K29" s="1">
        <f t="shared" si="0"/>
        <v>-0.27808450424844744</v>
      </c>
      <c r="L29" s="1">
        <f t="shared" si="1"/>
        <v>2.2780845042484472</v>
      </c>
      <c r="M29">
        <f t="shared" si="2"/>
        <v>1.2780845042484474</v>
      </c>
      <c r="N29" t="s">
        <v>19</v>
      </c>
    </row>
    <row r="30" spans="1:14" ht="34" x14ac:dyDescent="0.2">
      <c r="A30" s="23">
        <f t="shared" si="3"/>
        <v>29</v>
      </c>
      <c r="B30" s="5" t="s">
        <v>76</v>
      </c>
      <c r="C30" s="21" t="s">
        <v>60</v>
      </c>
      <c r="D30" s="1">
        <v>0.97058823529411764</v>
      </c>
      <c r="E30" s="1">
        <v>0.36923897772256192</v>
      </c>
      <c r="F30">
        <v>33</v>
      </c>
      <c r="G30">
        <v>21</v>
      </c>
      <c r="H30">
        <v>0</v>
      </c>
      <c r="I30" s="26">
        <v>34</v>
      </c>
      <c r="J30" s="26">
        <v>7</v>
      </c>
      <c r="K30" s="1">
        <f t="shared" si="0"/>
        <v>0.36134392205189048</v>
      </c>
      <c r="L30" s="1">
        <f t="shared" si="1"/>
        <v>1.5798325485363449</v>
      </c>
      <c r="M30">
        <f t="shared" si="2"/>
        <v>0.60924431324222716</v>
      </c>
      <c r="N30" t="s">
        <v>107</v>
      </c>
    </row>
    <row r="31" spans="1:14" ht="51" x14ac:dyDescent="0.2">
      <c r="A31" s="23">
        <f t="shared" si="3"/>
        <v>30</v>
      </c>
      <c r="B31" s="5" t="s">
        <v>77</v>
      </c>
      <c r="C31" s="21" t="s">
        <v>60</v>
      </c>
      <c r="D31" s="1">
        <v>0.93103448275862066</v>
      </c>
      <c r="E31" s="1">
        <v>0.23241627807064924</v>
      </c>
      <c r="F31">
        <v>27</v>
      </c>
      <c r="G31">
        <v>22</v>
      </c>
      <c r="H31">
        <v>0</v>
      </c>
      <c r="I31" s="26">
        <v>29</v>
      </c>
      <c r="J31" s="26">
        <v>5</v>
      </c>
      <c r="K31" s="1">
        <f t="shared" si="0"/>
        <v>0.54754762394204937</v>
      </c>
      <c r="L31" s="1">
        <f t="shared" si="1"/>
        <v>1.314521341575192</v>
      </c>
      <c r="M31">
        <f t="shared" si="2"/>
        <v>0.38348685881657124</v>
      </c>
      <c r="N31" t="s">
        <v>108</v>
      </c>
    </row>
    <row r="32" spans="1:14" ht="51" x14ac:dyDescent="0.2">
      <c r="A32" s="23">
        <f t="shared" si="3"/>
        <v>31</v>
      </c>
      <c r="B32" s="5" t="s">
        <v>78</v>
      </c>
      <c r="C32" s="21" t="s">
        <v>56</v>
      </c>
      <c r="D32" s="1">
        <v>0.88888888888888884</v>
      </c>
      <c r="E32" s="1">
        <v>0.3888888888888889</v>
      </c>
      <c r="F32">
        <v>8</v>
      </c>
      <c r="G32">
        <v>30</v>
      </c>
      <c r="H32">
        <v>0</v>
      </c>
      <c r="I32" s="26">
        <v>9</v>
      </c>
      <c r="J32" s="26">
        <v>2</v>
      </c>
      <c r="K32" s="1">
        <f t="shared" si="0"/>
        <v>0.24722222222222223</v>
      </c>
      <c r="L32" s="1">
        <f t="shared" si="1"/>
        <v>1.5305555555555554</v>
      </c>
      <c r="M32">
        <f t="shared" si="2"/>
        <v>0.64166666666666661</v>
      </c>
      <c r="N32" s="26" t="s">
        <v>20</v>
      </c>
    </row>
    <row r="33" spans="1:14" ht="34" x14ac:dyDescent="0.2">
      <c r="A33" s="23">
        <f t="shared" si="3"/>
        <v>32</v>
      </c>
      <c r="B33" s="5" t="s">
        <v>79</v>
      </c>
      <c r="C33" s="21" t="s">
        <v>60</v>
      </c>
      <c r="D33" s="1">
        <v>0.66666666666666663</v>
      </c>
      <c r="E33" s="1">
        <v>0.66666666666666674</v>
      </c>
      <c r="F33">
        <v>2</v>
      </c>
      <c r="G33">
        <v>35</v>
      </c>
      <c r="H33">
        <v>0</v>
      </c>
      <c r="I33" s="26">
        <v>3</v>
      </c>
      <c r="J33" s="26">
        <v>1</v>
      </c>
      <c r="K33" s="1">
        <f t="shared" si="0"/>
        <v>-0.43333333333333346</v>
      </c>
      <c r="L33" s="1">
        <f t="shared" si="1"/>
        <v>1.7666666666666666</v>
      </c>
      <c r="M33">
        <f t="shared" si="2"/>
        <v>1.1000000000000001</v>
      </c>
      <c r="N33" t="s">
        <v>109</v>
      </c>
    </row>
    <row r="34" spans="1:14" ht="51" x14ac:dyDescent="0.2">
      <c r="A34" s="23">
        <f t="shared" si="3"/>
        <v>33</v>
      </c>
      <c r="B34" s="5" t="s">
        <v>80</v>
      </c>
      <c r="C34" s="21" t="s">
        <v>56</v>
      </c>
      <c r="D34" s="1">
        <v>0.6</v>
      </c>
      <c r="E34" s="1">
        <v>0.39999999999999997</v>
      </c>
      <c r="F34">
        <v>3</v>
      </c>
      <c r="G34">
        <v>34</v>
      </c>
      <c r="H34">
        <v>0</v>
      </c>
      <c r="I34" s="26">
        <v>5</v>
      </c>
      <c r="J34" s="26">
        <v>2</v>
      </c>
      <c r="K34" s="1">
        <f t="shared" si="0"/>
        <v>-5.9999999999999942E-2</v>
      </c>
      <c r="L34" s="1">
        <f t="shared" si="1"/>
        <v>1.2599999999999998</v>
      </c>
      <c r="M34">
        <f t="shared" si="2"/>
        <v>0.65999999999999992</v>
      </c>
      <c r="N34" t="s">
        <v>21</v>
      </c>
    </row>
    <row r="35" spans="1:14" ht="51" x14ac:dyDescent="0.2">
      <c r="A35" s="23">
        <f t="shared" si="3"/>
        <v>34</v>
      </c>
      <c r="B35" s="5" t="s">
        <v>81</v>
      </c>
      <c r="C35" s="21" t="s">
        <v>60</v>
      </c>
      <c r="D35" s="32">
        <v>0.5</v>
      </c>
      <c r="E35" s="32">
        <v>0.5</v>
      </c>
      <c r="F35" s="26">
        <v>1</v>
      </c>
      <c r="G35">
        <v>39</v>
      </c>
      <c r="H35" s="26">
        <v>0.5</v>
      </c>
      <c r="I35" s="26">
        <v>2</v>
      </c>
      <c r="J35" s="26">
        <v>1</v>
      </c>
      <c r="K35" s="1">
        <f t="shared" si="0"/>
        <v>-0.32499999999999996</v>
      </c>
      <c r="L35" s="1">
        <f t="shared" si="1"/>
        <v>1.325</v>
      </c>
      <c r="M35">
        <f t="shared" si="2"/>
        <v>0.82499999999999996</v>
      </c>
      <c r="N35" s="26" t="s">
        <v>22</v>
      </c>
    </row>
    <row r="36" spans="1:14" ht="51" x14ac:dyDescent="0.2">
      <c r="A36" s="23">
        <f t="shared" si="3"/>
        <v>35</v>
      </c>
      <c r="B36" s="5" t="s">
        <v>82</v>
      </c>
      <c r="C36" s="21" t="s">
        <v>64</v>
      </c>
      <c r="D36" s="1">
        <v>0.4</v>
      </c>
      <c r="E36" s="1">
        <v>0.39999999999999997</v>
      </c>
      <c r="F36">
        <v>2</v>
      </c>
      <c r="G36">
        <v>36</v>
      </c>
      <c r="H36">
        <v>0</v>
      </c>
      <c r="I36" s="26">
        <v>5</v>
      </c>
      <c r="J36" s="26">
        <v>2</v>
      </c>
      <c r="K36" s="1">
        <f t="shared" si="0"/>
        <v>-0.2599999999999999</v>
      </c>
      <c r="L36" s="1">
        <f t="shared" si="1"/>
        <v>1.06</v>
      </c>
      <c r="M36">
        <f t="shared" si="2"/>
        <v>0.65999999999999992</v>
      </c>
      <c r="N36" t="s">
        <v>23</v>
      </c>
    </row>
    <row r="37" spans="1:14" ht="34" x14ac:dyDescent="0.2">
      <c r="A37" s="23">
        <f t="shared" si="3"/>
        <v>36</v>
      </c>
      <c r="B37" s="5" t="s">
        <v>83</v>
      </c>
      <c r="C37" s="21" t="s">
        <v>43</v>
      </c>
      <c r="D37" s="1">
        <v>0.4</v>
      </c>
      <c r="E37" s="1">
        <v>0.39999999999999997</v>
      </c>
      <c r="F37">
        <v>2</v>
      </c>
      <c r="G37">
        <v>37</v>
      </c>
      <c r="H37">
        <v>0</v>
      </c>
      <c r="I37" s="26">
        <v>5</v>
      </c>
      <c r="J37" s="26">
        <v>1</v>
      </c>
      <c r="K37" s="1">
        <f t="shared" si="0"/>
        <v>-0.2599999999999999</v>
      </c>
      <c r="L37" s="1">
        <f t="shared" si="1"/>
        <v>1.06</v>
      </c>
      <c r="M37">
        <f t="shared" si="2"/>
        <v>0.65999999999999992</v>
      </c>
      <c r="N37" t="s">
        <v>24</v>
      </c>
    </row>
    <row r="38" spans="1:14" ht="17" x14ac:dyDescent="0.2">
      <c r="A38" s="23">
        <f t="shared" si="3"/>
        <v>37</v>
      </c>
      <c r="B38" s="35" t="s">
        <v>117</v>
      </c>
      <c r="C38" s="12" t="s">
        <v>56</v>
      </c>
      <c r="D38">
        <v>0.25</v>
      </c>
      <c r="E38">
        <v>0.16</v>
      </c>
      <c r="F38">
        <v>13</v>
      </c>
      <c r="G38">
        <v>27</v>
      </c>
      <c r="H38">
        <v>0</v>
      </c>
      <c r="I38" s="26">
        <v>51</v>
      </c>
      <c r="J38" s="26">
        <v>2</v>
      </c>
      <c r="K38" s="1">
        <f t="shared" si="0"/>
        <v>-1.4000000000000012E-2</v>
      </c>
      <c r="L38" s="1">
        <f t="shared" si="1"/>
        <v>0.51400000000000001</v>
      </c>
      <c r="M38">
        <f t="shared" si="2"/>
        <v>0.26400000000000001</v>
      </c>
      <c r="N38" t="s">
        <v>116</v>
      </c>
    </row>
    <row r="39" spans="1:14" ht="51" x14ac:dyDescent="0.2">
      <c r="A39" s="23">
        <f t="shared" si="3"/>
        <v>38</v>
      </c>
      <c r="B39" s="5" t="s">
        <v>84</v>
      </c>
      <c r="C39" s="21" t="s">
        <v>60</v>
      </c>
      <c r="D39" s="1">
        <v>0.21052631578947367</v>
      </c>
      <c r="E39" s="1">
        <v>0.16363822900155814</v>
      </c>
      <c r="F39">
        <v>4</v>
      </c>
      <c r="G39">
        <v>33</v>
      </c>
      <c r="H39">
        <v>0</v>
      </c>
      <c r="I39" s="26">
        <v>19</v>
      </c>
      <c r="J39" s="26">
        <v>2</v>
      </c>
      <c r="K39" s="1">
        <f t="shared" si="0"/>
        <v>-5.9476762063097266E-2</v>
      </c>
      <c r="L39" s="1">
        <f t="shared" si="1"/>
        <v>0.48052939364204461</v>
      </c>
      <c r="M39">
        <f t="shared" si="2"/>
        <v>0.27000307785257094</v>
      </c>
      <c r="N39" t="s">
        <v>25</v>
      </c>
    </row>
    <row r="40" spans="1:14" ht="51" x14ac:dyDescent="0.2">
      <c r="A40" s="23">
        <f t="shared" si="3"/>
        <v>39</v>
      </c>
      <c r="B40" s="8" t="s">
        <v>85</v>
      </c>
      <c r="C40" s="22" t="s">
        <v>60</v>
      </c>
      <c r="D40" s="17">
        <v>0.125</v>
      </c>
      <c r="E40" s="17">
        <v>8.5391256382996647E-2</v>
      </c>
      <c r="F40" s="18">
        <v>2</v>
      </c>
      <c r="G40">
        <v>38</v>
      </c>
      <c r="H40" s="18">
        <v>0</v>
      </c>
      <c r="I40" s="18">
        <v>16</v>
      </c>
      <c r="J40" s="26">
        <v>1</v>
      </c>
      <c r="K40" s="1">
        <f t="shared" si="0"/>
        <v>-1.5895573031944471E-2</v>
      </c>
      <c r="L40" s="1">
        <f t="shared" si="1"/>
        <v>0.26589557303194444</v>
      </c>
      <c r="M40">
        <f t="shared" si="2"/>
        <v>0.14089557303194447</v>
      </c>
      <c r="N40" t="s">
        <v>26</v>
      </c>
    </row>
    <row r="41" spans="1:14" ht="17" x14ac:dyDescent="0.2">
      <c r="A41" s="23">
        <f t="shared" ref="A41:A51" si="4">A40+1</f>
        <v>40</v>
      </c>
      <c r="B41" t="s">
        <v>31</v>
      </c>
      <c r="C41" s="29" t="s">
        <v>88</v>
      </c>
      <c r="D41" s="1">
        <v>0</v>
      </c>
      <c r="E41" s="1">
        <v>0</v>
      </c>
      <c r="F41">
        <v>0</v>
      </c>
      <c r="H41">
        <v>0</v>
      </c>
      <c r="I41" s="26">
        <v>5</v>
      </c>
      <c r="J41" s="26">
        <v>1</v>
      </c>
      <c r="K41" s="1">
        <f t="shared" ref="K41:K51" si="5">D41-1.65*E41</f>
        <v>0</v>
      </c>
      <c r="L41" s="1">
        <f t="shared" ref="L41:L51" si="6">D41+1.65*E41</f>
        <v>0</v>
      </c>
      <c r="M41">
        <f t="shared" ref="M41:M51" si="7">1.65*E41</f>
        <v>0</v>
      </c>
    </row>
    <row r="42" spans="1:14" x14ac:dyDescent="0.2">
      <c r="A42" s="23">
        <f t="shared" si="4"/>
        <v>41</v>
      </c>
      <c r="B42" t="s">
        <v>35</v>
      </c>
      <c r="C42" s="18" t="s">
        <v>60</v>
      </c>
      <c r="D42" s="1">
        <v>0</v>
      </c>
      <c r="E42" s="1">
        <v>0</v>
      </c>
      <c r="F42">
        <v>0</v>
      </c>
      <c r="H42">
        <v>0</v>
      </c>
      <c r="I42" s="26">
        <v>4</v>
      </c>
      <c r="J42" s="26">
        <v>2</v>
      </c>
      <c r="K42" s="1">
        <f t="shared" si="5"/>
        <v>0</v>
      </c>
      <c r="L42" s="1">
        <f t="shared" si="6"/>
        <v>0</v>
      </c>
      <c r="M42">
        <f t="shared" si="7"/>
        <v>0</v>
      </c>
    </row>
    <row r="43" spans="1:14" x14ac:dyDescent="0.2">
      <c r="A43" s="23">
        <f t="shared" si="4"/>
        <v>42</v>
      </c>
      <c r="B43" t="s">
        <v>29</v>
      </c>
      <c r="C43" t="s">
        <v>60</v>
      </c>
      <c r="D43" s="1">
        <v>0</v>
      </c>
      <c r="E43" s="1">
        <v>0</v>
      </c>
      <c r="F43">
        <v>0</v>
      </c>
      <c r="H43">
        <v>0</v>
      </c>
      <c r="I43" s="26">
        <v>3</v>
      </c>
      <c r="J43" s="26">
        <v>2</v>
      </c>
      <c r="K43" s="1">
        <f t="shared" si="5"/>
        <v>0</v>
      </c>
      <c r="L43" s="1">
        <f t="shared" si="6"/>
        <v>0</v>
      </c>
      <c r="M43">
        <f t="shared" si="7"/>
        <v>0</v>
      </c>
    </row>
    <row r="44" spans="1:14" x14ac:dyDescent="0.2">
      <c r="A44" s="23">
        <f t="shared" si="4"/>
        <v>43</v>
      </c>
      <c r="B44" t="s">
        <v>32</v>
      </c>
      <c r="C44" t="s">
        <v>60</v>
      </c>
      <c r="D44" s="1">
        <v>0</v>
      </c>
      <c r="E44" s="1">
        <v>0</v>
      </c>
      <c r="F44">
        <v>0</v>
      </c>
      <c r="H44">
        <v>0</v>
      </c>
      <c r="I44" s="26">
        <v>3</v>
      </c>
      <c r="J44" s="26">
        <v>1</v>
      </c>
      <c r="K44" s="1">
        <f t="shared" si="5"/>
        <v>0</v>
      </c>
      <c r="L44" s="1">
        <f t="shared" si="6"/>
        <v>0</v>
      </c>
      <c r="M44">
        <f t="shared" si="7"/>
        <v>0</v>
      </c>
    </row>
    <row r="45" spans="1:14" x14ac:dyDescent="0.2">
      <c r="A45" s="23">
        <f t="shared" si="4"/>
        <v>44</v>
      </c>
      <c r="B45" t="s">
        <v>36</v>
      </c>
      <c r="C45" t="s">
        <v>56</v>
      </c>
      <c r="D45" s="1">
        <v>0</v>
      </c>
      <c r="E45" s="1">
        <v>0</v>
      </c>
      <c r="F45">
        <v>0</v>
      </c>
      <c r="H45">
        <v>0</v>
      </c>
      <c r="I45" s="26">
        <v>3</v>
      </c>
      <c r="J45" s="26">
        <v>0</v>
      </c>
      <c r="K45" s="1">
        <f t="shared" si="5"/>
        <v>0</v>
      </c>
      <c r="L45" s="1">
        <f t="shared" si="6"/>
        <v>0</v>
      </c>
      <c r="M45">
        <f t="shared" si="7"/>
        <v>0</v>
      </c>
    </row>
    <row r="46" spans="1:14" ht="17" x14ac:dyDescent="0.2">
      <c r="A46" s="23">
        <f t="shared" si="4"/>
        <v>45</v>
      </c>
      <c r="B46" t="s">
        <v>28</v>
      </c>
      <c r="C46" s="27" t="s">
        <v>60</v>
      </c>
      <c r="D46" s="1">
        <v>0</v>
      </c>
      <c r="E46" s="1">
        <v>0</v>
      </c>
      <c r="F46">
        <v>0</v>
      </c>
      <c r="H46">
        <v>0</v>
      </c>
      <c r="I46" s="26">
        <v>2</v>
      </c>
      <c r="J46" s="26">
        <v>1</v>
      </c>
      <c r="K46" s="1">
        <f t="shared" si="5"/>
        <v>0</v>
      </c>
      <c r="L46" s="1">
        <f t="shared" si="6"/>
        <v>0</v>
      </c>
      <c r="M46">
        <f t="shared" si="7"/>
        <v>0</v>
      </c>
    </row>
    <row r="47" spans="1:14" ht="17" x14ac:dyDescent="0.2">
      <c r="A47" s="23">
        <f t="shared" si="4"/>
        <v>46</v>
      </c>
      <c r="B47" t="s">
        <v>27</v>
      </c>
      <c r="C47" s="27" t="s">
        <v>60</v>
      </c>
      <c r="D47" s="1">
        <v>0</v>
      </c>
      <c r="E47" s="1">
        <v>0</v>
      </c>
      <c r="F47">
        <v>0</v>
      </c>
      <c r="H47">
        <v>0</v>
      </c>
      <c r="I47" s="26">
        <v>0</v>
      </c>
      <c r="J47" s="26">
        <v>0</v>
      </c>
      <c r="K47" s="1">
        <f t="shared" si="5"/>
        <v>0</v>
      </c>
      <c r="L47" s="1">
        <f t="shared" si="6"/>
        <v>0</v>
      </c>
      <c r="M47">
        <f t="shared" si="7"/>
        <v>0</v>
      </c>
    </row>
    <row r="48" spans="1:14" ht="17" x14ac:dyDescent="0.2">
      <c r="A48" s="23">
        <f t="shared" si="4"/>
        <v>47</v>
      </c>
      <c r="B48" t="s">
        <v>30</v>
      </c>
      <c r="C48" s="12" t="s">
        <v>87</v>
      </c>
      <c r="D48" s="1">
        <v>0</v>
      </c>
      <c r="E48" s="1">
        <v>0</v>
      </c>
      <c r="F48">
        <v>0</v>
      </c>
      <c r="H48">
        <v>0</v>
      </c>
      <c r="I48" s="26">
        <v>0</v>
      </c>
      <c r="J48" s="26">
        <v>0</v>
      </c>
      <c r="K48" s="1">
        <f t="shared" si="5"/>
        <v>0</v>
      </c>
      <c r="L48" s="1">
        <f t="shared" si="6"/>
        <v>0</v>
      </c>
      <c r="M48">
        <f t="shared" si="7"/>
        <v>0</v>
      </c>
    </row>
    <row r="49" spans="1:13" ht="17" x14ac:dyDescent="0.2">
      <c r="A49" s="23">
        <f t="shared" si="4"/>
        <v>48</v>
      </c>
      <c r="B49" t="s">
        <v>33</v>
      </c>
      <c r="C49" s="12" t="s">
        <v>56</v>
      </c>
      <c r="D49" s="1">
        <v>0</v>
      </c>
      <c r="E49" s="1">
        <v>0</v>
      </c>
      <c r="F49">
        <v>0</v>
      </c>
      <c r="H49">
        <v>0</v>
      </c>
      <c r="I49" s="26">
        <v>0</v>
      </c>
      <c r="J49" s="26">
        <v>0</v>
      </c>
      <c r="K49" s="1">
        <f t="shared" si="5"/>
        <v>0</v>
      </c>
      <c r="L49" s="1">
        <f t="shared" si="6"/>
        <v>0</v>
      </c>
      <c r="M49">
        <f t="shared" si="7"/>
        <v>0</v>
      </c>
    </row>
    <row r="50" spans="1:13" x14ac:dyDescent="0.2">
      <c r="A50" s="23">
        <f t="shared" si="4"/>
        <v>49</v>
      </c>
      <c r="B50" t="s">
        <v>34</v>
      </c>
      <c r="C50" t="s">
        <v>64</v>
      </c>
      <c r="D50" s="1">
        <v>0</v>
      </c>
      <c r="E50" s="1">
        <v>0</v>
      </c>
      <c r="F50">
        <v>0</v>
      </c>
      <c r="H50">
        <v>0</v>
      </c>
      <c r="I50" s="26">
        <v>0</v>
      </c>
      <c r="J50" s="26">
        <v>0</v>
      </c>
      <c r="K50" s="1">
        <f t="shared" si="5"/>
        <v>0</v>
      </c>
      <c r="L50" s="1">
        <f t="shared" si="6"/>
        <v>0</v>
      </c>
      <c r="M50">
        <f t="shared" si="7"/>
        <v>0</v>
      </c>
    </row>
    <row r="51" spans="1:13" x14ac:dyDescent="0.2">
      <c r="A51" s="23">
        <f t="shared" si="4"/>
        <v>50</v>
      </c>
      <c r="B51" t="s">
        <v>37</v>
      </c>
      <c r="C51" t="s">
        <v>41</v>
      </c>
      <c r="D51" s="1">
        <v>0</v>
      </c>
      <c r="E51" s="1">
        <v>0</v>
      </c>
      <c r="F51">
        <v>0</v>
      </c>
      <c r="H51">
        <v>0</v>
      </c>
      <c r="I51" s="26">
        <v>0</v>
      </c>
      <c r="J51" s="26">
        <v>0</v>
      </c>
      <c r="K51" s="1">
        <f t="shared" si="5"/>
        <v>0</v>
      </c>
      <c r="L51" s="1">
        <f t="shared" si="6"/>
        <v>0</v>
      </c>
      <c r="M51">
        <f t="shared" si="7"/>
        <v>0</v>
      </c>
    </row>
    <row r="52" spans="1:13" x14ac:dyDescent="0.2">
      <c r="F52">
        <f>CORREL(D2:D51,F2:F51)</f>
        <v>0.47251224216282972</v>
      </c>
      <c r="G52">
        <f>CORREL(F2:F51,I2:I51)</f>
        <v>0.98858050749871684</v>
      </c>
      <c r="I52">
        <f>CORREL(D2:D51,I2:I51)</f>
        <v>0.44661045288025158</v>
      </c>
      <c r="J52">
        <f>CORREL(F2:F51,J2:J51)</f>
        <v>0.85035880910480033</v>
      </c>
    </row>
  </sheetData>
  <sortState xmlns:xlrd2="http://schemas.microsoft.com/office/spreadsheetml/2017/richdata2" ref="A2:N40">
    <sortCondition descending="1" ref="D2:D40"/>
    <sortCondition ref="I2:I40"/>
  </sortState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FC4AE-2D13-1447-8EB9-79E9D239CEEB}">
  <dimension ref="A1:J50"/>
  <sheetViews>
    <sheetView workbookViewId="0">
      <selection activeCell="F12" sqref="F11:F12"/>
    </sheetView>
  </sheetViews>
  <sheetFormatPr baseColWidth="10" defaultRowHeight="16" x14ac:dyDescent="0.2"/>
  <sheetData>
    <row r="1" spans="1:10" ht="17" x14ac:dyDescent="0.2">
      <c r="A1" s="21" t="s">
        <v>43</v>
      </c>
      <c r="B1">
        <v>1</v>
      </c>
      <c r="E1" s="21" t="s">
        <v>43</v>
      </c>
      <c r="F1">
        <v>5</v>
      </c>
      <c r="I1" s="5"/>
      <c r="J1" s="21"/>
    </row>
    <row r="2" spans="1:10" ht="17" x14ac:dyDescent="0.2">
      <c r="A2" s="21" t="s">
        <v>43</v>
      </c>
      <c r="B2">
        <v>1</v>
      </c>
      <c r="E2" s="21" t="s">
        <v>41</v>
      </c>
      <c r="F2">
        <v>9</v>
      </c>
      <c r="I2" s="5"/>
      <c r="J2" s="21"/>
    </row>
    <row r="3" spans="1:10" ht="17" x14ac:dyDescent="0.2">
      <c r="A3" s="21" t="s">
        <v>43</v>
      </c>
      <c r="B3">
        <v>1</v>
      </c>
      <c r="E3" s="16" t="s">
        <v>56</v>
      </c>
      <c r="F3">
        <v>6</v>
      </c>
      <c r="I3" s="5"/>
      <c r="J3" s="21"/>
    </row>
    <row r="4" spans="1:10" ht="17" x14ac:dyDescent="0.2">
      <c r="A4" s="21" t="s">
        <v>43</v>
      </c>
      <c r="B4">
        <v>1</v>
      </c>
      <c r="E4" s="21" t="s">
        <v>45</v>
      </c>
      <c r="F4">
        <v>1</v>
      </c>
      <c r="I4" s="5"/>
      <c r="J4" s="21"/>
    </row>
    <row r="5" spans="1:10" ht="17" x14ac:dyDescent="0.2">
      <c r="A5" s="21" t="s">
        <v>43</v>
      </c>
      <c r="B5">
        <v>1</v>
      </c>
      <c r="C5">
        <f>COUNT(B1:B5)</f>
        <v>5</v>
      </c>
      <c r="E5" s="21" t="s">
        <v>60</v>
      </c>
      <c r="F5">
        <v>13</v>
      </c>
      <c r="I5" s="5"/>
      <c r="J5" s="21"/>
    </row>
    <row r="6" spans="1:10" ht="17" x14ac:dyDescent="0.2">
      <c r="A6" s="21" t="s">
        <v>41</v>
      </c>
      <c r="B6">
        <v>1</v>
      </c>
      <c r="E6" s="30" t="s">
        <v>88</v>
      </c>
      <c r="F6">
        <v>1</v>
      </c>
      <c r="I6" s="5"/>
      <c r="J6" s="21"/>
    </row>
    <row r="7" spans="1:10" ht="34" x14ac:dyDescent="0.2">
      <c r="A7" s="21" t="s">
        <v>41</v>
      </c>
      <c r="B7">
        <v>1</v>
      </c>
      <c r="E7" s="21" t="s">
        <v>69</v>
      </c>
      <c r="F7">
        <v>1</v>
      </c>
      <c r="I7" s="5"/>
      <c r="J7" s="21"/>
    </row>
    <row r="8" spans="1:10" ht="17" x14ac:dyDescent="0.2">
      <c r="A8" s="21" t="s">
        <v>41</v>
      </c>
      <c r="B8">
        <v>1</v>
      </c>
      <c r="E8" s="21" t="s">
        <v>57</v>
      </c>
      <c r="F8">
        <v>1</v>
      </c>
      <c r="I8" s="5"/>
      <c r="J8" s="21"/>
    </row>
    <row r="9" spans="1:10" ht="17" x14ac:dyDescent="0.2">
      <c r="A9" s="21" t="s">
        <v>41</v>
      </c>
      <c r="B9">
        <v>1</v>
      </c>
      <c r="E9" s="21" t="s">
        <v>71</v>
      </c>
      <c r="F9">
        <v>1</v>
      </c>
      <c r="I9" s="5"/>
      <c r="J9" s="21"/>
    </row>
    <row r="10" spans="1:10" ht="17" x14ac:dyDescent="0.2">
      <c r="A10" s="21" t="s">
        <v>41</v>
      </c>
      <c r="B10">
        <v>1</v>
      </c>
      <c r="E10" s="21" t="s">
        <v>51</v>
      </c>
      <c r="F10">
        <v>1</v>
      </c>
      <c r="I10" s="6"/>
      <c r="J10" s="21"/>
    </row>
    <row r="11" spans="1:10" ht="34" x14ac:dyDescent="0.2">
      <c r="A11" s="21" t="s">
        <v>41</v>
      </c>
      <c r="B11">
        <v>1</v>
      </c>
      <c r="E11" s="21" t="s">
        <v>73</v>
      </c>
      <c r="F11">
        <v>4</v>
      </c>
      <c r="I11" s="7"/>
      <c r="J11" s="21"/>
    </row>
    <row r="12" spans="1:10" ht="17" x14ac:dyDescent="0.2">
      <c r="A12" s="21" t="s">
        <v>41</v>
      </c>
      <c r="B12">
        <v>1</v>
      </c>
      <c r="E12" s="21" t="s">
        <v>62</v>
      </c>
      <c r="F12">
        <v>2</v>
      </c>
      <c r="I12" s="31"/>
      <c r="J12" s="21"/>
    </row>
    <row r="13" spans="1:10" ht="17" x14ac:dyDescent="0.2">
      <c r="A13" s="21" t="s">
        <v>41</v>
      </c>
      <c r="B13">
        <v>1</v>
      </c>
      <c r="E13" s="21"/>
      <c r="F13">
        <f>SUM(F1:F12)</f>
        <v>45</v>
      </c>
      <c r="I13" s="5"/>
      <c r="J13" s="21"/>
    </row>
    <row r="14" spans="1:10" ht="17" x14ac:dyDescent="0.2">
      <c r="A14" s="21" t="s">
        <v>41</v>
      </c>
      <c r="B14">
        <v>1</v>
      </c>
      <c r="C14">
        <f>COUNT(B6:B14)</f>
        <v>9</v>
      </c>
      <c r="E14" s="21"/>
      <c r="I14" s="6"/>
      <c r="J14" s="21"/>
    </row>
    <row r="15" spans="1:10" ht="17" x14ac:dyDescent="0.2">
      <c r="A15" s="21" t="s">
        <v>56</v>
      </c>
      <c r="B15">
        <v>1</v>
      </c>
      <c r="E15" s="21"/>
      <c r="I15" s="5"/>
      <c r="J15" s="21"/>
    </row>
    <row r="16" spans="1:10" ht="17" x14ac:dyDescent="0.2">
      <c r="A16" s="21" t="s">
        <v>56</v>
      </c>
      <c r="B16">
        <v>1</v>
      </c>
      <c r="E16" s="21"/>
      <c r="I16" s="5"/>
      <c r="J16" s="21"/>
    </row>
    <row r="17" spans="1:10" ht="17" x14ac:dyDescent="0.2">
      <c r="A17" s="21" t="s">
        <v>56</v>
      </c>
      <c r="B17">
        <v>1</v>
      </c>
      <c r="E17" s="21"/>
      <c r="I17" s="5"/>
      <c r="J17" s="21"/>
    </row>
    <row r="18" spans="1:10" ht="17" x14ac:dyDescent="0.2">
      <c r="A18" s="21" t="s">
        <v>56</v>
      </c>
      <c r="B18">
        <v>1</v>
      </c>
      <c r="E18" s="21"/>
      <c r="I18" s="5"/>
      <c r="J18" s="21"/>
    </row>
    <row r="19" spans="1:10" ht="17" x14ac:dyDescent="0.2">
      <c r="A19" s="30" t="s">
        <v>56</v>
      </c>
      <c r="B19">
        <v>1</v>
      </c>
      <c r="E19" s="21"/>
      <c r="I19" s="5"/>
      <c r="J19" s="21"/>
    </row>
    <row r="20" spans="1:10" x14ac:dyDescent="0.2">
      <c r="A20" s="16" t="s">
        <v>56</v>
      </c>
      <c r="B20">
        <v>1</v>
      </c>
      <c r="C20">
        <f>COUNT(B15:B20)</f>
        <v>6</v>
      </c>
      <c r="E20" s="21"/>
      <c r="I20" s="6"/>
      <c r="J20" s="21"/>
    </row>
    <row r="21" spans="1:10" ht="17" x14ac:dyDescent="0.2">
      <c r="A21" s="21" t="s">
        <v>45</v>
      </c>
      <c r="B21">
        <v>1</v>
      </c>
      <c r="C21">
        <v>1</v>
      </c>
      <c r="E21" s="21"/>
      <c r="I21" s="5"/>
      <c r="J21" s="21"/>
    </row>
    <row r="22" spans="1:10" ht="17" x14ac:dyDescent="0.2">
      <c r="A22" s="21" t="s">
        <v>60</v>
      </c>
      <c r="B22">
        <v>1</v>
      </c>
      <c r="E22" s="21"/>
      <c r="I22" s="5"/>
      <c r="J22" s="21"/>
    </row>
    <row r="23" spans="1:10" ht="17" x14ac:dyDescent="0.2">
      <c r="A23" s="21" t="s">
        <v>60</v>
      </c>
      <c r="B23">
        <v>1</v>
      </c>
      <c r="E23" s="21"/>
      <c r="I23" s="5"/>
      <c r="J23" s="21"/>
    </row>
    <row r="24" spans="1:10" ht="17" x14ac:dyDescent="0.2">
      <c r="A24" s="21" t="s">
        <v>60</v>
      </c>
      <c r="B24">
        <v>1</v>
      </c>
      <c r="E24" s="21"/>
      <c r="I24" s="5"/>
      <c r="J24" s="21"/>
    </row>
    <row r="25" spans="1:10" ht="17" x14ac:dyDescent="0.2">
      <c r="A25" s="21" t="s">
        <v>60</v>
      </c>
      <c r="B25">
        <v>1</v>
      </c>
      <c r="E25" s="21"/>
      <c r="I25" s="5"/>
      <c r="J25" s="21"/>
    </row>
    <row r="26" spans="1:10" ht="17" x14ac:dyDescent="0.2">
      <c r="A26" s="21" t="s">
        <v>60</v>
      </c>
      <c r="B26">
        <v>1</v>
      </c>
      <c r="E26" s="21"/>
      <c r="I26" s="5"/>
      <c r="J26" s="21"/>
    </row>
    <row r="27" spans="1:10" ht="17" x14ac:dyDescent="0.2">
      <c r="A27" s="21" t="s">
        <v>60</v>
      </c>
      <c r="B27">
        <v>1</v>
      </c>
      <c r="E27" s="21"/>
      <c r="I27" s="5"/>
      <c r="J27" s="21"/>
    </row>
    <row r="28" spans="1:10" ht="17" x14ac:dyDescent="0.2">
      <c r="A28" s="21" t="s">
        <v>60</v>
      </c>
      <c r="B28">
        <v>1</v>
      </c>
      <c r="E28" s="21"/>
      <c r="I28" s="5"/>
      <c r="J28" s="21"/>
    </row>
    <row r="29" spans="1:10" ht="17" x14ac:dyDescent="0.2">
      <c r="A29" s="21" t="s">
        <v>60</v>
      </c>
      <c r="B29">
        <v>1</v>
      </c>
      <c r="E29" s="21"/>
      <c r="I29" s="5"/>
      <c r="J29" s="21"/>
    </row>
    <row r="30" spans="1:10" ht="17" x14ac:dyDescent="0.2">
      <c r="A30" s="21" t="s">
        <v>60</v>
      </c>
      <c r="B30">
        <v>1</v>
      </c>
      <c r="E30" s="21"/>
      <c r="I30" s="5"/>
      <c r="J30" s="21"/>
    </row>
    <row r="31" spans="1:10" x14ac:dyDescent="0.2">
      <c r="A31" s="16" t="s">
        <v>60</v>
      </c>
      <c r="B31">
        <v>1</v>
      </c>
      <c r="E31" s="21"/>
      <c r="I31" s="5"/>
      <c r="J31" s="21"/>
    </row>
    <row r="32" spans="1:10" x14ac:dyDescent="0.2">
      <c r="A32" s="16" t="s">
        <v>60</v>
      </c>
      <c r="B32">
        <v>1</v>
      </c>
      <c r="E32" s="21"/>
      <c r="I32" s="5"/>
      <c r="J32" s="21"/>
    </row>
    <row r="33" spans="1:10" x14ac:dyDescent="0.2">
      <c r="A33" s="16" t="s">
        <v>60</v>
      </c>
      <c r="B33">
        <v>1</v>
      </c>
      <c r="E33" s="21"/>
      <c r="I33" s="5"/>
      <c r="J33" s="21"/>
    </row>
    <row r="34" spans="1:10" ht="17" x14ac:dyDescent="0.2">
      <c r="A34" s="21" t="s">
        <v>60</v>
      </c>
      <c r="B34">
        <v>1</v>
      </c>
      <c r="C34">
        <f>COUNT(B22:B34)</f>
        <v>13</v>
      </c>
      <c r="E34" s="21"/>
      <c r="I34" s="5"/>
      <c r="J34" s="21"/>
    </row>
    <row r="35" spans="1:10" ht="17" x14ac:dyDescent="0.2">
      <c r="A35" s="30" t="s">
        <v>88</v>
      </c>
      <c r="B35">
        <v>1</v>
      </c>
      <c r="C35">
        <v>1</v>
      </c>
      <c r="E35" s="16"/>
      <c r="I35" s="5"/>
      <c r="J35" s="21"/>
    </row>
    <row r="36" spans="1:10" ht="34" x14ac:dyDescent="0.2">
      <c r="A36" s="21" t="s">
        <v>69</v>
      </c>
      <c r="B36">
        <v>1</v>
      </c>
      <c r="C36">
        <v>1</v>
      </c>
      <c r="E36" s="19"/>
      <c r="I36" s="5"/>
      <c r="J36" s="21"/>
    </row>
    <row r="37" spans="1:10" ht="17" x14ac:dyDescent="0.2">
      <c r="A37" s="27" t="s">
        <v>57</v>
      </c>
      <c r="B37">
        <v>1</v>
      </c>
      <c r="C37">
        <v>1</v>
      </c>
      <c r="E37" s="18"/>
      <c r="I37" s="34"/>
      <c r="J37" s="12"/>
    </row>
    <row r="38" spans="1:10" ht="17" x14ac:dyDescent="0.2">
      <c r="A38" s="21" t="s">
        <v>71</v>
      </c>
      <c r="B38">
        <v>1</v>
      </c>
      <c r="C38">
        <v>1</v>
      </c>
      <c r="E38" s="9"/>
      <c r="I38" s="5"/>
      <c r="J38" s="21"/>
    </row>
    <row r="39" spans="1:10" ht="17" x14ac:dyDescent="0.2">
      <c r="A39" s="22" t="s">
        <v>51</v>
      </c>
      <c r="B39">
        <v>1</v>
      </c>
      <c r="C39">
        <v>1</v>
      </c>
      <c r="E39" s="27"/>
      <c r="I39" s="8"/>
      <c r="J39" s="22"/>
    </row>
    <row r="40" spans="1:10" ht="34" x14ac:dyDescent="0.2">
      <c r="A40" s="9" t="s">
        <v>64</v>
      </c>
      <c r="B40">
        <v>1</v>
      </c>
      <c r="E40" s="27"/>
      <c r="J40" s="29"/>
    </row>
    <row r="41" spans="1:10" ht="34" x14ac:dyDescent="0.2">
      <c r="A41" s="9" t="s">
        <v>64</v>
      </c>
      <c r="B41">
        <v>1</v>
      </c>
      <c r="E41" s="27"/>
      <c r="J41" s="18"/>
    </row>
    <row r="42" spans="1:10" ht="34" x14ac:dyDescent="0.2">
      <c r="A42" s="27" t="s">
        <v>64</v>
      </c>
      <c r="B42">
        <v>1</v>
      </c>
    </row>
    <row r="43" spans="1:10" ht="34" x14ac:dyDescent="0.2">
      <c r="A43" s="27" t="s">
        <v>73</v>
      </c>
      <c r="C43">
        <v>4</v>
      </c>
    </row>
    <row r="44" spans="1:10" ht="17" x14ac:dyDescent="0.2">
      <c r="A44" s="27" t="s">
        <v>62</v>
      </c>
    </row>
    <row r="45" spans="1:10" ht="17" x14ac:dyDescent="0.2">
      <c r="A45" s="27" t="s">
        <v>62</v>
      </c>
      <c r="C45">
        <v>2</v>
      </c>
      <c r="J45" s="27"/>
    </row>
    <row r="46" spans="1:10" x14ac:dyDescent="0.2">
      <c r="A46" s="27"/>
      <c r="J46" s="27"/>
    </row>
    <row r="47" spans="1:10" x14ac:dyDescent="0.2">
      <c r="A47" s="27"/>
      <c r="J47" s="12"/>
    </row>
    <row r="48" spans="1:10" x14ac:dyDescent="0.2">
      <c r="A48" s="27"/>
      <c r="J48" s="12"/>
    </row>
    <row r="49" spans="1:3" x14ac:dyDescent="0.2">
      <c r="A49" s="27"/>
      <c r="C49">
        <v>2</v>
      </c>
    </row>
    <row r="50" spans="1:3" x14ac:dyDescent="0.2">
      <c r="A50" s="12"/>
      <c r="C50">
        <v>1</v>
      </c>
    </row>
  </sheetData>
  <sortState xmlns:xlrd2="http://schemas.microsoft.com/office/spreadsheetml/2017/richdata2" ref="A1:A45">
    <sortCondition ref="A1:A45"/>
  </sortState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8F88F-DFBA-9342-8D02-0E2A808E9751}">
  <dimension ref="A1:D51"/>
  <sheetViews>
    <sheetView tabSelected="1" workbookViewId="0">
      <selection activeCell="D4" sqref="D4"/>
    </sheetView>
  </sheetViews>
  <sheetFormatPr baseColWidth="10" defaultColWidth="11" defaultRowHeight="16" x14ac:dyDescent="0.2"/>
  <cols>
    <col min="1" max="1" width="17.83203125" customWidth="1"/>
    <col min="2" max="2" width="16.6640625" customWidth="1"/>
    <col min="3" max="3" width="12.33203125" bestFit="1" customWidth="1"/>
    <col min="4" max="4" width="11.6640625" bestFit="1" customWidth="1"/>
  </cols>
  <sheetData>
    <row r="1" spans="1:4" x14ac:dyDescent="0.2">
      <c r="B1" t="s">
        <v>1</v>
      </c>
    </row>
    <row r="2" spans="1:4" x14ac:dyDescent="0.2">
      <c r="A2" t="s">
        <v>96</v>
      </c>
      <c r="B2" s="33">
        <v>734</v>
      </c>
      <c r="C2" s="2">
        <f>B2</f>
        <v>734</v>
      </c>
      <c r="D2" s="1">
        <f>C2/C$46</f>
        <v>0.25214702851253867</v>
      </c>
    </row>
    <row r="3" spans="1:4" x14ac:dyDescent="0.2">
      <c r="A3" t="s">
        <v>97</v>
      </c>
      <c r="B3" s="26">
        <v>534</v>
      </c>
      <c r="C3" s="2">
        <f>C2+B3</f>
        <v>1268</v>
      </c>
      <c r="D3" s="1">
        <f>C3/C$46</f>
        <v>0.43558914462384063</v>
      </c>
    </row>
    <row r="4" spans="1:4" x14ac:dyDescent="0.2">
      <c r="A4" t="s">
        <v>8</v>
      </c>
      <c r="B4" s="26">
        <v>301</v>
      </c>
      <c r="C4" s="2">
        <f t="shared" ref="C4:C50" si="0">C3+B4</f>
        <v>1569</v>
      </c>
      <c r="D4" s="1">
        <f>C4/C$46</f>
        <v>0.53899003778770183</v>
      </c>
    </row>
    <row r="5" spans="1:4" x14ac:dyDescent="0.2">
      <c r="A5" t="s">
        <v>110</v>
      </c>
      <c r="B5" s="26">
        <v>108</v>
      </c>
      <c r="C5" s="2">
        <f t="shared" si="0"/>
        <v>1677</v>
      </c>
      <c r="D5" s="1"/>
    </row>
    <row r="6" spans="1:4" x14ac:dyDescent="0.2">
      <c r="A6" t="s">
        <v>7</v>
      </c>
      <c r="B6" s="26">
        <v>101</v>
      </c>
      <c r="C6" s="2">
        <f t="shared" si="0"/>
        <v>1778</v>
      </c>
      <c r="D6" s="1"/>
    </row>
    <row r="7" spans="1:4" x14ac:dyDescent="0.2">
      <c r="A7" s="26" t="s">
        <v>100</v>
      </c>
      <c r="B7" s="26">
        <v>96</v>
      </c>
      <c r="C7" s="2">
        <f t="shared" si="0"/>
        <v>1874</v>
      </c>
      <c r="D7" s="1"/>
    </row>
    <row r="8" spans="1:4" x14ac:dyDescent="0.2">
      <c r="A8" t="s">
        <v>103</v>
      </c>
      <c r="B8" s="26">
        <v>93</v>
      </c>
      <c r="C8" s="2">
        <f t="shared" si="0"/>
        <v>1967</v>
      </c>
      <c r="D8" s="1"/>
    </row>
    <row r="9" spans="1:4" x14ac:dyDescent="0.2">
      <c r="A9" t="s">
        <v>102</v>
      </c>
      <c r="B9" s="26">
        <v>91</v>
      </c>
      <c r="C9" s="2">
        <f t="shared" si="0"/>
        <v>2058</v>
      </c>
      <c r="D9" s="1"/>
    </row>
    <row r="10" spans="1:4" ht="17" x14ac:dyDescent="0.2">
      <c r="A10" s="5" t="s">
        <v>10</v>
      </c>
      <c r="B10" s="26">
        <v>84</v>
      </c>
      <c r="C10" s="2">
        <f t="shared" si="0"/>
        <v>2142</v>
      </c>
      <c r="D10" s="1"/>
    </row>
    <row r="11" spans="1:4" x14ac:dyDescent="0.2">
      <c r="A11" t="s">
        <v>9</v>
      </c>
      <c r="B11" s="26">
        <v>83</v>
      </c>
      <c r="C11" s="2">
        <f t="shared" si="0"/>
        <v>2225</v>
      </c>
      <c r="D11" s="1"/>
    </row>
    <row r="12" spans="1:4" x14ac:dyDescent="0.2">
      <c r="A12" t="s">
        <v>105</v>
      </c>
      <c r="B12" s="26">
        <v>73</v>
      </c>
      <c r="C12" s="2">
        <f t="shared" si="0"/>
        <v>2298</v>
      </c>
      <c r="D12" s="1"/>
    </row>
    <row r="13" spans="1:4" x14ac:dyDescent="0.2">
      <c r="A13" t="s">
        <v>5</v>
      </c>
      <c r="B13" s="26">
        <v>67</v>
      </c>
      <c r="C13" s="2">
        <f t="shared" si="0"/>
        <v>2365</v>
      </c>
      <c r="D13" s="1"/>
    </row>
    <row r="14" spans="1:4" x14ac:dyDescent="0.2">
      <c r="A14" t="s">
        <v>16</v>
      </c>
      <c r="B14" s="26">
        <v>64</v>
      </c>
      <c r="C14" s="2">
        <f t="shared" si="0"/>
        <v>2429</v>
      </c>
      <c r="D14" s="1"/>
    </row>
    <row r="15" spans="1:4" x14ac:dyDescent="0.2">
      <c r="A15" t="s">
        <v>116</v>
      </c>
      <c r="B15" s="26">
        <v>51</v>
      </c>
      <c r="C15" s="2">
        <f t="shared" si="0"/>
        <v>2480</v>
      </c>
      <c r="D15" s="1"/>
    </row>
    <row r="16" spans="1:4" x14ac:dyDescent="0.2">
      <c r="A16" t="s">
        <v>6</v>
      </c>
      <c r="B16" s="26">
        <v>46</v>
      </c>
      <c r="C16" s="2">
        <f t="shared" si="0"/>
        <v>2526</v>
      </c>
      <c r="D16" s="1"/>
    </row>
    <row r="17" spans="1:4" x14ac:dyDescent="0.2">
      <c r="A17" t="s">
        <v>106</v>
      </c>
      <c r="B17" s="26">
        <v>42</v>
      </c>
      <c r="C17" s="2">
        <f t="shared" si="0"/>
        <v>2568</v>
      </c>
      <c r="D17" s="1"/>
    </row>
    <row r="18" spans="1:4" x14ac:dyDescent="0.2">
      <c r="A18" t="s">
        <v>13</v>
      </c>
      <c r="B18" s="26">
        <v>34</v>
      </c>
      <c r="C18" s="2">
        <f t="shared" si="0"/>
        <v>2602</v>
      </c>
      <c r="D18" s="1"/>
    </row>
    <row r="19" spans="1:4" x14ac:dyDescent="0.2">
      <c r="A19" t="s">
        <v>107</v>
      </c>
      <c r="B19" s="26">
        <v>34</v>
      </c>
      <c r="C19" s="2">
        <f t="shared" si="0"/>
        <v>2636</v>
      </c>
      <c r="D19" s="1"/>
    </row>
    <row r="20" spans="1:4" x14ac:dyDescent="0.2">
      <c r="A20" t="s">
        <v>15</v>
      </c>
      <c r="B20" s="26">
        <v>30</v>
      </c>
      <c r="C20" s="2">
        <f t="shared" si="0"/>
        <v>2666</v>
      </c>
      <c r="D20" s="1"/>
    </row>
    <row r="21" spans="1:4" x14ac:dyDescent="0.2">
      <c r="A21" t="s">
        <v>108</v>
      </c>
      <c r="B21" s="26">
        <v>29</v>
      </c>
      <c r="C21" s="2">
        <f t="shared" si="0"/>
        <v>2695</v>
      </c>
      <c r="D21" s="1"/>
    </row>
    <row r="22" spans="1:4" x14ac:dyDescent="0.2">
      <c r="A22" t="s">
        <v>12</v>
      </c>
      <c r="B22" s="26">
        <v>28</v>
      </c>
      <c r="C22" s="2">
        <f t="shared" si="0"/>
        <v>2723</v>
      </c>
      <c r="D22" s="1"/>
    </row>
    <row r="23" spans="1:4" x14ac:dyDescent="0.2">
      <c r="A23" t="s">
        <v>104</v>
      </c>
      <c r="B23" s="26">
        <v>22</v>
      </c>
      <c r="C23" s="2">
        <f t="shared" si="0"/>
        <v>2745</v>
      </c>
      <c r="D23" s="1"/>
    </row>
    <row r="24" spans="1:4" x14ac:dyDescent="0.2">
      <c r="A24" t="s">
        <v>18</v>
      </c>
      <c r="B24" s="26">
        <v>22</v>
      </c>
      <c r="C24" s="2">
        <f t="shared" si="0"/>
        <v>2767</v>
      </c>
      <c r="D24" s="1"/>
    </row>
    <row r="25" spans="1:4" x14ac:dyDescent="0.2">
      <c r="A25" t="s">
        <v>25</v>
      </c>
      <c r="B25" s="26">
        <v>19</v>
      </c>
      <c r="C25" s="2">
        <f t="shared" si="0"/>
        <v>2786</v>
      </c>
      <c r="D25" s="1"/>
    </row>
    <row r="26" spans="1:4" x14ac:dyDescent="0.2">
      <c r="A26" t="s">
        <v>98</v>
      </c>
      <c r="B26" s="26">
        <v>16</v>
      </c>
      <c r="C26" s="2">
        <f t="shared" si="0"/>
        <v>2802</v>
      </c>
      <c r="D26" s="1"/>
    </row>
    <row r="27" spans="1:4" x14ac:dyDescent="0.2">
      <c r="A27" t="s">
        <v>26</v>
      </c>
      <c r="B27" s="26">
        <v>16</v>
      </c>
      <c r="C27" s="2">
        <f t="shared" si="0"/>
        <v>2818</v>
      </c>
      <c r="D27" s="1"/>
    </row>
    <row r="28" spans="1:4" x14ac:dyDescent="0.2">
      <c r="A28" t="s">
        <v>14</v>
      </c>
      <c r="B28" s="26">
        <v>13</v>
      </c>
      <c r="C28" s="2">
        <f t="shared" si="0"/>
        <v>2831</v>
      </c>
      <c r="D28" s="1"/>
    </row>
    <row r="29" spans="1:4" x14ac:dyDescent="0.2">
      <c r="A29" s="26" t="s">
        <v>20</v>
      </c>
      <c r="B29" s="26">
        <v>9</v>
      </c>
      <c r="C29" s="2">
        <f t="shared" si="0"/>
        <v>2840</v>
      </c>
      <c r="D29" s="1"/>
    </row>
    <row r="30" spans="1:4" x14ac:dyDescent="0.2">
      <c r="A30" t="s">
        <v>11</v>
      </c>
      <c r="B30" s="26">
        <v>8</v>
      </c>
      <c r="C30" s="2">
        <f t="shared" si="0"/>
        <v>2848</v>
      </c>
      <c r="D30" s="1"/>
    </row>
    <row r="31" spans="1:4" x14ac:dyDescent="0.2">
      <c r="A31" t="s">
        <v>101</v>
      </c>
      <c r="B31" s="26">
        <v>6</v>
      </c>
      <c r="C31" s="2">
        <f t="shared" si="0"/>
        <v>2854</v>
      </c>
      <c r="D31" s="1"/>
    </row>
    <row r="32" spans="1:4" x14ac:dyDescent="0.2">
      <c r="A32" t="s">
        <v>17</v>
      </c>
      <c r="B32" s="26">
        <v>6</v>
      </c>
      <c r="C32" s="2">
        <f t="shared" si="0"/>
        <v>2860</v>
      </c>
      <c r="D32" s="1"/>
    </row>
    <row r="33" spans="1:4" x14ac:dyDescent="0.2">
      <c r="A33" t="s">
        <v>19</v>
      </c>
      <c r="B33" s="26">
        <v>5</v>
      </c>
      <c r="C33" s="2">
        <f t="shared" si="0"/>
        <v>2865</v>
      </c>
      <c r="D33" s="1"/>
    </row>
    <row r="34" spans="1:4" x14ac:dyDescent="0.2">
      <c r="A34" t="s">
        <v>21</v>
      </c>
      <c r="B34" s="26">
        <v>5</v>
      </c>
      <c r="C34" s="2">
        <f t="shared" si="0"/>
        <v>2870</v>
      </c>
      <c r="D34" s="1"/>
    </row>
    <row r="35" spans="1:4" x14ac:dyDescent="0.2">
      <c r="A35" t="s">
        <v>23</v>
      </c>
      <c r="B35" s="26">
        <v>5</v>
      </c>
      <c r="C35" s="2">
        <f t="shared" si="0"/>
        <v>2875</v>
      </c>
      <c r="D35" s="1"/>
    </row>
    <row r="36" spans="1:4" x14ac:dyDescent="0.2">
      <c r="A36" t="s">
        <v>24</v>
      </c>
      <c r="B36" s="26">
        <v>5</v>
      </c>
      <c r="C36" s="2">
        <f t="shared" si="0"/>
        <v>2880</v>
      </c>
      <c r="D36" s="1"/>
    </row>
    <row r="37" spans="1:4" x14ac:dyDescent="0.2">
      <c r="A37" t="s">
        <v>31</v>
      </c>
      <c r="B37" s="26">
        <v>5</v>
      </c>
      <c r="C37" s="2">
        <f t="shared" si="0"/>
        <v>2885</v>
      </c>
      <c r="D37" s="1"/>
    </row>
    <row r="38" spans="1:4" x14ac:dyDescent="0.2">
      <c r="A38" t="s">
        <v>114</v>
      </c>
      <c r="B38" s="26">
        <v>4</v>
      </c>
      <c r="C38" s="2">
        <f t="shared" si="0"/>
        <v>2889</v>
      </c>
      <c r="D38" s="1"/>
    </row>
    <row r="39" spans="1:4" x14ac:dyDescent="0.2">
      <c r="A39" t="s">
        <v>35</v>
      </c>
      <c r="B39" s="26">
        <v>4</v>
      </c>
      <c r="C39" s="2">
        <f t="shared" si="0"/>
        <v>2893</v>
      </c>
      <c r="D39" s="1"/>
    </row>
    <row r="40" spans="1:4" x14ac:dyDescent="0.2">
      <c r="A40" t="s">
        <v>109</v>
      </c>
      <c r="B40" s="18">
        <v>3</v>
      </c>
      <c r="C40" s="2">
        <f t="shared" si="0"/>
        <v>2896</v>
      </c>
      <c r="D40" s="1"/>
    </row>
    <row r="41" spans="1:4" x14ac:dyDescent="0.2">
      <c r="A41" t="s">
        <v>29</v>
      </c>
      <c r="B41" s="26">
        <v>3</v>
      </c>
      <c r="C41" s="2">
        <f t="shared" si="0"/>
        <v>2899</v>
      </c>
      <c r="D41" s="1"/>
    </row>
    <row r="42" spans="1:4" x14ac:dyDescent="0.2">
      <c r="A42" t="s">
        <v>32</v>
      </c>
      <c r="B42" s="26">
        <v>3</v>
      </c>
      <c r="C42" s="2">
        <f t="shared" si="0"/>
        <v>2902</v>
      </c>
      <c r="D42" s="1"/>
    </row>
    <row r="43" spans="1:4" x14ac:dyDescent="0.2">
      <c r="A43" t="s">
        <v>36</v>
      </c>
      <c r="B43" s="26">
        <v>3</v>
      </c>
      <c r="C43" s="2">
        <f t="shared" si="0"/>
        <v>2905</v>
      </c>
      <c r="D43" s="1"/>
    </row>
    <row r="44" spans="1:4" x14ac:dyDescent="0.2">
      <c r="A44" t="s">
        <v>95</v>
      </c>
      <c r="B44" s="25">
        <v>2</v>
      </c>
      <c r="C44" s="2">
        <f t="shared" si="0"/>
        <v>2907</v>
      </c>
      <c r="D44" s="1"/>
    </row>
    <row r="45" spans="1:4" x14ac:dyDescent="0.2">
      <c r="A45" s="26" t="s">
        <v>22</v>
      </c>
      <c r="B45" s="26">
        <v>2</v>
      </c>
      <c r="C45" s="2">
        <f t="shared" si="0"/>
        <v>2909</v>
      </c>
      <c r="D45" s="1"/>
    </row>
    <row r="46" spans="1:4" x14ac:dyDescent="0.2">
      <c r="A46" t="s">
        <v>28</v>
      </c>
      <c r="B46" s="26">
        <v>2</v>
      </c>
      <c r="C46" s="2">
        <f t="shared" si="0"/>
        <v>2911</v>
      </c>
      <c r="D46" s="1"/>
    </row>
    <row r="47" spans="1:4" x14ac:dyDescent="0.2">
      <c r="B47" s="26"/>
      <c r="C47" s="2"/>
      <c r="D47" s="1"/>
    </row>
    <row r="48" spans="1:4" x14ac:dyDescent="0.2">
      <c r="B48" s="26"/>
      <c r="C48" s="2"/>
      <c r="D48" s="1"/>
    </row>
    <row r="49" spans="2:4" x14ac:dyDescent="0.2">
      <c r="B49" s="26"/>
      <c r="C49" s="2"/>
      <c r="D49" s="1"/>
    </row>
    <row r="50" spans="2:4" x14ac:dyDescent="0.2">
      <c r="B50" s="26"/>
      <c r="C50" s="2"/>
      <c r="D50" s="1"/>
    </row>
    <row r="51" spans="2:4" x14ac:dyDescent="0.2">
      <c r="B51" s="26"/>
    </row>
  </sheetData>
  <sortState xmlns:xlrd2="http://schemas.microsoft.com/office/spreadsheetml/2017/richdata2" ref="A2:B46">
    <sortCondition descending="1" ref="B2:B46"/>
  </sortState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9F1A5-CF83-EF4D-816D-6DF1E69AC145}">
  <dimension ref="A1:D50"/>
  <sheetViews>
    <sheetView workbookViewId="0">
      <selection activeCell="D4" sqref="D4"/>
    </sheetView>
  </sheetViews>
  <sheetFormatPr baseColWidth="10" defaultColWidth="11" defaultRowHeight="16" x14ac:dyDescent="0.2"/>
  <cols>
    <col min="1" max="1" width="17.83203125" customWidth="1"/>
    <col min="2" max="2" width="28" customWidth="1"/>
    <col min="3" max="3" width="12.33203125" bestFit="1" customWidth="1"/>
    <col min="4" max="4" width="11.6640625" bestFit="1" customWidth="1"/>
  </cols>
  <sheetData>
    <row r="1" spans="1:4" x14ac:dyDescent="0.2">
      <c r="B1" t="s">
        <v>0</v>
      </c>
    </row>
    <row r="2" spans="1:4" x14ac:dyDescent="0.2">
      <c r="A2" t="s">
        <v>96</v>
      </c>
      <c r="B2">
        <v>2694</v>
      </c>
      <c r="C2" s="2">
        <f>B2</f>
        <v>2694</v>
      </c>
      <c r="D2" s="1">
        <f>C2/C$40</f>
        <v>0.32063794334682216</v>
      </c>
    </row>
    <row r="3" spans="1:4" x14ac:dyDescent="0.2">
      <c r="A3" t="s">
        <v>97</v>
      </c>
      <c r="B3">
        <v>1593</v>
      </c>
      <c r="C3" s="2">
        <f t="shared" ref="C3:C50" si="0">C2+B3</f>
        <v>4287</v>
      </c>
      <c r="D3" s="1">
        <f>C3/C$40</f>
        <v>0.51023565817662464</v>
      </c>
    </row>
    <row r="4" spans="1:4" x14ac:dyDescent="0.2">
      <c r="A4" t="s">
        <v>8</v>
      </c>
      <c r="B4">
        <v>1018</v>
      </c>
      <c r="C4" s="2">
        <f t="shared" si="0"/>
        <v>5305</v>
      </c>
      <c r="D4" s="1">
        <f>C4/C$40</f>
        <v>0.63139728636039039</v>
      </c>
    </row>
    <row r="5" spans="1:4" x14ac:dyDescent="0.2">
      <c r="A5" t="s">
        <v>7</v>
      </c>
      <c r="B5">
        <v>388</v>
      </c>
      <c r="C5" s="2">
        <f t="shared" si="0"/>
        <v>5693</v>
      </c>
      <c r="D5" s="1"/>
    </row>
    <row r="6" spans="1:4" x14ac:dyDescent="0.2">
      <c r="A6" t="s">
        <v>5</v>
      </c>
      <c r="B6" s="26">
        <v>359</v>
      </c>
      <c r="C6" s="2">
        <f t="shared" si="0"/>
        <v>6052</v>
      </c>
      <c r="D6" s="1"/>
    </row>
    <row r="7" spans="1:4" x14ac:dyDescent="0.2">
      <c r="A7" t="s">
        <v>110</v>
      </c>
      <c r="B7">
        <v>309</v>
      </c>
      <c r="C7" s="2">
        <f t="shared" si="0"/>
        <v>6361</v>
      </c>
      <c r="D7" s="1"/>
    </row>
    <row r="8" spans="1:4" x14ac:dyDescent="0.2">
      <c r="A8" t="s">
        <v>9</v>
      </c>
      <c r="B8">
        <v>263</v>
      </c>
      <c r="C8" s="2">
        <f t="shared" si="0"/>
        <v>6624</v>
      </c>
      <c r="D8" s="1"/>
    </row>
    <row r="9" spans="1:4" ht="17" x14ac:dyDescent="0.2">
      <c r="A9" s="27" t="s">
        <v>10</v>
      </c>
      <c r="B9">
        <v>241</v>
      </c>
      <c r="C9" s="2">
        <f t="shared" si="0"/>
        <v>6865</v>
      </c>
      <c r="D9" s="1"/>
    </row>
    <row r="10" spans="1:4" x14ac:dyDescent="0.2">
      <c r="A10" s="28" t="s">
        <v>100</v>
      </c>
      <c r="B10">
        <v>240</v>
      </c>
      <c r="C10" s="2">
        <f t="shared" si="0"/>
        <v>7105</v>
      </c>
      <c r="D10" s="1"/>
    </row>
    <row r="11" spans="1:4" x14ac:dyDescent="0.2">
      <c r="A11" t="s">
        <v>6</v>
      </c>
      <c r="B11">
        <v>194</v>
      </c>
      <c r="C11" s="2">
        <f t="shared" si="0"/>
        <v>7299</v>
      </c>
      <c r="D11" s="1"/>
    </row>
    <row r="12" spans="1:4" x14ac:dyDescent="0.2">
      <c r="A12" t="s">
        <v>102</v>
      </c>
      <c r="B12">
        <v>175</v>
      </c>
      <c r="C12" s="2">
        <f t="shared" si="0"/>
        <v>7474</v>
      </c>
      <c r="D12" s="1"/>
    </row>
    <row r="13" spans="1:4" x14ac:dyDescent="0.2">
      <c r="A13" t="s">
        <v>103</v>
      </c>
      <c r="B13">
        <v>140</v>
      </c>
      <c r="C13" s="2">
        <f t="shared" si="0"/>
        <v>7614</v>
      </c>
      <c r="D13" s="1"/>
    </row>
    <row r="14" spans="1:4" x14ac:dyDescent="0.2">
      <c r="A14" t="s">
        <v>15</v>
      </c>
      <c r="B14">
        <v>138</v>
      </c>
      <c r="C14" s="2">
        <f t="shared" si="0"/>
        <v>7752</v>
      </c>
      <c r="D14" s="1"/>
    </row>
    <row r="15" spans="1:4" x14ac:dyDescent="0.2">
      <c r="A15" t="s">
        <v>105</v>
      </c>
      <c r="B15" s="26">
        <v>100</v>
      </c>
      <c r="C15" s="2">
        <f t="shared" si="0"/>
        <v>7852</v>
      </c>
      <c r="D15" s="1"/>
    </row>
    <row r="16" spans="1:4" x14ac:dyDescent="0.2">
      <c r="A16" t="s">
        <v>16</v>
      </c>
      <c r="B16">
        <v>88</v>
      </c>
      <c r="C16" s="2">
        <f t="shared" si="0"/>
        <v>7940</v>
      </c>
      <c r="D16" s="1"/>
    </row>
    <row r="17" spans="1:4" x14ac:dyDescent="0.2">
      <c r="A17" t="s">
        <v>12</v>
      </c>
      <c r="B17">
        <v>71</v>
      </c>
      <c r="C17" s="2">
        <f t="shared" si="0"/>
        <v>8011</v>
      </c>
      <c r="D17" s="1"/>
    </row>
    <row r="18" spans="1:4" x14ac:dyDescent="0.2">
      <c r="A18" t="s">
        <v>13</v>
      </c>
      <c r="B18">
        <v>64</v>
      </c>
      <c r="C18" s="2">
        <f t="shared" si="0"/>
        <v>8075</v>
      </c>
      <c r="D18" s="1"/>
    </row>
    <row r="19" spans="1:4" x14ac:dyDescent="0.2">
      <c r="A19" t="s">
        <v>106</v>
      </c>
      <c r="B19">
        <v>47</v>
      </c>
      <c r="C19" s="2">
        <f t="shared" si="0"/>
        <v>8122</v>
      </c>
      <c r="D19" s="1"/>
    </row>
    <row r="20" spans="1:4" x14ac:dyDescent="0.2">
      <c r="A20" t="s">
        <v>98</v>
      </c>
      <c r="B20">
        <v>37</v>
      </c>
      <c r="C20" s="2">
        <f t="shared" si="0"/>
        <v>8159</v>
      </c>
      <c r="D20" s="1"/>
    </row>
    <row r="21" spans="1:4" x14ac:dyDescent="0.2">
      <c r="A21" t="s">
        <v>104</v>
      </c>
      <c r="B21">
        <v>33</v>
      </c>
      <c r="C21" s="2">
        <f t="shared" si="0"/>
        <v>8192</v>
      </c>
      <c r="D21" s="1"/>
    </row>
    <row r="22" spans="1:4" x14ac:dyDescent="0.2">
      <c r="A22" t="s">
        <v>107</v>
      </c>
      <c r="B22">
        <v>33</v>
      </c>
      <c r="C22" s="2">
        <f t="shared" si="0"/>
        <v>8225</v>
      </c>
      <c r="D22" s="1"/>
    </row>
    <row r="23" spans="1:4" x14ac:dyDescent="0.2">
      <c r="A23" t="s">
        <v>108</v>
      </c>
      <c r="B23">
        <v>27</v>
      </c>
      <c r="C23" s="2">
        <f t="shared" si="0"/>
        <v>8252</v>
      </c>
      <c r="D23" s="1"/>
    </row>
    <row r="24" spans="1:4" x14ac:dyDescent="0.2">
      <c r="A24" t="s">
        <v>14</v>
      </c>
      <c r="B24">
        <v>24</v>
      </c>
      <c r="C24" s="2">
        <f t="shared" si="0"/>
        <v>8276</v>
      </c>
      <c r="D24" s="1"/>
    </row>
    <row r="25" spans="1:4" x14ac:dyDescent="0.2">
      <c r="A25" t="s">
        <v>18</v>
      </c>
      <c r="B25">
        <v>23</v>
      </c>
      <c r="C25" s="2">
        <f t="shared" si="0"/>
        <v>8299</v>
      </c>
      <c r="D25" s="1"/>
    </row>
    <row r="26" spans="1:4" x14ac:dyDescent="0.2">
      <c r="A26" t="s">
        <v>11</v>
      </c>
      <c r="B26">
        <v>22</v>
      </c>
      <c r="C26" s="2">
        <f t="shared" si="0"/>
        <v>8321</v>
      </c>
      <c r="D26" s="1"/>
    </row>
    <row r="27" spans="1:4" x14ac:dyDescent="0.2">
      <c r="A27" t="s">
        <v>101</v>
      </c>
      <c r="B27">
        <v>13</v>
      </c>
      <c r="C27" s="2">
        <f t="shared" si="0"/>
        <v>8334</v>
      </c>
      <c r="D27" s="1"/>
    </row>
    <row r="28" spans="1:4" x14ac:dyDescent="0.2">
      <c r="A28" t="s">
        <v>116</v>
      </c>
      <c r="B28">
        <v>13</v>
      </c>
      <c r="C28" s="2">
        <f t="shared" si="0"/>
        <v>8347</v>
      </c>
      <c r="D28" s="1"/>
    </row>
    <row r="29" spans="1:4" x14ac:dyDescent="0.2">
      <c r="A29" t="s">
        <v>114</v>
      </c>
      <c r="B29">
        <v>11</v>
      </c>
      <c r="C29" s="2">
        <f t="shared" si="0"/>
        <v>8358</v>
      </c>
      <c r="D29" s="1"/>
    </row>
    <row r="30" spans="1:4" x14ac:dyDescent="0.2">
      <c r="A30" t="s">
        <v>95</v>
      </c>
      <c r="B30" s="13">
        <v>8</v>
      </c>
      <c r="C30" s="2">
        <f t="shared" si="0"/>
        <v>8366</v>
      </c>
      <c r="D30" s="1"/>
    </row>
    <row r="31" spans="1:4" x14ac:dyDescent="0.2">
      <c r="A31" s="26" t="s">
        <v>20</v>
      </c>
      <c r="B31">
        <v>8</v>
      </c>
      <c r="C31" s="2">
        <f t="shared" si="0"/>
        <v>8374</v>
      </c>
      <c r="D31" s="1"/>
    </row>
    <row r="32" spans="1:4" x14ac:dyDescent="0.2">
      <c r="A32" t="s">
        <v>17</v>
      </c>
      <c r="B32">
        <v>7</v>
      </c>
      <c r="C32" s="2">
        <f t="shared" si="0"/>
        <v>8381</v>
      </c>
      <c r="D32" s="1"/>
    </row>
    <row r="33" spans="1:4" x14ac:dyDescent="0.2">
      <c r="A33" t="s">
        <v>19</v>
      </c>
      <c r="B33">
        <v>5</v>
      </c>
      <c r="C33" s="2">
        <f t="shared" si="0"/>
        <v>8386</v>
      </c>
      <c r="D33" s="1"/>
    </row>
    <row r="34" spans="1:4" x14ac:dyDescent="0.2">
      <c r="A34" t="s">
        <v>25</v>
      </c>
      <c r="B34">
        <v>4</v>
      </c>
      <c r="C34" s="2">
        <f t="shared" si="0"/>
        <v>8390</v>
      </c>
      <c r="D34" s="1"/>
    </row>
    <row r="35" spans="1:4" x14ac:dyDescent="0.2">
      <c r="A35" t="s">
        <v>21</v>
      </c>
      <c r="B35">
        <v>3</v>
      </c>
      <c r="C35" s="2">
        <f t="shared" si="0"/>
        <v>8393</v>
      </c>
      <c r="D35" s="1"/>
    </row>
    <row r="36" spans="1:4" x14ac:dyDescent="0.2">
      <c r="A36" t="s">
        <v>109</v>
      </c>
      <c r="B36">
        <v>2</v>
      </c>
      <c r="C36" s="2">
        <f t="shared" si="0"/>
        <v>8395</v>
      </c>
      <c r="D36" s="1"/>
    </row>
    <row r="37" spans="1:4" x14ac:dyDescent="0.2">
      <c r="A37" t="s">
        <v>23</v>
      </c>
      <c r="B37">
        <v>2</v>
      </c>
      <c r="C37" s="2">
        <f t="shared" si="0"/>
        <v>8397</v>
      </c>
      <c r="D37" s="1"/>
    </row>
    <row r="38" spans="1:4" x14ac:dyDescent="0.2">
      <c r="A38" t="s">
        <v>24</v>
      </c>
      <c r="B38">
        <v>2</v>
      </c>
      <c r="C38" s="2">
        <f t="shared" si="0"/>
        <v>8399</v>
      </c>
      <c r="D38" s="1"/>
    </row>
    <row r="39" spans="1:4" x14ac:dyDescent="0.2">
      <c r="A39" t="s">
        <v>26</v>
      </c>
      <c r="B39" s="26">
        <v>2</v>
      </c>
      <c r="C39" s="2">
        <f t="shared" si="0"/>
        <v>8401</v>
      </c>
      <c r="D39" s="1"/>
    </row>
    <row r="40" spans="1:4" x14ac:dyDescent="0.2">
      <c r="A40" s="26" t="s">
        <v>22</v>
      </c>
      <c r="B40" s="18">
        <v>1</v>
      </c>
      <c r="C40" s="2">
        <f t="shared" si="0"/>
        <v>8402</v>
      </c>
      <c r="D40" s="1"/>
    </row>
    <row r="41" spans="1:4" x14ac:dyDescent="0.2">
      <c r="C41" s="2"/>
      <c r="D41" s="1"/>
    </row>
    <row r="42" spans="1:4" x14ac:dyDescent="0.2">
      <c r="C42" s="2"/>
      <c r="D42" s="1"/>
    </row>
    <row r="43" spans="1:4" x14ac:dyDescent="0.2">
      <c r="C43" s="2"/>
      <c r="D43" s="1"/>
    </row>
    <row r="44" spans="1:4" x14ac:dyDescent="0.2">
      <c r="C44" s="2"/>
      <c r="D44" s="1"/>
    </row>
    <row r="45" spans="1:4" x14ac:dyDescent="0.2">
      <c r="C45" s="2"/>
      <c r="D45" s="1"/>
    </row>
    <row r="46" spans="1:4" x14ac:dyDescent="0.2">
      <c r="C46" s="2"/>
      <c r="D46" s="1"/>
    </row>
    <row r="47" spans="1:4" x14ac:dyDescent="0.2">
      <c r="C47" s="2"/>
      <c r="D47" s="1"/>
    </row>
    <row r="48" spans="1:4" x14ac:dyDescent="0.2">
      <c r="C48" s="2"/>
      <c r="D48" s="1"/>
    </row>
    <row r="49" spans="3:4" x14ac:dyDescent="0.2">
      <c r="C49" s="2"/>
      <c r="D49" s="1"/>
    </row>
    <row r="50" spans="3:4" x14ac:dyDescent="0.2">
      <c r="C50" s="2"/>
      <c r="D50" s="1"/>
    </row>
  </sheetData>
  <sortState xmlns:xlrd2="http://schemas.microsoft.com/office/spreadsheetml/2017/richdata2" ref="A2:B40">
    <sortCondition descending="1" ref="B2:B40"/>
  </sortState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3</vt:i4>
      </vt:variant>
    </vt:vector>
  </HeadingPairs>
  <TitlesOfParts>
    <vt:vector size="7" baseType="lpstr">
      <vt:lpstr>Main Table</vt:lpstr>
      <vt:lpstr>Countries</vt:lpstr>
      <vt:lpstr>Cumulative pubs</vt:lpstr>
      <vt:lpstr>Cumulative cites</vt:lpstr>
      <vt:lpstr>Chart1</vt:lpstr>
      <vt:lpstr>Chart2a</vt:lpstr>
      <vt:lpstr>Chart2b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Stern</dc:creator>
  <cp:keywords/>
  <dc:description/>
  <cp:lastModifiedBy>David Stern</cp:lastModifiedBy>
  <cp:revision/>
  <cp:lastPrinted>2021-02-21T23:58:37Z</cp:lastPrinted>
  <dcterms:created xsi:type="dcterms:W3CDTF">2020-10-29T10:47:15Z</dcterms:created>
  <dcterms:modified xsi:type="dcterms:W3CDTF">2021-02-23T01:08:05Z</dcterms:modified>
  <cp:category/>
  <cp:contentStatus/>
</cp:coreProperties>
</file>