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s-User\Documents\FLAIR\Celluose extraction\Cellulose cationisation GTMAC paper\Cr Manuscript drafts\Submission to AAS\Data files\"/>
    </mc:Choice>
  </mc:AlternateContent>
  <bookViews>
    <workbookView xWindow="0" yWindow="0" windowWidth="23040" windowHeight="9192"/>
  </bookViews>
  <sheets>
    <sheet name="Effect of adsorbent mas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L32" i="1"/>
  <c r="I32" i="1"/>
  <c r="H32" i="1"/>
  <c r="J32" i="1" s="1"/>
  <c r="P31" i="1"/>
  <c r="L31" i="1"/>
  <c r="I31" i="1"/>
  <c r="H31" i="1"/>
  <c r="J31" i="1" s="1"/>
  <c r="P30" i="1"/>
  <c r="L30" i="1"/>
  <c r="I30" i="1"/>
  <c r="H30" i="1"/>
  <c r="J30" i="1" s="1"/>
  <c r="P29" i="1"/>
  <c r="L29" i="1"/>
  <c r="I29" i="1"/>
  <c r="H29" i="1"/>
  <c r="J29" i="1" s="1"/>
  <c r="P28" i="1"/>
  <c r="L28" i="1"/>
  <c r="I28" i="1"/>
  <c r="H28" i="1"/>
  <c r="J28" i="1" s="1"/>
  <c r="N28" i="1" s="1"/>
  <c r="P27" i="1"/>
  <c r="L27" i="1"/>
  <c r="J27" i="1"/>
  <c r="O27" i="1" s="1"/>
  <c r="I27" i="1"/>
  <c r="H27" i="1"/>
  <c r="P26" i="1"/>
  <c r="L26" i="1"/>
  <c r="I26" i="1"/>
  <c r="H26" i="1"/>
  <c r="J26" i="1" s="1"/>
  <c r="P25" i="1"/>
  <c r="L25" i="1"/>
  <c r="I25" i="1"/>
  <c r="H25" i="1"/>
  <c r="J25" i="1" s="1"/>
  <c r="P24" i="1"/>
  <c r="L24" i="1"/>
  <c r="I24" i="1"/>
  <c r="H24" i="1"/>
  <c r="J24" i="1" s="1"/>
  <c r="P20" i="1"/>
  <c r="M20" i="1"/>
  <c r="L20" i="1"/>
  <c r="I20" i="1"/>
  <c r="H20" i="1"/>
  <c r="J20" i="1" s="1"/>
  <c r="P19" i="1"/>
  <c r="M19" i="1"/>
  <c r="L19" i="1"/>
  <c r="I19" i="1"/>
  <c r="H19" i="1"/>
  <c r="J19" i="1" s="1"/>
  <c r="P18" i="1"/>
  <c r="M18" i="1"/>
  <c r="L18" i="1"/>
  <c r="I18" i="1"/>
  <c r="H18" i="1"/>
  <c r="J18" i="1" s="1"/>
  <c r="P17" i="1"/>
  <c r="M17" i="1"/>
  <c r="L17" i="1"/>
  <c r="I17" i="1"/>
  <c r="H17" i="1"/>
  <c r="J17" i="1" s="1"/>
  <c r="P16" i="1"/>
  <c r="M16" i="1"/>
  <c r="L16" i="1"/>
  <c r="I16" i="1"/>
  <c r="H16" i="1"/>
  <c r="J16" i="1" s="1"/>
  <c r="P15" i="1"/>
  <c r="M15" i="1"/>
  <c r="L15" i="1"/>
  <c r="I15" i="1"/>
  <c r="H15" i="1"/>
  <c r="J15" i="1" s="1"/>
  <c r="P14" i="1"/>
  <c r="M14" i="1"/>
  <c r="L14" i="1"/>
  <c r="I14" i="1"/>
  <c r="H14" i="1"/>
  <c r="J14" i="1" s="1"/>
  <c r="P13" i="1"/>
  <c r="M13" i="1"/>
  <c r="L13" i="1"/>
  <c r="I13" i="1"/>
  <c r="H13" i="1"/>
  <c r="J13" i="1" s="1"/>
  <c r="P12" i="1"/>
  <c r="M12" i="1"/>
  <c r="L12" i="1"/>
  <c r="I12" i="1"/>
  <c r="H12" i="1"/>
  <c r="J12" i="1" s="1"/>
  <c r="O31" i="1" l="1"/>
  <c r="N31" i="1"/>
  <c r="N13" i="1"/>
  <c r="O13" i="1"/>
  <c r="O24" i="1"/>
  <c r="N24" i="1"/>
  <c r="O26" i="1"/>
  <c r="N26" i="1"/>
  <c r="O19" i="1"/>
  <c r="N19" i="1"/>
  <c r="N30" i="1"/>
  <c r="O30" i="1"/>
  <c r="O32" i="1"/>
  <c r="N32" i="1"/>
  <c r="O14" i="1"/>
  <c r="N14" i="1"/>
  <c r="N16" i="1"/>
  <c r="O16" i="1"/>
  <c r="N20" i="1"/>
  <c r="O20" i="1"/>
  <c r="N29" i="1"/>
  <c r="O29" i="1"/>
  <c r="N18" i="1"/>
  <c r="O18" i="1"/>
  <c r="N15" i="1"/>
  <c r="O15" i="1"/>
  <c r="N12" i="1"/>
  <c r="O12" i="1"/>
  <c r="O17" i="1"/>
  <c r="N17" i="1"/>
  <c r="O25" i="1"/>
  <c r="N25" i="1"/>
  <c r="N27" i="1"/>
  <c r="O28" i="1"/>
</calcChain>
</file>

<file path=xl/sharedStrings.xml><?xml version="1.0" encoding="utf-8"?>
<sst xmlns="http://schemas.openxmlformats.org/spreadsheetml/2006/main" count="36" uniqueCount="23">
  <si>
    <t>GTMAC</t>
  </si>
  <si>
    <t>Co</t>
  </si>
  <si>
    <t>Ce 1</t>
  </si>
  <si>
    <t>SD</t>
  </si>
  <si>
    <t>Ce 2</t>
  </si>
  <si>
    <t>Ce Av</t>
  </si>
  <si>
    <t>Removal</t>
  </si>
  <si>
    <t>Qe</t>
  </si>
  <si>
    <t>% Removal</t>
  </si>
  <si>
    <t>CHPTAC</t>
  </si>
  <si>
    <t>Ce</t>
  </si>
  <si>
    <t>M (g)</t>
  </si>
  <si>
    <t>M (mg)</t>
  </si>
  <si>
    <t>V (mL)</t>
  </si>
  <si>
    <t>Synthesis and application of cationised cellulose for removal of Cr(VI) from acid mine-drainage contaminated water</t>
  </si>
  <si>
    <t>Anita Etale a,b[1], Dineo S. Nhlane b, Alseno K. Mosai b, Jessica Mhlongo b, Aaliyah Khan c, Karl Rumbold c, Yannick Nuapia b</t>
  </si>
  <si>
    <r>
      <t>a</t>
    </r>
    <r>
      <rPr>
        <sz val="10"/>
        <color theme="1"/>
        <rFont val="Times New Roman"/>
        <family val="1"/>
      </rPr>
      <t xml:space="preserve"> Global Change Institute, University of the Witwatersrand, Johannesburg 2000, South Africa.</t>
    </r>
  </si>
  <si>
    <r>
      <t>b</t>
    </r>
    <r>
      <rPr>
        <sz val="10"/>
        <color theme="1"/>
        <rFont val="Times New Roman"/>
        <family val="1"/>
      </rPr>
      <t xml:space="preserve"> Molecular Sciences Institute, School of Chemistry, University of the Witwatersrand, Johannesburg 2000, South Africa.</t>
    </r>
  </si>
  <si>
    <r>
      <t>c</t>
    </r>
    <r>
      <rPr>
        <sz val="10"/>
        <color theme="1"/>
        <rFont val="Times New Roman"/>
        <family val="1"/>
      </rPr>
      <t xml:space="preserve"> School of Molecular and Cell Biology, University of the Witwatersrand, Johannesburg 2000, South Africa.</t>
    </r>
  </si>
  <si>
    <t>[1] Corresponding author: aetale@gmail.com</t>
  </si>
  <si>
    <r>
      <t xml:space="preserve">M </t>
    </r>
    <r>
      <rPr>
        <b/>
        <i/>
        <sz val="11"/>
        <color theme="1"/>
        <rFont val="Calibri"/>
        <family val="2"/>
        <scheme val="minor"/>
      </rPr>
      <t>(g)</t>
    </r>
  </si>
  <si>
    <r>
      <t xml:space="preserve">M </t>
    </r>
    <r>
      <rPr>
        <b/>
        <i/>
        <sz val="11"/>
        <color theme="1"/>
        <rFont val="Calibri"/>
        <family val="2"/>
        <scheme val="minor"/>
      </rPr>
      <t>(mg)</t>
    </r>
  </si>
  <si>
    <r>
      <t xml:space="preserve">V </t>
    </r>
    <r>
      <rPr>
        <b/>
        <i/>
        <sz val="11"/>
        <color theme="1"/>
        <rFont val="Calibri"/>
        <family val="2"/>
        <scheme val="minor"/>
      </rPr>
      <t>(L)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</si>
</sst>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164" fontId="0" fillId="0" borderId="5" xfId="0" applyNumberFormat="1" applyBorder="1"/>
    <xf numFmtId="164" fontId="1" fillId="0" borderId="5" xfId="0" applyNumberFormat="1" applyFont="1" applyBorder="1" applyAlignment="1">
      <alignment horizontal="center"/>
    </xf>
    <xf numFmtId="165" fontId="0" fillId="2" borderId="5" xfId="0" applyNumberFormat="1" applyFill="1" applyBorder="1"/>
    <xf numFmtId="1" fontId="0" fillId="0" borderId="5" xfId="0" applyNumberFormat="1" applyBorder="1"/>
    <xf numFmtId="164" fontId="1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164" fontId="1" fillId="0" borderId="0" xfId="0" applyNumberFormat="1" applyFont="1" applyBorder="1" applyAlignment="1">
      <alignment horizontal="center"/>
    </xf>
    <xf numFmtId="165" fontId="0" fillId="2" borderId="0" xfId="0" applyNumberFormat="1" applyFill="1" applyBorder="1"/>
    <xf numFmtId="1" fontId="0" fillId="0" borderId="0" xfId="0" applyNumberFormat="1" applyBorder="1"/>
    <xf numFmtId="164" fontId="1" fillId="0" borderId="8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0" xfId="0" applyFont="1" applyBorder="1" applyAlignment="1">
      <alignment horizontal="center"/>
    </xf>
    <xf numFmtId="164" fontId="0" fillId="0" borderId="10" xfId="0" applyNumberFormat="1" applyBorder="1"/>
    <xf numFmtId="164" fontId="1" fillId="0" borderId="10" xfId="0" applyNumberFormat="1" applyFont="1" applyBorder="1" applyAlignment="1">
      <alignment horizontal="center"/>
    </xf>
    <xf numFmtId="165" fontId="0" fillId="2" borderId="10" xfId="0" applyNumberFormat="1" applyFill="1" applyBorder="1"/>
    <xf numFmtId="1" fontId="0" fillId="0" borderId="10" xfId="0" applyNumberFormat="1" applyBorder="1"/>
    <xf numFmtId="164" fontId="1" fillId="0" borderId="1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6" fontId="0" fillId="2" borderId="5" xfId="0" applyNumberFormat="1" applyFill="1" applyBorder="1"/>
    <xf numFmtId="166" fontId="0" fillId="2" borderId="0" xfId="0" applyNumberFormat="1" applyFill="1" applyBorder="1"/>
    <xf numFmtId="166" fontId="0" fillId="2" borderId="10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tabSelected="1" workbookViewId="0">
      <selection activeCell="A26" sqref="A1:XFD26"/>
    </sheetView>
  </sheetViews>
  <sheetFormatPr defaultRowHeight="14.4" x14ac:dyDescent="0.3"/>
  <sheetData>
    <row r="1" spans="2:16" x14ac:dyDescent="0.3">
      <c r="I1" s="2" t="s">
        <v>14</v>
      </c>
    </row>
    <row r="2" spans="2:16" x14ac:dyDescent="0.3">
      <c r="I2" s="2"/>
    </row>
    <row r="3" spans="2:16" x14ac:dyDescent="0.3">
      <c r="I3" s="3" t="s">
        <v>15</v>
      </c>
    </row>
    <row r="4" spans="2:16" ht="15.6" x14ac:dyDescent="0.3">
      <c r="I4" s="4" t="s">
        <v>16</v>
      </c>
    </row>
    <row r="5" spans="2:16" ht="15.6" x14ac:dyDescent="0.3">
      <c r="I5" s="4" t="s">
        <v>17</v>
      </c>
    </row>
    <row r="6" spans="2:16" ht="15.6" x14ac:dyDescent="0.3">
      <c r="I6" s="4" t="s">
        <v>18</v>
      </c>
    </row>
    <row r="8" spans="2:16" x14ac:dyDescent="0.3">
      <c r="F8" s="5" t="s">
        <v>19</v>
      </c>
    </row>
    <row r="11" spans="2:16" x14ac:dyDescent="0.3">
      <c r="B11" s="6" t="s">
        <v>0</v>
      </c>
      <c r="C11" s="7" t="s">
        <v>1</v>
      </c>
      <c r="D11" s="7" t="s">
        <v>2</v>
      </c>
      <c r="E11" s="8" t="s">
        <v>3</v>
      </c>
      <c r="F11" s="7" t="s">
        <v>4</v>
      </c>
      <c r="G11" s="8" t="s">
        <v>3</v>
      </c>
      <c r="H11" s="7" t="s">
        <v>5</v>
      </c>
      <c r="I11" s="8" t="s">
        <v>3</v>
      </c>
      <c r="J11" s="7" t="s">
        <v>6</v>
      </c>
      <c r="K11" s="7" t="s">
        <v>20</v>
      </c>
      <c r="L11" s="7" t="s">
        <v>21</v>
      </c>
      <c r="M11" s="7" t="s">
        <v>22</v>
      </c>
      <c r="N11" s="9" t="s">
        <v>7</v>
      </c>
      <c r="O11" s="7" t="s">
        <v>8</v>
      </c>
      <c r="P11" s="10" t="s">
        <v>3</v>
      </c>
    </row>
    <row r="12" spans="2:16" x14ac:dyDescent="0.3">
      <c r="B12" s="11"/>
      <c r="C12" s="12">
        <v>0.38100000000000001</v>
      </c>
      <c r="D12" s="12">
        <v>0.26700000000000002</v>
      </c>
      <c r="E12" s="13">
        <v>5.0000000000000001E-3</v>
      </c>
      <c r="F12" s="12">
        <v>0.26</v>
      </c>
      <c r="G12" s="13">
        <v>3.0000000000000001E-3</v>
      </c>
      <c r="H12" s="14">
        <f>AVERAGE(D12:F12)</f>
        <v>0.17733333333333334</v>
      </c>
      <c r="I12" s="15">
        <f>(E12+G12)/2</f>
        <v>4.0000000000000001E-3</v>
      </c>
      <c r="J12" s="14">
        <f t="shared" ref="J12:J20" si="0">C12-H12</f>
        <v>0.20366666666666666</v>
      </c>
      <c r="K12" s="12">
        <v>3.0000000000000001E-3</v>
      </c>
      <c r="L12" s="12">
        <f>K12*1000</f>
        <v>3</v>
      </c>
      <c r="M12" s="12">
        <f>20/1000</f>
        <v>0.02</v>
      </c>
      <c r="N12" s="16">
        <f t="shared" ref="N12:N20" si="1">(J12*M12)/L12</f>
        <v>1.3577777777777778E-3</v>
      </c>
      <c r="O12" s="17">
        <f t="shared" ref="O12:O20" si="2">(J12/C12)*100</f>
        <v>53.45581802274716</v>
      </c>
      <c r="P12" s="18">
        <f t="shared" ref="P12:P20" si="3">STDEV(D12:F12)</f>
        <v>0.14928607883300216</v>
      </c>
    </row>
    <row r="13" spans="2:16" x14ac:dyDescent="0.3">
      <c r="B13" s="19"/>
      <c r="C13" s="20">
        <v>0.38100000000000001</v>
      </c>
      <c r="D13" s="20">
        <v>0.26</v>
      </c>
      <c r="E13" s="21">
        <v>2E-3</v>
      </c>
      <c r="F13" s="20">
        <v>0.252</v>
      </c>
      <c r="G13" s="21">
        <v>8.9999999999999993E-3</v>
      </c>
      <c r="H13" s="22">
        <f t="shared" ref="H13:H20" si="4">AVERAGE(D13:F13)</f>
        <v>0.17133333333333334</v>
      </c>
      <c r="I13" s="23">
        <f t="shared" ref="I13:I20" si="5">(E13+G13)/2</f>
        <v>5.4999999999999997E-3</v>
      </c>
      <c r="J13" s="22">
        <f t="shared" si="0"/>
        <v>0.20966666666666667</v>
      </c>
      <c r="K13" s="20">
        <v>5.0000000000000001E-3</v>
      </c>
      <c r="L13" s="20">
        <f t="shared" ref="L13:L20" si="6">K13*1000</f>
        <v>5</v>
      </c>
      <c r="M13" s="20">
        <f t="shared" ref="M13:M20" si="7">20/1000</f>
        <v>0.02</v>
      </c>
      <c r="N13" s="24">
        <f t="shared" si="1"/>
        <v>8.3866666666666671E-4</v>
      </c>
      <c r="O13" s="25">
        <f t="shared" si="2"/>
        <v>55.030621172353456</v>
      </c>
      <c r="P13" s="26">
        <f t="shared" si="3"/>
        <v>0.14670151101244097</v>
      </c>
    </row>
    <row r="14" spans="2:16" x14ac:dyDescent="0.3">
      <c r="B14" s="19"/>
      <c r="C14" s="20">
        <v>0.38100000000000001</v>
      </c>
      <c r="D14" s="20">
        <v>0.253</v>
      </c>
      <c r="E14" s="21">
        <v>4.0000000000000001E-3</v>
      </c>
      <c r="F14" s="20">
        <v>0.247</v>
      </c>
      <c r="G14" s="21">
        <v>3.0000000000000001E-3</v>
      </c>
      <c r="H14" s="22">
        <f t="shared" si="4"/>
        <v>0.16800000000000001</v>
      </c>
      <c r="I14" s="23">
        <f t="shared" si="5"/>
        <v>3.5000000000000001E-3</v>
      </c>
      <c r="J14" s="22">
        <f t="shared" si="0"/>
        <v>0.21299999999999999</v>
      </c>
      <c r="K14" s="20">
        <v>8.0000000000000002E-3</v>
      </c>
      <c r="L14" s="20">
        <f t="shared" si="6"/>
        <v>8</v>
      </c>
      <c r="M14" s="20">
        <f t="shared" si="7"/>
        <v>0.02</v>
      </c>
      <c r="N14" s="24">
        <f t="shared" si="1"/>
        <v>5.3249999999999999E-4</v>
      </c>
      <c r="O14" s="25">
        <f t="shared" si="2"/>
        <v>55.905511811023622</v>
      </c>
      <c r="P14" s="26">
        <f t="shared" si="3"/>
        <v>0.14205984654363102</v>
      </c>
    </row>
    <row r="15" spans="2:16" x14ac:dyDescent="0.3">
      <c r="B15" s="19"/>
      <c r="C15" s="20">
        <v>0.38100000000000001</v>
      </c>
      <c r="D15" s="20">
        <v>0.25</v>
      </c>
      <c r="E15" s="21">
        <v>7.0000000000000001E-3</v>
      </c>
      <c r="F15" s="20">
        <v>0.24199999999999999</v>
      </c>
      <c r="G15" s="21">
        <v>6.0000000000000001E-3</v>
      </c>
      <c r="H15" s="22">
        <f t="shared" si="4"/>
        <v>0.16633333333333333</v>
      </c>
      <c r="I15" s="23">
        <f t="shared" si="5"/>
        <v>6.5000000000000006E-3</v>
      </c>
      <c r="J15" s="22">
        <f t="shared" si="0"/>
        <v>0.21466666666666667</v>
      </c>
      <c r="K15" s="20">
        <v>0.01</v>
      </c>
      <c r="L15" s="20">
        <f t="shared" si="6"/>
        <v>10</v>
      </c>
      <c r="M15" s="20">
        <f t="shared" si="7"/>
        <v>0.02</v>
      </c>
      <c r="N15" s="24">
        <f t="shared" si="1"/>
        <v>4.2933333333333338E-4</v>
      </c>
      <c r="O15" s="25">
        <f t="shared" si="2"/>
        <v>56.342957130358705</v>
      </c>
      <c r="P15" s="26">
        <f t="shared" si="3"/>
        <v>0.13804467875776066</v>
      </c>
    </row>
    <row r="16" spans="2:16" x14ac:dyDescent="0.3">
      <c r="B16" s="19"/>
      <c r="C16" s="20">
        <v>0.38100000000000001</v>
      </c>
      <c r="D16" s="20">
        <v>0.17699999999999999</v>
      </c>
      <c r="E16" s="21">
        <v>5.0000000000000001E-3</v>
      </c>
      <c r="F16" s="20">
        <v>0.189</v>
      </c>
      <c r="G16" s="21">
        <v>0.01</v>
      </c>
      <c r="H16" s="22">
        <f t="shared" si="4"/>
        <v>0.12366666666666666</v>
      </c>
      <c r="I16" s="23">
        <f t="shared" si="5"/>
        <v>7.4999999999999997E-3</v>
      </c>
      <c r="J16" s="22">
        <f t="shared" si="0"/>
        <v>0.25733333333333336</v>
      </c>
      <c r="K16" s="20">
        <v>0.03</v>
      </c>
      <c r="L16" s="20">
        <f t="shared" si="6"/>
        <v>30</v>
      </c>
      <c r="M16" s="20">
        <f t="shared" si="7"/>
        <v>0.02</v>
      </c>
      <c r="N16" s="24">
        <f t="shared" si="1"/>
        <v>1.7155555555555557E-4</v>
      </c>
      <c r="O16" s="25">
        <f t="shared" si="2"/>
        <v>67.541557305336838</v>
      </c>
      <c r="P16" s="26">
        <f t="shared" si="3"/>
        <v>0.10294335011710729</v>
      </c>
    </row>
    <row r="17" spans="2:16" x14ac:dyDescent="0.3">
      <c r="B17" s="19"/>
      <c r="C17" s="20">
        <v>0.38100000000000001</v>
      </c>
      <c r="D17" s="20">
        <v>0.13800000000000001</v>
      </c>
      <c r="E17" s="21">
        <v>3.0000000000000001E-3</v>
      </c>
      <c r="F17" s="20">
        <v>0.121</v>
      </c>
      <c r="G17" s="21">
        <v>3.0000000000000001E-3</v>
      </c>
      <c r="H17" s="22">
        <f t="shared" si="4"/>
        <v>8.7333333333333332E-2</v>
      </c>
      <c r="I17" s="23">
        <f t="shared" si="5"/>
        <v>3.0000000000000001E-3</v>
      </c>
      <c r="J17" s="22">
        <f t="shared" si="0"/>
        <v>0.29366666666666669</v>
      </c>
      <c r="K17" s="20">
        <v>0.05</v>
      </c>
      <c r="L17" s="20">
        <f t="shared" si="6"/>
        <v>50</v>
      </c>
      <c r="M17" s="20">
        <f t="shared" si="7"/>
        <v>0.02</v>
      </c>
      <c r="N17" s="24">
        <f t="shared" si="1"/>
        <v>1.1746666666666667E-4</v>
      </c>
      <c r="O17" s="25">
        <f t="shared" si="2"/>
        <v>77.077865266841656</v>
      </c>
      <c r="P17" s="26">
        <f t="shared" si="3"/>
        <v>7.3527772530747409E-2</v>
      </c>
    </row>
    <row r="18" spans="2:16" x14ac:dyDescent="0.3">
      <c r="B18" s="19"/>
      <c r="C18" s="20">
        <v>0.38100000000000001</v>
      </c>
      <c r="D18" s="20">
        <v>0.125</v>
      </c>
      <c r="E18" s="21">
        <v>8.0000000000000002E-3</v>
      </c>
      <c r="F18" s="20">
        <v>0.113</v>
      </c>
      <c r="G18" s="21">
        <v>8.0000000000000002E-3</v>
      </c>
      <c r="H18" s="22">
        <f t="shared" si="4"/>
        <v>8.2000000000000003E-2</v>
      </c>
      <c r="I18" s="23">
        <f t="shared" si="5"/>
        <v>8.0000000000000002E-3</v>
      </c>
      <c r="J18" s="22">
        <f t="shared" si="0"/>
        <v>0.29899999999999999</v>
      </c>
      <c r="K18" s="20">
        <v>0.08</v>
      </c>
      <c r="L18" s="20">
        <f t="shared" si="6"/>
        <v>80</v>
      </c>
      <c r="M18" s="20">
        <f t="shared" si="7"/>
        <v>0.02</v>
      </c>
      <c r="N18" s="24">
        <f t="shared" si="1"/>
        <v>7.4750000000000001E-5</v>
      </c>
      <c r="O18" s="25">
        <f t="shared" si="2"/>
        <v>78.477690288713902</v>
      </c>
      <c r="P18" s="26">
        <f t="shared" si="3"/>
        <v>6.4366140167016403E-2</v>
      </c>
    </row>
    <row r="19" spans="2:16" x14ac:dyDescent="0.3">
      <c r="B19" s="19"/>
      <c r="C19" s="20">
        <v>0.38100000000000001</v>
      </c>
      <c r="D19" s="20">
        <v>0.11</v>
      </c>
      <c r="E19" s="21">
        <v>3.0000000000000001E-3</v>
      </c>
      <c r="F19" s="20">
        <v>0.10100000000000001</v>
      </c>
      <c r="G19" s="21">
        <v>7.0000000000000001E-3</v>
      </c>
      <c r="H19" s="22">
        <f t="shared" si="4"/>
        <v>7.1333333333333346E-2</v>
      </c>
      <c r="I19" s="23">
        <f t="shared" si="5"/>
        <v>5.0000000000000001E-3</v>
      </c>
      <c r="J19" s="22">
        <f t="shared" si="0"/>
        <v>0.30966666666666665</v>
      </c>
      <c r="K19" s="20">
        <v>0.1</v>
      </c>
      <c r="L19" s="20">
        <f t="shared" si="6"/>
        <v>100</v>
      </c>
      <c r="M19" s="20">
        <f t="shared" si="7"/>
        <v>0.02</v>
      </c>
      <c r="N19" s="24">
        <f t="shared" si="1"/>
        <v>6.1933333333333325E-5</v>
      </c>
      <c r="O19" s="25">
        <f t="shared" si="2"/>
        <v>81.277340332458436</v>
      </c>
      <c r="P19" s="26">
        <f t="shared" si="3"/>
        <v>5.9349248801761033E-2</v>
      </c>
    </row>
    <row r="20" spans="2:16" x14ac:dyDescent="0.3">
      <c r="B20" s="27"/>
      <c r="C20" s="28">
        <v>0.38100000000000001</v>
      </c>
      <c r="D20" s="28">
        <v>0.11</v>
      </c>
      <c r="E20" s="29">
        <v>7.0000000000000001E-3</v>
      </c>
      <c r="F20" s="28">
        <v>0.107</v>
      </c>
      <c r="G20" s="29">
        <v>3.0000000000000001E-3</v>
      </c>
      <c r="H20" s="30">
        <f t="shared" si="4"/>
        <v>7.4666666666666673E-2</v>
      </c>
      <c r="I20" s="31">
        <f t="shared" si="5"/>
        <v>5.0000000000000001E-3</v>
      </c>
      <c r="J20" s="30">
        <f t="shared" si="0"/>
        <v>0.30633333333333335</v>
      </c>
      <c r="K20" s="28">
        <v>0.12</v>
      </c>
      <c r="L20" s="28">
        <f t="shared" si="6"/>
        <v>120</v>
      </c>
      <c r="M20" s="28">
        <f t="shared" si="7"/>
        <v>0.02</v>
      </c>
      <c r="N20" s="32">
        <f t="shared" si="1"/>
        <v>5.1055555555555564E-5</v>
      </c>
      <c r="O20" s="33">
        <f t="shared" si="2"/>
        <v>80.402449693788284</v>
      </c>
      <c r="P20" s="34">
        <f t="shared" si="3"/>
        <v>5.8620246786697625E-2</v>
      </c>
    </row>
    <row r="21" spans="2:16" x14ac:dyDescent="0.3">
      <c r="P21" s="1"/>
    </row>
    <row r="22" spans="2:16" x14ac:dyDescent="0.3">
      <c r="P22" s="1"/>
    </row>
    <row r="23" spans="2:16" x14ac:dyDescent="0.3">
      <c r="B23" s="6" t="s">
        <v>9</v>
      </c>
      <c r="C23" s="7" t="s">
        <v>1</v>
      </c>
      <c r="D23" s="7" t="s">
        <v>10</v>
      </c>
      <c r="E23" s="8" t="s">
        <v>3</v>
      </c>
      <c r="F23" s="7" t="s">
        <v>4</v>
      </c>
      <c r="G23" s="8" t="s">
        <v>3</v>
      </c>
      <c r="H23" s="7" t="s">
        <v>5</v>
      </c>
      <c r="I23" s="8" t="s">
        <v>3</v>
      </c>
      <c r="J23" s="7" t="s">
        <v>6</v>
      </c>
      <c r="K23" s="7" t="s">
        <v>11</v>
      </c>
      <c r="L23" s="7" t="s">
        <v>12</v>
      </c>
      <c r="M23" s="7" t="s">
        <v>13</v>
      </c>
      <c r="N23" s="35" t="s">
        <v>7</v>
      </c>
      <c r="O23" s="7" t="s">
        <v>8</v>
      </c>
      <c r="P23" s="10" t="s">
        <v>3</v>
      </c>
    </row>
    <row r="24" spans="2:16" x14ac:dyDescent="0.3">
      <c r="B24" s="11"/>
      <c r="C24" s="12">
        <v>0.38100000000000001</v>
      </c>
      <c r="D24" s="12">
        <v>0.29899999999999999</v>
      </c>
      <c r="E24" s="12">
        <v>0.01</v>
      </c>
      <c r="F24" s="12">
        <v>0.311</v>
      </c>
      <c r="G24" s="12">
        <v>8.0000000000000002E-3</v>
      </c>
      <c r="H24" s="14">
        <f>AVERAGE(D24:F24)</f>
        <v>0.20666666666666667</v>
      </c>
      <c r="I24" s="14">
        <f>(E24+G24)/2</f>
        <v>9.0000000000000011E-3</v>
      </c>
      <c r="J24" s="14">
        <f t="shared" ref="J24:J32" si="8">C24-H24</f>
        <v>0.17433333333333334</v>
      </c>
      <c r="K24" s="12">
        <v>3.0000000000000001E-3</v>
      </c>
      <c r="L24" s="12">
        <f>K24*1000</f>
        <v>3</v>
      </c>
      <c r="M24" s="12">
        <v>0.02</v>
      </c>
      <c r="N24" s="36">
        <f t="shared" ref="N24:N32" si="9">(J24*M24)/L24</f>
        <v>1.1622222222222223E-3</v>
      </c>
      <c r="O24" s="17">
        <f t="shared" ref="O24:O32" si="10">(J24/C24)*100</f>
        <v>45.756780402449692</v>
      </c>
      <c r="P24" s="18">
        <f t="shared" ref="P24:P32" si="11">STDEV(D24:F24)</f>
        <v>0.17042398109812282</v>
      </c>
    </row>
    <row r="25" spans="2:16" x14ac:dyDescent="0.3">
      <c r="B25" s="19"/>
      <c r="C25" s="20">
        <v>0.38100000000000001</v>
      </c>
      <c r="D25" s="20">
        <v>0.29199999999999998</v>
      </c>
      <c r="E25" s="20">
        <v>2.4E-2</v>
      </c>
      <c r="F25" s="20">
        <v>0.28599999999999998</v>
      </c>
      <c r="G25" s="20">
        <v>2.1999999999999999E-2</v>
      </c>
      <c r="H25" s="22">
        <f t="shared" ref="H25:H32" si="12">AVERAGE(D25:F25)</f>
        <v>0.20066666666666666</v>
      </c>
      <c r="I25" s="22">
        <f t="shared" ref="I25:I32" si="13">(E25+G25)/2</f>
        <v>2.3E-2</v>
      </c>
      <c r="J25" s="22">
        <f t="shared" si="8"/>
        <v>0.18033333333333335</v>
      </c>
      <c r="K25" s="20">
        <v>5.0000000000000001E-3</v>
      </c>
      <c r="L25" s="20">
        <f t="shared" ref="L25:L32" si="14">K25*1000</f>
        <v>5</v>
      </c>
      <c r="M25" s="20">
        <v>0.02</v>
      </c>
      <c r="N25" s="37">
        <f t="shared" si="9"/>
        <v>7.2133333333333337E-4</v>
      </c>
      <c r="O25" s="25">
        <f t="shared" si="10"/>
        <v>47.331583552055996</v>
      </c>
      <c r="P25" s="26">
        <f t="shared" si="11"/>
        <v>0.15302723069223109</v>
      </c>
    </row>
    <row r="26" spans="2:16" x14ac:dyDescent="0.3">
      <c r="B26" s="19"/>
      <c r="C26" s="20">
        <v>0.38100000000000001</v>
      </c>
      <c r="D26" s="20">
        <v>0.28000000000000003</v>
      </c>
      <c r="E26" s="20">
        <v>8.9999999999999993E-3</v>
      </c>
      <c r="F26" s="20">
        <v>0.27100000000000002</v>
      </c>
      <c r="G26" s="20">
        <v>1.2E-2</v>
      </c>
      <c r="H26" s="22">
        <f t="shared" si="12"/>
        <v>0.18666666666666668</v>
      </c>
      <c r="I26" s="22">
        <f t="shared" si="13"/>
        <v>1.0499999999999999E-2</v>
      </c>
      <c r="J26" s="22">
        <f t="shared" si="8"/>
        <v>0.19433333333333333</v>
      </c>
      <c r="K26" s="20">
        <v>8.0000000000000002E-3</v>
      </c>
      <c r="L26" s="20">
        <f t="shared" si="14"/>
        <v>8</v>
      </c>
      <c r="M26" s="20">
        <v>0.02</v>
      </c>
      <c r="N26" s="37">
        <f t="shared" si="9"/>
        <v>4.8583333333333334E-4</v>
      </c>
      <c r="O26" s="25">
        <f t="shared" si="10"/>
        <v>51.006124234470683</v>
      </c>
      <c r="P26" s="26">
        <f t="shared" si="11"/>
        <v>0.15392963760541153</v>
      </c>
    </row>
    <row r="27" spans="2:16" x14ac:dyDescent="0.3">
      <c r="B27" s="19"/>
      <c r="C27" s="20">
        <v>0.38100000000000001</v>
      </c>
      <c r="D27" s="20">
        <v>0.27400000000000002</v>
      </c>
      <c r="E27" s="20">
        <v>3.2000000000000001E-2</v>
      </c>
      <c r="F27" s="20">
        <v>0.26900000000000002</v>
      </c>
      <c r="G27" s="20">
        <v>2.3E-2</v>
      </c>
      <c r="H27" s="22">
        <f t="shared" si="12"/>
        <v>0.19166666666666668</v>
      </c>
      <c r="I27" s="22">
        <f t="shared" si="13"/>
        <v>2.75E-2</v>
      </c>
      <c r="J27" s="22">
        <f t="shared" si="8"/>
        <v>0.18933333333333333</v>
      </c>
      <c r="K27" s="20">
        <v>0.01</v>
      </c>
      <c r="L27" s="20">
        <f t="shared" si="14"/>
        <v>10</v>
      </c>
      <c r="M27" s="20">
        <v>0.02</v>
      </c>
      <c r="N27" s="37">
        <f t="shared" si="9"/>
        <v>3.7866666666666664E-4</v>
      </c>
      <c r="O27" s="25">
        <f t="shared" si="10"/>
        <v>49.69378827646544</v>
      </c>
      <c r="P27" s="26">
        <f t="shared" si="11"/>
        <v>0.13829798745221614</v>
      </c>
    </row>
    <row r="28" spans="2:16" x14ac:dyDescent="0.3">
      <c r="B28" s="19"/>
      <c r="C28" s="20">
        <v>0.38100000000000001</v>
      </c>
      <c r="D28" s="20">
        <v>0.248</v>
      </c>
      <c r="E28" s="20">
        <v>5.3999999999999999E-2</v>
      </c>
      <c r="F28" s="20">
        <v>0.23799999999999999</v>
      </c>
      <c r="G28" s="20">
        <v>2.1999999999999999E-2</v>
      </c>
      <c r="H28" s="22">
        <f t="shared" si="12"/>
        <v>0.18000000000000002</v>
      </c>
      <c r="I28" s="22">
        <f t="shared" si="13"/>
        <v>3.7999999999999999E-2</v>
      </c>
      <c r="J28" s="22">
        <f t="shared" si="8"/>
        <v>0.20099999999999998</v>
      </c>
      <c r="K28" s="20">
        <v>0.03</v>
      </c>
      <c r="L28" s="20">
        <f t="shared" si="14"/>
        <v>30</v>
      </c>
      <c r="M28" s="20">
        <v>0.02</v>
      </c>
      <c r="N28" s="37">
        <f t="shared" si="9"/>
        <v>1.34E-4</v>
      </c>
      <c r="O28" s="25">
        <f t="shared" si="10"/>
        <v>52.755905511811022</v>
      </c>
      <c r="P28" s="26">
        <f t="shared" si="11"/>
        <v>0.10923369443537093</v>
      </c>
    </row>
    <row r="29" spans="2:16" x14ac:dyDescent="0.3">
      <c r="B29" s="19"/>
      <c r="C29" s="20">
        <v>0.38100000000000001</v>
      </c>
      <c r="D29" s="20">
        <v>0.23899999999999999</v>
      </c>
      <c r="E29" s="20">
        <v>4.0000000000000001E-3</v>
      </c>
      <c r="F29" s="20">
        <v>0.22800000000000001</v>
      </c>
      <c r="G29" s="20">
        <v>4.2999999999999997E-2</v>
      </c>
      <c r="H29" s="22">
        <f t="shared" si="12"/>
        <v>0.157</v>
      </c>
      <c r="I29" s="22">
        <f t="shared" si="13"/>
        <v>2.35E-2</v>
      </c>
      <c r="J29" s="22">
        <f t="shared" si="8"/>
        <v>0.224</v>
      </c>
      <c r="K29" s="20">
        <v>0.05</v>
      </c>
      <c r="L29" s="20">
        <f t="shared" si="14"/>
        <v>50</v>
      </c>
      <c r="M29" s="20">
        <v>0.02</v>
      </c>
      <c r="N29" s="37">
        <f t="shared" si="9"/>
        <v>8.9600000000000009E-5</v>
      </c>
      <c r="O29" s="25">
        <f t="shared" si="10"/>
        <v>58.792650918635168</v>
      </c>
      <c r="P29" s="26">
        <f t="shared" si="11"/>
        <v>0.1326159869698974</v>
      </c>
    </row>
    <row r="30" spans="2:16" x14ac:dyDescent="0.3">
      <c r="B30" s="19"/>
      <c r="C30" s="20">
        <v>0.38100000000000001</v>
      </c>
      <c r="D30" s="20">
        <v>0.20799999999999999</v>
      </c>
      <c r="E30" s="20">
        <v>4.2999999999999997E-2</v>
      </c>
      <c r="F30" s="20">
        <v>0.20200000000000001</v>
      </c>
      <c r="G30" s="20">
        <v>3.3000000000000002E-2</v>
      </c>
      <c r="H30" s="22">
        <f t="shared" si="12"/>
        <v>0.151</v>
      </c>
      <c r="I30" s="22">
        <f t="shared" si="13"/>
        <v>3.7999999999999999E-2</v>
      </c>
      <c r="J30" s="22">
        <f t="shared" si="8"/>
        <v>0.23</v>
      </c>
      <c r="K30" s="20">
        <v>0.08</v>
      </c>
      <c r="L30" s="20">
        <f t="shared" si="14"/>
        <v>80</v>
      </c>
      <c r="M30" s="20">
        <v>0.02</v>
      </c>
      <c r="N30" s="37">
        <f t="shared" si="9"/>
        <v>5.7500000000000002E-5</v>
      </c>
      <c r="O30" s="25">
        <f t="shared" si="10"/>
        <v>60.367454068241464</v>
      </c>
      <c r="P30" s="26">
        <f t="shared" si="11"/>
        <v>9.3578843762893299E-2</v>
      </c>
    </row>
    <row r="31" spans="2:16" x14ac:dyDescent="0.3">
      <c r="B31" s="19"/>
      <c r="C31" s="20">
        <v>0.38100000000000001</v>
      </c>
      <c r="D31" s="20">
        <v>0.20599999999999999</v>
      </c>
      <c r="E31" s="20">
        <v>6.2E-2</v>
      </c>
      <c r="F31" s="20">
        <v>0.19900000000000001</v>
      </c>
      <c r="G31" s="20">
        <v>5.5E-2</v>
      </c>
      <c r="H31" s="22">
        <f t="shared" si="12"/>
        <v>0.15566666666666668</v>
      </c>
      <c r="I31" s="22">
        <f t="shared" si="13"/>
        <v>5.8499999999999996E-2</v>
      </c>
      <c r="J31" s="22">
        <f t="shared" si="8"/>
        <v>0.22533333333333333</v>
      </c>
      <c r="K31" s="20">
        <v>0.1</v>
      </c>
      <c r="L31" s="20">
        <f t="shared" si="14"/>
        <v>100</v>
      </c>
      <c r="M31" s="20">
        <v>0.02</v>
      </c>
      <c r="N31" s="37">
        <f t="shared" si="9"/>
        <v>4.5066666666666667E-5</v>
      </c>
      <c r="O31" s="25">
        <f t="shared" si="10"/>
        <v>59.142607174103233</v>
      </c>
      <c r="P31" s="26">
        <f t="shared" si="11"/>
        <v>8.1193185264117604E-2</v>
      </c>
    </row>
    <row r="32" spans="2:16" x14ac:dyDescent="0.3">
      <c r="B32" s="27"/>
      <c r="C32" s="28">
        <v>0.38100000000000001</v>
      </c>
      <c r="D32" s="28">
        <v>0.17599999999999999</v>
      </c>
      <c r="E32" s="28">
        <v>0.01</v>
      </c>
      <c r="F32" s="28">
        <v>0.185</v>
      </c>
      <c r="G32" s="28">
        <v>1.4E-2</v>
      </c>
      <c r="H32" s="30">
        <f t="shared" si="12"/>
        <v>0.12366666666666666</v>
      </c>
      <c r="I32" s="30">
        <f t="shared" si="13"/>
        <v>1.2E-2</v>
      </c>
      <c r="J32" s="30">
        <f t="shared" si="8"/>
        <v>0.25733333333333336</v>
      </c>
      <c r="K32" s="28">
        <v>0.12</v>
      </c>
      <c r="L32" s="28">
        <f t="shared" si="14"/>
        <v>120</v>
      </c>
      <c r="M32" s="28">
        <v>0.02</v>
      </c>
      <c r="N32" s="38">
        <f t="shared" si="9"/>
        <v>4.2888888888888893E-5</v>
      </c>
      <c r="O32" s="33">
        <f t="shared" si="10"/>
        <v>67.541557305336838</v>
      </c>
      <c r="P32" s="34">
        <f t="shared" si="11"/>
        <v>9.8541023606076542E-2</v>
      </c>
    </row>
  </sheetData>
  <hyperlinks>
    <hyperlink ref="I3" location="_ftn1" display="_ftn1"/>
    <hyperlink ref="F8" location="_ftnref1" display="_ftnref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Effect of adsorbent mass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2020-12-09T08:35:28Z</dcterms:created>
  <dcterms:modified xsi:type="dcterms:W3CDTF">2020-12-09T08:45:33Z</dcterms:modified>
</cp:coreProperties>
</file>