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İbrahim Kaan\Desktop\Master Thesis Article\"/>
    </mc:Choice>
  </mc:AlternateContent>
  <xr:revisionPtr revIDLastSave="0" documentId="13_ncr:1_{707BE15C-1376-49EE-8CF5-0995D8BC3C14}" xr6:coauthVersionLast="45" xr6:coauthVersionMax="45" xr10:uidLastSave="{00000000-0000-0000-0000-000000000000}"/>
  <bookViews>
    <workbookView xWindow="-110" yWindow="-110" windowWidth="19420" windowHeight="10420" tabRatio="733" activeTab="2" xr2:uid="{00000000-000D-0000-FFFF-FFFF00000000}"/>
  </bookViews>
  <sheets>
    <sheet name="Uluabat MWS" sheetId="1" r:id="rId1"/>
    <sheet name="Species Data" sheetId="2" r:id="rId2"/>
    <sheet name="Species Data Edited" sheetId="8" r:id="rId3"/>
    <sheet name="Sheet1" sheetId="9" r:id="rId4"/>
    <sheet name="Water Level Data" sheetId="3" r:id="rId5"/>
    <sheet name="Total Number" sheetId="4" r:id="rId6"/>
    <sheet name="Functional Groups" sheetId="5" r:id="rId7"/>
    <sheet name="Diversity Indices" sheetId="6" r:id="rId8"/>
    <sheet name="Functional Diversity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2" i="8" l="1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C52" i="8"/>
  <c r="B52" i="8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B25" i="2"/>
  <c r="D52" i="8" l="1"/>
  <c r="F220" i="1"/>
  <c r="F87" i="1"/>
  <c r="K55" i="2"/>
  <c r="L55" i="2"/>
  <c r="M55" i="2"/>
  <c r="N55" i="2"/>
  <c r="O55" i="2"/>
  <c r="P55" i="2"/>
  <c r="Q55" i="2"/>
  <c r="R55" i="2"/>
  <c r="S55" i="2"/>
  <c r="U55" i="2"/>
  <c r="V55" i="2"/>
  <c r="W55" i="2"/>
  <c r="X55" i="2"/>
  <c r="Y55" i="2"/>
  <c r="Z55" i="2"/>
  <c r="AA55" i="2"/>
  <c r="AB55" i="2"/>
  <c r="I55" i="2"/>
  <c r="F45" i="1"/>
  <c r="C55" i="2"/>
  <c r="H24" i="5" l="1"/>
  <c r="I24" i="5" s="1"/>
  <c r="H23" i="5"/>
  <c r="I23" i="5" s="1"/>
  <c r="M21" i="5"/>
  <c r="H20" i="5"/>
  <c r="I20" i="5" s="1"/>
  <c r="H4" i="5"/>
  <c r="I4" i="5" s="1"/>
  <c r="M4" i="5"/>
  <c r="N4" i="5"/>
  <c r="O4" i="5"/>
  <c r="H5" i="5"/>
  <c r="I5" i="5" s="1"/>
  <c r="M5" i="5"/>
  <c r="N5" i="5"/>
  <c r="O5" i="5"/>
  <c r="H6" i="5"/>
  <c r="I6" i="5" s="1"/>
  <c r="M6" i="5"/>
  <c r="N6" i="5"/>
  <c r="O6" i="5"/>
  <c r="H7" i="5"/>
  <c r="I7" i="5" s="1"/>
  <c r="M7" i="5"/>
  <c r="N7" i="5"/>
  <c r="O7" i="5"/>
  <c r="H8" i="5"/>
  <c r="I8" i="5" s="1"/>
  <c r="M8" i="5"/>
  <c r="N8" i="5"/>
  <c r="O8" i="5"/>
  <c r="H9" i="5"/>
  <c r="I9" i="5" s="1"/>
  <c r="M9" i="5"/>
  <c r="N9" i="5"/>
  <c r="O9" i="5"/>
  <c r="H10" i="5"/>
  <c r="I10" i="5" s="1"/>
  <c r="M10" i="5"/>
  <c r="N10" i="5"/>
  <c r="O10" i="5"/>
  <c r="H11" i="5"/>
  <c r="I11" i="5" s="1"/>
  <c r="M11" i="5"/>
  <c r="N11" i="5"/>
  <c r="O11" i="5"/>
  <c r="H12" i="5"/>
  <c r="I12" i="5" s="1"/>
  <c r="M12" i="5"/>
  <c r="N12" i="5"/>
  <c r="O12" i="5"/>
  <c r="H13" i="5"/>
  <c r="I13" i="5" s="1"/>
  <c r="M13" i="5"/>
  <c r="N13" i="5"/>
  <c r="O13" i="5"/>
  <c r="H14" i="5"/>
  <c r="I14" i="5" s="1"/>
  <c r="M14" i="5"/>
  <c r="N14" i="5"/>
  <c r="O14" i="5"/>
  <c r="H15" i="5"/>
  <c r="I15" i="5" s="1"/>
  <c r="M15" i="5"/>
  <c r="N15" i="5"/>
  <c r="O15" i="5"/>
  <c r="H16" i="5"/>
  <c r="I16" i="5" s="1"/>
  <c r="M16" i="5"/>
  <c r="N16" i="5"/>
  <c r="O16" i="5"/>
  <c r="H17" i="5"/>
  <c r="I17" i="5" s="1"/>
  <c r="M17" i="5"/>
  <c r="N17" i="5"/>
  <c r="O17" i="5"/>
  <c r="H18" i="5"/>
  <c r="I18" i="5" s="1"/>
  <c r="M18" i="5"/>
  <c r="N18" i="5"/>
  <c r="O18" i="5"/>
  <c r="H19" i="5"/>
  <c r="I19" i="5" s="1"/>
  <c r="M19" i="5"/>
  <c r="N19" i="5"/>
  <c r="O19" i="5"/>
  <c r="M20" i="5"/>
  <c r="N20" i="5"/>
  <c r="N21" i="5"/>
  <c r="O21" i="5"/>
  <c r="M22" i="5"/>
  <c r="N22" i="5"/>
  <c r="O22" i="5"/>
  <c r="M23" i="5"/>
  <c r="N23" i="5"/>
  <c r="M24" i="5"/>
  <c r="N24" i="5"/>
  <c r="H25" i="5"/>
  <c r="I25" i="5" s="1"/>
  <c r="M25" i="5"/>
  <c r="N25" i="5"/>
  <c r="O25" i="5"/>
  <c r="H3" i="5"/>
  <c r="O3" i="5"/>
  <c r="N3" i="5"/>
  <c r="M3" i="5"/>
  <c r="F72" i="1"/>
  <c r="O24" i="5" l="1"/>
  <c r="O23" i="5"/>
  <c r="H22" i="5"/>
  <c r="H21" i="5"/>
  <c r="O20" i="5"/>
  <c r="K12" i="5"/>
  <c r="J25" i="5"/>
  <c r="K25" i="5" s="1"/>
  <c r="L25" i="5" s="1"/>
  <c r="J24" i="5"/>
  <c r="J23" i="5"/>
  <c r="K23" i="5" s="1"/>
  <c r="L23" i="5" s="1"/>
  <c r="J20" i="5"/>
  <c r="J19" i="5"/>
  <c r="J18" i="5"/>
  <c r="J17" i="5"/>
  <c r="J16" i="5"/>
  <c r="K16" i="5" s="1"/>
  <c r="J15" i="5"/>
  <c r="J14" i="5"/>
  <c r="K14" i="5" s="1"/>
  <c r="J13" i="5"/>
  <c r="J12" i="5"/>
  <c r="J11" i="5"/>
  <c r="J10" i="5"/>
  <c r="K10" i="5" s="1"/>
  <c r="J9" i="5"/>
  <c r="J8" i="5"/>
  <c r="J7" i="5"/>
  <c r="J6" i="5"/>
  <c r="J5" i="5"/>
  <c r="J4" i="5"/>
  <c r="K4" i="5" s="1"/>
  <c r="I3" i="5"/>
  <c r="J3" i="5" s="1"/>
  <c r="L12" i="5" l="1"/>
  <c r="L16" i="5"/>
  <c r="K15" i="5"/>
  <c r="L15" i="5" s="1"/>
  <c r="L4" i="5"/>
  <c r="K8" i="5"/>
  <c r="L8" i="5" s="1"/>
  <c r="K24" i="5"/>
  <c r="L24" i="5" s="1"/>
  <c r="I22" i="5"/>
  <c r="J22" i="5" s="1"/>
  <c r="K22" i="5" s="1"/>
  <c r="L22" i="5" s="1"/>
  <c r="I21" i="5"/>
  <c r="J21" i="5" s="1"/>
  <c r="K21" i="5"/>
  <c r="K20" i="5"/>
  <c r="L20" i="5" s="1"/>
  <c r="L5" i="5"/>
  <c r="K6" i="5"/>
  <c r="L6" i="5" s="1"/>
  <c r="L10" i="5"/>
  <c r="L14" i="5"/>
  <c r="K5" i="5"/>
  <c r="K7" i="5"/>
  <c r="L7" i="5" s="1"/>
  <c r="K9" i="5"/>
  <c r="L9" i="5" s="1"/>
  <c r="K11" i="5"/>
  <c r="L11" i="5" s="1"/>
  <c r="K13" i="5"/>
  <c r="L13" i="5" s="1"/>
  <c r="K19" i="5"/>
  <c r="L19" i="5" s="1"/>
  <c r="K18" i="5"/>
  <c r="L18" i="5" s="1"/>
  <c r="K17" i="5"/>
  <c r="L17" i="5" s="1"/>
  <c r="K3" i="5"/>
  <c r="L3" i="5" s="1"/>
  <c r="L21" i="5" l="1"/>
  <c r="F550" i="1" l="1"/>
  <c r="M550" i="1"/>
  <c r="J547" i="1"/>
  <c r="H547" i="1"/>
  <c r="G547" i="1"/>
  <c r="J550" i="1" s="1"/>
  <c r="F547" i="1"/>
  <c r="H550" i="1"/>
  <c r="I550" i="1"/>
  <c r="K550" i="1"/>
  <c r="M524" i="1"/>
  <c r="F524" i="1"/>
  <c r="H524" i="1"/>
  <c r="J521" i="1"/>
  <c r="I521" i="1"/>
  <c r="H521" i="1"/>
  <c r="G521" i="1"/>
  <c r="F521" i="1"/>
  <c r="J498" i="1"/>
  <c r="I498" i="1"/>
  <c r="H498" i="1"/>
  <c r="G498" i="1"/>
  <c r="F498" i="1"/>
  <c r="F501" i="1"/>
  <c r="H501" i="1"/>
  <c r="M501" i="1"/>
  <c r="J474" i="1"/>
  <c r="H474" i="1"/>
  <c r="I477" i="1" s="1"/>
  <c r="G474" i="1"/>
  <c r="J477" i="1" s="1"/>
  <c r="F474" i="1"/>
  <c r="F477" i="1"/>
  <c r="G477" i="1" s="1"/>
  <c r="M477" i="1"/>
  <c r="G452" i="1"/>
  <c r="H452" i="1"/>
  <c r="F452" i="1"/>
  <c r="F455" i="1"/>
  <c r="H455" i="1"/>
  <c r="J452" i="1"/>
  <c r="M455" i="1"/>
  <c r="J419" i="1"/>
  <c r="H419" i="1"/>
  <c r="I422" i="1" s="1"/>
  <c r="G419" i="1"/>
  <c r="F419" i="1"/>
  <c r="F422" i="1"/>
  <c r="G422" i="1" s="1"/>
  <c r="O419" i="1" s="1"/>
  <c r="J399" i="1"/>
  <c r="H399" i="1"/>
  <c r="I402" i="1" s="1"/>
  <c r="G399" i="1"/>
  <c r="J402" i="1" s="1"/>
  <c r="F399" i="1"/>
  <c r="F402" i="1"/>
  <c r="G402" i="1" s="1"/>
  <c r="M402" i="1"/>
  <c r="J377" i="1"/>
  <c r="H377" i="1"/>
  <c r="I380" i="1" s="1"/>
  <c r="G377" i="1"/>
  <c r="F377" i="1"/>
  <c r="H380" i="1"/>
  <c r="M380" i="1"/>
  <c r="F380" i="1"/>
  <c r="J355" i="1"/>
  <c r="H355" i="1"/>
  <c r="I358" i="1" s="1"/>
  <c r="G355" i="1"/>
  <c r="J358" i="1" s="1"/>
  <c r="F355" i="1"/>
  <c r="F358" i="1"/>
  <c r="G358" i="1" s="1"/>
  <c r="M358" i="1"/>
  <c r="M333" i="1"/>
  <c r="J330" i="1"/>
  <c r="H330" i="1"/>
  <c r="I333" i="1" s="1"/>
  <c r="G330" i="1"/>
  <c r="J333" i="1" s="1"/>
  <c r="H333" i="1"/>
  <c r="F333" i="1"/>
  <c r="F330" i="1"/>
  <c r="J297" i="1"/>
  <c r="H297" i="1"/>
  <c r="I300" i="1" s="1"/>
  <c r="G297" i="1"/>
  <c r="J300" i="1" s="1"/>
  <c r="F297" i="1"/>
  <c r="M300" i="1"/>
  <c r="H300" i="1"/>
  <c r="F300" i="1"/>
  <c r="M278" i="1"/>
  <c r="J275" i="1"/>
  <c r="H275" i="1"/>
  <c r="I278" i="1" s="1"/>
  <c r="G275" i="1"/>
  <c r="F275" i="1"/>
  <c r="F278" i="1"/>
  <c r="H278" i="1"/>
  <c r="J255" i="1"/>
  <c r="H255" i="1"/>
  <c r="I258" i="1" s="1"/>
  <c r="G255" i="1"/>
  <c r="F255" i="1"/>
  <c r="M258" i="1"/>
  <c r="F258" i="1"/>
  <c r="G258" i="1" s="1"/>
  <c r="O255" i="1" s="1"/>
  <c r="J235" i="1"/>
  <c r="I235" i="1"/>
  <c r="H235" i="1"/>
  <c r="F238" i="1"/>
  <c r="G238" i="1" s="1"/>
  <c r="G235" i="1"/>
  <c r="F235" i="1"/>
  <c r="M238" i="1"/>
  <c r="H217" i="1"/>
  <c r="I220" i="1" s="1"/>
  <c r="G217" i="1"/>
  <c r="F217" i="1"/>
  <c r="M220" i="1"/>
  <c r="G220" i="1"/>
  <c r="J202" i="1"/>
  <c r="H202" i="1"/>
  <c r="G202" i="1"/>
  <c r="F202" i="1"/>
  <c r="F205" i="1"/>
  <c r="G205" i="1" s="1"/>
  <c r="M205" i="1"/>
  <c r="H181" i="1"/>
  <c r="I184" i="1" s="1"/>
  <c r="G181" i="1"/>
  <c r="F181" i="1"/>
  <c r="F184" i="1"/>
  <c r="G184" i="1" s="1"/>
  <c r="P181" i="1" s="1"/>
  <c r="M184" i="1"/>
  <c r="I156" i="1"/>
  <c r="H156" i="1"/>
  <c r="G156" i="1"/>
  <c r="F156" i="1"/>
  <c r="F159" i="1"/>
  <c r="G159" i="1" s="1"/>
  <c r="O156" i="1" s="1"/>
  <c r="M159" i="1"/>
  <c r="J133" i="1"/>
  <c r="H133" i="1"/>
  <c r="G133" i="1"/>
  <c r="F133" i="1"/>
  <c r="F136" i="1"/>
  <c r="G136" i="1" s="1"/>
  <c r="M136" i="1"/>
  <c r="H120" i="1"/>
  <c r="G120" i="1"/>
  <c r="F120" i="1"/>
  <c r="F123" i="1"/>
  <c r="G123" i="1" s="1"/>
  <c r="M123" i="1"/>
  <c r="J103" i="1"/>
  <c r="I103" i="1"/>
  <c r="H103" i="1"/>
  <c r="G103" i="1"/>
  <c r="F103" i="1"/>
  <c r="F106" i="1"/>
  <c r="G106" i="1" s="1"/>
  <c r="M106" i="1"/>
  <c r="G95" i="1"/>
  <c r="F95" i="1"/>
  <c r="M98" i="1"/>
  <c r="F98" i="1"/>
  <c r="G98" i="1" s="1"/>
  <c r="P95" i="1" s="1"/>
  <c r="H84" i="1"/>
  <c r="I87" i="1" s="1"/>
  <c r="G84" i="1"/>
  <c r="K87" i="1" s="1"/>
  <c r="F80" i="1"/>
  <c r="G80" i="1" s="1"/>
  <c r="P77" i="1" s="1"/>
  <c r="G87" i="1"/>
  <c r="P84" i="1" s="1"/>
  <c r="M87" i="1"/>
  <c r="M80" i="1"/>
  <c r="G77" i="1"/>
  <c r="F77" i="1"/>
  <c r="I80" i="1"/>
  <c r="G62" i="1"/>
  <c r="F62" i="1"/>
  <c r="F65" i="1"/>
  <c r="G65" i="1" s="1"/>
  <c r="M65" i="1"/>
  <c r="M55" i="1"/>
  <c r="I65" i="1"/>
  <c r="G52" i="1"/>
  <c r="F52" i="1"/>
  <c r="F55" i="1"/>
  <c r="G55" i="1" s="1"/>
  <c r="P52" i="1" s="1"/>
  <c r="I55" i="1"/>
  <c r="G42" i="1"/>
  <c r="F42" i="1"/>
  <c r="M45" i="1"/>
  <c r="I45" i="1"/>
  <c r="G45" i="1"/>
  <c r="O42" i="1" s="1"/>
  <c r="G33" i="1"/>
  <c r="F33" i="1"/>
  <c r="M22" i="1"/>
  <c r="M36" i="1"/>
  <c r="F36" i="1"/>
  <c r="G36" i="1" s="1"/>
  <c r="P33" i="1" s="1"/>
  <c r="I36" i="1"/>
  <c r="H19" i="1"/>
  <c r="I22" i="1" s="1"/>
  <c r="G19" i="1"/>
  <c r="J22" i="1" s="1"/>
  <c r="F19" i="1"/>
  <c r="F22" i="1"/>
  <c r="G22" i="1" s="1"/>
  <c r="H3" i="1"/>
  <c r="I6" i="1" s="1"/>
  <c r="G3" i="1"/>
  <c r="J6" i="1" s="1"/>
  <c r="O3" i="1"/>
  <c r="F3" i="1"/>
  <c r="M6" i="1"/>
  <c r="F6" i="1"/>
  <c r="G550" i="1" l="1"/>
  <c r="O547" i="1" s="1"/>
  <c r="K205" i="1"/>
  <c r="J524" i="1"/>
  <c r="K258" i="1"/>
  <c r="G380" i="1"/>
  <c r="O377" i="1" s="1"/>
  <c r="K136" i="1"/>
  <c r="M255" i="1"/>
  <c r="J238" i="1"/>
  <c r="K524" i="1"/>
  <c r="K501" i="1"/>
  <c r="G524" i="1"/>
  <c r="L521" i="1" s="1"/>
  <c r="P103" i="1"/>
  <c r="K123" i="1"/>
  <c r="G300" i="1"/>
  <c r="O297" i="1" s="1"/>
  <c r="L355" i="1"/>
  <c r="K380" i="1"/>
  <c r="G501" i="1"/>
  <c r="O498" i="1" s="1"/>
  <c r="I524" i="1"/>
  <c r="K98" i="1"/>
  <c r="K278" i="1"/>
  <c r="K422" i="1"/>
  <c r="K6" i="1"/>
  <c r="G278" i="1"/>
  <c r="M275" i="1" s="1"/>
  <c r="K455" i="1"/>
  <c r="N547" i="1"/>
  <c r="P547" i="1"/>
  <c r="L547" i="1"/>
  <c r="M547" i="1"/>
  <c r="O217" i="1"/>
  <c r="P217" i="1"/>
  <c r="K106" i="1"/>
  <c r="M217" i="1"/>
  <c r="P255" i="1"/>
  <c r="G455" i="1"/>
  <c r="M452" i="1" s="1"/>
  <c r="N217" i="1"/>
  <c r="O95" i="1"/>
  <c r="I501" i="1"/>
  <c r="J501" i="1"/>
  <c r="L474" i="1"/>
  <c r="N474" i="1"/>
  <c r="O474" i="1"/>
  <c r="P474" i="1"/>
  <c r="M474" i="1"/>
  <c r="K477" i="1"/>
  <c r="I455" i="1"/>
  <c r="J455" i="1"/>
  <c r="M419" i="1"/>
  <c r="N419" i="1"/>
  <c r="P419" i="1"/>
  <c r="L419" i="1"/>
  <c r="J422" i="1"/>
  <c r="K402" i="1"/>
  <c r="O399" i="1"/>
  <c r="P399" i="1"/>
  <c r="N399" i="1"/>
  <c r="L399" i="1"/>
  <c r="M399" i="1"/>
  <c r="J380" i="1"/>
  <c r="O355" i="1"/>
  <c r="P355" i="1"/>
  <c r="N355" i="1"/>
  <c r="M355" i="1"/>
  <c r="K358" i="1"/>
  <c r="G333" i="1"/>
  <c r="L330" i="1" s="1"/>
  <c r="K333" i="1"/>
  <c r="K300" i="1"/>
  <c r="J278" i="1"/>
  <c r="N255" i="1"/>
  <c r="L255" i="1"/>
  <c r="J258" i="1"/>
  <c r="N235" i="1"/>
  <c r="L235" i="1"/>
  <c r="O235" i="1"/>
  <c r="P235" i="1"/>
  <c r="M235" i="1"/>
  <c r="K238" i="1"/>
  <c r="I238" i="1"/>
  <c r="K220" i="1"/>
  <c r="L217" i="1"/>
  <c r="J220" i="1"/>
  <c r="P202" i="1"/>
  <c r="M202" i="1"/>
  <c r="O202" i="1"/>
  <c r="N202" i="1"/>
  <c r="I205" i="1"/>
  <c r="L202" i="1"/>
  <c r="J205" i="1"/>
  <c r="K184" i="1"/>
  <c r="N181" i="1"/>
  <c r="M181" i="1"/>
  <c r="O181" i="1"/>
  <c r="L181" i="1"/>
  <c r="J184" i="1"/>
  <c r="I159" i="1"/>
  <c r="K159" i="1"/>
  <c r="M156" i="1"/>
  <c r="N156" i="1"/>
  <c r="P156" i="1"/>
  <c r="L156" i="1"/>
  <c r="J159" i="1"/>
  <c r="P133" i="1"/>
  <c r="M133" i="1"/>
  <c r="O133" i="1"/>
  <c r="N133" i="1"/>
  <c r="I136" i="1"/>
  <c r="L133" i="1"/>
  <c r="J136" i="1"/>
  <c r="P120" i="1"/>
  <c r="O120" i="1"/>
  <c r="N120" i="1"/>
  <c r="M120" i="1"/>
  <c r="I123" i="1"/>
  <c r="L120" i="1"/>
  <c r="J123" i="1"/>
  <c r="I106" i="1"/>
  <c r="M103" i="1"/>
  <c r="N103" i="1"/>
  <c r="O103" i="1"/>
  <c r="L103" i="1"/>
  <c r="J106" i="1"/>
  <c r="N95" i="1"/>
  <c r="I98" i="1"/>
  <c r="L95" i="1"/>
  <c r="J98" i="1"/>
  <c r="M95" i="1"/>
  <c r="M84" i="1"/>
  <c r="N84" i="1"/>
  <c r="O84" i="1"/>
  <c r="L84" i="1"/>
  <c r="J87" i="1"/>
  <c r="K80" i="1"/>
  <c r="M77" i="1"/>
  <c r="N77" i="1"/>
  <c r="O77" i="1"/>
  <c r="L77" i="1"/>
  <c r="J80" i="1"/>
  <c r="K65" i="1"/>
  <c r="P62" i="1"/>
  <c r="O62" i="1"/>
  <c r="N62" i="1"/>
  <c r="M62" i="1"/>
  <c r="L62" i="1"/>
  <c r="J65" i="1"/>
  <c r="K55" i="1"/>
  <c r="M52" i="1"/>
  <c r="N52" i="1"/>
  <c r="O52" i="1"/>
  <c r="L52" i="1"/>
  <c r="J55" i="1"/>
  <c r="K45" i="1"/>
  <c r="M42" i="1"/>
  <c r="L42" i="1"/>
  <c r="P42" i="1"/>
  <c r="J45" i="1"/>
  <c r="N42" i="1"/>
  <c r="K36" i="1"/>
  <c r="M33" i="1"/>
  <c r="N33" i="1"/>
  <c r="O33" i="1"/>
  <c r="L33" i="1"/>
  <c r="J36" i="1"/>
  <c r="K22" i="1"/>
  <c r="O19" i="1"/>
  <c r="P19" i="1"/>
  <c r="N19" i="1"/>
  <c r="M19" i="1"/>
  <c r="L19" i="1"/>
  <c r="M3" i="1"/>
  <c r="P3" i="1"/>
  <c r="N3" i="1"/>
  <c r="L3" i="1"/>
  <c r="D55" i="2"/>
  <c r="E55" i="2"/>
  <c r="F55" i="2"/>
  <c r="B55" i="2"/>
  <c r="P377" i="1" l="1"/>
  <c r="L498" i="1"/>
  <c r="P498" i="1"/>
  <c r="L377" i="1"/>
  <c r="M297" i="1"/>
  <c r="N297" i="1"/>
  <c r="M377" i="1"/>
  <c r="M498" i="1"/>
  <c r="L297" i="1"/>
  <c r="N377" i="1"/>
  <c r="N498" i="1"/>
  <c r="O452" i="1"/>
  <c r="O521" i="1"/>
  <c r="M521" i="1"/>
  <c r="P297" i="1"/>
  <c r="P521" i="1"/>
  <c r="N521" i="1"/>
  <c r="P275" i="1"/>
  <c r="M330" i="1"/>
  <c r="L275" i="1"/>
  <c r="P452" i="1"/>
  <c r="N275" i="1"/>
  <c r="P330" i="1"/>
  <c r="N452" i="1"/>
  <c r="N330" i="1"/>
  <c r="O275" i="1"/>
  <c r="O330" i="1"/>
  <c r="L452" i="1"/>
</calcChain>
</file>

<file path=xl/sharedStrings.xml><?xml version="1.0" encoding="utf-8"?>
<sst xmlns="http://schemas.openxmlformats.org/spreadsheetml/2006/main" count="2551" uniqueCount="146">
  <si>
    <t>Uluabat Gölü</t>
  </si>
  <si>
    <t>Anas platyrhynchos</t>
  </si>
  <si>
    <t>Anser albifrons</t>
  </si>
  <si>
    <t>Anser anser</t>
  </si>
  <si>
    <t>Ardea cinerea</t>
  </si>
  <si>
    <t>Aythya ferina</t>
  </si>
  <si>
    <t>Aythya fuligula</t>
  </si>
  <si>
    <t>Fulica atra</t>
  </si>
  <si>
    <t>Mergellus albellus</t>
  </si>
  <si>
    <t>Netta rufina</t>
  </si>
  <si>
    <t>Pelecanus crispus</t>
  </si>
  <si>
    <t>Phalacrocorax carbo</t>
  </si>
  <si>
    <t>Podiceps cristatus</t>
  </si>
  <si>
    <t>Tachybaptus ruficollis</t>
  </si>
  <si>
    <t>Aythya nyroca</t>
  </si>
  <si>
    <t>Bucephala clangula</t>
  </si>
  <si>
    <t>Cygnus olor</t>
  </si>
  <si>
    <t>Podiceps nigricollis</t>
  </si>
  <si>
    <t>Anas crecca</t>
  </si>
  <si>
    <t>Gallinula chloropus</t>
  </si>
  <si>
    <t>Tadorna ferruginea</t>
  </si>
  <si>
    <t>Tadorna tadorna</t>
  </si>
  <si>
    <t>Anas acuta</t>
  </si>
  <si>
    <t>Botaurus stellaris</t>
  </si>
  <si>
    <t>Egretta garzetta</t>
  </si>
  <si>
    <t>Larus canus</t>
  </si>
  <si>
    <t>Rallus aquaticus</t>
  </si>
  <si>
    <t>Oxyura leucocephala</t>
  </si>
  <si>
    <t>Larus melanocephalus</t>
  </si>
  <si>
    <t>Pelecanus onocrotalus</t>
  </si>
  <si>
    <t>Larus fuscus</t>
  </si>
  <si>
    <t>Alcedo atthis</t>
  </si>
  <si>
    <t>Ciconia nigra</t>
  </si>
  <si>
    <t>Larus cachinnans</t>
  </si>
  <si>
    <t>Ardea alba</t>
  </si>
  <si>
    <t>Larus michahellis</t>
  </si>
  <si>
    <t>Microcarbo pygmeus</t>
  </si>
  <si>
    <t>Larus armenicus</t>
  </si>
  <si>
    <t>Chlidonias hybrida</t>
  </si>
  <si>
    <t>Podiceps grisegena</t>
  </si>
  <si>
    <t>Ichthyaetus ichthyaetus</t>
  </si>
  <si>
    <t>Hydrocoloeus minutus</t>
  </si>
  <si>
    <t>Chroicocephalus ridibundus</t>
  </si>
  <si>
    <t>Chroicocephalus genei</t>
  </si>
  <si>
    <t>Aythya marila</t>
  </si>
  <si>
    <t>Mareca strepera</t>
  </si>
  <si>
    <t>Mareca penelope</t>
  </si>
  <si>
    <t>Spatula clypeata</t>
  </si>
  <si>
    <t>Sterna hirundo</t>
  </si>
  <si>
    <t>Unidentified ducks</t>
  </si>
  <si>
    <t>Unidentified waterbirds</t>
  </si>
  <si>
    <t>Unidentified gulls</t>
  </si>
  <si>
    <t>Unidentified pelicans</t>
  </si>
  <si>
    <t>Thalasseus sandvicensis</t>
  </si>
  <si>
    <t>Larus argentatus complex</t>
  </si>
  <si>
    <t>X1967</t>
  </si>
  <si>
    <t>X1970</t>
  </si>
  <si>
    <t>X1971</t>
  </si>
  <si>
    <t>X1972</t>
  </si>
  <si>
    <t>X1973</t>
  </si>
  <si>
    <t>X1986</t>
  </si>
  <si>
    <t>X1987</t>
  </si>
  <si>
    <t>X1988</t>
  </si>
  <si>
    <t>X1989</t>
  </si>
  <si>
    <t>X1990</t>
  </si>
  <si>
    <t>X1992</t>
  </si>
  <si>
    <t>X1993</t>
  </si>
  <si>
    <t>X1995</t>
  </si>
  <si>
    <t>X1996</t>
  </si>
  <si>
    <t>X1999</t>
  </si>
  <si>
    <t>X2002</t>
  </si>
  <si>
    <t>X2005</t>
  </si>
  <si>
    <t>X2006</t>
  </si>
  <si>
    <t>X2007</t>
  </si>
  <si>
    <t>X2008</t>
  </si>
  <si>
    <t>X2009</t>
  </si>
  <si>
    <t>X2010</t>
  </si>
  <si>
    <t>X2011</t>
  </si>
  <si>
    <t>X2012</t>
  </si>
  <si>
    <t>X2013</t>
  </si>
  <si>
    <t>X2014</t>
  </si>
  <si>
    <t>X2015</t>
  </si>
  <si>
    <t>X2016</t>
  </si>
  <si>
    <t>X2017</t>
  </si>
  <si>
    <t>X2018</t>
  </si>
  <si>
    <t xml:space="preserve">Percent unidentified  </t>
  </si>
  <si>
    <t>HE</t>
  </si>
  <si>
    <t>OM</t>
  </si>
  <si>
    <t>PI</t>
  </si>
  <si>
    <t>INPI</t>
  </si>
  <si>
    <t>GU</t>
  </si>
  <si>
    <t>%HE</t>
  </si>
  <si>
    <t>%OM</t>
  </si>
  <si>
    <t>%PI</t>
  </si>
  <si>
    <t>%INPI</t>
  </si>
  <si>
    <t>%GU</t>
  </si>
  <si>
    <t>Total</t>
  </si>
  <si>
    <t>Total ID</t>
  </si>
  <si>
    <t>Total UNID</t>
  </si>
  <si>
    <t>Total PI</t>
  </si>
  <si>
    <t>Totan IN</t>
  </si>
  <si>
    <t>Total HE</t>
  </si>
  <si>
    <t>Richness</t>
  </si>
  <si>
    <t>Unidentified grebe</t>
  </si>
  <si>
    <t>MeanWL</t>
  </si>
  <si>
    <t>Year</t>
  </si>
  <si>
    <t>Total Number</t>
  </si>
  <si>
    <t>FG Analyses</t>
  </si>
  <si>
    <t>WL</t>
  </si>
  <si>
    <t>LWL</t>
  </si>
  <si>
    <t>HWL</t>
  </si>
  <si>
    <t>Total Abundance</t>
  </si>
  <si>
    <t>Species Richness</t>
  </si>
  <si>
    <t>Rarified Richness</t>
  </si>
  <si>
    <t>Shannon</t>
  </si>
  <si>
    <t>Simpson</t>
  </si>
  <si>
    <t>Chao 1</t>
  </si>
  <si>
    <t xml:space="preserve">Species </t>
  </si>
  <si>
    <t>Resource Quantity</t>
  </si>
  <si>
    <t>Resource Accessibility</t>
  </si>
  <si>
    <t>Foraging Time</t>
  </si>
  <si>
    <t>Foraging Habitat</t>
  </si>
  <si>
    <t>Food Type</t>
  </si>
  <si>
    <t>Movements</t>
  </si>
  <si>
    <t>Weight (g)</t>
  </si>
  <si>
    <t>Length (cm)</t>
  </si>
  <si>
    <t>Nocturnal</t>
  </si>
  <si>
    <t>Land</t>
  </si>
  <si>
    <t>Reeds</t>
  </si>
  <si>
    <t>Shallows - Surface</t>
  </si>
  <si>
    <t>Shallows - WC&amp;B</t>
  </si>
  <si>
    <t>Open water - Surface</t>
  </si>
  <si>
    <t>Open water - WC</t>
  </si>
  <si>
    <t>Open water - Bottom</t>
  </si>
  <si>
    <t>Fish</t>
  </si>
  <si>
    <t>Plants</t>
  </si>
  <si>
    <t>Invertebrates</t>
  </si>
  <si>
    <t>Migrant</t>
  </si>
  <si>
    <t>No</t>
  </si>
  <si>
    <t>Yes</t>
  </si>
  <si>
    <t>Ayhtya ferina</t>
  </si>
  <si>
    <t xml:space="preserve">Chroicocephalus genei </t>
  </si>
  <si>
    <t>Microcarbo pygmaeus</t>
  </si>
  <si>
    <r>
      <rPr>
        <b/>
        <i/>
        <sz val="11"/>
        <color theme="1"/>
        <rFont val="Calibri"/>
        <family val="2"/>
        <charset val="162"/>
        <scheme val="minor"/>
      </rPr>
      <t xml:space="preserve">Larus argentatus </t>
    </r>
    <r>
      <rPr>
        <b/>
        <sz val="11"/>
        <color theme="1"/>
        <rFont val="Calibri"/>
        <family val="2"/>
        <charset val="162"/>
        <scheme val="minor"/>
      </rPr>
      <t>complex</t>
    </r>
  </si>
  <si>
    <t>sum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</si>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</sst>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1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quotePrefix="1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1" xfId="1" applyFont="1" applyFill="1" applyBorder="1"/>
    <xf numFmtId="0" fontId="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1" fillId="0" borderId="3" xfId="0" quotePrefix="1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1" fillId="0" borderId="2" xfId="0" quotePrefix="1" applyNumberFormat="1" applyFont="1" applyFill="1" applyBorder="1" applyAlignment="1">
      <alignment horizontal="left"/>
    </xf>
    <xf numFmtId="0" fontId="2" fillId="0" borderId="1" xfId="0" quotePrefix="1" applyNumberFormat="1" applyFont="1" applyFill="1" applyBorder="1" applyAlignment="1">
      <alignment horizontal="left"/>
    </xf>
    <xf numFmtId="0" fontId="2" fillId="0" borderId="2" xfId="0" quotePrefix="1" applyNumberFormat="1" applyFont="1" applyFill="1" applyBorder="1" applyAlignment="1">
      <alignment horizontal="left"/>
    </xf>
    <xf numFmtId="0" fontId="2" fillId="0" borderId="3" xfId="0" applyFont="1" applyFill="1" applyBorder="1"/>
    <xf numFmtId="0" fontId="2" fillId="0" borderId="2" xfId="0" applyFont="1" applyFill="1" applyBorder="1"/>
    <xf numFmtId="0" fontId="2" fillId="0" borderId="3" xfId="0" quotePrefix="1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0" fontId="2" fillId="0" borderId="2" xfId="0" quotePrefix="1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>
      <alignment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/>
    <xf numFmtId="0" fontId="2" fillId="0" borderId="2" xfId="0" applyFont="1" applyFill="1" applyBorder="1" applyAlignment="1">
      <alignment wrapText="1"/>
    </xf>
    <xf numFmtId="0" fontId="5" fillId="0" borderId="2" xfId="0" applyFont="1" applyFill="1" applyBorder="1"/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0" fontId="2" fillId="4" borderId="1" xfId="1" applyFont="1" applyFill="1" applyBorder="1" applyAlignment="1">
      <alignment horizontal="left"/>
    </xf>
    <xf numFmtId="0" fontId="2" fillId="7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6" borderId="1" xfId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8" borderId="1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right"/>
    </xf>
    <xf numFmtId="0" fontId="6" fillId="8" borderId="1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right"/>
    </xf>
    <xf numFmtId="0" fontId="6" fillId="9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5" fillId="13" borderId="1" xfId="0" applyFont="1" applyFill="1" applyBorder="1" applyAlignment="1">
      <alignment horizontal="left"/>
    </xf>
    <xf numFmtId="0" fontId="2" fillId="15" borderId="3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13" borderId="3" xfId="0" quotePrefix="1" applyNumberFormat="1" applyFont="1" applyFill="1" applyBorder="1" applyAlignment="1">
      <alignment horizontal="center"/>
    </xf>
    <xf numFmtId="0" fontId="2" fillId="13" borderId="1" xfId="0" quotePrefix="1" applyNumberFormat="1" applyFont="1" applyFill="1" applyBorder="1" applyAlignment="1">
      <alignment horizontal="center"/>
    </xf>
    <xf numFmtId="0" fontId="2" fillId="13" borderId="2" xfId="0" quotePrefix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right"/>
    </xf>
    <xf numFmtId="2" fontId="0" fillId="0" borderId="7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6" fillId="12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</cellXfs>
  <cellStyles count="2">
    <cellStyle name="Normal" xfId="0" builtinId="0"/>
    <cellStyle name="Normal 2" xfId="1" xr:uid="{D9E1E52F-169F-45AB-8F07-B01DF4C47DA3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A2CD5A"/>
      <color rgb="FF00CD00"/>
      <color rgb="FFFF7256"/>
      <color rgb="FF8A2BE2"/>
      <color rgb="FF00BFFF"/>
      <color rgb="FFB03060"/>
      <color rgb="FF82C836"/>
      <color rgb="FFC868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Abundance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'Total Number'!$C$4:$C$33</c:f>
              <c:numCache>
                <c:formatCode>General</c:formatCode>
                <c:ptCount val="30"/>
                <c:pt idx="0">
                  <c:v>1967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1992</c:v>
                </c:pt>
                <c:pt idx="12">
                  <c:v>1993</c:v>
                </c:pt>
                <c:pt idx="13">
                  <c:v>1995</c:v>
                </c:pt>
                <c:pt idx="14">
                  <c:v>1996</c:v>
                </c:pt>
                <c:pt idx="15">
                  <c:v>1999</c:v>
                </c:pt>
                <c:pt idx="16">
                  <c:v>2002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Ref>
              <c:f>'Total Number'!$D$4:$D$33</c:f>
              <c:numCache>
                <c:formatCode>General</c:formatCode>
                <c:ptCount val="30"/>
                <c:pt idx="0">
                  <c:v>2777</c:v>
                </c:pt>
                <c:pt idx="1">
                  <c:v>28776</c:v>
                </c:pt>
                <c:pt idx="2">
                  <c:v>7403</c:v>
                </c:pt>
                <c:pt idx="3">
                  <c:v>9365</c:v>
                </c:pt>
                <c:pt idx="4">
                  <c:v>13592</c:v>
                </c:pt>
                <c:pt idx="5">
                  <c:v>34923</c:v>
                </c:pt>
                <c:pt idx="6">
                  <c:v>9775</c:v>
                </c:pt>
                <c:pt idx="7">
                  <c:v>23521</c:v>
                </c:pt>
                <c:pt idx="8">
                  <c:v>18446</c:v>
                </c:pt>
                <c:pt idx="9">
                  <c:v>23320</c:v>
                </c:pt>
                <c:pt idx="10">
                  <c:v>36190</c:v>
                </c:pt>
                <c:pt idx="11">
                  <c:v>20986</c:v>
                </c:pt>
                <c:pt idx="12">
                  <c:v>23702</c:v>
                </c:pt>
                <c:pt idx="13">
                  <c:v>76250</c:v>
                </c:pt>
                <c:pt idx="14">
                  <c:v>429309</c:v>
                </c:pt>
                <c:pt idx="15">
                  <c:v>288226</c:v>
                </c:pt>
                <c:pt idx="16">
                  <c:v>6820</c:v>
                </c:pt>
                <c:pt idx="17">
                  <c:v>9987</c:v>
                </c:pt>
                <c:pt idx="18">
                  <c:v>22798</c:v>
                </c:pt>
                <c:pt idx="19">
                  <c:v>55089</c:v>
                </c:pt>
                <c:pt idx="20">
                  <c:v>72826</c:v>
                </c:pt>
                <c:pt idx="21">
                  <c:v>30422</c:v>
                </c:pt>
                <c:pt idx="22">
                  <c:v>13565</c:v>
                </c:pt>
                <c:pt idx="23">
                  <c:v>17740</c:v>
                </c:pt>
                <c:pt idx="24">
                  <c:v>17182</c:v>
                </c:pt>
                <c:pt idx="25">
                  <c:v>36995</c:v>
                </c:pt>
                <c:pt idx="26">
                  <c:v>30832</c:v>
                </c:pt>
                <c:pt idx="27">
                  <c:v>84484</c:v>
                </c:pt>
                <c:pt idx="28">
                  <c:v>91804</c:v>
                </c:pt>
                <c:pt idx="29">
                  <c:v>49424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0-4BA8-8092-CBABD8662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33180672"/>
        <c:axId val="1334473568"/>
      </c:barChart>
      <c:catAx>
        <c:axId val="133318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473568"/>
        <c:crosses val="autoZero"/>
        <c:auto val="1"/>
        <c:lblAlgn val="ctr"/>
        <c:lblOffset val="100"/>
        <c:noMultiLvlLbl val="0"/>
      </c:catAx>
      <c:valAx>
        <c:axId val="13344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18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'Functional Groups'!$H$2</c:f>
              <c:strCache>
                <c:ptCount val="1"/>
                <c:pt idx="0">
                  <c:v>%HE</c:v>
                </c:pt>
              </c:strCache>
            </c:strRef>
          </c:tx>
          <c:spPr>
            <a:solidFill>
              <a:srgbClr val="A2CD5A">
                <a:alpha val="60000"/>
              </a:srgbClr>
            </a:solidFill>
            <a:ln>
              <a:noFill/>
            </a:ln>
            <a:effectLst/>
          </c:spPr>
          <c:cat>
            <c:numRef>
              <c:f>'Functional Groups'!$B$3:$B$25</c:f>
              <c:numCache>
                <c:formatCode>General</c:formatCode>
                <c:ptCount val="23"/>
                <c:pt idx="0">
                  <c:v>1967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1988</c:v>
                </c:pt>
                <c:pt idx="6">
                  <c:v>1990</c:v>
                </c:pt>
                <c:pt idx="7">
                  <c:v>1992</c:v>
                </c:pt>
                <c:pt idx="8">
                  <c:v>1993</c:v>
                </c:pt>
                <c:pt idx="9">
                  <c:v>1995</c:v>
                </c:pt>
                <c:pt idx="10">
                  <c:v>1996</c:v>
                </c:pt>
                <c:pt idx="11">
                  <c:v>1999</c:v>
                </c:pt>
                <c:pt idx="12">
                  <c:v>2002</c:v>
                </c:pt>
                <c:pt idx="13">
                  <c:v>2005</c:v>
                </c:pt>
                <c:pt idx="14">
                  <c:v>2006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'Functional Groups'!$H$3:$H$25</c:f>
              <c:numCache>
                <c:formatCode>0.000</c:formatCode>
                <c:ptCount val="23"/>
                <c:pt idx="0">
                  <c:v>0.25711199135758012</c:v>
                </c:pt>
                <c:pt idx="1">
                  <c:v>0.54842631365662564</c:v>
                </c:pt>
                <c:pt idx="2">
                  <c:v>0.76900185988840675</c:v>
                </c:pt>
                <c:pt idx="3">
                  <c:v>0.59578457845784583</c:v>
                </c:pt>
                <c:pt idx="4">
                  <c:v>0.25567164664909026</c:v>
                </c:pt>
                <c:pt idx="5">
                  <c:v>0.44318601501908161</c:v>
                </c:pt>
                <c:pt idx="6">
                  <c:v>0.28925667828106855</c:v>
                </c:pt>
                <c:pt idx="7">
                  <c:v>0.48599534793564642</c:v>
                </c:pt>
                <c:pt idx="8">
                  <c:v>0.15210003485535029</c:v>
                </c:pt>
                <c:pt idx="9">
                  <c:v>0.75918099918099913</c:v>
                </c:pt>
                <c:pt idx="10">
                  <c:v>0.82469018136912031</c:v>
                </c:pt>
                <c:pt idx="11">
                  <c:v>0.94720809364873393</c:v>
                </c:pt>
                <c:pt idx="12">
                  <c:v>0.30997067448680354</c:v>
                </c:pt>
                <c:pt idx="13">
                  <c:v>0.53272997768410613</c:v>
                </c:pt>
                <c:pt idx="14">
                  <c:v>0.4284797032175216</c:v>
                </c:pt>
                <c:pt idx="15">
                  <c:v>0.31314594803438617</c:v>
                </c:pt>
                <c:pt idx="16">
                  <c:v>0.47324704443538523</c:v>
                </c:pt>
                <c:pt idx="17">
                  <c:v>0.54020195884898636</c:v>
                </c:pt>
                <c:pt idx="18">
                  <c:v>0.38211533681332338</c:v>
                </c:pt>
                <c:pt idx="19">
                  <c:v>0.26254219532068446</c:v>
                </c:pt>
                <c:pt idx="20">
                  <c:v>0.5575742695801621</c:v>
                </c:pt>
                <c:pt idx="21">
                  <c:v>0.84104034405078842</c:v>
                </c:pt>
                <c:pt idx="22">
                  <c:v>0.62653114722844483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A-47E1-AC7D-04209E6830AF}"/>
            </c:ext>
          </c:extLst>
        </c:ser>
        <c:ser>
          <c:idx val="1"/>
          <c:order val="1"/>
          <c:tx>
            <c:strRef>
              <c:f>'Functional Groups'!$I$2</c:f>
              <c:strCache>
                <c:ptCount val="1"/>
                <c:pt idx="0">
                  <c:v>%OM</c:v>
                </c:pt>
              </c:strCache>
            </c:strRef>
          </c:tx>
          <c:spPr>
            <a:solidFill>
              <a:srgbClr val="FF7256">
                <a:alpha val="49804"/>
              </a:srgbClr>
            </a:solidFill>
            <a:ln>
              <a:noFill/>
            </a:ln>
            <a:effectLst/>
          </c:spPr>
          <c:cat>
            <c:numRef>
              <c:f>'Functional Groups'!$B$3:$B$25</c:f>
              <c:numCache>
                <c:formatCode>General</c:formatCode>
                <c:ptCount val="23"/>
                <c:pt idx="0">
                  <c:v>1967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1988</c:v>
                </c:pt>
                <c:pt idx="6">
                  <c:v>1990</c:v>
                </c:pt>
                <c:pt idx="7">
                  <c:v>1992</c:v>
                </c:pt>
                <c:pt idx="8">
                  <c:v>1993</c:v>
                </c:pt>
                <c:pt idx="9">
                  <c:v>1995</c:v>
                </c:pt>
                <c:pt idx="10">
                  <c:v>1996</c:v>
                </c:pt>
                <c:pt idx="11">
                  <c:v>1999</c:v>
                </c:pt>
                <c:pt idx="12">
                  <c:v>2002</c:v>
                </c:pt>
                <c:pt idx="13">
                  <c:v>2005</c:v>
                </c:pt>
                <c:pt idx="14">
                  <c:v>2006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'Functional Groups'!$I$3:$I$25</c:f>
              <c:numCache>
                <c:formatCode>0.000</c:formatCode>
                <c:ptCount val="23"/>
                <c:pt idx="0">
                  <c:v>0.61211473459187959</c:v>
                </c:pt>
                <c:pt idx="1">
                  <c:v>0.27594875894088555</c:v>
                </c:pt>
                <c:pt idx="2">
                  <c:v>0.2133708515087841</c:v>
                </c:pt>
                <c:pt idx="3">
                  <c:v>0.40419735864439443</c:v>
                </c:pt>
                <c:pt idx="4">
                  <c:v>0.72625766743177023</c:v>
                </c:pt>
                <c:pt idx="5">
                  <c:v>0.50841897549060022</c:v>
                </c:pt>
                <c:pt idx="6">
                  <c:v>0.66471567150269628</c:v>
                </c:pt>
                <c:pt idx="7">
                  <c:v>0.44600616607279214</c:v>
                </c:pt>
                <c:pt idx="8">
                  <c:v>0.66503567654454587</c:v>
                </c:pt>
                <c:pt idx="9">
                  <c:v>0.12828669299230522</c:v>
                </c:pt>
                <c:pt idx="10">
                  <c:v>0.14373453203370332</c:v>
                </c:pt>
                <c:pt idx="11">
                  <c:v>4.4756398126391969E-2</c:v>
                </c:pt>
                <c:pt idx="12">
                  <c:v>0.65876771280465274</c:v>
                </c:pt>
                <c:pt idx="13">
                  <c:v>2.2810296091181795E-2</c:v>
                </c:pt>
                <c:pt idx="14">
                  <c:v>0.28114999878233304</c:v>
                </c:pt>
                <c:pt idx="15">
                  <c:v>0.36882750176669316</c:v>
                </c:pt>
                <c:pt idx="16">
                  <c:v>0.35190753469217756</c:v>
                </c:pt>
                <c:pt idx="17">
                  <c:v>0.17431522546304362</c:v>
                </c:pt>
                <c:pt idx="18">
                  <c:v>0.20854588065004812</c:v>
                </c:pt>
                <c:pt idx="19">
                  <c:v>0.60737053542115338</c:v>
                </c:pt>
                <c:pt idx="20">
                  <c:v>0.3417849095542107</c:v>
                </c:pt>
                <c:pt idx="21">
                  <c:v>0.10243349782083762</c:v>
                </c:pt>
                <c:pt idx="22">
                  <c:v>0.24960492367786111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A-47E1-AC7D-04209E6830AF}"/>
            </c:ext>
          </c:extLst>
        </c:ser>
        <c:ser>
          <c:idx val="2"/>
          <c:order val="2"/>
          <c:tx>
            <c:strRef>
              <c:f>'Functional Groups'!$J$2</c:f>
              <c:strCache>
                <c:ptCount val="1"/>
                <c:pt idx="0">
                  <c:v>%PI</c:v>
                </c:pt>
              </c:strCache>
            </c:strRef>
          </c:tx>
          <c:spPr>
            <a:solidFill>
              <a:srgbClr val="8A2BE2">
                <a:alpha val="49804"/>
              </a:srgbClr>
            </a:solidFill>
            <a:ln>
              <a:noFill/>
            </a:ln>
            <a:effectLst/>
          </c:spPr>
          <c:cat>
            <c:numRef>
              <c:f>'Functional Groups'!$B$3:$B$25</c:f>
              <c:numCache>
                <c:formatCode>General</c:formatCode>
                <c:ptCount val="23"/>
                <c:pt idx="0">
                  <c:v>1967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1988</c:v>
                </c:pt>
                <c:pt idx="6">
                  <c:v>1990</c:v>
                </c:pt>
                <c:pt idx="7">
                  <c:v>1992</c:v>
                </c:pt>
                <c:pt idx="8">
                  <c:v>1993</c:v>
                </c:pt>
                <c:pt idx="9">
                  <c:v>1995</c:v>
                </c:pt>
                <c:pt idx="10">
                  <c:v>1996</c:v>
                </c:pt>
                <c:pt idx="11">
                  <c:v>1999</c:v>
                </c:pt>
                <c:pt idx="12">
                  <c:v>2002</c:v>
                </c:pt>
                <c:pt idx="13">
                  <c:v>2005</c:v>
                </c:pt>
                <c:pt idx="14">
                  <c:v>2006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'Functional Groups'!$J$3:$J$25</c:f>
              <c:numCache>
                <c:formatCode>0.000</c:formatCode>
                <c:ptCount val="23"/>
                <c:pt idx="0">
                  <c:v>0.12707581645808885</c:v>
                </c:pt>
                <c:pt idx="1">
                  <c:v>0.17558493207603307</c:v>
                </c:pt>
                <c:pt idx="2">
                  <c:v>1.7604799197232363E-2</c:v>
                </c:pt>
                <c:pt idx="3">
                  <c:v>0</c:v>
                </c:pt>
                <c:pt idx="4">
                  <c:v>1.8064064784209122E-2</c:v>
                </c:pt>
                <c:pt idx="5">
                  <c:v>3.6006754634531436E-2</c:v>
                </c:pt>
                <c:pt idx="6">
                  <c:v>3.5016451662988557E-2</c:v>
                </c:pt>
                <c:pt idx="7">
                  <c:v>6.367225515418666E-2</c:v>
                </c:pt>
                <c:pt idx="8">
                  <c:v>7.7811799285466859E-2</c:v>
                </c:pt>
                <c:pt idx="9">
                  <c:v>3.7051058450166499E-2</c:v>
                </c:pt>
                <c:pt idx="10">
                  <c:v>7.3121370984161934E-3</c:v>
                </c:pt>
                <c:pt idx="11">
                  <c:v>2.7513037366663213E-3</c:v>
                </c:pt>
                <c:pt idx="12">
                  <c:v>3.0200988730627931E-2</c:v>
                </c:pt>
                <c:pt idx="13">
                  <c:v>0.1659940222706946</c:v>
                </c:pt>
                <c:pt idx="14">
                  <c:v>9.6021392620943766E-2</c:v>
                </c:pt>
                <c:pt idx="15">
                  <c:v>0.15739140015560385</c:v>
                </c:pt>
                <c:pt idx="16">
                  <c:v>0.12662533196736106</c:v>
                </c:pt>
                <c:pt idx="17">
                  <c:v>0.19526691051832867</c:v>
                </c:pt>
                <c:pt idx="18">
                  <c:v>0.33468818746381568</c:v>
                </c:pt>
                <c:pt idx="19">
                  <c:v>0.10783995976289837</c:v>
                </c:pt>
                <c:pt idx="20">
                  <c:v>4.6893030698704298E-2</c:v>
                </c:pt>
                <c:pt idx="21">
                  <c:v>2.314061713835942E-2</c:v>
                </c:pt>
                <c:pt idx="22">
                  <c:v>5.3440650811664978E-2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9A-47E1-AC7D-04209E6830AF}"/>
            </c:ext>
          </c:extLst>
        </c:ser>
        <c:ser>
          <c:idx val="3"/>
          <c:order val="3"/>
          <c:tx>
            <c:strRef>
              <c:f>'Functional Groups'!$K$2</c:f>
              <c:strCache>
                <c:ptCount val="1"/>
                <c:pt idx="0">
                  <c:v>%INPI</c:v>
                </c:pt>
              </c:strCache>
            </c:strRef>
          </c:tx>
          <c:spPr>
            <a:solidFill>
              <a:srgbClr val="00BFFF">
                <a:alpha val="60000"/>
              </a:srgbClr>
            </a:solidFill>
            <a:ln>
              <a:noFill/>
            </a:ln>
            <a:effectLst/>
          </c:spPr>
          <c:cat>
            <c:numRef>
              <c:f>'Functional Groups'!$B$3:$B$25</c:f>
              <c:numCache>
                <c:formatCode>General</c:formatCode>
                <c:ptCount val="23"/>
                <c:pt idx="0">
                  <c:v>1967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1988</c:v>
                </c:pt>
                <c:pt idx="6">
                  <c:v>1990</c:v>
                </c:pt>
                <c:pt idx="7">
                  <c:v>1992</c:v>
                </c:pt>
                <c:pt idx="8">
                  <c:v>1993</c:v>
                </c:pt>
                <c:pt idx="9">
                  <c:v>1995</c:v>
                </c:pt>
                <c:pt idx="10">
                  <c:v>1996</c:v>
                </c:pt>
                <c:pt idx="11">
                  <c:v>1999</c:v>
                </c:pt>
                <c:pt idx="12">
                  <c:v>2002</c:v>
                </c:pt>
                <c:pt idx="13">
                  <c:v>2005</c:v>
                </c:pt>
                <c:pt idx="14">
                  <c:v>2006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'Functional Groups'!$K$3:$K$25</c:f>
              <c:numCache>
                <c:formatCode>0.000</c:formatCode>
                <c:ptCount val="23"/>
                <c:pt idx="0">
                  <c:v>3.59971681418296E-3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1.2925473018037413E-3</c:v>
                </c:pt>
                <c:pt idx="6">
                  <c:v>8.013707158343852E-3</c:v>
                </c:pt>
                <c:pt idx="7">
                  <c:v>4.3126432455051706E-3</c:v>
                </c:pt>
                <c:pt idx="8">
                  <c:v>3.9210740172781903E-4</c:v>
                </c:pt>
                <c:pt idx="9">
                  <c:v>8.2881627753989516E-3</c:v>
                </c:pt>
                <c:pt idx="10">
                  <c:v>2.2289976021175528E-3</c:v>
                </c:pt>
                <c:pt idx="11">
                  <c:v>4.5103339514810443E-5</c:v>
                </c:pt>
                <c:pt idx="12">
                  <c:v>8.7963655372579096E-4</c:v>
                </c:pt>
                <c:pt idx="13">
                  <c:v>1.0661084510524747E-2</c:v>
                </c:pt>
                <c:pt idx="14">
                  <c:v>1.9974595665630118E-3</c:v>
                </c:pt>
                <c:pt idx="15">
                  <c:v>1.9559151519745947E-3</c:v>
                </c:pt>
                <c:pt idx="16">
                  <c:v>1.5286661764289903E-3</c:v>
                </c:pt>
                <c:pt idx="17">
                  <c:v>5.0713982326740084E-2</c:v>
                </c:pt>
                <c:pt idx="18">
                  <c:v>6.0274933173406408E-3</c:v>
                </c:pt>
                <c:pt idx="19">
                  <c:v>5.1213474909039547E-3</c:v>
                </c:pt>
                <c:pt idx="20">
                  <c:v>3.2189473787797556E-3</c:v>
                </c:pt>
                <c:pt idx="21">
                  <c:v>3.2765444540141376E-3</c:v>
                </c:pt>
                <c:pt idx="22">
                  <c:v>3.2767379298019317E-3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9A-47E1-AC7D-04209E6830AF}"/>
            </c:ext>
          </c:extLst>
        </c:ser>
        <c:ser>
          <c:idx val="4"/>
          <c:order val="4"/>
          <c:tx>
            <c:strRef>
              <c:f>'Functional Groups'!$L$2</c:f>
              <c:strCache>
                <c:ptCount val="1"/>
                <c:pt idx="0">
                  <c:v>%GU</c:v>
                </c:pt>
              </c:strCache>
            </c:strRef>
          </c:tx>
          <c:spPr>
            <a:solidFill>
              <a:srgbClr val="B03060">
                <a:alpha val="60000"/>
              </a:srgbClr>
            </a:solidFill>
            <a:ln>
              <a:noFill/>
            </a:ln>
            <a:effectLst/>
          </c:spPr>
          <c:cat>
            <c:numRef>
              <c:f>'Functional Groups'!$B$3:$B$25</c:f>
              <c:numCache>
                <c:formatCode>General</c:formatCode>
                <c:ptCount val="23"/>
                <c:pt idx="0">
                  <c:v>1967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1988</c:v>
                </c:pt>
                <c:pt idx="6">
                  <c:v>1990</c:v>
                </c:pt>
                <c:pt idx="7">
                  <c:v>1992</c:v>
                </c:pt>
                <c:pt idx="8">
                  <c:v>1993</c:v>
                </c:pt>
                <c:pt idx="9">
                  <c:v>1995</c:v>
                </c:pt>
                <c:pt idx="10">
                  <c:v>1996</c:v>
                </c:pt>
                <c:pt idx="11">
                  <c:v>1999</c:v>
                </c:pt>
                <c:pt idx="12">
                  <c:v>2002</c:v>
                </c:pt>
                <c:pt idx="13">
                  <c:v>2005</c:v>
                </c:pt>
                <c:pt idx="14">
                  <c:v>2006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'Functional Groups'!$L$3:$L$25</c:f>
              <c:numCache>
                <c:formatCode>0.000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1.107897599120315E-2</c:v>
                </c:pt>
                <c:pt idx="6">
                  <c:v>2.9906219030911823E-3</c:v>
                </c:pt>
                <c:pt idx="7">
                  <c:v>0</c:v>
                </c:pt>
                <c:pt idx="8">
                  <c:v>0.10464910698451199</c:v>
                </c:pt>
                <c:pt idx="9">
                  <c:v>6.7189800571490862E-2</c:v>
                </c:pt>
                <c:pt idx="10">
                  <c:v>2.2033769274411159E-2</c:v>
                </c:pt>
                <c:pt idx="11">
                  <c:v>5.2389263582081668E-3</c:v>
                </c:pt>
                <c:pt idx="12">
                  <c:v>1.466060733813012E-4</c:v>
                </c:pt>
                <c:pt idx="13">
                  <c:v>0.26776641986911776</c:v>
                </c:pt>
                <c:pt idx="14">
                  <c:v>0.19232679371785133</c:v>
                </c:pt>
                <c:pt idx="15">
                  <c:v>0.15867059082239757</c:v>
                </c:pt>
                <c:pt idx="16">
                  <c:v>4.6675270284574563E-2</c:v>
                </c:pt>
                <c:pt idx="17">
                  <c:v>3.9477798318322439E-2</c:v>
                </c:pt>
                <c:pt idx="18">
                  <c:v>6.8601547731994686E-2</c:v>
                </c:pt>
                <c:pt idx="19">
                  <c:v>1.7109951290483368E-2</c:v>
                </c:pt>
                <c:pt idx="20">
                  <c:v>5.052110188152148E-2</c:v>
                </c:pt>
                <c:pt idx="21">
                  <c:v>3.0103248131495484E-2</c:v>
                </c:pt>
                <c:pt idx="22">
                  <c:v>6.7143336412782223E-2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9A-47E1-AC7D-04209E683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753199"/>
        <c:axId val="634958591"/>
      </c:areaChart>
      <c:catAx>
        <c:axId val="267753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958591"/>
        <c:crosses val="autoZero"/>
        <c:auto val="1"/>
        <c:lblAlgn val="ctr"/>
        <c:lblOffset val="100"/>
        <c:noMultiLvlLbl val="0"/>
      </c:catAx>
      <c:valAx>
        <c:axId val="63495859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53199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2</xdr:row>
      <xdr:rowOff>6350</xdr:rowOff>
    </xdr:from>
    <xdr:to>
      <xdr:col>12</xdr:col>
      <xdr:colOff>247650</xdr:colOff>
      <xdr:row>18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17F484-1224-48D8-ADCC-93091A01C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212724</xdr:colOff>
      <xdr:row>2</xdr:row>
      <xdr:rowOff>120650</xdr:rowOff>
    </xdr:from>
    <xdr:to>
      <xdr:col>11</xdr:col>
      <xdr:colOff>476249</xdr:colOff>
      <xdr:row>19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1CD43B-4335-493F-AAE7-753E2B048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2"/>
  <sheetViews>
    <sheetView topLeftCell="A436" zoomScaleNormal="100" workbookViewId="0">
      <selection activeCell="F425" sqref="F425"/>
    </sheetView>
  </sheetViews>
  <sheetFormatPr defaultRowHeight="14.5" x14ac:dyDescent="0.35"/>
  <cols>
    <col min="1" max="1" width="12.1796875" style="2" customWidth="1"/>
    <col min="2" max="2" width="6" style="5" customWidth="1"/>
    <col min="3" max="3" width="24.1796875" style="1" bestFit="1" customWidth="1"/>
    <col min="4" max="4" width="6.81640625" style="94" bestFit="1" customWidth="1"/>
    <col min="8" max="8" width="10" bestFit="1" customWidth="1"/>
  </cols>
  <sheetData>
    <row r="1" spans="1:16" x14ac:dyDescent="0.35">
      <c r="A1" s="6" t="s">
        <v>0</v>
      </c>
      <c r="B1" s="7">
        <v>1967</v>
      </c>
      <c r="C1" s="8" t="s">
        <v>1</v>
      </c>
      <c r="D1" s="52">
        <v>350</v>
      </c>
    </row>
    <row r="2" spans="1:16" x14ac:dyDescent="0.35">
      <c r="A2" s="6" t="s">
        <v>0</v>
      </c>
      <c r="B2" s="7">
        <v>1967</v>
      </c>
      <c r="C2" s="8" t="s">
        <v>2</v>
      </c>
      <c r="D2" s="52">
        <v>23</v>
      </c>
      <c r="F2" s="113" t="s">
        <v>86</v>
      </c>
      <c r="G2" s="114" t="s">
        <v>87</v>
      </c>
      <c r="H2" s="115" t="s">
        <v>88</v>
      </c>
      <c r="I2" s="111" t="s">
        <v>89</v>
      </c>
      <c r="J2" s="112" t="s">
        <v>90</v>
      </c>
      <c r="K2" s="2"/>
      <c r="L2" s="113" t="s">
        <v>91</v>
      </c>
      <c r="M2" s="114" t="s">
        <v>92</v>
      </c>
      <c r="N2" s="115" t="s">
        <v>93</v>
      </c>
      <c r="O2" s="111" t="s">
        <v>94</v>
      </c>
      <c r="P2" s="112" t="s">
        <v>95</v>
      </c>
    </row>
    <row r="3" spans="1:16" x14ac:dyDescent="0.35">
      <c r="A3" s="6" t="s">
        <v>0</v>
      </c>
      <c r="B3" s="7">
        <v>1967</v>
      </c>
      <c r="C3" s="8" t="s">
        <v>3</v>
      </c>
      <c r="D3" s="52">
        <v>30</v>
      </c>
      <c r="F3" s="108">
        <f>D1+D2+D3+D8+D9+D11</f>
        <v>714</v>
      </c>
      <c r="G3" s="108">
        <f>D6+D7</f>
        <v>1700</v>
      </c>
      <c r="H3" s="108">
        <f>D4+D5+D10+D12+D13+D14+D15</f>
        <v>353</v>
      </c>
      <c r="I3" s="108">
        <v>10</v>
      </c>
      <c r="J3" s="108">
        <v>0</v>
      </c>
      <c r="K3" s="2"/>
      <c r="L3" s="109">
        <f>(F3/$G6)*100</f>
        <v>25.711199135758012</v>
      </c>
      <c r="M3" s="109">
        <f>(G3/$G6)*100</f>
        <v>61.217140799423845</v>
      </c>
      <c r="N3" s="109">
        <f t="shared" ref="N3:P3" si="0">(H3/$G6)*100</f>
        <v>12.711559236586245</v>
      </c>
      <c r="O3" s="109">
        <f t="shared" si="0"/>
        <v>0.36010082823190492</v>
      </c>
      <c r="P3" s="109">
        <f t="shared" si="0"/>
        <v>0</v>
      </c>
    </row>
    <row r="4" spans="1:16" x14ac:dyDescent="0.35">
      <c r="A4" s="6" t="s">
        <v>0</v>
      </c>
      <c r="B4" s="7">
        <v>1967</v>
      </c>
      <c r="C4" s="8" t="s">
        <v>34</v>
      </c>
      <c r="D4" s="53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5">
      <c r="A5" s="6" t="s">
        <v>0</v>
      </c>
      <c r="B5" s="7">
        <v>1967</v>
      </c>
      <c r="C5" s="8" t="s">
        <v>4</v>
      </c>
      <c r="D5" s="53">
        <v>1</v>
      </c>
      <c r="F5" s="110" t="s">
        <v>96</v>
      </c>
      <c r="G5" s="110" t="s">
        <v>97</v>
      </c>
      <c r="H5" s="110" t="s">
        <v>98</v>
      </c>
      <c r="I5" s="115" t="s">
        <v>99</v>
      </c>
      <c r="J5" s="114" t="s">
        <v>100</v>
      </c>
      <c r="K5" s="113" t="s">
        <v>101</v>
      </c>
      <c r="L5" s="2"/>
      <c r="M5" s="116" t="s">
        <v>102</v>
      </c>
      <c r="N5" s="2"/>
      <c r="O5" s="2"/>
      <c r="P5" s="2"/>
    </row>
    <row r="6" spans="1:16" x14ac:dyDescent="0.35">
      <c r="A6" s="6" t="s">
        <v>0</v>
      </c>
      <c r="B6" s="7">
        <v>1967</v>
      </c>
      <c r="C6" s="8" t="s">
        <v>5</v>
      </c>
      <c r="D6" s="54">
        <v>1100</v>
      </c>
      <c r="F6" s="108">
        <f>SUM(D1:D16)</f>
        <v>2777</v>
      </c>
      <c r="G6" s="108">
        <v>2777</v>
      </c>
      <c r="H6" s="108">
        <v>0</v>
      </c>
      <c r="I6" s="108">
        <f>H3+I3</f>
        <v>363</v>
      </c>
      <c r="J6" s="108">
        <f>G3+I3</f>
        <v>1710</v>
      </c>
      <c r="K6" s="108">
        <f>F3+G3</f>
        <v>2414</v>
      </c>
      <c r="L6" s="2"/>
      <c r="M6" s="108">
        <f>COUNT(D1:D16)</f>
        <v>16</v>
      </c>
      <c r="N6" s="2"/>
      <c r="O6" s="2"/>
      <c r="P6" s="2"/>
    </row>
    <row r="7" spans="1:16" x14ac:dyDescent="0.35">
      <c r="A7" s="6" t="s">
        <v>0</v>
      </c>
      <c r="B7" s="7">
        <v>1967</v>
      </c>
      <c r="C7" s="8" t="s">
        <v>6</v>
      </c>
      <c r="D7" s="54">
        <v>600</v>
      </c>
    </row>
    <row r="8" spans="1:16" x14ac:dyDescent="0.35">
      <c r="A8" s="6" t="s">
        <v>0</v>
      </c>
      <c r="B8" s="7">
        <v>1967</v>
      </c>
      <c r="C8" s="8" t="s">
        <v>7</v>
      </c>
      <c r="D8" s="52">
        <v>250</v>
      </c>
    </row>
    <row r="9" spans="1:16" x14ac:dyDescent="0.35">
      <c r="A9" s="6" t="s">
        <v>0</v>
      </c>
      <c r="B9" s="7">
        <v>1967</v>
      </c>
      <c r="C9" s="8" t="s">
        <v>46</v>
      </c>
      <c r="D9" s="52">
        <v>60</v>
      </c>
    </row>
    <row r="10" spans="1:16" x14ac:dyDescent="0.35">
      <c r="A10" s="6" t="s">
        <v>0</v>
      </c>
      <c r="B10" s="7">
        <v>1967</v>
      </c>
      <c r="C10" s="8" t="s">
        <v>8</v>
      </c>
      <c r="D10" s="53">
        <v>300</v>
      </c>
    </row>
    <row r="11" spans="1:16" x14ac:dyDescent="0.35">
      <c r="A11" s="6" t="s">
        <v>0</v>
      </c>
      <c r="B11" s="7">
        <v>1967</v>
      </c>
      <c r="C11" s="8" t="s">
        <v>9</v>
      </c>
      <c r="D11" s="52">
        <v>1</v>
      </c>
    </row>
    <row r="12" spans="1:16" x14ac:dyDescent="0.35">
      <c r="A12" s="6" t="s">
        <v>0</v>
      </c>
      <c r="B12" s="7">
        <v>1967</v>
      </c>
      <c r="C12" s="8" t="s">
        <v>10</v>
      </c>
      <c r="D12" s="53">
        <v>1</v>
      </c>
    </row>
    <row r="13" spans="1:16" x14ac:dyDescent="0.35">
      <c r="A13" s="6" t="s">
        <v>0</v>
      </c>
      <c r="B13" s="7">
        <v>1967</v>
      </c>
      <c r="C13" s="8" t="s">
        <v>11</v>
      </c>
      <c r="D13" s="53">
        <v>1</v>
      </c>
    </row>
    <row r="14" spans="1:16" x14ac:dyDescent="0.35">
      <c r="A14" s="6" t="s">
        <v>0</v>
      </c>
      <c r="B14" s="7">
        <v>1967</v>
      </c>
      <c r="C14" s="8" t="s">
        <v>142</v>
      </c>
      <c r="D14" s="53">
        <v>33</v>
      </c>
    </row>
    <row r="15" spans="1:16" x14ac:dyDescent="0.35">
      <c r="A15" s="6" t="s">
        <v>0</v>
      </c>
      <c r="B15" s="7">
        <v>1967</v>
      </c>
      <c r="C15" s="8" t="s">
        <v>12</v>
      </c>
      <c r="D15" s="53">
        <v>15</v>
      </c>
    </row>
    <row r="16" spans="1:16" ht="15" thickBot="1" x14ac:dyDescent="0.4">
      <c r="A16" s="26" t="s">
        <v>0</v>
      </c>
      <c r="B16" s="27">
        <v>1967</v>
      </c>
      <c r="C16" s="28" t="s">
        <v>13</v>
      </c>
      <c r="D16" s="55">
        <v>10</v>
      </c>
    </row>
    <row r="17" spans="1:16" x14ac:dyDescent="0.35">
      <c r="A17" s="23" t="s">
        <v>0</v>
      </c>
      <c r="B17" s="117">
        <v>1969</v>
      </c>
      <c r="C17" s="25" t="s">
        <v>1</v>
      </c>
      <c r="D17" s="56">
        <v>200</v>
      </c>
    </row>
    <row r="18" spans="1:16" x14ac:dyDescent="0.35">
      <c r="A18" s="6" t="s">
        <v>0</v>
      </c>
      <c r="B18" s="118">
        <v>1969</v>
      </c>
      <c r="C18" s="8" t="s">
        <v>2</v>
      </c>
      <c r="D18" s="52">
        <v>1000</v>
      </c>
      <c r="F18" s="113" t="s">
        <v>86</v>
      </c>
      <c r="G18" s="114" t="s">
        <v>87</v>
      </c>
      <c r="H18" s="115" t="s">
        <v>88</v>
      </c>
      <c r="I18" s="111" t="s">
        <v>89</v>
      </c>
      <c r="J18" s="112" t="s">
        <v>90</v>
      </c>
      <c r="K18" s="2"/>
      <c r="L18" s="113" t="s">
        <v>91</v>
      </c>
      <c r="M18" s="114" t="s">
        <v>92</v>
      </c>
      <c r="N18" s="115" t="s">
        <v>93</v>
      </c>
      <c r="O18" s="111" t="s">
        <v>94</v>
      </c>
      <c r="P18" s="112" t="s">
        <v>95</v>
      </c>
    </row>
    <row r="19" spans="1:16" x14ac:dyDescent="0.35">
      <c r="A19" s="6" t="s">
        <v>0</v>
      </c>
      <c r="B19" s="118">
        <v>1969</v>
      </c>
      <c r="C19" s="8" t="s">
        <v>5</v>
      </c>
      <c r="D19" s="54">
        <v>2000</v>
      </c>
      <c r="F19" s="108">
        <f>D17+D18+D21+D23+D24+D25</f>
        <v>5478</v>
      </c>
      <c r="G19" s="108">
        <f>D19+D20+D22</f>
        <v>2161</v>
      </c>
      <c r="H19" s="108">
        <f>D26+D27+D28</f>
        <v>1127</v>
      </c>
      <c r="I19" s="108">
        <v>10</v>
      </c>
      <c r="J19" s="108">
        <v>0</v>
      </c>
      <c r="K19" s="2"/>
      <c r="L19" s="109">
        <f>(F19/$G22)*100</f>
        <v>62.42023701002735</v>
      </c>
      <c r="M19" s="109">
        <f>(G19/$G22)*100</f>
        <v>24.623974475843209</v>
      </c>
      <c r="N19" s="109">
        <f t="shared" ref="N19" si="1">(H19/$G22)*100</f>
        <v>12.841841385597084</v>
      </c>
      <c r="O19" s="109">
        <f t="shared" ref="O19" si="2">(I19/$G22)*100</f>
        <v>0.11394712853236097</v>
      </c>
      <c r="P19" s="109">
        <f t="shared" ref="P19" si="3">(J19/$G22)*100</f>
        <v>0</v>
      </c>
    </row>
    <row r="20" spans="1:16" x14ac:dyDescent="0.35">
      <c r="A20" s="6" t="s">
        <v>0</v>
      </c>
      <c r="B20" s="118">
        <v>1969</v>
      </c>
      <c r="C20" s="8" t="s">
        <v>6</v>
      </c>
      <c r="D20" s="54">
        <v>160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35">
      <c r="A21" s="6" t="s">
        <v>0</v>
      </c>
      <c r="B21" s="118">
        <v>1969</v>
      </c>
      <c r="C21" s="8" t="s">
        <v>14</v>
      </c>
      <c r="D21" s="52">
        <v>20</v>
      </c>
      <c r="F21" s="110" t="s">
        <v>96</v>
      </c>
      <c r="G21" s="110" t="s">
        <v>97</v>
      </c>
      <c r="H21" s="110" t="s">
        <v>98</v>
      </c>
      <c r="I21" s="115" t="s">
        <v>99</v>
      </c>
      <c r="J21" s="114" t="s">
        <v>100</v>
      </c>
      <c r="K21" s="113" t="s">
        <v>101</v>
      </c>
      <c r="L21" s="2"/>
      <c r="M21" s="116" t="s">
        <v>102</v>
      </c>
      <c r="N21" s="2"/>
      <c r="O21" s="2"/>
      <c r="P21" s="2"/>
    </row>
    <row r="22" spans="1:16" x14ac:dyDescent="0.35">
      <c r="A22" s="6" t="s">
        <v>0</v>
      </c>
      <c r="B22" s="118">
        <v>1969</v>
      </c>
      <c r="C22" s="8" t="s">
        <v>15</v>
      </c>
      <c r="D22" s="54">
        <v>1</v>
      </c>
      <c r="F22" s="108">
        <f>SUM(D17:D30)</f>
        <v>28776</v>
      </c>
      <c r="G22" s="108">
        <f>F22-H22</f>
        <v>8776</v>
      </c>
      <c r="H22" s="108">
        <v>20000</v>
      </c>
      <c r="I22" s="108">
        <f>H19+I19</f>
        <v>1137</v>
      </c>
      <c r="J22" s="108">
        <f>G19+I19</f>
        <v>2171</v>
      </c>
      <c r="K22" s="108">
        <f>F19+G19</f>
        <v>7639</v>
      </c>
      <c r="L22" s="2"/>
      <c r="M22" s="108">
        <f>COUNT(D17:D29)</f>
        <v>13</v>
      </c>
      <c r="N22" s="2"/>
      <c r="O22" s="2"/>
      <c r="P22" s="2"/>
    </row>
    <row r="23" spans="1:16" x14ac:dyDescent="0.35">
      <c r="A23" s="6" t="s">
        <v>0</v>
      </c>
      <c r="B23" s="118">
        <v>1969</v>
      </c>
      <c r="C23" s="8" t="s">
        <v>16</v>
      </c>
      <c r="D23" s="52">
        <v>6</v>
      </c>
    </row>
    <row r="24" spans="1:16" x14ac:dyDescent="0.35">
      <c r="A24" s="6" t="s">
        <v>0</v>
      </c>
      <c r="B24" s="118">
        <v>1969</v>
      </c>
      <c r="C24" s="8" t="s">
        <v>7</v>
      </c>
      <c r="D24" s="52">
        <v>4250</v>
      </c>
    </row>
    <row r="25" spans="1:16" x14ac:dyDescent="0.35">
      <c r="A25" s="6" t="s">
        <v>0</v>
      </c>
      <c r="B25" s="118">
        <v>1969</v>
      </c>
      <c r="C25" s="8" t="s">
        <v>46</v>
      </c>
      <c r="D25" s="52">
        <v>2</v>
      </c>
    </row>
    <row r="26" spans="1:16" x14ac:dyDescent="0.35">
      <c r="A26" s="6" t="s">
        <v>0</v>
      </c>
      <c r="B26" s="118">
        <v>1969</v>
      </c>
      <c r="C26" s="8" t="s">
        <v>8</v>
      </c>
      <c r="D26" s="53">
        <v>23</v>
      </c>
    </row>
    <row r="27" spans="1:16" x14ac:dyDescent="0.35">
      <c r="A27" s="6" t="s">
        <v>0</v>
      </c>
      <c r="B27" s="118">
        <v>1969</v>
      </c>
      <c r="C27" s="8" t="s">
        <v>12</v>
      </c>
      <c r="D27" s="53">
        <v>1100</v>
      </c>
    </row>
    <row r="28" spans="1:16" x14ac:dyDescent="0.35">
      <c r="A28" s="6" t="s">
        <v>0</v>
      </c>
      <c r="B28" s="118">
        <v>1969</v>
      </c>
      <c r="C28" s="8" t="s">
        <v>17</v>
      </c>
      <c r="D28" s="53">
        <v>4</v>
      </c>
    </row>
    <row r="29" spans="1:16" x14ac:dyDescent="0.35">
      <c r="A29" s="6" t="s">
        <v>0</v>
      </c>
      <c r="B29" s="118">
        <v>1969</v>
      </c>
      <c r="C29" s="8" t="s">
        <v>13</v>
      </c>
      <c r="D29" s="57">
        <v>10</v>
      </c>
    </row>
    <row r="30" spans="1:16" ht="15" thickBot="1" x14ac:dyDescent="0.4">
      <c r="A30" s="26" t="s">
        <v>0</v>
      </c>
      <c r="B30" s="119">
        <v>1969</v>
      </c>
      <c r="C30" s="30" t="s">
        <v>49</v>
      </c>
      <c r="D30" s="58">
        <v>20000</v>
      </c>
    </row>
    <row r="31" spans="1:16" x14ac:dyDescent="0.35">
      <c r="A31" s="23" t="s">
        <v>0</v>
      </c>
      <c r="B31" s="24">
        <v>1970</v>
      </c>
      <c r="C31" s="25" t="s">
        <v>18</v>
      </c>
      <c r="D31" s="56">
        <v>50</v>
      </c>
    </row>
    <row r="32" spans="1:16" x14ac:dyDescent="0.35">
      <c r="A32" s="6" t="s">
        <v>0</v>
      </c>
      <c r="B32" s="7">
        <v>1970</v>
      </c>
      <c r="C32" s="8" t="s">
        <v>1</v>
      </c>
      <c r="D32" s="52">
        <v>1000</v>
      </c>
      <c r="F32" s="113" t="s">
        <v>86</v>
      </c>
      <c r="G32" s="114" t="s">
        <v>87</v>
      </c>
      <c r="H32" s="115" t="s">
        <v>88</v>
      </c>
      <c r="I32" s="111" t="s">
        <v>89</v>
      </c>
      <c r="J32" s="112" t="s">
        <v>90</v>
      </c>
      <c r="K32" s="2"/>
      <c r="L32" s="113" t="s">
        <v>91</v>
      </c>
      <c r="M32" s="114" t="s">
        <v>92</v>
      </c>
      <c r="N32" s="115" t="s">
        <v>93</v>
      </c>
      <c r="O32" s="111" t="s">
        <v>94</v>
      </c>
      <c r="P32" s="112" t="s">
        <v>95</v>
      </c>
    </row>
    <row r="33" spans="1:16" x14ac:dyDescent="0.35">
      <c r="A33" s="6" t="s">
        <v>0</v>
      </c>
      <c r="B33" s="7">
        <v>1970</v>
      </c>
      <c r="C33" s="8" t="s">
        <v>5</v>
      </c>
      <c r="D33" s="54">
        <v>2000</v>
      </c>
      <c r="F33" s="108">
        <f>D31+D32+D35+D38</f>
        <v>4060</v>
      </c>
      <c r="G33" s="108">
        <f>D33+D34+D36+D39</f>
        <v>2043</v>
      </c>
      <c r="H33" s="108">
        <v>1300</v>
      </c>
      <c r="I33" s="108">
        <v>0</v>
      </c>
      <c r="J33" s="108">
        <v>0</v>
      </c>
      <c r="K33" s="2"/>
      <c r="L33" s="109">
        <f>(F33/$G36)*100</f>
        <v>54.842631365662562</v>
      </c>
      <c r="M33" s="109">
        <f>(G33/$G36)*100</f>
        <v>27.596920167499661</v>
      </c>
      <c r="N33" s="109">
        <f t="shared" ref="N33" si="4">(H33/$G36)*100</f>
        <v>17.560448466837769</v>
      </c>
      <c r="O33" s="109">
        <f t="shared" ref="O33" si="5">(I33/$G36)*100</f>
        <v>0</v>
      </c>
      <c r="P33" s="109">
        <f t="shared" ref="P33" si="6">(J33/$G36)*100</f>
        <v>0</v>
      </c>
    </row>
    <row r="34" spans="1:16" x14ac:dyDescent="0.35">
      <c r="A34" s="6" t="s">
        <v>0</v>
      </c>
      <c r="B34" s="7">
        <v>1970</v>
      </c>
      <c r="C34" s="8" t="s">
        <v>6</v>
      </c>
      <c r="D34" s="54">
        <v>30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35">
      <c r="A35" s="6" t="s">
        <v>0</v>
      </c>
      <c r="B35" s="7">
        <v>1970</v>
      </c>
      <c r="C35" s="8" t="s">
        <v>7</v>
      </c>
      <c r="D35" s="52">
        <v>3000</v>
      </c>
      <c r="F35" s="110" t="s">
        <v>96</v>
      </c>
      <c r="G35" s="110" t="s">
        <v>97</v>
      </c>
      <c r="H35" s="110" t="s">
        <v>98</v>
      </c>
      <c r="I35" s="115" t="s">
        <v>99</v>
      </c>
      <c r="J35" s="114" t="s">
        <v>100</v>
      </c>
      <c r="K35" s="113" t="s">
        <v>101</v>
      </c>
      <c r="L35" s="2"/>
      <c r="M35" s="116" t="s">
        <v>102</v>
      </c>
      <c r="N35" s="2"/>
      <c r="O35" s="2"/>
      <c r="P35" s="2"/>
    </row>
    <row r="36" spans="1:16" x14ac:dyDescent="0.35">
      <c r="A36" s="6" t="s">
        <v>0</v>
      </c>
      <c r="B36" s="7">
        <v>1970</v>
      </c>
      <c r="C36" s="8" t="s">
        <v>19</v>
      </c>
      <c r="D36" s="54">
        <v>10</v>
      </c>
      <c r="F36" s="108">
        <f>SUM(D31:D39)</f>
        <v>7403</v>
      </c>
      <c r="G36" s="108">
        <f>F36-H36</f>
        <v>7403</v>
      </c>
      <c r="H36" s="108">
        <v>0</v>
      </c>
      <c r="I36" s="108">
        <f>H33+I33</f>
        <v>1300</v>
      </c>
      <c r="J36" s="108">
        <f>G33+I33</f>
        <v>2043</v>
      </c>
      <c r="K36" s="108">
        <f>F33+G33</f>
        <v>6103</v>
      </c>
      <c r="L36" s="2"/>
      <c r="M36" s="108">
        <f>COUNT(D31:D39)</f>
        <v>9</v>
      </c>
      <c r="N36" s="2"/>
      <c r="O36" s="2"/>
      <c r="P36" s="2"/>
    </row>
    <row r="37" spans="1:16" x14ac:dyDescent="0.35">
      <c r="A37" s="6" t="s">
        <v>0</v>
      </c>
      <c r="B37" s="7">
        <v>1970</v>
      </c>
      <c r="C37" s="8" t="s">
        <v>8</v>
      </c>
      <c r="D37" s="53">
        <v>1300</v>
      </c>
    </row>
    <row r="38" spans="1:16" x14ac:dyDescent="0.35">
      <c r="A38" s="6" t="s">
        <v>0</v>
      </c>
      <c r="B38" s="7">
        <v>1970</v>
      </c>
      <c r="C38" s="8" t="s">
        <v>20</v>
      </c>
      <c r="D38" s="52">
        <v>10</v>
      </c>
    </row>
    <row r="39" spans="1:16" ht="15" thickBot="1" x14ac:dyDescent="0.4">
      <c r="A39" s="26" t="s">
        <v>0</v>
      </c>
      <c r="B39" s="27">
        <v>1970</v>
      </c>
      <c r="C39" s="28" t="s">
        <v>21</v>
      </c>
      <c r="D39" s="59">
        <v>3</v>
      </c>
    </row>
    <row r="40" spans="1:16" x14ac:dyDescent="0.35">
      <c r="A40" s="23" t="s">
        <v>0</v>
      </c>
      <c r="B40" s="24">
        <v>1971</v>
      </c>
      <c r="C40" s="25" t="s">
        <v>22</v>
      </c>
      <c r="D40" s="56">
        <v>60</v>
      </c>
    </row>
    <row r="41" spans="1:16" x14ac:dyDescent="0.35">
      <c r="A41" s="6" t="s">
        <v>0</v>
      </c>
      <c r="B41" s="7">
        <v>1971</v>
      </c>
      <c r="C41" s="8" t="s">
        <v>18</v>
      </c>
      <c r="D41" s="52">
        <v>182</v>
      </c>
      <c r="F41" s="113" t="s">
        <v>86</v>
      </c>
      <c r="G41" s="114" t="s">
        <v>87</v>
      </c>
      <c r="H41" s="115" t="s">
        <v>88</v>
      </c>
      <c r="I41" s="111" t="s">
        <v>89</v>
      </c>
      <c r="J41" s="112" t="s">
        <v>90</v>
      </c>
      <c r="K41" s="2"/>
      <c r="L41" s="113" t="s">
        <v>91</v>
      </c>
      <c r="M41" s="114" t="s">
        <v>92</v>
      </c>
      <c r="N41" s="115" t="s">
        <v>93</v>
      </c>
      <c r="O41" s="111" t="s">
        <v>94</v>
      </c>
      <c r="P41" s="112" t="s">
        <v>95</v>
      </c>
    </row>
    <row r="42" spans="1:16" x14ac:dyDescent="0.35">
      <c r="A42" s="6" t="s">
        <v>0</v>
      </c>
      <c r="B42" s="7">
        <v>1971</v>
      </c>
      <c r="C42" s="8" t="s">
        <v>1</v>
      </c>
      <c r="D42" s="52">
        <v>2370</v>
      </c>
      <c r="F42" s="108">
        <f>D40+D41+D42+D46+D47</f>
        <v>6202</v>
      </c>
      <c r="G42" s="108">
        <f>D43+D44+D45</f>
        <v>1721</v>
      </c>
      <c r="H42" s="108">
        <v>142</v>
      </c>
      <c r="I42" s="108">
        <v>0</v>
      </c>
      <c r="J42" s="108">
        <v>0</v>
      </c>
      <c r="K42" s="2"/>
      <c r="L42" s="109">
        <f>(F42/$G45)*100</f>
        <v>76.900185988840676</v>
      </c>
      <c r="M42" s="109">
        <f>(G42/$G45)*100</f>
        <v>21.33911965282083</v>
      </c>
      <c r="N42" s="109">
        <f t="shared" ref="N42" si="7">(H42/$G45)*100</f>
        <v>1.7606943583384997</v>
      </c>
      <c r="O42" s="109">
        <f t="shared" ref="O42" si="8">(I42/$G45)*100</f>
        <v>0</v>
      </c>
      <c r="P42" s="109">
        <f t="shared" ref="P42" si="9">(J42/$G45)*100</f>
        <v>0</v>
      </c>
    </row>
    <row r="43" spans="1:16" x14ac:dyDescent="0.35">
      <c r="A43" s="6" t="s">
        <v>0</v>
      </c>
      <c r="B43" s="7">
        <v>1971</v>
      </c>
      <c r="C43" s="8" t="s">
        <v>5</v>
      </c>
      <c r="D43" s="54">
        <v>659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35">
      <c r="A44" s="6" t="s">
        <v>0</v>
      </c>
      <c r="B44" s="7">
        <v>1971</v>
      </c>
      <c r="C44" s="8" t="s">
        <v>6</v>
      </c>
      <c r="D44" s="54">
        <v>1060</v>
      </c>
      <c r="F44" s="110" t="s">
        <v>96</v>
      </c>
      <c r="G44" s="110" t="s">
        <v>97</v>
      </c>
      <c r="H44" s="110" t="s">
        <v>98</v>
      </c>
      <c r="I44" s="115" t="s">
        <v>99</v>
      </c>
      <c r="J44" s="114" t="s">
        <v>100</v>
      </c>
      <c r="K44" s="113" t="s">
        <v>101</v>
      </c>
      <c r="L44" s="2"/>
      <c r="M44" s="116" t="s">
        <v>102</v>
      </c>
      <c r="N44" s="2"/>
      <c r="O44" s="2"/>
      <c r="P44" s="2"/>
    </row>
    <row r="45" spans="1:16" x14ac:dyDescent="0.35">
      <c r="A45" s="6" t="s">
        <v>0</v>
      </c>
      <c r="B45" s="7">
        <v>1971</v>
      </c>
      <c r="C45" s="8" t="s">
        <v>15</v>
      </c>
      <c r="D45" s="54">
        <v>2</v>
      </c>
      <c r="F45" s="108">
        <f>SUM(D40:D49)</f>
        <v>9365</v>
      </c>
      <c r="G45" s="108">
        <f>F45-H45</f>
        <v>8065</v>
      </c>
      <c r="H45" s="108">
        <v>1300</v>
      </c>
      <c r="I45" s="108">
        <f>H42+I42</f>
        <v>142</v>
      </c>
      <c r="J45" s="108">
        <f>G42+I42</f>
        <v>1721</v>
      </c>
      <c r="K45" s="108">
        <f>F42+G42</f>
        <v>7923</v>
      </c>
      <c r="L45" s="2"/>
      <c r="M45" s="108">
        <f>COUNT(D40:D48)</f>
        <v>9</v>
      </c>
      <c r="N45" s="2"/>
      <c r="O45" s="2"/>
      <c r="P45" s="2"/>
    </row>
    <row r="46" spans="1:16" x14ac:dyDescent="0.35">
      <c r="A46" s="6" t="s">
        <v>0</v>
      </c>
      <c r="B46" s="7">
        <v>1971</v>
      </c>
      <c r="C46" s="8" t="s">
        <v>7</v>
      </c>
      <c r="D46" s="52">
        <v>3555</v>
      </c>
    </row>
    <row r="47" spans="1:16" x14ac:dyDescent="0.35">
      <c r="A47" s="6" t="s">
        <v>0</v>
      </c>
      <c r="B47" s="7">
        <v>1971</v>
      </c>
      <c r="C47" s="8" t="s">
        <v>46</v>
      </c>
      <c r="D47" s="52">
        <v>35</v>
      </c>
    </row>
    <row r="48" spans="1:16" x14ac:dyDescent="0.35">
      <c r="A48" s="6" t="s">
        <v>0</v>
      </c>
      <c r="B48" s="7">
        <v>1971</v>
      </c>
      <c r="C48" s="8" t="s">
        <v>8</v>
      </c>
      <c r="D48" s="53">
        <v>142</v>
      </c>
    </row>
    <row r="49" spans="1:16" ht="15" thickBot="1" x14ac:dyDescent="0.4">
      <c r="A49" s="26" t="s">
        <v>0</v>
      </c>
      <c r="B49" s="27">
        <v>1971</v>
      </c>
      <c r="C49" s="30" t="s">
        <v>49</v>
      </c>
      <c r="D49" s="58">
        <v>1300</v>
      </c>
    </row>
    <row r="50" spans="1:16" x14ac:dyDescent="0.35">
      <c r="A50" s="23" t="s">
        <v>0</v>
      </c>
      <c r="B50" s="24">
        <v>1972</v>
      </c>
      <c r="C50" s="25" t="s">
        <v>22</v>
      </c>
      <c r="D50" s="56">
        <v>3</v>
      </c>
    </row>
    <row r="51" spans="1:16" x14ac:dyDescent="0.35">
      <c r="A51" s="6" t="s">
        <v>0</v>
      </c>
      <c r="B51" s="7">
        <v>1972</v>
      </c>
      <c r="C51" s="8" t="s">
        <v>47</v>
      </c>
      <c r="D51" s="54">
        <v>2</v>
      </c>
      <c r="F51" s="113" t="s">
        <v>86</v>
      </c>
      <c r="G51" s="114" t="s">
        <v>87</v>
      </c>
      <c r="H51" s="115" t="s">
        <v>88</v>
      </c>
      <c r="I51" s="111" t="s">
        <v>89</v>
      </c>
      <c r="J51" s="112" t="s">
        <v>90</v>
      </c>
      <c r="K51" s="2"/>
      <c r="L51" s="113" t="s">
        <v>91</v>
      </c>
      <c r="M51" s="114" t="s">
        <v>92</v>
      </c>
      <c r="N51" s="115" t="s">
        <v>93</v>
      </c>
      <c r="O51" s="111" t="s">
        <v>94</v>
      </c>
      <c r="P51" s="112" t="s">
        <v>95</v>
      </c>
    </row>
    <row r="52" spans="1:16" x14ac:dyDescent="0.35">
      <c r="A52" s="6" t="s">
        <v>0</v>
      </c>
      <c r="B52" s="7">
        <v>1972</v>
      </c>
      <c r="C52" s="8" t="s">
        <v>18</v>
      </c>
      <c r="D52" s="52">
        <v>150</v>
      </c>
      <c r="F52" s="108">
        <f>D50+D52+D53+D56+D57+D58</f>
        <v>7943</v>
      </c>
      <c r="G52" s="108">
        <f>D51+D54+D55</f>
        <v>5389</v>
      </c>
      <c r="H52" s="108">
        <v>0</v>
      </c>
      <c r="I52" s="108">
        <v>0</v>
      </c>
      <c r="J52" s="108">
        <v>0</v>
      </c>
      <c r="K52" s="2"/>
      <c r="L52" s="109">
        <f>(F52/$G55)*100</f>
        <v>59.578457845784584</v>
      </c>
      <c r="M52" s="109">
        <f>(G52/$G55)*100</f>
        <v>40.421542154215423</v>
      </c>
      <c r="N52" s="109">
        <f t="shared" ref="N52" si="10">(H52/$G55)*100</f>
        <v>0</v>
      </c>
      <c r="O52" s="109">
        <f t="shared" ref="O52" si="11">(I52/$G55)*100</f>
        <v>0</v>
      </c>
      <c r="P52" s="109">
        <f t="shared" ref="P52" si="12">(J52/$G55)*100</f>
        <v>0</v>
      </c>
    </row>
    <row r="53" spans="1:16" x14ac:dyDescent="0.35">
      <c r="A53" s="6" t="s">
        <v>0</v>
      </c>
      <c r="B53" s="7">
        <v>1972</v>
      </c>
      <c r="C53" s="8" t="s">
        <v>1</v>
      </c>
      <c r="D53" s="52">
        <v>1829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35">
      <c r="A54" s="6" t="s">
        <v>0</v>
      </c>
      <c r="B54" s="7">
        <v>1972</v>
      </c>
      <c r="C54" s="8" t="s">
        <v>5</v>
      </c>
      <c r="D54" s="54">
        <v>4674</v>
      </c>
      <c r="F54" s="110" t="s">
        <v>96</v>
      </c>
      <c r="G54" s="110" t="s">
        <v>97</v>
      </c>
      <c r="H54" s="110" t="s">
        <v>98</v>
      </c>
      <c r="I54" s="115" t="s">
        <v>99</v>
      </c>
      <c r="J54" s="114" t="s">
        <v>100</v>
      </c>
      <c r="K54" s="113" t="s">
        <v>101</v>
      </c>
      <c r="L54" s="2"/>
      <c r="M54" s="116" t="s">
        <v>102</v>
      </c>
      <c r="N54" s="2"/>
      <c r="O54" s="2"/>
      <c r="P54" s="2"/>
    </row>
    <row r="55" spans="1:16" x14ac:dyDescent="0.35">
      <c r="A55" s="6" t="s">
        <v>0</v>
      </c>
      <c r="B55" s="7">
        <v>1972</v>
      </c>
      <c r="C55" s="8" t="s">
        <v>6</v>
      </c>
      <c r="D55" s="54">
        <v>713</v>
      </c>
      <c r="F55" s="108">
        <f>SUM(D50:D59)</f>
        <v>13592</v>
      </c>
      <c r="G55" s="108">
        <f>F55-H55</f>
        <v>13332</v>
      </c>
      <c r="H55" s="108">
        <v>260</v>
      </c>
      <c r="I55" s="108">
        <f>H52+I52</f>
        <v>0</v>
      </c>
      <c r="J55" s="108">
        <f>G52+I52</f>
        <v>5389</v>
      </c>
      <c r="K55" s="108">
        <f>F52+G52</f>
        <v>13332</v>
      </c>
      <c r="L55" s="2"/>
      <c r="M55" s="108">
        <f>COUNT(D50:D58)</f>
        <v>9</v>
      </c>
      <c r="N55" s="2"/>
      <c r="O55" s="2"/>
      <c r="P55" s="2"/>
    </row>
    <row r="56" spans="1:16" x14ac:dyDescent="0.35">
      <c r="A56" s="6" t="s">
        <v>0</v>
      </c>
      <c r="B56" s="7">
        <v>1972</v>
      </c>
      <c r="C56" s="8" t="s">
        <v>7</v>
      </c>
      <c r="D56" s="52">
        <v>5792</v>
      </c>
    </row>
    <row r="57" spans="1:16" x14ac:dyDescent="0.35">
      <c r="A57" s="6" t="s">
        <v>0</v>
      </c>
      <c r="B57" s="7">
        <v>1972</v>
      </c>
      <c r="C57" s="8" t="s">
        <v>46</v>
      </c>
      <c r="D57" s="52">
        <v>140</v>
      </c>
    </row>
    <row r="58" spans="1:16" x14ac:dyDescent="0.35">
      <c r="A58" s="6" t="s">
        <v>0</v>
      </c>
      <c r="B58" s="7">
        <v>1972</v>
      </c>
      <c r="C58" s="8" t="s">
        <v>45</v>
      </c>
      <c r="D58" s="52">
        <v>29</v>
      </c>
    </row>
    <row r="59" spans="1:16" ht="15" thickBot="1" x14ac:dyDescent="0.4">
      <c r="A59" s="26" t="s">
        <v>0</v>
      </c>
      <c r="B59" s="27">
        <v>1972</v>
      </c>
      <c r="C59" s="30" t="s">
        <v>49</v>
      </c>
      <c r="D59" s="58">
        <v>260</v>
      </c>
    </row>
    <row r="60" spans="1:16" x14ac:dyDescent="0.35">
      <c r="A60" s="23" t="s">
        <v>0</v>
      </c>
      <c r="B60" s="24">
        <v>1973</v>
      </c>
      <c r="C60" s="25" t="s">
        <v>22</v>
      </c>
      <c r="D60" s="56">
        <v>1000</v>
      </c>
    </row>
    <row r="61" spans="1:16" x14ac:dyDescent="0.35">
      <c r="A61" s="6" t="s">
        <v>0</v>
      </c>
      <c r="B61" s="7">
        <v>1973</v>
      </c>
      <c r="C61" s="8" t="s">
        <v>18</v>
      </c>
      <c r="D61" s="52">
        <v>75</v>
      </c>
      <c r="F61" s="113" t="s">
        <v>86</v>
      </c>
      <c r="G61" s="114" t="s">
        <v>87</v>
      </c>
      <c r="H61" s="115" t="s">
        <v>88</v>
      </c>
      <c r="I61" s="111" t="s">
        <v>89</v>
      </c>
      <c r="J61" s="112" t="s">
        <v>90</v>
      </c>
      <c r="K61" s="2"/>
      <c r="L61" s="113" t="s">
        <v>91</v>
      </c>
      <c r="M61" s="114" t="s">
        <v>92</v>
      </c>
      <c r="N61" s="115" t="s">
        <v>93</v>
      </c>
      <c r="O61" s="111" t="s">
        <v>94</v>
      </c>
      <c r="P61" s="112" t="s">
        <v>95</v>
      </c>
    </row>
    <row r="62" spans="1:16" x14ac:dyDescent="0.35">
      <c r="A62" s="6" t="s">
        <v>0</v>
      </c>
      <c r="B62" s="7">
        <v>1973</v>
      </c>
      <c r="C62" s="8" t="s">
        <v>1</v>
      </c>
      <c r="D62" s="52">
        <v>1860</v>
      </c>
      <c r="F62" s="108">
        <f>D60+D61+D62+D66+D67</f>
        <v>7855</v>
      </c>
      <c r="G62" s="108">
        <f>D63+D64+D65+D69</f>
        <v>22313</v>
      </c>
      <c r="H62" s="108">
        <v>555</v>
      </c>
      <c r="I62" s="108">
        <v>0</v>
      </c>
      <c r="J62" s="108">
        <v>0</v>
      </c>
      <c r="K62" s="2"/>
      <c r="L62" s="109">
        <f>(F62/$G65)*100</f>
        <v>25.567164664909026</v>
      </c>
      <c r="M62" s="109">
        <f>(G62/$G65)*100</f>
        <v>72.626371122611715</v>
      </c>
      <c r="N62" s="109">
        <f t="shared" ref="N62" si="13">(H62/$G65)*100</f>
        <v>1.8064642124792503</v>
      </c>
      <c r="O62" s="109">
        <f t="shared" ref="O62" si="14">(I62/$G65)*100</f>
        <v>0</v>
      </c>
      <c r="P62" s="109">
        <f t="shared" ref="P62" si="15">(J62/$G65)*100</f>
        <v>0</v>
      </c>
    </row>
    <row r="63" spans="1:16" x14ac:dyDescent="0.35">
      <c r="A63" s="6" t="s">
        <v>0</v>
      </c>
      <c r="B63" s="7">
        <v>1973</v>
      </c>
      <c r="C63" s="8" t="s">
        <v>5</v>
      </c>
      <c r="D63" s="54">
        <v>20120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35">
      <c r="A64" s="6" t="s">
        <v>0</v>
      </c>
      <c r="B64" s="7">
        <v>1973</v>
      </c>
      <c r="C64" s="8" t="s">
        <v>6</v>
      </c>
      <c r="D64" s="54">
        <v>2190</v>
      </c>
      <c r="F64" s="110" t="s">
        <v>96</v>
      </c>
      <c r="G64" s="110" t="s">
        <v>97</v>
      </c>
      <c r="H64" s="110" t="s">
        <v>98</v>
      </c>
      <c r="I64" s="115" t="s">
        <v>99</v>
      </c>
      <c r="J64" s="114" t="s">
        <v>100</v>
      </c>
      <c r="K64" s="113" t="s">
        <v>101</v>
      </c>
      <c r="L64" s="2"/>
      <c r="M64" s="116" t="s">
        <v>102</v>
      </c>
      <c r="N64" s="2"/>
      <c r="O64" s="2"/>
      <c r="P64" s="2"/>
    </row>
    <row r="65" spans="1:16" x14ac:dyDescent="0.35">
      <c r="A65" s="6" t="s">
        <v>0</v>
      </c>
      <c r="B65" s="7">
        <v>1973</v>
      </c>
      <c r="C65" s="8" t="s">
        <v>15</v>
      </c>
      <c r="D65" s="54">
        <v>2</v>
      </c>
      <c r="F65" s="108">
        <f>SUM(D60:D70)</f>
        <v>34923</v>
      </c>
      <c r="G65" s="108">
        <f>F65-H65</f>
        <v>30723</v>
      </c>
      <c r="H65" s="108">
        <v>4200</v>
      </c>
      <c r="I65" s="108">
        <f>H62+I62</f>
        <v>555</v>
      </c>
      <c r="J65" s="108">
        <f>G62+I62</f>
        <v>22313</v>
      </c>
      <c r="K65" s="108">
        <f>F62+G62</f>
        <v>30168</v>
      </c>
      <c r="L65" s="2"/>
      <c r="M65" s="108">
        <f>COUNT(D60:D69)</f>
        <v>10</v>
      </c>
      <c r="N65" s="2"/>
      <c r="O65" s="2"/>
      <c r="P65" s="2"/>
    </row>
    <row r="66" spans="1:16" x14ac:dyDescent="0.35">
      <c r="A66" s="6" t="s">
        <v>0</v>
      </c>
      <c r="B66" s="7">
        <v>1973</v>
      </c>
      <c r="C66" s="8" t="s">
        <v>7</v>
      </c>
      <c r="D66" s="52">
        <v>4770</v>
      </c>
    </row>
    <row r="67" spans="1:16" x14ac:dyDescent="0.35">
      <c r="A67" s="6" t="s">
        <v>0</v>
      </c>
      <c r="B67" s="7">
        <v>1973</v>
      </c>
      <c r="C67" s="8" t="s">
        <v>46</v>
      </c>
      <c r="D67" s="52">
        <v>150</v>
      </c>
    </row>
    <row r="68" spans="1:16" x14ac:dyDescent="0.35">
      <c r="A68" s="6" t="s">
        <v>0</v>
      </c>
      <c r="B68" s="7">
        <v>1973</v>
      </c>
      <c r="C68" s="8" t="s">
        <v>8</v>
      </c>
      <c r="D68" s="53">
        <v>555</v>
      </c>
    </row>
    <row r="69" spans="1:16" x14ac:dyDescent="0.35">
      <c r="A69" s="6" t="s">
        <v>0</v>
      </c>
      <c r="B69" s="7">
        <v>1973</v>
      </c>
      <c r="C69" s="8" t="s">
        <v>47</v>
      </c>
      <c r="D69" s="54">
        <v>1</v>
      </c>
    </row>
    <row r="70" spans="1:16" ht="15" thickBot="1" x14ac:dyDescent="0.4">
      <c r="A70" s="26" t="s">
        <v>0</v>
      </c>
      <c r="B70" s="27">
        <v>1973</v>
      </c>
      <c r="C70" s="30" t="s">
        <v>49</v>
      </c>
      <c r="D70" s="58">
        <v>4200</v>
      </c>
    </row>
    <row r="71" spans="1:16" x14ac:dyDescent="0.35">
      <c r="A71" s="23" t="s">
        <v>0</v>
      </c>
      <c r="B71" s="117">
        <v>1986</v>
      </c>
      <c r="C71" s="25" t="s">
        <v>1</v>
      </c>
      <c r="D71" s="56">
        <v>670</v>
      </c>
      <c r="F71" s="110" t="s">
        <v>96</v>
      </c>
    </row>
    <row r="72" spans="1:16" x14ac:dyDescent="0.35">
      <c r="A72" s="6" t="s">
        <v>0</v>
      </c>
      <c r="B72" s="118">
        <v>1986</v>
      </c>
      <c r="C72" s="8" t="s">
        <v>5</v>
      </c>
      <c r="D72" s="54">
        <v>4610</v>
      </c>
      <c r="F72" s="108">
        <f>SUM(D71:D74)</f>
        <v>9775</v>
      </c>
    </row>
    <row r="73" spans="1:16" x14ac:dyDescent="0.35">
      <c r="A73" s="6" t="s">
        <v>0</v>
      </c>
      <c r="B73" s="118">
        <v>1986</v>
      </c>
      <c r="C73" s="8" t="s">
        <v>6</v>
      </c>
      <c r="D73" s="54">
        <v>235</v>
      </c>
    </row>
    <row r="74" spans="1:16" ht="15" thickBot="1" x14ac:dyDescent="0.4">
      <c r="A74" s="26" t="s">
        <v>0</v>
      </c>
      <c r="B74" s="119">
        <v>1986</v>
      </c>
      <c r="C74" s="28" t="s">
        <v>7</v>
      </c>
      <c r="D74" s="60">
        <v>4260</v>
      </c>
    </row>
    <row r="75" spans="1:16" x14ac:dyDescent="0.35">
      <c r="A75" s="23" t="s">
        <v>0</v>
      </c>
      <c r="B75" s="132">
        <v>1987</v>
      </c>
      <c r="C75" s="25" t="s">
        <v>22</v>
      </c>
      <c r="D75" s="56">
        <v>6</v>
      </c>
    </row>
    <row r="76" spans="1:16" x14ac:dyDescent="0.35">
      <c r="A76" s="6" t="s">
        <v>0</v>
      </c>
      <c r="B76" s="133">
        <v>1987</v>
      </c>
      <c r="C76" s="8" t="s">
        <v>18</v>
      </c>
      <c r="D76" s="52">
        <v>75</v>
      </c>
      <c r="F76" s="113" t="s">
        <v>86</v>
      </c>
      <c r="G76" s="114" t="s">
        <v>87</v>
      </c>
      <c r="H76" s="115" t="s">
        <v>88</v>
      </c>
      <c r="I76" s="111" t="s">
        <v>89</v>
      </c>
      <c r="J76" s="112" t="s">
        <v>90</v>
      </c>
      <c r="K76" s="2"/>
      <c r="L76" s="113" t="s">
        <v>91</v>
      </c>
      <c r="M76" s="114" t="s">
        <v>92</v>
      </c>
      <c r="N76" s="115" t="s">
        <v>93</v>
      </c>
      <c r="O76" s="111" t="s">
        <v>94</v>
      </c>
      <c r="P76" s="112" t="s">
        <v>95</v>
      </c>
    </row>
    <row r="77" spans="1:16" x14ac:dyDescent="0.35">
      <c r="A77" s="6" t="s">
        <v>0</v>
      </c>
      <c r="B77" s="133">
        <v>1987</v>
      </c>
      <c r="C77" s="8" t="s">
        <v>1</v>
      </c>
      <c r="D77" s="52">
        <v>640</v>
      </c>
      <c r="F77" s="108">
        <f>D75+D76+D77+D80</f>
        <v>10721</v>
      </c>
      <c r="G77" s="108">
        <f>D78+D79</f>
        <v>11700</v>
      </c>
      <c r="H77" s="108">
        <v>0</v>
      </c>
      <c r="I77" s="108">
        <v>0</v>
      </c>
      <c r="J77" s="108">
        <v>0</v>
      </c>
      <c r="K77" s="2"/>
      <c r="L77" s="109">
        <f>(F77/$G80)*100</f>
        <v>47.816778912626553</v>
      </c>
      <c r="M77" s="109">
        <f>(G77/$G80)*100</f>
        <v>52.183221087373447</v>
      </c>
      <c r="N77" s="109">
        <f t="shared" ref="N77" si="16">(H77/$G80)*100</f>
        <v>0</v>
      </c>
      <c r="O77" s="109">
        <f t="shared" ref="O77" si="17">(I77/$G80)*100</f>
        <v>0</v>
      </c>
      <c r="P77" s="109">
        <f t="shared" ref="P77" si="18">(J77/$G80)*100</f>
        <v>0</v>
      </c>
    </row>
    <row r="78" spans="1:16" x14ac:dyDescent="0.35">
      <c r="A78" s="6" t="s">
        <v>0</v>
      </c>
      <c r="B78" s="133">
        <v>1987</v>
      </c>
      <c r="C78" s="8" t="s">
        <v>5</v>
      </c>
      <c r="D78" s="54">
        <v>11300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35">
      <c r="A79" s="6" t="s">
        <v>0</v>
      </c>
      <c r="B79" s="133">
        <v>1987</v>
      </c>
      <c r="C79" s="8" t="s">
        <v>6</v>
      </c>
      <c r="D79" s="54">
        <v>400</v>
      </c>
      <c r="F79" s="110" t="s">
        <v>96</v>
      </c>
      <c r="G79" s="110" t="s">
        <v>97</v>
      </c>
      <c r="H79" s="110" t="s">
        <v>98</v>
      </c>
      <c r="I79" s="115" t="s">
        <v>99</v>
      </c>
      <c r="J79" s="114" t="s">
        <v>100</v>
      </c>
      <c r="K79" s="113" t="s">
        <v>101</v>
      </c>
      <c r="L79" s="2"/>
      <c r="M79" s="116" t="s">
        <v>102</v>
      </c>
      <c r="N79" s="2"/>
      <c r="O79" s="2"/>
      <c r="P79" s="2"/>
    </row>
    <row r="80" spans="1:16" x14ac:dyDescent="0.35">
      <c r="A80" s="6" t="s">
        <v>0</v>
      </c>
      <c r="B80" s="133">
        <v>1987</v>
      </c>
      <c r="C80" s="8" t="s">
        <v>7</v>
      </c>
      <c r="D80" s="52">
        <v>10000</v>
      </c>
      <c r="F80" s="108">
        <f>SUM(D75:D81)</f>
        <v>23521</v>
      </c>
      <c r="G80" s="108">
        <f>F80-H80</f>
        <v>22421</v>
      </c>
      <c r="H80" s="108">
        <v>1100</v>
      </c>
      <c r="I80" s="108">
        <f>H77+I77</f>
        <v>0</v>
      </c>
      <c r="J80" s="108">
        <f>G77+I77</f>
        <v>11700</v>
      </c>
      <c r="K80" s="108">
        <f>F77+G77</f>
        <v>22421</v>
      </c>
      <c r="L80" s="2"/>
      <c r="M80" s="108">
        <f>COUNT(D75:D80)</f>
        <v>6</v>
      </c>
      <c r="N80" s="2"/>
      <c r="O80" s="2"/>
      <c r="P80" s="2"/>
    </row>
    <row r="81" spans="1:16" ht="15" thickBot="1" x14ac:dyDescent="0.4">
      <c r="A81" s="26" t="s">
        <v>0</v>
      </c>
      <c r="B81" s="134">
        <v>1987</v>
      </c>
      <c r="C81" s="30" t="s">
        <v>49</v>
      </c>
      <c r="D81" s="58">
        <v>1100</v>
      </c>
    </row>
    <row r="82" spans="1:16" x14ac:dyDescent="0.35">
      <c r="A82" s="31" t="s">
        <v>0</v>
      </c>
      <c r="B82" s="24">
        <v>1988</v>
      </c>
      <c r="C82" s="25" t="s">
        <v>4</v>
      </c>
      <c r="D82" s="61">
        <v>4</v>
      </c>
    </row>
    <row r="83" spans="1:16" x14ac:dyDescent="0.35">
      <c r="A83" s="9" t="s">
        <v>0</v>
      </c>
      <c r="B83" s="7">
        <v>1988</v>
      </c>
      <c r="C83" s="8" t="s">
        <v>5</v>
      </c>
      <c r="D83" s="54">
        <v>8100</v>
      </c>
      <c r="F83" s="113" t="s">
        <v>86</v>
      </c>
      <c r="G83" s="114" t="s">
        <v>87</v>
      </c>
      <c r="H83" s="115" t="s">
        <v>88</v>
      </c>
      <c r="I83" s="111" t="s">
        <v>89</v>
      </c>
      <c r="J83" s="112" t="s">
        <v>90</v>
      </c>
      <c r="K83" s="2"/>
      <c r="L83" s="113" t="s">
        <v>91</v>
      </c>
      <c r="M83" s="114" t="s">
        <v>92</v>
      </c>
      <c r="N83" s="115" t="s">
        <v>93</v>
      </c>
      <c r="O83" s="111" t="s">
        <v>94</v>
      </c>
      <c r="P83" s="112" t="s">
        <v>95</v>
      </c>
    </row>
    <row r="84" spans="1:16" x14ac:dyDescent="0.35">
      <c r="A84" s="9" t="s">
        <v>0</v>
      </c>
      <c r="B84" s="7">
        <v>1988</v>
      </c>
      <c r="C84" s="8" t="s">
        <v>6</v>
      </c>
      <c r="D84" s="54">
        <v>160</v>
      </c>
      <c r="F84" s="108">
        <v>7200</v>
      </c>
      <c r="G84" s="108">
        <f>D83+D84</f>
        <v>8260</v>
      </c>
      <c r="H84" s="108">
        <f>D82+D85+D88+D89+D90</f>
        <v>585</v>
      </c>
      <c r="I84" s="108">
        <v>21</v>
      </c>
      <c r="J84" s="108">
        <v>180</v>
      </c>
      <c r="K84" s="2"/>
      <c r="L84" s="109">
        <f>(F84/$G87)*100</f>
        <v>44.318601501908162</v>
      </c>
      <c r="M84" s="109">
        <f>(G84/$G87)*100</f>
        <v>50.843284500800202</v>
      </c>
      <c r="N84" s="109">
        <f t="shared" ref="N84" si="19">(H84/$G87)*100</f>
        <v>3.6008863720300384</v>
      </c>
      <c r="O84" s="109">
        <f t="shared" ref="O84" si="20">(I84/$G87)*100</f>
        <v>0.12926258771389881</v>
      </c>
      <c r="P84" s="109">
        <f t="shared" ref="P84" si="21">(J84/$G87)*100</f>
        <v>1.1079650375477039</v>
      </c>
    </row>
    <row r="85" spans="1:16" x14ac:dyDescent="0.35">
      <c r="A85" s="9" t="s">
        <v>0</v>
      </c>
      <c r="B85" s="7">
        <v>1988</v>
      </c>
      <c r="C85" s="8" t="s">
        <v>34</v>
      </c>
      <c r="D85" s="53">
        <v>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35">
      <c r="A86" s="9" t="s">
        <v>0</v>
      </c>
      <c r="B86" s="7">
        <v>1988</v>
      </c>
      <c r="C86" s="8" t="s">
        <v>7</v>
      </c>
      <c r="D86" s="52">
        <v>7200</v>
      </c>
      <c r="F86" s="110" t="s">
        <v>96</v>
      </c>
      <c r="G86" s="110" t="s">
        <v>97</v>
      </c>
      <c r="H86" s="110" t="s">
        <v>98</v>
      </c>
      <c r="I86" s="115" t="s">
        <v>99</v>
      </c>
      <c r="J86" s="114" t="s">
        <v>100</v>
      </c>
      <c r="K86" s="113" t="s">
        <v>101</v>
      </c>
      <c r="L86" s="2"/>
      <c r="M86" s="116" t="s">
        <v>102</v>
      </c>
      <c r="N86" s="2"/>
      <c r="O86" s="2"/>
      <c r="P86" s="2"/>
    </row>
    <row r="87" spans="1:16" x14ac:dyDescent="0.35">
      <c r="A87" s="9" t="s">
        <v>0</v>
      </c>
      <c r="B87" s="7">
        <v>1988</v>
      </c>
      <c r="C87" s="8" t="s">
        <v>42</v>
      </c>
      <c r="D87" s="62">
        <v>180</v>
      </c>
      <c r="F87" s="108">
        <f>SUM(D82:D92)</f>
        <v>18446</v>
      </c>
      <c r="G87" s="108">
        <f>F87-H87</f>
        <v>16246</v>
      </c>
      <c r="H87" s="108">
        <v>2200</v>
      </c>
      <c r="I87" s="108">
        <f>H84+I84</f>
        <v>606</v>
      </c>
      <c r="J87" s="108">
        <f>G84+I84</f>
        <v>8281</v>
      </c>
      <c r="K87" s="108">
        <f>F84+G84</f>
        <v>15460</v>
      </c>
      <c r="L87" s="2"/>
      <c r="M87" s="108">
        <f>COUNT(D82:D91)</f>
        <v>10</v>
      </c>
      <c r="N87" s="2"/>
      <c r="O87" s="2"/>
      <c r="P87" s="2"/>
    </row>
    <row r="88" spans="1:16" x14ac:dyDescent="0.35">
      <c r="A88" s="9" t="s">
        <v>0</v>
      </c>
      <c r="B88" s="7">
        <v>1988</v>
      </c>
      <c r="C88" s="8" t="s">
        <v>8</v>
      </c>
      <c r="D88" s="53">
        <v>60</v>
      </c>
    </row>
    <row r="89" spans="1:16" x14ac:dyDescent="0.35">
      <c r="A89" s="9" t="s">
        <v>0</v>
      </c>
      <c r="B89" s="7">
        <v>1988</v>
      </c>
      <c r="C89" s="8" t="s">
        <v>142</v>
      </c>
      <c r="D89" s="53">
        <v>290</v>
      </c>
    </row>
    <row r="90" spans="1:16" x14ac:dyDescent="0.35">
      <c r="A90" s="9" t="s">
        <v>0</v>
      </c>
      <c r="B90" s="7">
        <v>1988</v>
      </c>
      <c r="C90" s="8" t="s">
        <v>12</v>
      </c>
      <c r="D90" s="53">
        <v>230</v>
      </c>
    </row>
    <row r="91" spans="1:16" x14ac:dyDescent="0.35">
      <c r="A91" s="9" t="s">
        <v>0</v>
      </c>
      <c r="B91" s="7">
        <v>1988</v>
      </c>
      <c r="C91" s="8" t="s">
        <v>13</v>
      </c>
      <c r="D91" s="57">
        <v>21</v>
      </c>
    </row>
    <row r="92" spans="1:16" ht="15" thickBot="1" x14ac:dyDescent="0.4">
      <c r="A92" s="32" t="s">
        <v>0</v>
      </c>
      <c r="B92" s="27">
        <v>1988</v>
      </c>
      <c r="C92" s="30" t="s">
        <v>49</v>
      </c>
      <c r="D92" s="58">
        <v>2200</v>
      </c>
    </row>
    <row r="93" spans="1:16" x14ac:dyDescent="0.35">
      <c r="A93" s="23" t="s">
        <v>0</v>
      </c>
      <c r="B93" s="132">
        <v>1989</v>
      </c>
      <c r="C93" s="25" t="s">
        <v>18</v>
      </c>
      <c r="D93" s="56">
        <v>320</v>
      </c>
    </row>
    <row r="94" spans="1:16" x14ac:dyDescent="0.35">
      <c r="A94" s="6" t="s">
        <v>0</v>
      </c>
      <c r="B94" s="133">
        <v>1989</v>
      </c>
      <c r="C94" s="8" t="s">
        <v>1</v>
      </c>
      <c r="D94" s="52">
        <v>320</v>
      </c>
      <c r="F94" s="113" t="s">
        <v>86</v>
      </c>
      <c r="G94" s="114" t="s">
        <v>87</v>
      </c>
      <c r="H94" s="115" t="s">
        <v>88</v>
      </c>
      <c r="I94" s="111" t="s">
        <v>89</v>
      </c>
      <c r="J94" s="112" t="s">
        <v>90</v>
      </c>
      <c r="K94" s="2"/>
      <c r="L94" s="113" t="s">
        <v>91</v>
      </c>
      <c r="M94" s="114" t="s">
        <v>92</v>
      </c>
      <c r="N94" s="115" t="s">
        <v>93</v>
      </c>
      <c r="O94" s="111" t="s">
        <v>94</v>
      </c>
      <c r="P94" s="112" t="s">
        <v>95</v>
      </c>
    </row>
    <row r="95" spans="1:16" x14ac:dyDescent="0.35">
      <c r="A95" s="6" t="s">
        <v>0</v>
      </c>
      <c r="B95" s="133">
        <v>1989</v>
      </c>
      <c r="C95" s="8" t="s">
        <v>5</v>
      </c>
      <c r="D95" s="54">
        <v>8600</v>
      </c>
      <c r="F95" s="108">
        <f>D93+D94+D97+D99</f>
        <v>12210</v>
      </c>
      <c r="G95" s="108">
        <f>D95+D96</f>
        <v>10900</v>
      </c>
      <c r="H95" s="108">
        <v>110</v>
      </c>
      <c r="I95" s="108">
        <v>0</v>
      </c>
      <c r="J95" s="108">
        <v>0</v>
      </c>
      <c r="K95" s="2"/>
      <c r="L95" s="109">
        <f>(F95/$G98)*100</f>
        <v>52.583979328165377</v>
      </c>
      <c r="M95" s="109">
        <f>(G95/$G98)*100</f>
        <v>46.942291128337637</v>
      </c>
      <c r="N95" s="109">
        <f t="shared" ref="N95" si="22">(H95/$G98)*100</f>
        <v>0.47372954349698532</v>
      </c>
      <c r="O95" s="109">
        <f t="shared" ref="O95" si="23">(I95/$G98)*100</f>
        <v>0</v>
      </c>
      <c r="P95" s="109">
        <f t="shared" ref="P95" si="24">(J95/$G98)*100</f>
        <v>0</v>
      </c>
    </row>
    <row r="96" spans="1:16" x14ac:dyDescent="0.35">
      <c r="A96" s="6" t="s">
        <v>0</v>
      </c>
      <c r="B96" s="133">
        <v>1989</v>
      </c>
      <c r="C96" s="8" t="s">
        <v>6</v>
      </c>
      <c r="D96" s="54">
        <v>2300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35">
      <c r="A97" s="6" t="s">
        <v>0</v>
      </c>
      <c r="B97" s="133">
        <v>1989</v>
      </c>
      <c r="C97" s="8" t="s">
        <v>7</v>
      </c>
      <c r="D97" s="52">
        <v>11500</v>
      </c>
      <c r="F97" s="110" t="s">
        <v>96</v>
      </c>
      <c r="G97" s="110" t="s">
        <v>97</v>
      </c>
      <c r="H97" s="110" t="s">
        <v>98</v>
      </c>
      <c r="I97" s="115" t="s">
        <v>99</v>
      </c>
      <c r="J97" s="114" t="s">
        <v>100</v>
      </c>
      <c r="K97" s="113" t="s">
        <v>101</v>
      </c>
      <c r="L97" s="2"/>
      <c r="M97" s="116" t="s">
        <v>102</v>
      </c>
      <c r="N97" s="2"/>
      <c r="O97" s="2"/>
      <c r="P97" s="2"/>
    </row>
    <row r="98" spans="1:16" x14ac:dyDescent="0.35">
      <c r="A98" s="6" t="s">
        <v>0</v>
      </c>
      <c r="B98" s="133">
        <v>1989</v>
      </c>
      <c r="C98" s="8" t="s">
        <v>8</v>
      </c>
      <c r="D98" s="53">
        <v>110</v>
      </c>
      <c r="F98" s="108">
        <f>SUM(D93:D100)</f>
        <v>23320</v>
      </c>
      <c r="G98" s="108">
        <f>F98-H98</f>
        <v>23220</v>
      </c>
      <c r="H98" s="108">
        <v>100</v>
      </c>
      <c r="I98" s="108">
        <f>H95+I95</f>
        <v>110</v>
      </c>
      <c r="J98" s="108">
        <f>G95+I95</f>
        <v>10900</v>
      </c>
      <c r="K98" s="108">
        <f>F95+G95</f>
        <v>23110</v>
      </c>
      <c r="L98" s="2"/>
      <c r="M98" s="108">
        <f>COUNT(D93:D99)</f>
        <v>7</v>
      </c>
      <c r="N98" s="2"/>
      <c r="O98" s="2"/>
      <c r="P98" s="2"/>
    </row>
    <row r="99" spans="1:16" x14ac:dyDescent="0.35">
      <c r="A99" s="6" t="s">
        <v>0</v>
      </c>
      <c r="B99" s="133">
        <v>1989</v>
      </c>
      <c r="C99" s="8" t="s">
        <v>9</v>
      </c>
      <c r="D99" s="52">
        <v>70</v>
      </c>
    </row>
    <row r="100" spans="1:16" ht="15" thickBot="1" x14ac:dyDescent="0.4">
      <c r="A100" s="26" t="s">
        <v>0</v>
      </c>
      <c r="B100" s="134">
        <v>1989</v>
      </c>
      <c r="C100" s="30" t="s">
        <v>49</v>
      </c>
      <c r="D100" s="58">
        <v>100</v>
      </c>
    </row>
    <row r="101" spans="1:16" x14ac:dyDescent="0.35">
      <c r="A101" s="31" t="s">
        <v>0</v>
      </c>
      <c r="B101" s="24">
        <v>1990</v>
      </c>
      <c r="C101" s="25" t="s">
        <v>1</v>
      </c>
      <c r="D101" s="56">
        <v>42</v>
      </c>
    </row>
    <row r="102" spans="1:16" x14ac:dyDescent="0.35">
      <c r="A102" s="9" t="s">
        <v>0</v>
      </c>
      <c r="B102" s="7">
        <v>1990</v>
      </c>
      <c r="C102" s="8" t="s">
        <v>34</v>
      </c>
      <c r="D102" s="53">
        <v>7</v>
      </c>
      <c r="F102" s="113" t="s">
        <v>86</v>
      </c>
      <c r="G102" s="114" t="s">
        <v>87</v>
      </c>
      <c r="H102" s="115" t="s">
        <v>88</v>
      </c>
      <c r="I102" s="111" t="s">
        <v>89</v>
      </c>
      <c r="J102" s="112" t="s">
        <v>90</v>
      </c>
      <c r="K102" s="2"/>
      <c r="L102" s="113" t="s">
        <v>91</v>
      </c>
      <c r="M102" s="114" t="s">
        <v>92</v>
      </c>
      <c r="N102" s="115" t="s">
        <v>93</v>
      </c>
      <c r="O102" s="111" t="s">
        <v>94</v>
      </c>
      <c r="P102" s="112" t="s">
        <v>95</v>
      </c>
    </row>
    <row r="103" spans="1:16" x14ac:dyDescent="0.35">
      <c r="A103" s="9" t="s">
        <v>0</v>
      </c>
      <c r="B103" s="7">
        <v>1990</v>
      </c>
      <c r="C103" s="8" t="s">
        <v>4</v>
      </c>
      <c r="D103" s="53">
        <v>13</v>
      </c>
      <c r="F103" s="108">
        <f>D101+D108</f>
        <v>9962</v>
      </c>
      <c r="G103" s="108">
        <f>D104+D105</f>
        <v>22893</v>
      </c>
      <c r="H103" s="108">
        <f>D102+D103+D106+D111+D112+D113+D114</f>
        <v>1206</v>
      </c>
      <c r="I103" s="108">
        <f>D109+D115+D116</f>
        <v>276</v>
      </c>
      <c r="J103" s="108">
        <f>D107+D110</f>
        <v>103</v>
      </c>
      <c r="K103" s="2"/>
      <c r="L103" s="109">
        <f>(F103/$G106)*100</f>
        <v>28.925667828106853</v>
      </c>
      <c r="M103" s="109">
        <f>(G103/$G106)*100</f>
        <v>66.472125435540079</v>
      </c>
      <c r="N103" s="109">
        <f t="shared" ref="N103" si="25">(H103/$G106)*100</f>
        <v>3.501742160278746</v>
      </c>
      <c r="O103" s="109">
        <f t="shared" ref="O103" si="26">(I103/$G106)*100</f>
        <v>0.80139372822299659</v>
      </c>
      <c r="P103" s="109">
        <f t="shared" ref="P103" si="27">(J103/$G106)*100</f>
        <v>0.29907084785133564</v>
      </c>
    </row>
    <row r="104" spans="1:16" x14ac:dyDescent="0.35">
      <c r="A104" s="9" t="s">
        <v>0</v>
      </c>
      <c r="B104" s="7">
        <v>1990</v>
      </c>
      <c r="C104" s="8" t="s">
        <v>5</v>
      </c>
      <c r="D104" s="54">
        <v>22420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35">
      <c r="A105" s="9" t="s">
        <v>0</v>
      </c>
      <c r="B105" s="7">
        <v>1990</v>
      </c>
      <c r="C105" s="8" t="s">
        <v>6</v>
      </c>
      <c r="D105" s="54">
        <v>473</v>
      </c>
      <c r="F105" s="110" t="s">
        <v>96</v>
      </c>
      <c r="G105" s="110" t="s">
        <v>97</v>
      </c>
      <c r="H105" s="110" t="s">
        <v>98</v>
      </c>
      <c r="I105" s="115" t="s">
        <v>99</v>
      </c>
      <c r="J105" s="114" t="s">
        <v>100</v>
      </c>
      <c r="K105" s="113" t="s">
        <v>101</v>
      </c>
      <c r="L105" s="2"/>
      <c r="M105" s="116" t="s">
        <v>102</v>
      </c>
      <c r="N105" s="2"/>
      <c r="O105" s="2"/>
      <c r="P105" s="2"/>
    </row>
    <row r="106" spans="1:16" x14ac:dyDescent="0.35">
      <c r="A106" s="9" t="s">
        <v>0</v>
      </c>
      <c r="B106" s="7">
        <v>1990</v>
      </c>
      <c r="C106" s="8" t="s">
        <v>23</v>
      </c>
      <c r="D106" s="53">
        <v>1</v>
      </c>
      <c r="F106" s="108">
        <f>SUM(D101:D117)</f>
        <v>36190</v>
      </c>
      <c r="G106" s="108">
        <f>F106-H106</f>
        <v>34440</v>
      </c>
      <c r="H106" s="108">
        <v>1750</v>
      </c>
      <c r="I106" s="108">
        <f>H103+I103</f>
        <v>1482</v>
      </c>
      <c r="J106" s="108">
        <f>G103+I103</f>
        <v>23169</v>
      </c>
      <c r="K106" s="108">
        <f>F103+G103</f>
        <v>32855</v>
      </c>
      <c r="L106" s="2"/>
      <c r="M106" s="108">
        <f>COUNT(D101:D116)</f>
        <v>16</v>
      </c>
      <c r="N106" s="2"/>
      <c r="O106" s="2"/>
      <c r="P106" s="2"/>
    </row>
    <row r="107" spans="1:16" x14ac:dyDescent="0.35">
      <c r="A107" s="9" t="s">
        <v>0</v>
      </c>
      <c r="B107" s="7">
        <v>1990</v>
      </c>
      <c r="C107" s="8" t="s">
        <v>42</v>
      </c>
      <c r="D107" s="62">
        <v>31</v>
      </c>
    </row>
    <row r="108" spans="1:16" x14ac:dyDescent="0.35">
      <c r="A108" s="9" t="s">
        <v>0</v>
      </c>
      <c r="B108" s="7">
        <v>1990</v>
      </c>
      <c r="C108" s="8" t="s">
        <v>7</v>
      </c>
      <c r="D108" s="52">
        <v>9920</v>
      </c>
    </row>
    <row r="109" spans="1:16" x14ac:dyDescent="0.35">
      <c r="A109" s="9" t="s">
        <v>0</v>
      </c>
      <c r="B109" s="7">
        <v>1990</v>
      </c>
      <c r="C109" s="8" t="s">
        <v>41</v>
      </c>
      <c r="D109" s="57">
        <v>68</v>
      </c>
    </row>
    <row r="110" spans="1:16" x14ac:dyDescent="0.35">
      <c r="A110" s="9" t="s">
        <v>0</v>
      </c>
      <c r="B110" s="7">
        <v>1990</v>
      </c>
      <c r="C110" s="8" t="s">
        <v>35</v>
      </c>
      <c r="D110" s="62">
        <v>72</v>
      </c>
    </row>
    <row r="111" spans="1:16" x14ac:dyDescent="0.35">
      <c r="A111" s="9" t="s">
        <v>0</v>
      </c>
      <c r="B111" s="7">
        <v>1990</v>
      </c>
      <c r="C111" s="8" t="s">
        <v>8</v>
      </c>
      <c r="D111" s="53">
        <v>12</v>
      </c>
    </row>
    <row r="112" spans="1:16" x14ac:dyDescent="0.35">
      <c r="A112" s="9" t="s">
        <v>0</v>
      </c>
      <c r="B112" s="7">
        <v>1990</v>
      </c>
      <c r="C112" s="8" t="s">
        <v>11</v>
      </c>
      <c r="D112" s="53">
        <v>380</v>
      </c>
    </row>
    <row r="113" spans="1:16" x14ac:dyDescent="0.35">
      <c r="A113" s="9" t="s">
        <v>0</v>
      </c>
      <c r="B113" s="7">
        <v>1990</v>
      </c>
      <c r="C113" s="8" t="s">
        <v>142</v>
      </c>
      <c r="D113" s="53">
        <v>219</v>
      </c>
    </row>
    <row r="114" spans="1:16" x14ac:dyDescent="0.35">
      <c r="A114" s="9" t="s">
        <v>0</v>
      </c>
      <c r="B114" s="7">
        <v>1990</v>
      </c>
      <c r="C114" s="8" t="s">
        <v>12</v>
      </c>
      <c r="D114" s="53">
        <v>574</v>
      </c>
    </row>
    <row r="115" spans="1:16" x14ac:dyDescent="0.35">
      <c r="A115" s="9" t="s">
        <v>0</v>
      </c>
      <c r="B115" s="7">
        <v>1990</v>
      </c>
      <c r="C115" s="8" t="s">
        <v>17</v>
      </c>
      <c r="D115" s="57">
        <v>10</v>
      </c>
    </row>
    <row r="116" spans="1:16" x14ac:dyDescent="0.35">
      <c r="A116" s="9" t="s">
        <v>0</v>
      </c>
      <c r="B116" s="7">
        <v>1990</v>
      </c>
      <c r="C116" s="8" t="s">
        <v>13</v>
      </c>
      <c r="D116" s="57">
        <v>198</v>
      </c>
    </row>
    <row r="117" spans="1:16" ht="15" thickBot="1" x14ac:dyDescent="0.4">
      <c r="A117" s="32" t="s">
        <v>0</v>
      </c>
      <c r="B117" s="27">
        <v>1990</v>
      </c>
      <c r="C117" s="30" t="s">
        <v>50</v>
      </c>
      <c r="D117" s="58">
        <v>1750</v>
      </c>
    </row>
    <row r="118" spans="1:16" x14ac:dyDescent="0.35">
      <c r="A118" s="31" t="s">
        <v>0</v>
      </c>
      <c r="B118" s="24">
        <v>1992</v>
      </c>
      <c r="C118" s="25" t="s">
        <v>1</v>
      </c>
      <c r="D118" s="56">
        <v>29</v>
      </c>
    </row>
    <row r="119" spans="1:16" x14ac:dyDescent="0.35">
      <c r="A119" s="9" t="s">
        <v>0</v>
      </c>
      <c r="B119" s="7">
        <v>1992</v>
      </c>
      <c r="C119" s="8" t="s">
        <v>34</v>
      </c>
      <c r="D119" s="53">
        <v>6</v>
      </c>
      <c r="F119" s="113" t="s">
        <v>86</v>
      </c>
      <c r="G119" s="114" t="s">
        <v>87</v>
      </c>
      <c r="H119" s="115" t="s">
        <v>88</v>
      </c>
      <c r="I119" s="111" t="s">
        <v>89</v>
      </c>
      <c r="J119" s="112" t="s">
        <v>90</v>
      </c>
      <c r="K119" s="2"/>
      <c r="L119" s="113" t="s">
        <v>91</v>
      </c>
      <c r="M119" s="114" t="s">
        <v>92</v>
      </c>
      <c r="N119" s="115" t="s">
        <v>93</v>
      </c>
      <c r="O119" s="111" t="s">
        <v>94</v>
      </c>
      <c r="P119" s="112" t="s">
        <v>95</v>
      </c>
    </row>
    <row r="120" spans="1:16" x14ac:dyDescent="0.35">
      <c r="A120" s="9" t="s">
        <v>0</v>
      </c>
      <c r="B120" s="7">
        <v>1992</v>
      </c>
      <c r="C120" s="8" t="s">
        <v>4</v>
      </c>
      <c r="D120" s="53">
        <v>246</v>
      </c>
      <c r="F120" s="108">
        <f>D118+D124</f>
        <v>10029</v>
      </c>
      <c r="G120" s="108">
        <f>D121+D122</f>
        <v>9204</v>
      </c>
      <c r="H120" s="108">
        <f>D119+D120+D123+D125+D126+D127</f>
        <v>1314</v>
      </c>
      <c r="I120" s="108">
        <v>89</v>
      </c>
      <c r="J120" s="108">
        <v>0</v>
      </c>
      <c r="K120" s="2"/>
      <c r="L120" s="109">
        <f>(F120/$G123)*100</f>
        <v>48.599534793564644</v>
      </c>
      <c r="M120" s="109">
        <f>(G120/$G123)*100</f>
        <v>44.601666989726688</v>
      </c>
      <c r="N120" s="109">
        <f t="shared" ref="N120" si="28">(H120/$G123)*100</f>
        <v>6.3675130839309935</v>
      </c>
      <c r="O120" s="109">
        <f t="shared" ref="O120" si="29">(I120/$G123)*100</f>
        <v>0.43128513277767011</v>
      </c>
      <c r="P120" s="109">
        <f t="shared" ref="P120" si="30">(J120/$G123)*100</f>
        <v>0</v>
      </c>
    </row>
    <row r="121" spans="1:16" x14ac:dyDescent="0.35">
      <c r="A121" s="9" t="s">
        <v>0</v>
      </c>
      <c r="B121" s="7">
        <v>1992</v>
      </c>
      <c r="C121" s="8" t="s">
        <v>5</v>
      </c>
      <c r="D121" s="54">
        <v>8933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35">
      <c r="A122" s="9" t="s">
        <v>0</v>
      </c>
      <c r="B122" s="7">
        <v>1992</v>
      </c>
      <c r="C122" s="8" t="s">
        <v>6</v>
      </c>
      <c r="D122" s="54">
        <v>271</v>
      </c>
      <c r="F122" s="110" t="s">
        <v>96</v>
      </c>
      <c r="G122" s="110" t="s">
        <v>97</v>
      </c>
      <c r="H122" s="110" t="s">
        <v>98</v>
      </c>
      <c r="I122" s="115" t="s">
        <v>99</v>
      </c>
      <c r="J122" s="114" t="s">
        <v>100</v>
      </c>
      <c r="K122" s="113" t="s">
        <v>101</v>
      </c>
      <c r="L122" s="2"/>
      <c r="M122" s="116" t="s">
        <v>102</v>
      </c>
      <c r="N122" s="2"/>
      <c r="O122" s="2"/>
      <c r="P122" s="2"/>
    </row>
    <row r="123" spans="1:16" x14ac:dyDescent="0.35">
      <c r="A123" s="9" t="s">
        <v>0</v>
      </c>
      <c r="B123" s="7">
        <v>1992</v>
      </c>
      <c r="C123" s="8" t="s">
        <v>24</v>
      </c>
      <c r="D123" s="53">
        <v>3</v>
      </c>
      <c r="F123" s="108">
        <f>SUM(D118:D130)</f>
        <v>20986</v>
      </c>
      <c r="G123" s="108">
        <f>F123-H123</f>
        <v>20636</v>
      </c>
      <c r="H123" s="108">
        <v>350</v>
      </c>
      <c r="I123" s="108">
        <f>H120+I120</f>
        <v>1403</v>
      </c>
      <c r="J123" s="108">
        <f>G120+I120</f>
        <v>9293</v>
      </c>
      <c r="K123" s="108">
        <f>F120+G120</f>
        <v>19233</v>
      </c>
      <c r="L123" s="2"/>
      <c r="M123" s="108">
        <f>COUNT(D118:D129)</f>
        <v>12</v>
      </c>
      <c r="N123" s="2"/>
      <c r="O123" s="2"/>
      <c r="P123" s="2"/>
    </row>
    <row r="124" spans="1:16" x14ac:dyDescent="0.35">
      <c r="A124" s="9" t="s">
        <v>0</v>
      </c>
      <c r="B124" s="7">
        <v>1992</v>
      </c>
      <c r="C124" s="8" t="s">
        <v>7</v>
      </c>
      <c r="D124" s="52">
        <v>10000</v>
      </c>
    </row>
    <row r="125" spans="1:16" x14ac:dyDescent="0.35">
      <c r="A125" s="9" t="s">
        <v>0</v>
      </c>
      <c r="B125" s="7">
        <v>1992</v>
      </c>
      <c r="C125" s="8" t="s">
        <v>11</v>
      </c>
      <c r="D125" s="53">
        <v>187</v>
      </c>
    </row>
    <row r="126" spans="1:16" x14ac:dyDescent="0.35">
      <c r="A126" s="9" t="s">
        <v>0</v>
      </c>
      <c r="B126" s="7">
        <v>1992</v>
      </c>
      <c r="C126" s="8" t="s">
        <v>142</v>
      </c>
      <c r="D126" s="53">
        <v>209</v>
      </c>
    </row>
    <row r="127" spans="1:16" x14ac:dyDescent="0.35">
      <c r="A127" s="9" t="s">
        <v>0</v>
      </c>
      <c r="B127" s="7">
        <v>1992</v>
      </c>
      <c r="C127" s="8" t="s">
        <v>12</v>
      </c>
      <c r="D127" s="53">
        <v>663</v>
      </c>
    </row>
    <row r="128" spans="1:16" x14ac:dyDescent="0.35">
      <c r="A128" s="9" t="s">
        <v>0</v>
      </c>
      <c r="B128" s="7">
        <v>1992</v>
      </c>
      <c r="C128" s="8" t="s">
        <v>17</v>
      </c>
      <c r="D128" s="57">
        <v>2</v>
      </c>
    </row>
    <row r="129" spans="1:16" x14ac:dyDescent="0.35">
      <c r="A129" s="9" t="s">
        <v>0</v>
      </c>
      <c r="B129" s="7">
        <v>1992</v>
      </c>
      <c r="C129" s="8" t="s">
        <v>13</v>
      </c>
      <c r="D129" s="57">
        <v>87</v>
      </c>
    </row>
    <row r="130" spans="1:16" ht="15" thickBot="1" x14ac:dyDescent="0.4">
      <c r="A130" s="32" t="s">
        <v>0</v>
      </c>
      <c r="B130" s="27">
        <v>1992</v>
      </c>
      <c r="C130" s="30" t="s">
        <v>49</v>
      </c>
      <c r="D130" s="58">
        <v>350</v>
      </c>
    </row>
    <row r="131" spans="1:16" x14ac:dyDescent="0.35">
      <c r="A131" s="31" t="s">
        <v>0</v>
      </c>
      <c r="B131" s="24">
        <v>1993</v>
      </c>
      <c r="C131" s="25" t="s">
        <v>1</v>
      </c>
      <c r="D131" s="56">
        <v>162</v>
      </c>
    </row>
    <row r="132" spans="1:16" x14ac:dyDescent="0.35">
      <c r="A132" s="9" t="s">
        <v>0</v>
      </c>
      <c r="B132" s="7">
        <v>1993</v>
      </c>
      <c r="C132" s="8" t="s">
        <v>34</v>
      </c>
      <c r="D132" s="53">
        <v>20</v>
      </c>
      <c r="F132" s="113" t="s">
        <v>86</v>
      </c>
      <c r="G132" s="114" t="s">
        <v>87</v>
      </c>
      <c r="H132" s="115" t="s">
        <v>88</v>
      </c>
      <c r="I132" s="111" t="s">
        <v>89</v>
      </c>
      <c r="J132" s="112" t="s">
        <v>90</v>
      </c>
      <c r="K132" s="2"/>
      <c r="L132" s="113" t="s">
        <v>91</v>
      </c>
      <c r="M132" s="114" t="s">
        <v>92</v>
      </c>
      <c r="N132" s="115" t="s">
        <v>93</v>
      </c>
      <c r="O132" s="111" t="s">
        <v>94</v>
      </c>
      <c r="P132" s="112" t="s">
        <v>95</v>
      </c>
    </row>
    <row r="133" spans="1:16" x14ac:dyDescent="0.35">
      <c r="A133" s="9" t="s">
        <v>0</v>
      </c>
      <c r="B133" s="7">
        <v>1993</v>
      </c>
      <c r="C133" s="8" t="s">
        <v>4</v>
      </c>
      <c r="D133" s="53">
        <v>11</v>
      </c>
      <c r="F133" s="108">
        <f>D131+D139+D144+D145+D147</f>
        <v>3491</v>
      </c>
      <c r="G133" s="108">
        <f>D134+D135+D140+D151</f>
        <v>15264</v>
      </c>
      <c r="H133" s="108">
        <f>D132+D133+D136+D138+D146+D148+D149+D150</f>
        <v>1786</v>
      </c>
      <c r="I133" s="108">
        <v>9</v>
      </c>
      <c r="J133" s="108">
        <f>D137+D142+D143</f>
        <v>2402</v>
      </c>
      <c r="K133" s="2"/>
      <c r="L133" s="109">
        <f>(F133/$G136)*100</f>
        <v>15.210003485535029</v>
      </c>
      <c r="M133" s="109">
        <f>(G133/$G136)*100</f>
        <v>66.504008365284079</v>
      </c>
      <c r="N133" s="109">
        <f t="shared" ref="N133" si="31">(H133/$G136)*100</f>
        <v>7.7814569536423832</v>
      </c>
      <c r="O133" s="109">
        <f t="shared" ref="O133" si="32">(I133/$G136)*100</f>
        <v>3.9212269083304288E-2</v>
      </c>
      <c r="P133" s="109">
        <f t="shared" ref="P133" si="33">(J133/$G136)*100</f>
        <v>10.465318926455211</v>
      </c>
    </row>
    <row r="134" spans="1:16" x14ac:dyDescent="0.35">
      <c r="A134" s="9" t="s">
        <v>0</v>
      </c>
      <c r="B134" s="7">
        <v>1993</v>
      </c>
      <c r="C134" s="8" t="s">
        <v>5</v>
      </c>
      <c r="D134" s="54">
        <v>14700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35">
      <c r="A135" s="9" t="s">
        <v>0</v>
      </c>
      <c r="B135" s="7">
        <v>1993</v>
      </c>
      <c r="C135" s="8" t="s">
        <v>6</v>
      </c>
      <c r="D135" s="54">
        <v>559</v>
      </c>
      <c r="F135" s="110" t="s">
        <v>96</v>
      </c>
      <c r="G135" s="110" t="s">
        <v>97</v>
      </c>
      <c r="H135" s="110" t="s">
        <v>98</v>
      </c>
      <c r="I135" s="115" t="s">
        <v>99</v>
      </c>
      <c r="J135" s="114" t="s">
        <v>100</v>
      </c>
      <c r="K135" s="113" t="s">
        <v>101</v>
      </c>
      <c r="L135" s="2"/>
      <c r="M135" s="116" t="s">
        <v>102</v>
      </c>
      <c r="N135" s="2"/>
      <c r="O135" s="2"/>
      <c r="P135" s="2"/>
    </row>
    <row r="136" spans="1:16" x14ac:dyDescent="0.35">
      <c r="A136" s="9" t="s">
        <v>0</v>
      </c>
      <c r="B136" s="7">
        <v>1993</v>
      </c>
      <c r="C136" s="8" t="s">
        <v>23</v>
      </c>
      <c r="D136" s="53">
        <v>2</v>
      </c>
      <c r="F136" s="108">
        <f>SUM(D131:D153)</f>
        <v>23702</v>
      </c>
      <c r="G136" s="108">
        <f>F136-H136</f>
        <v>22952</v>
      </c>
      <c r="H136" s="108">
        <v>750</v>
      </c>
      <c r="I136" s="108">
        <f>H133+I133</f>
        <v>1795</v>
      </c>
      <c r="J136" s="108">
        <f>G133+I133</f>
        <v>15273</v>
      </c>
      <c r="K136" s="108">
        <f>F133+G133</f>
        <v>18755</v>
      </c>
      <c r="L136" s="2"/>
      <c r="M136" s="108">
        <f>COUNT(D131:D152)</f>
        <v>22</v>
      </c>
      <c r="N136" s="2"/>
      <c r="O136" s="2"/>
      <c r="P136" s="2"/>
    </row>
    <row r="137" spans="1:16" x14ac:dyDescent="0.35">
      <c r="A137" s="9" t="s">
        <v>0</v>
      </c>
      <c r="B137" s="7">
        <v>1993</v>
      </c>
      <c r="C137" s="8" t="s">
        <v>42</v>
      </c>
      <c r="D137" s="62">
        <v>2370</v>
      </c>
    </row>
    <row r="138" spans="1:16" x14ac:dyDescent="0.35">
      <c r="A138" s="9" t="s">
        <v>0</v>
      </c>
      <c r="B138" s="7">
        <v>1993</v>
      </c>
      <c r="C138" s="8" t="s">
        <v>24</v>
      </c>
      <c r="D138" s="53">
        <v>36</v>
      </c>
    </row>
    <row r="139" spans="1:16" x14ac:dyDescent="0.35">
      <c r="A139" s="9" t="s">
        <v>0</v>
      </c>
      <c r="B139" s="7">
        <v>1993</v>
      </c>
      <c r="C139" s="8" t="s">
        <v>7</v>
      </c>
      <c r="D139" s="52">
        <v>3073</v>
      </c>
    </row>
    <row r="140" spans="1:16" x14ac:dyDescent="0.35">
      <c r="A140" s="9" t="s">
        <v>0</v>
      </c>
      <c r="B140" s="7">
        <v>1993</v>
      </c>
      <c r="C140" s="8" t="s">
        <v>19</v>
      </c>
      <c r="D140" s="54">
        <v>1</v>
      </c>
    </row>
    <row r="141" spans="1:16" x14ac:dyDescent="0.35">
      <c r="A141" s="9" t="s">
        <v>0</v>
      </c>
      <c r="B141" s="7">
        <v>1993</v>
      </c>
      <c r="C141" s="8" t="s">
        <v>41</v>
      </c>
      <c r="D141" s="57">
        <v>7</v>
      </c>
    </row>
    <row r="142" spans="1:16" x14ac:dyDescent="0.35">
      <c r="A142" s="9" t="s">
        <v>0</v>
      </c>
      <c r="B142" s="7">
        <v>1993</v>
      </c>
      <c r="C142" s="8" t="s">
        <v>25</v>
      </c>
      <c r="D142" s="62">
        <v>22</v>
      </c>
    </row>
    <row r="143" spans="1:16" x14ac:dyDescent="0.35">
      <c r="A143" s="9" t="s">
        <v>0</v>
      </c>
      <c r="B143" s="7">
        <v>1993</v>
      </c>
      <c r="C143" s="8" t="s">
        <v>35</v>
      </c>
      <c r="D143" s="62">
        <v>10</v>
      </c>
    </row>
    <row r="144" spans="1:16" x14ac:dyDescent="0.35">
      <c r="A144" s="9" t="s">
        <v>0</v>
      </c>
      <c r="B144" s="7">
        <v>1993</v>
      </c>
      <c r="C144" s="8" t="s">
        <v>46</v>
      </c>
      <c r="D144" s="52">
        <v>189</v>
      </c>
    </row>
    <row r="145" spans="1:16" x14ac:dyDescent="0.35">
      <c r="A145" s="9" t="s">
        <v>0</v>
      </c>
      <c r="B145" s="7">
        <v>1993</v>
      </c>
      <c r="C145" s="8" t="s">
        <v>45</v>
      </c>
      <c r="D145" s="52">
        <v>13</v>
      </c>
    </row>
    <row r="146" spans="1:16" x14ac:dyDescent="0.35">
      <c r="A146" s="9" t="s">
        <v>0</v>
      </c>
      <c r="B146" s="7">
        <v>1993</v>
      </c>
      <c r="C146" s="8" t="s">
        <v>8</v>
      </c>
      <c r="D146" s="53">
        <v>7</v>
      </c>
    </row>
    <row r="147" spans="1:16" x14ac:dyDescent="0.35">
      <c r="A147" s="9" t="s">
        <v>0</v>
      </c>
      <c r="B147" s="7">
        <v>1993</v>
      </c>
      <c r="C147" s="8" t="s">
        <v>9</v>
      </c>
      <c r="D147" s="52">
        <v>54</v>
      </c>
    </row>
    <row r="148" spans="1:16" x14ac:dyDescent="0.35">
      <c r="A148" s="9" t="s">
        <v>0</v>
      </c>
      <c r="B148" s="7">
        <v>1993</v>
      </c>
      <c r="C148" s="8" t="s">
        <v>11</v>
      </c>
      <c r="D148" s="53">
        <v>740</v>
      </c>
    </row>
    <row r="149" spans="1:16" x14ac:dyDescent="0.35">
      <c r="A149" s="9" t="s">
        <v>0</v>
      </c>
      <c r="B149" s="7">
        <v>1993</v>
      </c>
      <c r="C149" s="8" t="s">
        <v>142</v>
      </c>
      <c r="D149" s="53">
        <v>600</v>
      </c>
    </row>
    <row r="150" spans="1:16" x14ac:dyDescent="0.35">
      <c r="A150" s="9" t="s">
        <v>0</v>
      </c>
      <c r="B150" s="7">
        <v>1993</v>
      </c>
      <c r="C150" s="8" t="s">
        <v>12</v>
      </c>
      <c r="D150" s="53">
        <v>370</v>
      </c>
    </row>
    <row r="151" spans="1:16" x14ac:dyDescent="0.35">
      <c r="A151" s="9" t="s">
        <v>0</v>
      </c>
      <c r="B151" s="7">
        <v>1993</v>
      </c>
      <c r="C151" s="8" t="s">
        <v>26</v>
      </c>
      <c r="D151" s="54">
        <v>4</v>
      </c>
    </row>
    <row r="152" spans="1:16" x14ac:dyDescent="0.35">
      <c r="A152" s="9" t="s">
        <v>0</v>
      </c>
      <c r="B152" s="7">
        <v>1993</v>
      </c>
      <c r="C152" s="8" t="s">
        <v>13</v>
      </c>
      <c r="D152" s="57">
        <v>2</v>
      </c>
    </row>
    <row r="153" spans="1:16" ht="15" thickBot="1" x14ac:dyDescent="0.4">
      <c r="A153" s="32" t="s">
        <v>0</v>
      </c>
      <c r="B153" s="27">
        <v>1993</v>
      </c>
      <c r="C153" s="30" t="s">
        <v>49</v>
      </c>
      <c r="D153" s="58">
        <v>750</v>
      </c>
    </row>
    <row r="154" spans="1:16" x14ac:dyDescent="0.35">
      <c r="A154" s="23" t="s">
        <v>0</v>
      </c>
      <c r="B154" s="24">
        <v>1995</v>
      </c>
      <c r="C154" s="25" t="s">
        <v>22</v>
      </c>
      <c r="D154" s="56">
        <v>40</v>
      </c>
    </row>
    <row r="155" spans="1:16" x14ac:dyDescent="0.35">
      <c r="A155" s="6" t="s">
        <v>0</v>
      </c>
      <c r="B155" s="7">
        <v>1995</v>
      </c>
      <c r="C155" s="8" t="s">
        <v>18</v>
      </c>
      <c r="D155" s="52">
        <v>1</v>
      </c>
      <c r="F155" s="113" t="s">
        <v>86</v>
      </c>
      <c r="G155" s="114" t="s">
        <v>87</v>
      </c>
      <c r="H155" s="115" t="s">
        <v>88</v>
      </c>
      <c r="I155" s="111" t="s">
        <v>89</v>
      </c>
      <c r="J155" s="112" t="s">
        <v>90</v>
      </c>
      <c r="K155" s="2"/>
      <c r="L155" s="113" t="s">
        <v>91</v>
      </c>
      <c r="M155" s="114" t="s">
        <v>92</v>
      </c>
      <c r="N155" s="115" t="s">
        <v>93</v>
      </c>
      <c r="O155" s="111" t="s">
        <v>94</v>
      </c>
      <c r="P155" s="112" t="s">
        <v>95</v>
      </c>
    </row>
    <row r="156" spans="1:16" x14ac:dyDescent="0.35">
      <c r="A156" s="6" t="s">
        <v>0</v>
      </c>
      <c r="B156" s="7">
        <v>1995</v>
      </c>
      <c r="C156" s="8" t="s">
        <v>1</v>
      </c>
      <c r="D156" s="52">
        <v>133</v>
      </c>
      <c r="F156" s="108">
        <f>D154+D155+D156+D157+D165+D169+D170</f>
        <v>46348</v>
      </c>
      <c r="G156" s="108">
        <f>D160+D161+D166+D176</f>
        <v>7832</v>
      </c>
      <c r="H156" s="108">
        <f>D158+D159+D164+D171+D172+D173+D174</f>
        <v>2262</v>
      </c>
      <c r="I156" s="108">
        <f>D162+D167+D175+D177</f>
        <v>506</v>
      </c>
      <c r="J156" s="108">
        <v>4102</v>
      </c>
      <c r="K156" s="2"/>
      <c r="L156" s="109">
        <f>(F156/$G159)*100</f>
        <v>75.918099918099912</v>
      </c>
      <c r="M156" s="109">
        <f>(G156/$G159)*100</f>
        <v>12.828828828828827</v>
      </c>
      <c r="N156" s="109">
        <f t="shared" ref="N156" si="34">(H156/$G159)*100</f>
        <v>3.7051597051597049</v>
      </c>
      <c r="O156" s="109">
        <f t="shared" ref="O156" si="35">(I156/$G159)*100</f>
        <v>0.82882882882882891</v>
      </c>
      <c r="P156" s="109">
        <f t="shared" ref="P156" si="36">(J156/$G159)*100</f>
        <v>6.7190827190827198</v>
      </c>
    </row>
    <row r="157" spans="1:16" x14ac:dyDescent="0.35">
      <c r="A157" s="6" t="s">
        <v>0</v>
      </c>
      <c r="B157" s="7">
        <v>1995</v>
      </c>
      <c r="C157" s="8" t="s">
        <v>2</v>
      </c>
      <c r="D157" s="52">
        <v>253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35">
      <c r="A158" s="6" t="s">
        <v>0</v>
      </c>
      <c r="B158" s="7">
        <v>1995</v>
      </c>
      <c r="C158" s="8" t="s">
        <v>34</v>
      </c>
      <c r="D158" s="53">
        <v>6</v>
      </c>
      <c r="F158" s="110" t="s">
        <v>96</v>
      </c>
      <c r="G158" s="110" t="s">
        <v>97</v>
      </c>
      <c r="H158" s="110" t="s">
        <v>98</v>
      </c>
      <c r="I158" s="115" t="s">
        <v>99</v>
      </c>
      <c r="J158" s="114" t="s">
        <v>100</v>
      </c>
      <c r="K158" s="113" t="s">
        <v>101</v>
      </c>
      <c r="L158" s="2"/>
      <c r="M158" s="116" t="s">
        <v>102</v>
      </c>
      <c r="N158" s="2"/>
      <c r="O158" s="2"/>
      <c r="P158" s="2"/>
    </row>
    <row r="159" spans="1:16" x14ac:dyDescent="0.35">
      <c r="A159" s="6" t="s">
        <v>0</v>
      </c>
      <c r="B159" s="7">
        <v>1995</v>
      </c>
      <c r="C159" s="8" t="s">
        <v>4</v>
      </c>
      <c r="D159" s="53">
        <v>2</v>
      </c>
      <c r="F159" s="108">
        <f>SUM(D154:D178)</f>
        <v>76250</v>
      </c>
      <c r="G159" s="108">
        <f>F159-H159</f>
        <v>61050</v>
      </c>
      <c r="H159" s="108">
        <v>15200</v>
      </c>
      <c r="I159" s="108">
        <f>H156+I156</f>
        <v>2768</v>
      </c>
      <c r="J159" s="108">
        <f>G156+I156</f>
        <v>8338</v>
      </c>
      <c r="K159" s="108">
        <f>F156+G156</f>
        <v>54180</v>
      </c>
      <c r="L159" s="2"/>
      <c r="M159" s="108">
        <f>COUNT(D154:D177)</f>
        <v>24</v>
      </c>
      <c r="N159" s="2"/>
      <c r="O159" s="2"/>
      <c r="P159" s="2"/>
    </row>
    <row r="160" spans="1:16" x14ac:dyDescent="0.35">
      <c r="A160" s="6" t="s">
        <v>0</v>
      </c>
      <c r="B160" s="7">
        <v>1995</v>
      </c>
      <c r="C160" s="8" t="s">
        <v>5</v>
      </c>
      <c r="D160" s="54">
        <v>3735</v>
      </c>
    </row>
    <row r="161" spans="1:4" x14ac:dyDescent="0.35">
      <c r="A161" s="6" t="s">
        <v>0</v>
      </c>
      <c r="B161" s="7">
        <v>1995</v>
      </c>
      <c r="C161" s="8" t="s">
        <v>6</v>
      </c>
      <c r="D161" s="54">
        <v>4060</v>
      </c>
    </row>
    <row r="162" spans="1:4" x14ac:dyDescent="0.35">
      <c r="A162" s="6" t="s">
        <v>0</v>
      </c>
      <c r="B162" s="7">
        <v>1995</v>
      </c>
      <c r="C162" s="8" t="s">
        <v>43</v>
      </c>
      <c r="D162" s="57">
        <v>4</v>
      </c>
    </row>
    <row r="163" spans="1:4" x14ac:dyDescent="0.35">
      <c r="A163" s="6" t="s">
        <v>0</v>
      </c>
      <c r="B163" s="7">
        <v>1995</v>
      </c>
      <c r="C163" s="8" t="s">
        <v>42</v>
      </c>
      <c r="D163" s="62">
        <v>4100</v>
      </c>
    </row>
    <row r="164" spans="1:4" x14ac:dyDescent="0.35">
      <c r="A164" s="6" t="s">
        <v>0</v>
      </c>
      <c r="B164" s="7">
        <v>1995</v>
      </c>
      <c r="C164" s="8" t="s">
        <v>24</v>
      </c>
      <c r="D164" s="53">
        <v>6</v>
      </c>
    </row>
    <row r="165" spans="1:4" x14ac:dyDescent="0.35">
      <c r="A165" s="6" t="s">
        <v>0</v>
      </c>
      <c r="B165" s="7">
        <v>1995</v>
      </c>
      <c r="C165" s="8" t="s">
        <v>7</v>
      </c>
      <c r="D165" s="52">
        <v>45840</v>
      </c>
    </row>
    <row r="166" spans="1:4" x14ac:dyDescent="0.35">
      <c r="A166" s="6" t="s">
        <v>0</v>
      </c>
      <c r="B166" s="7">
        <v>1995</v>
      </c>
      <c r="C166" s="8" t="s">
        <v>19</v>
      </c>
      <c r="D166" s="54">
        <v>35</v>
      </c>
    </row>
    <row r="167" spans="1:4" x14ac:dyDescent="0.35">
      <c r="A167" s="6" t="s">
        <v>0</v>
      </c>
      <c r="B167" s="7">
        <v>1995</v>
      </c>
      <c r="C167" s="8" t="s">
        <v>41</v>
      </c>
      <c r="D167" s="57">
        <v>2</v>
      </c>
    </row>
    <row r="168" spans="1:4" x14ac:dyDescent="0.35">
      <c r="A168" s="6" t="s">
        <v>0</v>
      </c>
      <c r="B168" s="7">
        <v>1995</v>
      </c>
      <c r="C168" s="8" t="s">
        <v>25</v>
      </c>
      <c r="D168" s="62">
        <v>2</v>
      </c>
    </row>
    <row r="169" spans="1:4" x14ac:dyDescent="0.35">
      <c r="A169" s="6" t="s">
        <v>0</v>
      </c>
      <c r="B169" s="7">
        <v>1995</v>
      </c>
      <c r="C169" s="8" t="s">
        <v>46</v>
      </c>
      <c r="D169" s="52">
        <v>76</v>
      </c>
    </row>
    <row r="170" spans="1:4" x14ac:dyDescent="0.35">
      <c r="A170" s="6" t="s">
        <v>0</v>
      </c>
      <c r="B170" s="7">
        <v>1995</v>
      </c>
      <c r="C170" s="8" t="s">
        <v>45</v>
      </c>
      <c r="D170" s="52">
        <v>5</v>
      </c>
    </row>
    <row r="171" spans="1:4" x14ac:dyDescent="0.35">
      <c r="A171" s="6" t="s">
        <v>0</v>
      </c>
      <c r="B171" s="7">
        <v>1995</v>
      </c>
      <c r="C171" s="8" t="s">
        <v>8</v>
      </c>
      <c r="D171" s="53">
        <v>248</v>
      </c>
    </row>
    <row r="172" spans="1:4" x14ac:dyDescent="0.35">
      <c r="A172" s="6" t="s">
        <v>0</v>
      </c>
      <c r="B172" s="7">
        <v>1995</v>
      </c>
      <c r="C172" s="8" t="s">
        <v>11</v>
      </c>
      <c r="D172" s="53">
        <v>7</v>
      </c>
    </row>
    <row r="173" spans="1:4" x14ac:dyDescent="0.35">
      <c r="A173" s="6" t="s">
        <v>0</v>
      </c>
      <c r="B173" s="7">
        <v>1995</v>
      </c>
      <c r="C173" s="8" t="s">
        <v>142</v>
      </c>
      <c r="D173" s="53">
        <v>1078</v>
      </c>
    </row>
    <row r="174" spans="1:4" x14ac:dyDescent="0.35">
      <c r="A174" s="6" t="s">
        <v>0</v>
      </c>
      <c r="B174" s="7">
        <v>1995</v>
      </c>
      <c r="C174" s="8" t="s">
        <v>12</v>
      </c>
      <c r="D174" s="53">
        <v>915</v>
      </c>
    </row>
    <row r="175" spans="1:4" x14ac:dyDescent="0.35">
      <c r="A175" s="6" t="s">
        <v>0</v>
      </c>
      <c r="B175" s="7">
        <v>1995</v>
      </c>
      <c r="C175" s="8" t="s">
        <v>17</v>
      </c>
      <c r="D175" s="57">
        <v>344</v>
      </c>
    </row>
    <row r="176" spans="1:4" x14ac:dyDescent="0.35">
      <c r="A176" s="6" t="s">
        <v>0</v>
      </c>
      <c r="B176" s="7">
        <v>1995</v>
      </c>
      <c r="C176" s="8" t="s">
        <v>26</v>
      </c>
      <c r="D176" s="54">
        <v>2</v>
      </c>
    </row>
    <row r="177" spans="1:16" x14ac:dyDescent="0.35">
      <c r="A177" s="6" t="s">
        <v>0</v>
      </c>
      <c r="B177" s="7">
        <v>1995</v>
      </c>
      <c r="C177" s="8" t="s">
        <v>13</v>
      </c>
      <c r="D177" s="57">
        <v>156</v>
      </c>
    </row>
    <row r="178" spans="1:16" ht="15" thickBot="1" x14ac:dyDescent="0.4">
      <c r="A178" s="26" t="s">
        <v>0</v>
      </c>
      <c r="B178" s="27">
        <v>1995</v>
      </c>
      <c r="C178" s="30" t="s">
        <v>49</v>
      </c>
      <c r="D178" s="58">
        <v>15200</v>
      </c>
    </row>
    <row r="179" spans="1:16" x14ac:dyDescent="0.35">
      <c r="A179" s="31" t="s">
        <v>0</v>
      </c>
      <c r="B179" s="24">
        <v>1996</v>
      </c>
      <c r="C179" s="25" t="s">
        <v>22</v>
      </c>
      <c r="D179" s="56">
        <v>139</v>
      </c>
    </row>
    <row r="180" spans="1:16" x14ac:dyDescent="0.35">
      <c r="A180" s="9" t="s">
        <v>0</v>
      </c>
      <c r="B180" s="7">
        <v>1996</v>
      </c>
      <c r="C180" s="8" t="s">
        <v>18</v>
      </c>
      <c r="D180" s="52">
        <v>20</v>
      </c>
      <c r="F180" s="113" t="s">
        <v>86</v>
      </c>
      <c r="G180" s="114" t="s">
        <v>87</v>
      </c>
      <c r="H180" s="115" t="s">
        <v>88</v>
      </c>
      <c r="I180" s="111" t="s">
        <v>89</v>
      </c>
      <c r="J180" s="112" t="s">
        <v>90</v>
      </c>
      <c r="K180" s="2"/>
      <c r="L180" s="113" t="s">
        <v>91</v>
      </c>
      <c r="M180" s="114" t="s">
        <v>92</v>
      </c>
      <c r="N180" s="115" t="s">
        <v>93</v>
      </c>
      <c r="O180" s="111" t="s">
        <v>94</v>
      </c>
      <c r="P180" s="112" t="s">
        <v>95</v>
      </c>
    </row>
    <row r="181" spans="1:16" x14ac:dyDescent="0.35">
      <c r="A181" s="9" t="s">
        <v>0</v>
      </c>
      <c r="B181" s="7">
        <v>1996</v>
      </c>
      <c r="C181" s="8" t="s">
        <v>1</v>
      </c>
      <c r="D181" s="52">
        <v>30</v>
      </c>
      <c r="F181" s="108">
        <f>D179+D180+D181+D187+D189+D192</f>
        <v>321884</v>
      </c>
      <c r="G181" s="108">
        <f>D184+D185+D193</f>
        <v>56101</v>
      </c>
      <c r="H181" s="108">
        <f>D182+D183+D188+D191+D194+D195+D196</f>
        <v>2854</v>
      </c>
      <c r="I181" s="108">
        <v>870</v>
      </c>
      <c r="J181" s="108">
        <v>8600</v>
      </c>
      <c r="K181" s="2"/>
      <c r="L181" s="109">
        <f>(F181/$G184)*100</f>
        <v>82.680852484787152</v>
      </c>
      <c r="M181" s="109">
        <f>(G181/$G184)*100</f>
        <v>14.410404074912217</v>
      </c>
      <c r="N181" s="109">
        <f t="shared" ref="N181" si="37">(H181/$G184)*100</f>
        <v>0.73309376356570222</v>
      </c>
      <c r="O181" s="109">
        <f t="shared" ref="O181" si="38">(I181/$G184)*100</f>
        <v>0.22347287116403677</v>
      </c>
      <c r="P181" s="109">
        <f t="shared" ref="P181" si="39">(J181/$G184)*100</f>
        <v>2.2090421747249613</v>
      </c>
    </row>
    <row r="182" spans="1:16" x14ac:dyDescent="0.35">
      <c r="A182" s="9" t="s">
        <v>0</v>
      </c>
      <c r="B182" s="7">
        <v>1996</v>
      </c>
      <c r="C182" s="8" t="s">
        <v>34</v>
      </c>
      <c r="D182" s="53">
        <v>104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35">
      <c r="A183" s="9" t="s">
        <v>0</v>
      </c>
      <c r="B183" s="7">
        <v>1996</v>
      </c>
      <c r="C183" s="8" t="s">
        <v>4</v>
      </c>
      <c r="D183" s="53">
        <v>12</v>
      </c>
      <c r="F183" s="110" t="s">
        <v>96</v>
      </c>
      <c r="G183" s="110" t="s">
        <v>97</v>
      </c>
      <c r="H183" s="110" t="s">
        <v>98</v>
      </c>
      <c r="I183" s="115" t="s">
        <v>99</v>
      </c>
      <c r="J183" s="114" t="s">
        <v>100</v>
      </c>
      <c r="K183" s="113" t="s">
        <v>101</v>
      </c>
      <c r="L183" s="2"/>
      <c r="M183" s="116" t="s">
        <v>102</v>
      </c>
      <c r="N183" s="2"/>
      <c r="O183" s="2"/>
      <c r="P183" s="2"/>
    </row>
    <row r="184" spans="1:16" x14ac:dyDescent="0.35">
      <c r="A184" s="9" t="s">
        <v>0</v>
      </c>
      <c r="B184" s="7">
        <v>1996</v>
      </c>
      <c r="C184" s="8" t="s">
        <v>5</v>
      </c>
      <c r="D184" s="54">
        <v>42500</v>
      </c>
      <c r="F184" s="108">
        <f>SUM(D179:D199)</f>
        <v>429309</v>
      </c>
      <c r="G184" s="108">
        <f>F184-H184</f>
        <v>389309</v>
      </c>
      <c r="H184" s="108">
        <v>40000</v>
      </c>
      <c r="I184" s="108">
        <f>H181+I181</f>
        <v>3724</v>
      </c>
      <c r="J184" s="108">
        <f>G181+I181</f>
        <v>56971</v>
      </c>
      <c r="K184" s="108">
        <f>F181+G181</f>
        <v>377985</v>
      </c>
      <c r="L184" s="2"/>
      <c r="M184" s="108">
        <f>COUNT(D179:D198)</f>
        <v>20</v>
      </c>
      <c r="N184" s="2"/>
      <c r="O184" s="2"/>
      <c r="P184" s="2"/>
    </row>
    <row r="185" spans="1:16" x14ac:dyDescent="0.35">
      <c r="A185" s="9" t="s">
        <v>0</v>
      </c>
      <c r="B185" s="7">
        <v>1996</v>
      </c>
      <c r="C185" s="8" t="s">
        <v>6</v>
      </c>
      <c r="D185" s="54">
        <v>13600</v>
      </c>
    </row>
    <row r="186" spans="1:16" x14ac:dyDescent="0.35">
      <c r="A186" s="9" t="s">
        <v>0</v>
      </c>
      <c r="B186" s="7">
        <v>1996</v>
      </c>
      <c r="C186" s="8" t="s">
        <v>42</v>
      </c>
      <c r="D186" s="62">
        <v>6200</v>
      </c>
    </row>
    <row r="187" spans="1:16" x14ac:dyDescent="0.35">
      <c r="A187" s="9" t="s">
        <v>0</v>
      </c>
      <c r="B187" s="7">
        <v>1996</v>
      </c>
      <c r="C187" s="8" t="s">
        <v>16</v>
      </c>
      <c r="D187" s="52">
        <v>13</v>
      </c>
    </row>
    <row r="188" spans="1:16" x14ac:dyDescent="0.35">
      <c r="A188" s="9" t="s">
        <v>0</v>
      </c>
      <c r="B188" s="7">
        <v>1996</v>
      </c>
      <c r="C188" s="8" t="s">
        <v>24</v>
      </c>
      <c r="D188" s="53">
        <v>6</v>
      </c>
    </row>
    <row r="189" spans="1:16" x14ac:dyDescent="0.35">
      <c r="A189" s="9" t="s">
        <v>0</v>
      </c>
      <c r="B189" s="7">
        <v>1996</v>
      </c>
      <c r="C189" s="8" t="s">
        <v>7</v>
      </c>
      <c r="D189" s="52">
        <v>321550</v>
      </c>
    </row>
    <row r="190" spans="1:16" x14ac:dyDescent="0.35">
      <c r="A190" s="9" t="s">
        <v>0</v>
      </c>
      <c r="B190" s="7">
        <v>1996</v>
      </c>
      <c r="C190" s="8" t="s">
        <v>35</v>
      </c>
      <c r="D190" s="62">
        <v>1400</v>
      </c>
    </row>
    <row r="191" spans="1:16" x14ac:dyDescent="0.35">
      <c r="A191" s="9" t="s">
        <v>0</v>
      </c>
      <c r="B191" s="7">
        <v>1996</v>
      </c>
      <c r="C191" s="8" t="s">
        <v>8</v>
      </c>
      <c r="D191" s="53">
        <v>14</v>
      </c>
    </row>
    <row r="192" spans="1:16" x14ac:dyDescent="0.35">
      <c r="A192" s="9" t="s">
        <v>0</v>
      </c>
      <c r="B192" s="7">
        <v>1996</v>
      </c>
      <c r="C192" s="8" t="s">
        <v>9</v>
      </c>
      <c r="D192" s="52">
        <v>132</v>
      </c>
    </row>
    <row r="193" spans="1:16" x14ac:dyDescent="0.35">
      <c r="A193" s="9" t="s">
        <v>0</v>
      </c>
      <c r="B193" s="7">
        <v>1996</v>
      </c>
      <c r="C193" s="8" t="s">
        <v>27</v>
      </c>
      <c r="D193" s="54">
        <v>1</v>
      </c>
    </row>
    <row r="194" spans="1:16" x14ac:dyDescent="0.35">
      <c r="A194" s="9" t="s">
        <v>0</v>
      </c>
      <c r="B194" s="7">
        <v>1996</v>
      </c>
      <c r="C194" s="8" t="s">
        <v>11</v>
      </c>
      <c r="D194" s="53">
        <v>40</v>
      </c>
    </row>
    <row r="195" spans="1:16" x14ac:dyDescent="0.35">
      <c r="A195" s="9" t="s">
        <v>0</v>
      </c>
      <c r="B195" s="7">
        <v>1996</v>
      </c>
      <c r="C195" s="8" t="s">
        <v>142</v>
      </c>
      <c r="D195" s="53">
        <v>480</v>
      </c>
    </row>
    <row r="196" spans="1:16" x14ac:dyDescent="0.35">
      <c r="A196" s="9" t="s">
        <v>0</v>
      </c>
      <c r="B196" s="7">
        <v>1996</v>
      </c>
      <c r="C196" s="8" t="s">
        <v>12</v>
      </c>
      <c r="D196" s="53">
        <v>2198</v>
      </c>
    </row>
    <row r="197" spans="1:16" x14ac:dyDescent="0.35">
      <c r="A197" s="9" t="s">
        <v>0</v>
      </c>
      <c r="B197" s="7">
        <v>1996</v>
      </c>
      <c r="C197" s="8" t="s">
        <v>17</v>
      </c>
      <c r="D197" s="57">
        <v>815</v>
      </c>
    </row>
    <row r="198" spans="1:16" x14ac:dyDescent="0.35">
      <c r="A198" s="9" t="s">
        <v>0</v>
      </c>
      <c r="B198" s="7">
        <v>1996</v>
      </c>
      <c r="C198" s="8" t="s">
        <v>13</v>
      </c>
      <c r="D198" s="57">
        <v>55</v>
      </c>
    </row>
    <row r="199" spans="1:16" ht="15" thickBot="1" x14ac:dyDescent="0.4">
      <c r="A199" s="32" t="s">
        <v>0</v>
      </c>
      <c r="B199" s="27">
        <v>1996</v>
      </c>
      <c r="C199" s="30" t="s">
        <v>50</v>
      </c>
      <c r="D199" s="58">
        <v>40000</v>
      </c>
    </row>
    <row r="200" spans="1:16" x14ac:dyDescent="0.35">
      <c r="A200" s="31" t="s">
        <v>0</v>
      </c>
      <c r="B200" s="24">
        <v>1999</v>
      </c>
      <c r="C200" s="25" t="s">
        <v>22</v>
      </c>
      <c r="D200" s="56">
        <v>1</v>
      </c>
    </row>
    <row r="201" spans="1:16" x14ac:dyDescent="0.35">
      <c r="A201" s="9" t="s">
        <v>0</v>
      </c>
      <c r="B201" s="7">
        <v>1999</v>
      </c>
      <c r="C201" s="8" t="s">
        <v>1</v>
      </c>
      <c r="D201" s="52">
        <v>4</v>
      </c>
      <c r="F201" s="113" t="s">
        <v>86</v>
      </c>
      <c r="G201" s="114" t="s">
        <v>87</v>
      </c>
      <c r="H201" s="115" t="s">
        <v>88</v>
      </c>
      <c r="I201" s="111" t="s">
        <v>89</v>
      </c>
      <c r="J201" s="112" t="s">
        <v>90</v>
      </c>
      <c r="K201" s="2"/>
      <c r="L201" s="113" t="s">
        <v>91</v>
      </c>
      <c r="M201" s="114" t="s">
        <v>92</v>
      </c>
      <c r="N201" s="115" t="s">
        <v>93</v>
      </c>
      <c r="O201" s="111" t="s">
        <v>94</v>
      </c>
      <c r="P201" s="112" t="s">
        <v>95</v>
      </c>
    </row>
    <row r="202" spans="1:16" x14ac:dyDescent="0.35">
      <c r="A202" s="9" t="s">
        <v>0</v>
      </c>
      <c r="B202" s="7">
        <v>1999</v>
      </c>
      <c r="C202" s="8" t="s">
        <v>34</v>
      </c>
      <c r="D202" s="53">
        <v>2</v>
      </c>
      <c r="F202" s="108">
        <f>D200+D201+D206+D210</f>
        <v>273010</v>
      </c>
      <c r="G202" s="108">
        <f>D204+D205</f>
        <v>12900</v>
      </c>
      <c r="H202" s="108">
        <f>D202+D203+D211+D212</f>
        <v>793</v>
      </c>
      <c r="I202" s="108">
        <v>13</v>
      </c>
      <c r="J202" s="108">
        <f>D207+D208+D209</f>
        <v>1510</v>
      </c>
      <c r="K202" s="2"/>
      <c r="L202" s="109">
        <f>(F202/$G205)*100</f>
        <v>94.720809364873389</v>
      </c>
      <c r="M202" s="109">
        <f>(G202/$G205)*100</f>
        <v>4.4756545211049668</v>
      </c>
      <c r="N202" s="109">
        <f t="shared" ref="N202" si="40">(H202/$G205)*100</f>
        <v>0.27513132056094869</v>
      </c>
      <c r="O202" s="109">
        <f t="shared" ref="O202" si="41">(I202/$G205)*100</f>
        <v>4.5103495173926022E-3</v>
      </c>
      <c r="P202" s="109">
        <f t="shared" ref="P202" si="42">(J202/$G205)*100</f>
        <v>0.52389444394329443</v>
      </c>
    </row>
    <row r="203" spans="1:16" x14ac:dyDescent="0.35">
      <c r="A203" s="9" t="s">
        <v>0</v>
      </c>
      <c r="B203" s="7">
        <v>1999</v>
      </c>
      <c r="C203" s="8" t="s">
        <v>4</v>
      </c>
      <c r="D203" s="53">
        <v>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35">
      <c r="A204" s="9" t="s">
        <v>0</v>
      </c>
      <c r="B204" s="7">
        <v>1999</v>
      </c>
      <c r="C204" s="8" t="s">
        <v>5</v>
      </c>
      <c r="D204" s="54">
        <v>12750</v>
      </c>
      <c r="F204" s="110" t="s">
        <v>96</v>
      </c>
      <c r="G204" s="110" t="s">
        <v>97</v>
      </c>
      <c r="H204" s="110" t="s">
        <v>98</v>
      </c>
      <c r="I204" s="115" t="s">
        <v>99</v>
      </c>
      <c r="J204" s="114" t="s">
        <v>100</v>
      </c>
      <c r="K204" s="113" t="s">
        <v>101</v>
      </c>
      <c r="L204" s="2"/>
      <c r="M204" s="116" t="s">
        <v>102</v>
      </c>
      <c r="N204" s="2"/>
      <c r="O204" s="2"/>
      <c r="P204" s="2"/>
    </row>
    <row r="205" spans="1:16" x14ac:dyDescent="0.35">
      <c r="A205" s="9" t="s">
        <v>0</v>
      </c>
      <c r="B205" s="7">
        <v>1999</v>
      </c>
      <c r="C205" s="8" t="s">
        <v>6</v>
      </c>
      <c r="D205" s="54">
        <v>150</v>
      </c>
      <c r="F205" s="108">
        <f>SUM(D200:D214)</f>
        <v>288226</v>
      </c>
      <c r="G205" s="108">
        <f>F205-H205</f>
        <v>288226</v>
      </c>
      <c r="H205" s="108">
        <v>0</v>
      </c>
      <c r="I205" s="108">
        <f>H202+I202</f>
        <v>806</v>
      </c>
      <c r="J205" s="108">
        <f>G202+I202</f>
        <v>12913</v>
      </c>
      <c r="K205" s="108">
        <f>F202+G202</f>
        <v>285910</v>
      </c>
      <c r="L205" s="2"/>
      <c r="M205" s="108">
        <f>COUNT(D200:D214)</f>
        <v>15</v>
      </c>
      <c r="N205" s="2"/>
      <c r="O205" s="2"/>
      <c r="P205" s="2"/>
    </row>
    <row r="206" spans="1:16" x14ac:dyDescent="0.35">
      <c r="A206" s="9" t="s">
        <v>0</v>
      </c>
      <c r="B206" s="7">
        <v>1999</v>
      </c>
      <c r="C206" s="8" t="s">
        <v>7</v>
      </c>
      <c r="D206" s="52">
        <v>273000</v>
      </c>
    </row>
    <row r="207" spans="1:16" x14ac:dyDescent="0.35">
      <c r="A207" s="9" t="s">
        <v>0</v>
      </c>
      <c r="B207" s="7">
        <v>1999</v>
      </c>
      <c r="C207" s="8" t="s">
        <v>40</v>
      </c>
      <c r="D207" s="62">
        <v>10</v>
      </c>
    </row>
    <row r="208" spans="1:16" x14ac:dyDescent="0.35">
      <c r="A208" s="9" t="s">
        <v>0</v>
      </c>
      <c r="B208" s="7">
        <v>1999</v>
      </c>
      <c r="C208" s="8" t="s">
        <v>28</v>
      </c>
      <c r="D208" s="62">
        <v>850</v>
      </c>
    </row>
    <row r="209" spans="1:16" x14ac:dyDescent="0.35">
      <c r="A209" s="9" t="s">
        <v>0</v>
      </c>
      <c r="B209" s="7">
        <v>1999</v>
      </c>
      <c r="C209" s="8" t="s">
        <v>35</v>
      </c>
      <c r="D209" s="62">
        <v>650</v>
      </c>
    </row>
    <row r="210" spans="1:16" x14ac:dyDescent="0.35">
      <c r="A210" s="9" t="s">
        <v>0</v>
      </c>
      <c r="B210" s="7">
        <v>1999</v>
      </c>
      <c r="C210" s="8" t="s">
        <v>9</v>
      </c>
      <c r="D210" s="52">
        <v>5</v>
      </c>
    </row>
    <row r="211" spans="1:16" x14ac:dyDescent="0.35">
      <c r="A211" s="9" t="s">
        <v>0</v>
      </c>
      <c r="B211" s="7">
        <v>1999</v>
      </c>
      <c r="C211" s="8" t="s">
        <v>142</v>
      </c>
      <c r="D211" s="53">
        <v>260</v>
      </c>
    </row>
    <row r="212" spans="1:16" x14ac:dyDescent="0.35">
      <c r="A212" s="9" t="s">
        <v>0</v>
      </c>
      <c r="B212" s="7">
        <v>1999</v>
      </c>
      <c r="C212" s="8" t="s">
        <v>12</v>
      </c>
      <c r="D212" s="53">
        <v>530</v>
      </c>
    </row>
    <row r="213" spans="1:16" x14ac:dyDescent="0.35">
      <c r="A213" s="9" t="s">
        <v>0</v>
      </c>
      <c r="B213" s="7">
        <v>1999</v>
      </c>
      <c r="C213" s="8" t="s">
        <v>17</v>
      </c>
      <c r="D213" s="57">
        <v>1</v>
      </c>
    </row>
    <row r="214" spans="1:16" ht="15" thickBot="1" x14ac:dyDescent="0.4">
      <c r="A214" s="32" t="s">
        <v>0</v>
      </c>
      <c r="B214" s="27">
        <v>1999</v>
      </c>
      <c r="C214" s="28" t="s">
        <v>13</v>
      </c>
      <c r="D214" s="55">
        <v>12</v>
      </c>
    </row>
    <row r="215" spans="1:16" x14ac:dyDescent="0.35">
      <c r="A215" s="31" t="s">
        <v>0</v>
      </c>
      <c r="B215" s="24">
        <v>2002</v>
      </c>
      <c r="C215" s="25" t="s">
        <v>1</v>
      </c>
      <c r="D215" s="56">
        <v>6</v>
      </c>
    </row>
    <row r="216" spans="1:16" x14ac:dyDescent="0.35">
      <c r="A216" s="9" t="s">
        <v>0</v>
      </c>
      <c r="B216" s="7">
        <v>2002</v>
      </c>
      <c r="C216" s="8" t="s">
        <v>2</v>
      </c>
      <c r="D216" s="52">
        <v>1</v>
      </c>
      <c r="F216" s="113" t="s">
        <v>86</v>
      </c>
      <c r="G216" s="114" t="s">
        <v>87</v>
      </c>
      <c r="H216" s="115" t="s">
        <v>88</v>
      </c>
      <c r="I216" s="111" t="s">
        <v>89</v>
      </c>
      <c r="J216" s="112" t="s">
        <v>90</v>
      </c>
      <c r="K216" s="2"/>
      <c r="L216" s="113" t="s">
        <v>91</v>
      </c>
      <c r="M216" s="114" t="s">
        <v>92</v>
      </c>
      <c r="N216" s="115" t="s">
        <v>93</v>
      </c>
      <c r="O216" s="111" t="s">
        <v>94</v>
      </c>
      <c r="P216" s="112" t="s">
        <v>95</v>
      </c>
    </row>
    <row r="217" spans="1:16" x14ac:dyDescent="0.35">
      <c r="A217" s="9" t="s">
        <v>0</v>
      </c>
      <c r="B217" s="7">
        <v>2002</v>
      </c>
      <c r="C217" s="8" t="s">
        <v>4</v>
      </c>
      <c r="D217" s="53">
        <v>3</v>
      </c>
      <c r="F217" s="108">
        <f>D215+D216+D222+D226</f>
        <v>2114</v>
      </c>
      <c r="G217" s="108">
        <f>D218+D219+D223+D231</f>
        <v>4493</v>
      </c>
      <c r="H217" s="108">
        <f>D217+D220+D221+D225+D227+D228+D229+D230</f>
        <v>206</v>
      </c>
      <c r="I217" s="108">
        <v>6</v>
      </c>
      <c r="J217" s="108">
        <v>1</v>
      </c>
      <c r="K217" s="2"/>
      <c r="L217" s="109">
        <f>(F217/$G220)*100</f>
        <v>30.997067448680355</v>
      </c>
      <c r="M217" s="109">
        <f>(G217/$G220)*100</f>
        <v>65.879765395894424</v>
      </c>
      <c r="N217" s="109">
        <f t="shared" ref="N217" si="43">(H217/$G220)*100</f>
        <v>3.0205278592375366</v>
      </c>
      <c r="O217" s="109">
        <f t="shared" ref="O217" si="44">(I217/$G220)*100</f>
        <v>8.797653958944282E-2</v>
      </c>
      <c r="P217" s="109">
        <f t="shared" ref="P217" si="45">(J217/$G220)*100</f>
        <v>1.466275659824047E-2</v>
      </c>
    </row>
    <row r="218" spans="1:16" x14ac:dyDescent="0.35">
      <c r="A218" s="9" t="s">
        <v>0</v>
      </c>
      <c r="B218" s="7">
        <v>2002</v>
      </c>
      <c r="C218" s="8" t="s">
        <v>5</v>
      </c>
      <c r="D218" s="54">
        <v>4272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35">
      <c r="A219" s="9" t="s">
        <v>0</v>
      </c>
      <c r="B219" s="7">
        <v>2002</v>
      </c>
      <c r="C219" s="8" t="s">
        <v>6</v>
      </c>
      <c r="D219" s="54">
        <v>197</v>
      </c>
      <c r="F219" s="110" t="s">
        <v>96</v>
      </c>
      <c r="G219" s="110" t="s">
        <v>97</v>
      </c>
      <c r="H219" s="110" t="s">
        <v>98</v>
      </c>
      <c r="I219" s="115" t="s">
        <v>99</v>
      </c>
      <c r="J219" s="114" t="s">
        <v>100</v>
      </c>
      <c r="K219" s="113" t="s">
        <v>101</v>
      </c>
      <c r="L219" s="2"/>
      <c r="M219" s="116" t="s">
        <v>102</v>
      </c>
      <c r="N219" s="2"/>
      <c r="O219" s="2"/>
      <c r="P219" s="2"/>
    </row>
    <row r="220" spans="1:16" x14ac:dyDescent="0.35">
      <c r="A220" s="9" t="s">
        <v>0</v>
      </c>
      <c r="B220" s="7">
        <v>2002</v>
      </c>
      <c r="C220" s="8" t="s">
        <v>23</v>
      </c>
      <c r="D220" s="53">
        <v>2</v>
      </c>
      <c r="F220" s="108">
        <f>SUM(D215:D232)</f>
        <v>6820</v>
      </c>
      <c r="G220" s="108">
        <f>F220-H220</f>
        <v>6820</v>
      </c>
      <c r="H220" s="108">
        <v>0</v>
      </c>
      <c r="I220" s="108">
        <f>H217+I217</f>
        <v>212</v>
      </c>
      <c r="J220" s="108">
        <f>G217+I217</f>
        <v>4499</v>
      </c>
      <c r="K220" s="108">
        <f>F217+G217</f>
        <v>6607</v>
      </c>
      <c r="L220" s="2"/>
      <c r="M220" s="108">
        <f>COUNT(D215:D229)</f>
        <v>15</v>
      </c>
      <c r="N220" s="2"/>
      <c r="O220" s="2"/>
      <c r="P220" s="2"/>
    </row>
    <row r="221" spans="1:16" x14ac:dyDescent="0.35">
      <c r="A221" s="9" t="s">
        <v>0</v>
      </c>
      <c r="B221" s="7">
        <v>2002</v>
      </c>
      <c r="C221" s="8" t="s">
        <v>34</v>
      </c>
      <c r="D221" s="53">
        <v>1</v>
      </c>
    </row>
    <row r="222" spans="1:16" x14ac:dyDescent="0.35">
      <c r="A222" s="9" t="s">
        <v>0</v>
      </c>
      <c r="B222" s="7">
        <v>2002</v>
      </c>
      <c r="C222" s="8" t="s">
        <v>7</v>
      </c>
      <c r="D222" s="52">
        <v>2106</v>
      </c>
    </row>
    <row r="223" spans="1:16" x14ac:dyDescent="0.35">
      <c r="A223" s="9" t="s">
        <v>0</v>
      </c>
      <c r="B223" s="7">
        <v>2002</v>
      </c>
      <c r="C223" s="8" t="s">
        <v>19</v>
      </c>
      <c r="D223" s="54">
        <v>17</v>
      </c>
    </row>
    <row r="224" spans="1:16" x14ac:dyDescent="0.35">
      <c r="A224" s="9" t="s">
        <v>0</v>
      </c>
      <c r="B224" s="7">
        <v>2002</v>
      </c>
      <c r="C224" s="8" t="s">
        <v>40</v>
      </c>
      <c r="D224" s="62">
        <v>1</v>
      </c>
    </row>
    <row r="225" spans="1:16" x14ac:dyDescent="0.35">
      <c r="A225" s="9" t="s">
        <v>0</v>
      </c>
      <c r="B225" s="7">
        <v>2002</v>
      </c>
      <c r="C225" s="8" t="s">
        <v>8</v>
      </c>
      <c r="D225" s="53">
        <v>6</v>
      </c>
    </row>
    <row r="226" spans="1:16" x14ac:dyDescent="0.35">
      <c r="A226" s="9" t="s">
        <v>0</v>
      </c>
      <c r="B226" s="7">
        <v>2002</v>
      </c>
      <c r="C226" s="8" t="s">
        <v>9</v>
      </c>
      <c r="D226" s="52">
        <v>1</v>
      </c>
    </row>
    <row r="227" spans="1:16" x14ac:dyDescent="0.35">
      <c r="A227" s="9" t="s">
        <v>0</v>
      </c>
      <c r="B227" s="7">
        <v>2002</v>
      </c>
      <c r="C227" s="8" t="s">
        <v>29</v>
      </c>
      <c r="D227" s="53">
        <v>9</v>
      </c>
    </row>
    <row r="228" spans="1:16" x14ac:dyDescent="0.35">
      <c r="A228" s="9" t="s">
        <v>0</v>
      </c>
      <c r="B228" s="7">
        <v>2002</v>
      </c>
      <c r="C228" s="8" t="s">
        <v>11</v>
      </c>
      <c r="D228" s="53">
        <v>6</v>
      </c>
    </row>
    <row r="229" spans="1:16" x14ac:dyDescent="0.35">
      <c r="A229" s="9" t="s">
        <v>0</v>
      </c>
      <c r="B229" s="7">
        <v>2002</v>
      </c>
      <c r="C229" s="8" t="s">
        <v>142</v>
      </c>
      <c r="D229" s="53">
        <v>13</v>
      </c>
    </row>
    <row r="230" spans="1:16" x14ac:dyDescent="0.35">
      <c r="A230" s="9" t="s">
        <v>0</v>
      </c>
      <c r="B230" s="7">
        <v>2002</v>
      </c>
      <c r="C230" s="8" t="s">
        <v>12</v>
      </c>
      <c r="D230" s="53">
        <v>166</v>
      </c>
    </row>
    <row r="231" spans="1:16" x14ac:dyDescent="0.35">
      <c r="A231" s="9" t="s">
        <v>0</v>
      </c>
      <c r="B231" s="7">
        <v>2002</v>
      </c>
      <c r="C231" s="8" t="s">
        <v>26</v>
      </c>
      <c r="D231" s="54">
        <v>7</v>
      </c>
    </row>
    <row r="232" spans="1:16" ht="15" thickBot="1" x14ac:dyDescent="0.4">
      <c r="A232" s="32" t="s">
        <v>0</v>
      </c>
      <c r="B232" s="27">
        <v>2002</v>
      </c>
      <c r="C232" s="28" t="s">
        <v>13</v>
      </c>
      <c r="D232" s="55">
        <v>6</v>
      </c>
    </row>
    <row r="233" spans="1:16" x14ac:dyDescent="0.35">
      <c r="A233" s="31" t="s">
        <v>0</v>
      </c>
      <c r="B233" s="24">
        <v>2005</v>
      </c>
      <c r="C233" s="25" t="s">
        <v>1</v>
      </c>
      <c r="D233" s="56">
        <v>8</v>
      </c>
    </row>
    <row r="234" spans="1:16" x14ac:dyDescent="0.35">
      <c r="A234" s="9" t="s">
        <v>0</v>
      </c>
      <c r="B234" s="7">
        <v>2005</v>
      </c>
      <c r="C234" s="8" t="s">
        <v>3</v>
      </c>
      <c r="D234" s="52">
        <v>14</v>
      </c>
      <c r="F234" s="113" t="s">
        <v>86</v>
      </c>
      <c r="G234" s="114" t="s">
        <v>87</v>
      </c>
      <c r="H234" s="115" t="s">
        <v>88</v>
      </c>
      <c r="I234" s="111" t="s">
        <v>89</v>
      </c>
      <c r="J234" s="112" t="s">
        <v>90</v>
      </c>
      <c r="K234" s="2"/>
      <c r="L234" s="113" t="s">
        <v>91</v>
      </c>
      <c r="M234" s="114" t="s">
        <v>92</v>
      </c>
      <c r="N234" s="115" t="s">
        <v>93</v>
      </c>
      <c r="O234" s="111" t="s">
        <v>94</v>
      </c>
      <c r="P234" s="112" t="s">
        <v>95</v>
      </c>
    </row>
    <row r="235" spans="1:16" x14ac:dyDescent="0.35">
      <c r="A235" s="9" t="s">
        <v>0</v>
      </c>
      <c r="B235" s="7">
        <v>2005</v>
      </c>
      <c r="C235" s="8" t="s">
        <v>34</v>
      </c>
      <c r="D235" s="53">
        <v>18</v>
      </c>
      <c r="F235" s="108">
        <f>D233+D234+D240+D243</f>
        <v>4297</v>
      </c>
      <c r="G235" s="108">
        <f>D237+D238+D241+D249+D250</f>
        <v>184</v>
      </c>
      <c r="H235" s="108">
        <f>D235+D236+D244+D245+D246+D247+D248</f>
        <v>1339</v>
      </c>
      <c r="I235" s="108">
        <f>86</f>
        <v>86</v>
      </c>
      <c r="J235" s="108">
        <f>D239+D242</f>
        <v>2160</v>
      </c>
      <c r="K235" s="2"/>
      <c r="L235" s="109">
        <f>(F235/$G238)*100</f>
        <v>53.272997768410612</v>
      </c>
      <c r="M235" s="109">
        <f>(G235/$G238)*100</f>
        <v>2.2811802628316391</v>
      </c>
      <c r="N235" s="109">
        <f t="shared" ref="N235" si="46">(H235/$G238)*100</f>
        <v>16.600545499628069</v>
      </c>
      <c r="O235" s="109">
        <f t="shared" ref="O235" si="47">(I235/$G238)*100</f>
        <v>1.0662038184973965</v>
      </c>
      <c r="P235" s="109">
        <f t="shared" ref="P235" si="48">(J235/$G238)*100</f>
        <v>26.779072650632287</v>
      </c>
    </row>
    <row r="236" spans="1:16" x14ac:dyDescent="0.35">
      <c r="A236" s="9" t="s">
        <v>0</v>
      </c>
      <c r="B236" s="7">
        <v>2005</v>
      </c>
      <c r="C236" s="8" t="s">
        <v>4</v>
      </c>
      <c r="D236" s="53">
        <v>20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35">
      <c r="A237" s="9" t="s">
        <v>0</v>
      </c>
      <c r="B237" s="7">
        <v>2005</v>
      </c>
      <c r="C237" s="8" t="s">
        <v>5</v>
      </c>
      <c r="D237" s="54">
        <v>17</v>
      </c>
      <c r="F237" s="110" t="s">
        <v>96</v>
      </c>
      <c r="G237" s="110" t="s">
        <v>97</v>
      </c>
      <c r="H237" s="110" t="s">
        <v>98</v>
      </c>
      <c r="I237" s="115" t="s">
        <v>99</v>
      </c>
      <c r="J237" s="114" t="s">
        <v>100</v>
      </c>
      <c r="K237" s="113" t="s">
        <v>101</v>
      </c>
      <c r="L237" s="2"/>
      <c r="M237" s="116" t="s">
        <v>102</v>
      </c>
      <c r="N237" s="2"/>
      <c r="O237" s="2"/>
      <c r="P237" s="2"/>
    </row>
    <row r="238" spans="1:16" x14ac:dyDescent="0.35">
      <c r="A238" s="9" t="s">
        <v>0</v>
      </c>
      <c r="B238" s="7">
        <v>2005</v>
      </c>
      <c r="C238" s="8" t="s">
        <v>6</v>
      </c>
      <c r="D238" s="54">
        <v>131</v>
      </c>
      <c r="F238" s="108">
        <f>SUM(D233:D252)</f>
        <v>9987</v>
      </c>
      <c r="G238" s="108">
        <f>F238-H238</f>
        <v>8066</v>
      </c>
      <c r="H238" s="108">
        <v>1921</v>
      </c>
      <c r="I238" s="108">
        <f>H235+I235</f>
        <v>1425</v>
      </c>
      <c r="J238" s="108">
        <f>G235+I235</f>
        <v>270</v>
      </c>
      <c r="K238" s="108">
        <f>F235+G235</f>
        <v>4481</v>
      </c>
      <c r="L238" s="2"/>
      <c r="M238" s="108">
        <f>COUNT(D233:D251)</f>
        <v>19</v>
      </c>
      <c r="N238" s="2"/>
      <c r="O238" s="2"/>
      <c r="P238" s="2"/>
    </row>
    <row r="239" spans="1:16" x14ac:dyDescent="0.35">
      <c r="A239" s="9" t="s">
        <v>0</v>
      </c>
      <c r="B239" s="7">
        <v>2005</v>
      </c>
      <c r="C239" s="8" t="s">
        <v>42</v>
      </c>
      <c r="D239" s="62">
        <v>328</v>
      </c>
    </row>
    <row r="240" spans="1:16" x14ac:dyDescent="0.35">
      <c r="A240" s="9" t="s">
        <v>0</v>
      </c>
      <c r="B240" s="7">
        <v>2005</v>
      </c>
      <c r="C240" s="8" t="s">
        <v>7</v>
      </c>
      <c r="D240" s="52">
        <v>4273</v>
      </c>
    </row>
    <row r="241" spans="1:16" x14ac:dyDescent="0.35">
      <c r="A241" s="9" t="s">
        <v>0</v>
      </c>
      <c r="B241" s="7">
        <v>2005</v>
      </c>
      <c r="C241" s="8" t="s">
        <v>19</v>
      </c>
      <c r="D241" s="54">
        <v>16</v>
      </c>
    </row>
    <row r="242" spans="1:16" x14ac:dyDescent="0.35">
      <c r="A242" s="9" t="s">
        <v>0</v>
      </c>
      <c r="B242" s="7">
        <v>2005</v>
      </c>
      <c r="C242" s="8" t="s">
        <v>35</v>
      </c>
      <c r="D242" s="62">
        <v>1832</v>
      </c>
    </row>
    <row r="243" spans="1:16" x14ac:dyDescent="0.35">
      <c r="A243" s="9" t="s">
        <v>0</v>
      </c>
      <c r="B243" s="7">
        <v>2005</v>
      </c>
      <c r="C243" s="8" t="s">
        <v>46</v>
      </c>
      <c r="D243" s="52">
        <v>2</v>
      </c>
    </row>
    <row r="244" spans="1:16" x14ac:dyDescent="0.35">
      <c r="A244" s="9" t="s">
        <v>0</v>
      </c>
      <c r="B244" s="7">
        <v>2005</v>
      </c>
      <c r="C244" s="8" t="s">
        <v>8</v>
      </c>
      <c r="D244" s="53">
        <v>4</v>
      </c>
    </row>
    <row r="245" spans="1:16" x14ac:dyDescent="0.35">
      <c r="A245" s="9" t="s">
        <v>0</v>
      </c>
      <c r="B245" s="7">
        <v>2005</v>
      </c>
      <c r="C245" s="8" t="s">
        <v>10</v>
      </c>
      <c r="D245" s="53">
        <v>45</v>
      </c>
    </row>
    <row r="246" spans="1:16" x14ac:dyDescent="0.35">
      <c r="A246" s="9" t="s">
        <v>0</v>
      </c>
      <c r="B246" s="7">
        <v>2005</v>
      </c>
      <c r="C246" s="8" t="s">
        <v>11</v>
      </c>
      <c r="D246" s="53">
        <v>1144</v>
      </c>
    </row>
    <row r="247" spans="1:16" x14ac:dyDescent="0.35">
      <c r="A247" s="9" t="s">
        <v>0</v>
      </c>
      <c r="B247" s="7">
        <v>2005</v>
      </c>
      <c r="C247" s="8" t="s">
        <v>142</v>
      </c>
      <c r="D247" s="53">
        <v>33</v>
      </c>
    </row>
    <row r="248" spans="1:16" x14ac:dyDescent="0.35">
      <c r="A248" s="9" t="s">
        <v>0</v>
      </c>
      <c r="B248" s="7">
        <v>2005</v>
      </c>
      <c r="C248" s="8" t="s">
        <v>12</v>
      </c>
      <c r="D248" s="53">
        <v>75</v>
      </c>
    </row>
    <row r="249" spans="1:16" x14ac:dyDescent="0.35">
      <c r="A249" s="9" t="s">
        <v>0</v>
      </c>
      <c r="B249" s="7">
        <v>2005</v>
      </c>
      <c r="C249" s="8" t="s">
        <v>26</v>
      </c>
      <c r="D249" s="54">
        <v>2</v>
      </c>
    </row>
    <row r="250" spans="1:16" x14ac:dyDescent="0.35">
      <c r="A250" s="9" t="s">
        <v>0</v>
      </c>
      <c r="B250" s="7">
        <v>2005</v>
      </c>
      <c r="C250" s="8" t="s">
        <v>47</v>
      </c>
      <c r="D250" s="54">
        <v>18</v>
      </c>
    </row>
    <row r="251" spans="1:16" x14ac:dyDescent="0.35">
      <c r="A251" s="9" t="s">
        <v>0</v>
      </c>
      <c r="B251" s="7">
        <v>2005</v>
      </c>
      <c r="C251" s="8" t="s">
        <v>13</v>
      </c>
      <c r="D251" s="57">
        <v>86</v>
      </c>
    </row>
    <row r="252" spans="1:16" ht="15" thickBot="1" x14ac:dyDescent="0.4">
      <c r="A252" s="32" t="s">
        <v>0</v>
      </c>
      <c r="B252" s="27">
        <v>2005</v>
      </c>
      <c r="C252" s="30" t="s">
        <v>50</v>
      </c>
      <c r="D252" s="58">
        <v>1921</v>
      </c>
    </row>
    <row r="253" spans="1:16" x14ac:dyDescent="0.35">
      <c r="A253" s="33" t="s">
        <v>0</v>
      </c>
      <c r="B253" s="34">
        <v>2006</v>
      </c>
      <c r="C253" s="25" t="s">
        <v>1</v>
      </c>
      <c r="D253" s="56">
        <v>65</v>
      </c>
    </row>
    <row r="254" spans="1:16" x14ac:dyDescent="0.35">
      <c r="A254" s="10" t="s">
        <v>0</v>
      </c>
      <c r="B254" s="11">
        <v>2006</v>
      </c>
      <c r="C254" s="8" t="s">
        <v>34</v>
      </c>
      <c r="D254" s="53">
        <v>3</v>
      </c>
      <c r="F254" s="113" t="s">
        <v>86</v>
      </c>
      <c r="G254" s="114" t="s">
        <v>87</v>
      </c>
      <c r="H254" s="115" t="s">
        <v>88</v>
      </c>
      <c r="I254" s="111" t="s">
        <v>89</v>
      </c>
      <c r="J254" s="112" t="s">
        <v>90</v>
      </c>
      <c r="K254" s="2"/>
      <c r="L254" s="113" t="s">
        <v>91</v>
      </c>
      <c r="M254" s="114" t="s">
        <v>92</v>
      </c>
      <c r="N254" s="115" t="s">
        <v>93</v>
      </c>
      <c r="O254" s="111" t="s">
        <v>94</v>
      </c>
      <c r="P254" s="112" t="s">
        <v>95</v>
      </c>
    </row>
    <row r="255" spans="1:16" x14ac:dyDescent="0.35">
      <c r="A255" s="10" t="s">
        <v>0</v>
      </c>
      <c r="B255" s="11">
        <v>2006</v>
      </c>
      <c r="C255" s="8" t="s">
        <v>4</v>
      </c>
      <c r="D255" s="53">
        <v>19</v>
      </c>
      <c r="F255" s="108">
        <f>D253+D258+D261+D264</f>
        <v>6006</v>
      </c>
      <c r="G255" s="108">
        <f>D256+D257+D262+D270</f>
        <v>3941</v>
      </c>
      <c r="H255" s="108">
        <f>D254+D255+D260+D265+D266+D267+D268+D269</f>
        <v>1346</v>
      </c>
      <c r="I255" s="108">
        <v>28</v>
      </c>
      <c r="J255" s="108">
        <f>D259+D263</f>
        <v>2696</v>
      </c>
      <c r="K255" s="2"/>
      <c r="L255" s="109">
        <f>(F255/$G258)*100</f>
        <v>42.847970321752157</v>
      </c>
      <c r="M255" s="109">
        <f>(G255/$G258)*100</f>
        <v>28.115859313690517</v>
      </c>
      <c r="N255" s="109">
        <f t="shared" ref="N255" si="49">(H255/$G258)*100</f>
        <v>9.6026253834629394</v>
      </c>
      <c r="O255" s="109">
        <f t="shared" ref="O255" si="50">(I255/$G258)*100</f>
        <v>0.19975743739744597</v>
      </c>
      <c r="P255" s="109">
        <f t="shared" ref="P255" si="51">(J255/$G258)*100</f>
        <v>19.233787543696941</v>
      </c>
    </row>
    <row r="256" spans="1:16" x14ac:dyDescent="0.35">
      <c r="A256" s="10" t="s">
        <v>0</v>
      </c>
      <c r="B256" s="11">
        <v>2006</v>
      </c>
      <c r="C256" s="8" t="s">
        <v>5</v>
      </c>
      <c r="D256" s="54">
        <v>3434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35">
      <c r="A257" s="10" t="s">
        <v>0</v>
      </c>
      <c r="B257" s="11">
        <v>2006</v>
      </c>
      <c r="C257" s="8" t="s">
        <v>6</v>
      </c>
      <c r="D257" s="54">
        <v>500</v>
      </c>
      <c r="F257" s="110" t="s">
        <v>96</v>
      </c>
      <c r="G257" s="110" t="s">
        <v>97</v>
      </c>
      <c r="H257" s="110" t="s">
        <v>98</v>
      </c>
      <c r="I257" s="115" t="s">
        <v>99</v>
      </c>
      <c r="J257" s="114" t="s">
        <v>100</v>
      </c>
      <c r="K257" s="113" t="s">
        <v>101</v>
      </c>
      <c r="L257" s="2"/>
      <c r="M257" s="116" t="s">
        <v>102</v>
      </c>
      <c r="N257" s="2"/>
      <c r="O257" s="2"/>
      <c r="P257" s="2"/>
    </row>
    <row r="258" spans="1:16" x14ac:dyDescent="0.35">
      <c r="A258" s="10" t="s">
        <v>0</v>
      </c>
      <c r="B258" s="11">
        <v>2006</v>
      </c>
      <c r="C258" s="8" t="s">
        <v>14</v>
      </c>
      <c r="D258" s="52">
        <v>12</v>
      </c>
      <c r="F258" s="108">
        <f>SUM(D253:D272)</f>
        <v>22798</v>
      </c>
      <c r="G258" s="108">
        <f>F258-H258</f>
        <v>14017</v>
      </c>
      <c r="H258" s="108">
        <v>8781</v>
      </c>
      <c r="I258" s="108">
        <f>H255+I255</f>
        <v>1374</v>
      </c>
      <c r="J258" s="108">
        <f>G255+I255</f>
        <v>3969</v>
      </c>
      <c r="K258" s="108">
        <f>F255+G255</f>
        <v>9947</v>
      </c>
      <c r="L258" s="2"/>
      <c r="M258" s="108">
        <f>COUNT(D253:D271)</f>
        <v>19</v>
      </c>
      <c r="N258" s="2"/>
      <c r="O258" s="2"/>
      <c r="P258" s="2"/>
    </row>
    <row r="259" spans="1:16" x14ac:dyDescent="0.35">
      <c r="A259" s="10" t="s">
        <v>0</v>
      </c>
      <c r="B259" s="11">
        <v>2006</v>
      </c>
      <c r="C259" s="8" t="s">
        <v>42</v>
      </c>
      <c r="D259" s="62">
        <v>143</v>
      </c>
    </row>
    <row r="260" spans="1:16" x14ac:dyDescent="0.35">
      <c r="A260" s="10" t="s">
        <v>0</v>
      </c>
      <c r="B260" s="11">
        <v>2006</v>
      </c>
      <c r="C260" s="8" t="s">
        <v>24</v>
      </c>
      <c r="D260" s="53">
        <v>3</v>
      </c>
    </row>
    <row r="261" spans="1:16" x14ac:dyDescent="0.35">
      <c r="A261" s="10" t="s">
        <v>0</v>
      </c>
      <c r="B261" s="11">
        <v>2006</v>
      </c>
      <c r="C261" s="8" t="s">
        <v>7</v>
      </c>
      <c r="D261" s="52">
        <v>5926</v>
      </c>
    </row>
    <row r="262" spans="1:16" x14ac:dyDescent="0.35">
      <c r="A262" s="10" t="s">
        <v>0</v>
      </c>
      <c r="B262" s="11">
        <v>2006</v>
      </c>
      <c r="C262" s="8" t="s">
        <v>19</v>
      </c>
      <c r="D262" s="54">
        <v>4</v>
      </c>
    </row>
    <row r="263" spans="1:16" x14ac:dyDescent="0.35">
      <c r="A263" s="10" t="s">
        <v>0</v>
      </c>
      <c r="B263" s="11">
        <v>2006</v>
      </c>
      <c r="C263" s="8" t="s">
        <v>35</v>
      </c>
      <c r="D263" s="62">
        <v>2553</v>
      </c>
    </row>
    <row r="264" spans="1:16" x14ac:dyDescent="0.35">
      <c r="A264" s="10" t="s">
        <v>0</v>
      </c>
      <c r="B264" s="11">
        <v>2006</v>
      </c>
      <c r="C264" s="8" t="s">
        <v>45</v>
      </c>
      <c r="D264" s="52">
        <v>3</v>
      </c>
    </row>
    <row r="265" spans="1:16" x14ac:dyDescent="0.35">
      <c r="A265" s="10" t="s">
        <v>0</v>
      </c>
      <c r="B265" s="11">
        <v>2006</v>
      </c>
      <c r="C265" s="8" t="s">
        <v>8</v>
      </c>
      <c r="D265" s="53">
        <v>6</v>
      </c>
    </row>
    <row r="266" spans="1:16" x14ac:dyDescent="0.35">
      <c r="A266" s="10" t="s">
        <v>0</v>
      </c>
      <c r="B266" s="11">
        <v>2006</v>
      </c>
      <c r="C266" s="8" t="s">
        <v>10</v>
      </c>
      <c r="D266" s="53">
        <v>21</v>
      </c>
    </row>
    <row r="267" spans="1:16" x14ac:dyDescent="0.35">
      <c r="A267" s="10" t="s">
        <v>0</v>
      </c>
      <c r="B267" s="11">
        <v>2006</v>
      </c>
      <c r="C267" s="8" t="s">
        <v>11</v>
      </c>
      <c r="D267" s="53">
        <v>81</v>
      </c>
    </row>
    <row r="268" spans="1:16" x14ac:dyDescent="0.35">
      <c r="A268" s="10" t="s">
        <v>0</v>
      </c>
      <c r="B268" s="11">
        <v>2006</v>
      </c>
      <c r="C268" s="8" t="s">
        <v>142</v>
      </c>
      <c r="D268" s="53">
        <v>119</v>
      </c>
    </row>
    <row r="269" spans="1:16" x14ac:dyDescent="0.35">
      <c r="A269" s="10" t="s">
        <v>0</v>
      </c>
      <c r="B269" s="11">
        <v>2006</v>
      </c>
      <c r="C269" s="8" t="s">
        <v>12</v>
      </c>
      <c r="D269" s="53">
        <v>1094</v>
      </c>
    </row>
    <row r="270" spans="1:16" x14ac:dyDescent="0.35">
      <c r="A270" s="10" t="s">
        <v>0</v>
      </c>
      <c r="B270" s="11">
        <v>2006</v>
      </c>
      <c r="C270" s="8" t="s">
        <v>26</v>
      </c>
      <c r="D270" s="54">
        <v>3</v>
      </c>
    </row>
    <row r="271" spans="1:16" x14ac:dyDescent="0.35">
      <c r="A271" s="10" t="s">
        <v>0</v>
      </c>
      <c r="B271" s="11">
        <v>2006</v>
      </c>
      <c r="C271" s="8" t="s">
        <v>13</v>
      </c>
      <c r="D271" s="57">
        <v>28</v>
      </c>
    </row>
    <row r="272" spans="1:16" ht="15" thickBot="1" x14ac:dyDescent="0.4">
      <c r="A272" s="35" t="s">
        <v>0</v>
      </c>
      <c r="B272" s="36">
        <v>2006</v>
      </c>
      <c r="C272" s="30" t="s">
        <v>50</v>
      </c>
      <c r="D272" s="58">
        <v>8781</v>
      </c>
    </row>
    <row r="273" spans="1:16" x14ac:dyDescent="0.35">
      <c r="A273" s="33" t="s">
        <v>0</v>
      </c>
      <c r="B273" s="137">
        <v>2007</v>
      </c>
      <c r="C273" s="25" t="s">
        <v>18</v>
      </c>
      <c r="D273" s="56">
        <v>10</v>
      </c>
    </row>
    <row r="274" spans="1:16" x14ac:dyDescent="0.35">
      <c r="A274" s="10" t="s">
        <v>0</v>
      </c>
      <c r="B274" s="138">
        <v>2007</v>
      </c>
      <c r="C274" s="8" t="s">
        <v>1</v>
      </c>
      <c r="D274" s="52">
        <v>25</v>
      </c>
      <c r="F274" s="113" t="s">
        <v>86</v>
      </c>
      <c r="G274" s="114" t="s">
        <v>87</v>
      </c>
      <c r="H274" s="115" t="s">
        <v>88</v>
      </c>
      <c r="I274" s="111" t="s">
        <v>89</v>
      </c>
      <c r="J274" s="112" t="s">
        <v>90</v>
      </c>
      <c r="K274" s="2"/>
      <c r="L274" s="113" t="s">
        <v>91</v>
      </c>
      <c r="M274" s="114" t="s">
        <v>92</v>
      </c>
      <c r="N274" s="115" t="s">
        <v>93</v>
      </c>
      <c r="O274" s="111" t="s">
        <v>94</v>
      </c>
      <c r="P274" s="112" t="s">
        <v>95</v>
      </c>
    </row>
    <row r="275" spans="1:16" x14ac:dyDescent="0.35">
      <c r="A275" s="10" t="s">
        <v>0</v>
      </c>
      <c r="B275" s="138">
        <v>2007</v>
      </c>
      <c r="C275" s="8" t="s">
        <v>34</v>
      </c>
      <c r="D275" s="53">
        <v>26</v>
      </c>
      <c r="F275" s="108">
        <f>D273+D274+D281</f>
        <v>8273</v>
      </c>
      <c r="G275" s="108">
        <f>D277+D278+D282+D286</f>
        <v>10034</v>
      </c>
      <c r="H275" s="108">
        <f>D275+D276+D280+D287+D288+D289</f>
        <v>1846</v>
      </c>
      <c r="I275" s="108">
        <v>201</v>
      </c>
      <c r="J275" s="108">
        <f>D279+D284+D285</f>
        <v>595</v>
      </c>
      <c r="K275" s="2"/>
      <c r="L275" s="109">
        <f>(F275/$G278)*100</f>
        <v>39.48360616618146</v>
      </c>
      <c r="M275" s="109">
        <f>(G275/$G278)*100</f>
        <v>47.888130577960197</v>
      </c>
      <c r="N275" s="109">
        <f t="shared" ref="N275" si="52">(H275/$G278)*100</f>
        <v>8.8101942442609644</v>
      </c>
      <c r="O275" s="109">
        <f t="shared" ref="O275" si="53">(I275/$G278)*100</f>
        <v>0.95928983916384292</v>
      </c>
      <c r="P275" s="109">
        <f t="shared" ref="P275" si="54">(J275/$G278)*100</f>
        <v>2.8396888273755549</v>
      </c>
    </row>
    <row r="276" spans="1:16" x14ac:dyDescent="0.35">
      <c r="A276" s="10" t="s">
        <v>0</v>
      </c>
      <c r="B276" s="138">
        <v>2007</v>
      </c>
      <c r="C276" s="8" t="s">
        <v>4</v>
      </c>
      <c r="D276" s="53">
        <v>14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35">
      <c r="A277" s="10" t="s">
        <v>0</v>
      </c>
      <c r="B277" s="138">
        <v>2007</v>
      </c>
      <c r="C277" s="8" t="s">
        <v>5</v>
      </c>
      <c r="D277" s="54">
        <v>8889</v>
      </c>
      <c r="F277" s="110" t="s">
        <v>96</v>
      </c>
      <c r="G277" s="110" t="s">
        <v>97</v>
      </c>
      <c r="H277" s="110" t="s">
        <v>98</v>
      </c>
      <c r="I277" s="115" t="s">
        <v>99</v>
      </c>
      <c r="J277" s="114" t="s">
        <v>100</v>
      </c>
      <c r="K277" s="113" t="s">
        <v>101</v>
      </c>
      <c r="L277" s="2"/>
      <c r="M277" s="116" t="s">
        <v>102</v>
      </c>
      <c r="N277" s="2"/>
      <c r="O277" s="2"/>
      <c r="P277" s="2"/>
    </row>
    <row r="278" spans="1:16" x14ac:dyDescent="0.35">
      <c r="A278" s="10" t="s">
        <v>0</v>
      </c>
      <c r="B278" s="138">
        <v>2007</v>
      </c>
      <c r="C278" s="8" t="s">
        <v>6</v>
      </c>
      <c r="D278" s="54">
        <v>1137</v>
      </c>
      <c r="F278" s="108">
        <f>SUM(D273:D294)</f>
        <v>55089</v>
      </c>
      <c r="G278" s="108">
        <f>F278-H278</f>
        <v>20953</v>
      </c>
      <c r="H278" s="108">
        <f>D293+D294</f>
        <v>34136</v>
      </c>
      <c r="I278" s="108">
        <f>H275+I275</f>
        <v>2047</v>
      </c>
      <c r="J278" s="108">
        <f>G275+I275</f>
        <v>10235</v>
      </c>
      <c r="K278" s="108">
        <f>F275+G275</f>
        <v>18307</v>
      </c>
      <c r="L278" s="2"/>
      <c r="M278" s="108">
        <f>COUNT(D273:D292)</f>
        <v>20</v>
      </c>
      <c r="N278" s="2"/>
      <c r="O278" s="2"/>
      <c r="P278" s="2"/>
    </row>
    <row r="279" spans="1:16" x14ac:dyDescent="0.35">
      <c r="A279" s="10" t="s">
        <v>0</v>
      </c>
      <c r="B279" s="138">
        <v>2007</v>
      </c>
      <c r="C279" s="8" t="s">
        <v>42</v>
      </c>
      <c r="D279" s="62">
        <v>366</v>
      </c>
    </row>
    <row r="280" spans="1:16" x14ac:dyDescent="0.35">
      <c r="A280" s="10" t="s">
        <v>0</v>
      </c>
      <c r="B280" s="138">
        <v>2007</v>
      </c>
      <c r="C280" s="8" t="s">
        <v>24</v>
      </c>
      <c r="D280" s="53">
        <v>3</v>
      </c>
    </row>
    <row r="281" spans="1:16" x14ac:dyDescent="0.35">
      <c r="A281" s="10" t="s">
        <v>0</v>
      </c>
      <c r="B281" s="138">
        <v>2007</v>
      </c>
      <c r="C281" s="8" t="s">
        <v>7</v>
      </c>
      <c r="D281" s="52">
        <v>8238</v>
      </c>
    </row>
    <row r="282" spans="1:16" x14ac:dyDescent="0.35">
      <c r="A282" s="10" t="s">
        <v>0</v>
      </c>
      <c r="B282" s="138">
        <v>2007</v>
      </c>
      <c r="C282" s="8" t="s">
        <v>19</v>
      </c>
      <c r="D282" s="54">
        <v>6</v>
      </c>
    </row>
    <row r="283" spans="1:16" x14ac:dyDescent="0.35">
      <c r="A283" s="10" t="s">
        <v>0</v>
      </c>
      <c r="B283" s="138">
        <v>2007</v>
      </c>
      <c r="C283" s="8" t="s">
        <v>41</v>
      </c>
      <c r="D283" s="57">
        <v>1</v>
      </c>
    </row>
    <row r="284" spans="1:16" x14ac:dyDescent="0.35">
      <c r="A284" s="10" t="s">
        <v>0</v>
      </c>
      <c r="B284" s="138">
        <v>2007</v>
      </c>
      <c r="C284" s="8" t="s">
        <v>30</v>
      </c>
      <c r="D284" s="62">
        <v>4</v>
      </c>
    </row>
    <row r="285" spans="1:16" x14ac:dyDescent="0.35">
      <c r="A285" s="10" t="s">
        <v>0</v>
      </c>
      <c r="B285" s="138">
        <v>2007</v>
      </c>
      <c r="C285" s="8" t="s">
        <v>35</v>
      </c>
      <c r="D285" s="62">
        <v>225</v>
      </c>
    </row>
    <row r="286" spans="1:16" x14ac:dyDescent="0.35">
      <c r="A286" s="10" t="s">
        <v>0</v>
      </c>
      <c r="B286" s="138">
        <v>2007</v>
      </c>
      <c r="C286" s="8" t="s">
        <v>27</v>
      </c>
      <c r="D286" s="54">
        <v>2</v>
      </c>
    </row>
    <row r="287" spans="1:16" x14ac:dyDescent="0.35">
      <c r="A287" s="10" t="s">
        <v>0</v>
      </c>
      <c r="B287" s="138">
        <v>2007</v>
      </c>
      <c r="C287" s="8" t="s">
        <v>11</v>
      </c>
      <c r="D287" s="53">
        <v>590</v>
      </c>
    </row>
    <row r="288" spans="1:16" x14ac:dyDescent="0.35">
      <c r="A288" s="10" t="s">
        <v>0</v>
      </c>
      <c r="B288" s="138">
        <v>2007</v>
      </c>
      <c r="C288" s="8" t="s">
        <v>142</v>
      </c>
      <c r="D288" s="53">
        <v>692</v>
      </c>
    </row>
    <row r="289" spans="1:16" x14ac:dyDescent="0.35">
      <c r="A289" s="10" t="s">
        <v>0</v>
      </c>
      <c r="B289" s="138">
        <v>2007</v>
      </c>
      <c r="C289" s="8" t="s">
        <v>12</v>
      </c>
      <c r="D289" s="53">
        <v>521</v>
      </c>
    </row>
    <row r="290" spans="1:16" x14ac:dyDescent="0.35">
      <c r="A290" s="10" t="s">
        <v>0</v>
      </c>
      <c r="B290" s="138">
        <v>2007</v>
      </c>
      <c r="C290" s="8" t="s">
        <v>17</v>
      </c>
      <c r="D290" s="57">
        <v>1</v>
      </c>
    </row>
    <row r="291" spans="1:16" x14ac:dyDescent="0.35">
      <c r="A291" s="10" t="s">
        <v>0</v>
      </c>
      <c r="B291" s="138">
        <v>2007</v>
      </c>
      <c r="C291" s="8" t="s">
        <v>26</v>
      </c>
      <c r="D291" s="54">
        <v>4</v>
      </c>
    </row>
    <row r="292" spans="1:16" x14ac:dyDescent="0.35">
      <c r="A292" s="10" t="s">
        <v>0</v>
      </c>
      <c r="B292" s="138">
        <v>2007</v>
      </c>
      <c r="C292" s="8" t="s">
        <v>13</v>
      </c>
      <c r="D292" s="57">
        <v>199</v>
      </c>
    </row>
    <row r="293" spans="1:16" x14ac:dyDescent="0.35">
      <c r="A293" s="10" t="s">
        <v>0</v>
      </c>
      <c r="B293" s="138">
        <v>2007</v>
      </c>
      <c r="C293" s="29" t="s">
        <v>51</v>
      </c>
      <c r="D293" s="63">
        <v>600</v>
      </c>
    </row>
    <row r="294" spans="1:16" ht="15" thickBot="1" x14ac:dyDescent="0.4">
      <c r="A294" s="35" t="s">
        <v>0</v>
      </c>
      <c r="B294" s="139">
        <v>2007</v>
      </c>
      <c r="C294" s="30" t="s">
        <v>50</v>
      </c>
      <c r="D294" s="58">
        <v>33536</v>
      </c>
    </row>
    <row r="295" spans="1:16" x14ac:dyDescent="0.35">
      <c r="A295" s="31" t="s">
        <v>0</v>
      </c>
      <c r="B295" s="24">
        <v>2008</v>
      </c>
      <c r="C295" s="25" t="s">
        <v>31</v>
      </c>
      <c r="D295" s="61">
        <v>3</v>
      </c>
    </row>
    <row r="296" spans="1:16" x14ac:dyDescent="0.35">
      <c r="A296" s="9" t="s">
        <v>0</v>
      </c>
      <c r="B296" s="7">
        <v>2008</v>
      </c>
      <c r="C296" s="8" t="s">
        <v>22</v>
      </c>
      <c r="D296" s="52">
        <v>500</v>
      </c>
      <c r="F296" s="113" t="s">
        <v>86</v>
      </c>
      <c r="G296" s="114" t="s">
        <v>87</v>
      </c>
      <c r="H296" s="115" t="s">
        <v>88</v>
      </c>
      <c r="I296" s="111" t="s">
        <v>89</v>
      </c>
      <c r="J296" s="112" t="s">
        <v>90</v>
      </c>
      <c r="K296" s="2"/>
      <c r="L296" s="113" t="s">
        <v>91</v>
      </c>
      <c r="M296" s="114" t="s">
        <v>92</v>
      </c>
      <c r="N296" s="115" t="s">
        <v>93</v>
      </c>
      <c r="O296" s="111" t="s">
        <v>94</v>
      </c>
      <c r="P296" s="112" t="s">
        <v>95</v>
      </c>
    </row>
    <row r="297" spans="1:16" x14ac:dyDescent="0.35">
      <c r="A297" s="9" t="s">
        <v>0</v>
      </c>
      <c r="B297" s="7">
        <v>2008</v>
      </c>
      <c r="C297" s="8" t="s">
        <v>18</v>
      </c>
      <c r="D297" s="52">
        <v>500</v>
      </c>
      <c r="F297" s="108">
        <f>D296+D297+D298+D303+D306+D307+D313+D314</f>
        <v>12968</v>
      </c>
      <c r="G297" s="108">
        <f>D301+D302+D308+D321+D322+D324</f>
        <v>15274</v>
      </c>
      <c r="H297" s="108">
        <f>D295+D299+D300+D305+D315+D316+D317+D318+D319</f>
        <v>6518</v>
      </c>
      <c r="I297" s="108">
        <v>81</v>
      </c>
      <c r="J297" s="108">
        <f>D304+D309+D310+D311+D312</f>
        <v>6571</v>
      </c>
      <c r="K297" s="2"/>
      <c r="L297" s="109">
        <f>(F297/$G300)*100</f>
        <v>31.314594803438617</v>
      </c>
      <c r="M297" s="109">
        <f>(G297/$G300)*100</f>
        <v>36.883029073698445</v>
      </c>
      <c r="N297" s="109">
        <f t="shared" ref="N297" si="55">(H297/$G300)*100</f>
        <v>15.739399207959046</v>
      </c>
      <c r="O297" s="109">
        <f t="shared" ref="O297" si="56">(I297/$G300)*100</f>
        <v>0.19559547957113879</v>
      </c>
      <c r="P297" s="109">
        <f t="shared" ref="P297" si="57">(J297/$G300)*100</f>
        <v>15.867381435332753</v>
      </c>
    </row>
    <row r="298" spans="1:16" x14ac:dyDescent="0.35">
      <c r="A298" s="9" t="s">
        <v>0</v>
      </c>
      <c r="B298" s="7">
        <v>2008</v>
      </c>
      <c r="C298" s="8" t="s">
        <v>1</v>
      </c>
      <c r="D298" s="52">
        <v>32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35">
      <c r="A299" s="9" t="s">
        <v>0</v>
      </c>
      <c r="B299" s="7">
        <v>2008</v>
      </c>
      <c r="C299" s="8" t="s">
        <v>34</v>
      </c>
      <c r="D299" s="53">
        <v>110</v>
      </c>
      <c r="F299" s="110" t="s">
        <v>96</v>
      </c>
      <c r="G299" s="110" t="s">
        <v>97</v>
      </c>
      <c r="H299" s="110" t="s">
        <v>98</v>
      </c>
      <c r="I299" s="115" t="s">
        <v>99</v>
      </c>
      <c r="J299" s="114" t="s">
        <v>100</v>
      </c>
      <c r="K299" s="113" t="s">
        <v>101</v>
      </c>
      <c r="L299" s="2"/>
      <c r="M299" s="116" t="s">
        <v>102</v>
      </c>
      <c r="N299" s="2"/>
      <c r="O299" s="2"/>
      <c r="P299" s="2"/>
    </row>
    <row r="300" spans="1:16" x14ac:dyDescent="0.35">
      <c r="A300" s="9" t="s">
        <v>0</v>
      </c>
      <c r="B300" s="7">
        <v>2008</v>
      </c>
      <c r="C300" s="8" t="s">
        <v>4</v>
      </c>
      <c r="D300" s="53">
        <v>24</v>
      </c>
      <c r="F300" s="108">
        <f>SUM(D295:D327)</f>
        <v>72826</v>
      </c>
      <c r="G300" s="108">
        <f>F300-H300</f>
        <v>41412</v>
      </c>
      <c r="H300" s="108">
        <f>D325+D326+D327</f>
        <v>31414</v>
      </c>
      <c r="I300" s="108">
        <f>H297+I297</f>
        <v>6599</v>
      </c>
      <c r="J300" s="108">
        <f>G297+I297</f>
        <v>15355</v>
      </c>
      <c r="K300" s="108">
        <f>F297+G297</f>
        <v>28242</v>
      </c>
      <c r="L300" s="2"/>
      <c r="M300" s="108">
        <f>COUNT(D295:D324)</f>
        <v>30</v>
      </c>
      <c r="N300" s="2"/>
      <c r="O300" s="2"/>
      <c r="P300" s="2"/>
    </row>
    <row r="301" spans="1:16" x14ac:dyDescent="0.35">
      <c r="A301" s="9" t="s">
        <v>0</v>
      </c>
      <c r="B301" s="7">
        <v>2008</v>
      </c>
      <c r="C301" s="8" t="s">
        <v>5</v>
      </c>
      <c r="D301" s="54">
        <v>14090</v>
      </c>
    </row>
    <row r="302" spans="1:16" x14ac:dyDescent="0.35">
      <c r="A302" s="9" t="s">
        <v>0</v>
      </c>
      <c r="B302" s="7">
        <v>2008</v>
      </c>
      <c r="C302" s="8" t="s">
        <v>6</v>
      </c>
      <c r="D302" s="54">
        <v>1111</v>
      </c>
    </row>
    <row r="303" spans="1:16" x14ac:dyDescent="0.35">
      <c r="A303" s="9" t="s">
        <v>0</v>
      </c>
      <c r="B303" s="7">
        <v>2008</v>
      </c>
      <c r="C303" s="8" t="s">
        <v>14</v>
      </c>
      <c r="D303" s="52">
        <v>2</v>
      </c>
    </row>
    <row r="304" spans="1:16" x14ac:dyDescent="0.35">
      <c r="A304" s="9" t="s">
        <v>0</v>
      </c>
      <c r="B304" s="7">
        <v>2008</v>
      </c>
      <c r="C304" s="8" t="s">
        <v>42</v>
      </c>
      <c r="D304" s="62">
        <v>4776</v>
      </c>
    </row>
    <row r="305" spans="1:4" x14ac:dyDescent="0.35">
      <c r="A305" s="9" t="s">
        <v>0</v>
      </c>
      <c r="B305" s="7">
        <v>2008</v>
      </c>
      <c r="C305" s="8" t="s">
        <v>32</v>
      </c>
      <c r="D305" s="53">
        <v>1</v>
      </c>
    </row>
    <row r="306" spans="1:4" x14ac:dyDescent="0.35">
      <c r="A306" s="9" t="s">
        <v>0</v>
      </c>
      <c r="B306" s="7">
        <v>2008</v>
      </c>
      <c r="C306" s="8" t="s">
        <v>16</v>
      </c>
      <c r="D306" s="52">
        <v>17</v>
      </c>
    </row>
    <row r="307" spans="1:4" x14ac:dyDescent="0.35">
      <c r="A307" s="9" t="s">
        <v>0</v>
      </c>
      <c r="B307" s="7">
        <v>2008</v>
      </c>
      <c r="C307" s="8" t="s">
        <v>7</v>
      </c>
      <c r="D307" s="52">
        <v>9367</v>
      </c>
    </row>
    <row r="308" spans="1:4" x14ac:dyDescent="0.35">
      <c r="A308" s="9" t="s">
        <v>0</v>
      </c>
      <c r="B308" s="7">
        <v>2008</v>
      </c>
      <c r="C308" s="8" t="s">
        <v>19</v>
      </c>
      <c r="D308" s="54">
        <v>8</v>
      </c>
    </row>
    <row r="309" spans="1:4" x14ac:dyDescent="0.35">
      <c r="A309" s="9" t="s">
        <v>0</v>
      </c>
      <c r="B309" s="7">
        <v>2008</v>
      </c>
      <c r="C309" s="8" t="s">
        <v>40</v>
      </c>
      <c r="D309" s="62">
        <v>33</v>
      </c>
    </row>
    <row r="310" spans="1:4" x14ac:dyDescent="0.35">
      <c r="A310" s="9" t="s">
        <v>0</v>
      </c>
      <c r="B310" s="7">
        <v>2008</v>
      </c>
      <c r="C310" s="8" t="s">
        <v>25</v>
      </c>
      <c r="D310" s="62">
        <v>13</v>
      </c>
    </row>
    <row r="311" spans="1:4" x14ac:dyDescent="0.35">
      <c r="A311" s="9" t="s">
        <v>0</v>
      </c>
      <c r="B311" s="7">
        <v>2008</v>
      </c>
      <c r="C311" s="8" t="s">
        <v>30</v>
      </c>
      <c r="D311" s="62">
        <v>1</v>
      </c>
    </row>
    <row r="312" spans="1:4" x14ac:dyDescent="0.35">
      <c r="A312" s="9" t="s">
        <v>0</v>
      </c>
      <c r="B312" s="7">
        <v>2008</v>
      </c>
      <c r="C312" s="8" t="s">
        <v>35</v>
      </c>
      <c r="D312" s="62">
        <v>1748</v>
      </c>
    </row>
    <row r="313" spans="1:4" x14ac:dyDescent="0.35">
      <c r="A313" s="9" t="s">
        <v>0</v>
      </c>
      <c r="B313" s="7">
        <v>2008</v>
      </c>
      <c r="C313" s="8" t="s">
        <v>46</v>
      </c>
      <c r="D313" s="52">
        <v>2400</v>
      </c>
    </row>
    <row r="314" spans="1:4" x14ac:dyDescent="0.35">
      <c r="A314" s="9" t="s">
        <v>0</v>
      </c>
      <c r="B314" s="7">
        <v>2008</v>
      </c>
      <c r="C314" s="8" t="s">
        <v>45</v>
      </c>
      <c r="D314" s="52">
        <v>150</v>
      </c>
    </row>
    <row r="315" spans="1:4" x14ac:dyDescent="0.35">
      <c r="A315" s="9" t="s">
        <v>0</v>
      </c>
      <c r="B315" s="7">
        <v>2008</v>
      </c>
      <c r="C315" s="8" t="s">
        <v>8</v>
      </c>
      <c r="D315" s="53">
        <v>5</v>
      </c>
    </row>
    <row r="316" spans="1:4" x14ac:dyDescent="0.35">
      <c r="A316" s="9" t="s">
        <v>0</v>
      </c>
      <c r="B316" s="7">
        <v>2008</v>
      </c>
      <c r="C316" s="8" t="s">
        <v>10</v>
      </c>
      <c r="D316" s="53">
        <v>280</v>
      </c>
    </row>
    <row r="317" spans="1:4" x14ac:dyDescent="0.35">
      <c r="A317" s="9" t="s">
        <v>0</v>
      </c>
      <c r="B317" s="7">
        <v>2008</v>
      </c>
      <c r="C317" s="8" t="s">
        <v>11</v>
      </c>
      <c r="D317" s="53">
        <v>2683</v>
      </c>
    </row>
    <row r="318" spans="1:4" x14ac:dyDescent="0.35">
      <c r="A318" s="9" t="s">
        <v>0</v>
      </c>
      <c r="B318" s="7">
        <v>2008</v>
      </c>
      <c r="C318" s="8" t="s">
        <v>142</v>
      </c>
      <c r="D318" s="53">
        <v>1350</v>
      </c>
    </row>
    <row r="319" spans="1:4" x14ac:dyDescent="0.35">
      <c r="A319" s="9" t="s">
        <v>0</v>
      </c>
      <c r="B319" s="7">
        <v>2008</v>
      </c>
      <c r="C319" s="8" t="s">
        <v>12</v>
      </c>
      <c r="D319" s="53">
        <v>2062</v>
      </c>
    </row>
    <row r="320" spans="1:4" x14ac:dyDescent="0.35">
      <c r="A320" s="9" t="s">
        <v>0</v>
      </c>
      <c r="B320" s="7">
        <v>2008</v>
      </c>
      <c r="C320" s="8" t="s">
        <v>17</v>
      </c>
      <c r="D320" s="57">
        <v>27</v>
      </c>
    </row>
    <row r="321" spans="1:16" x14ac:dyDescent="0.35">
      <c r="A321" s="9" t="s">
        <v>0</v>
      </c>
      <c r="B321" s="7">
        <v>2008</v>
      </c>
      <c r="C321" s="8" t="s">
        <v>26</v>
      </c>
      <c r="D321" s="54">
        <v>14</v>
      </c>
    </row>
    <row r="322" spans="1:16" x14ac:dyDescent="0.35">
      <c r="A322" s="9" t="s">
        <v>0</v>
      </c>
      <c r="B322" s="7">
        <v>2008</v>
      </c>
      <c r="C322" s="8" t="s">
        <v>47</v>
      </c>
      <c r="D322" s="54">
        <v>50</v>
      </c>
    </row>
    <row r="323" spans="1:16" x14ac:dyDescent="0.35">
      <c r="A323" s="9" t="s">
        <v>0</v>
      </c>
      <c r="B323" s="7">
        <v>2008</v>
      </c>
      <c r="C323" s="8" t="s">
        <v>13</v>
      </c>
      <c r="D323" s="57">
        <v>54</v>
      </c>
    </row>
    <row r="324" spans="1:16" x14ac:dyDescent="0.35">
      <c r="A324" s="9" t="s">
        <v>0</v>
      </c>
      <c r="B324" s="7">
        <v>2008</v>
      </c>
      <c r="C324" s="8" t="s">
        <v>21</v>
      </c>
      <c r="D324" s="54">
        <v>1</v>
      </c>
    </row>
    <row r="325" spans="1:16" x14ac:dyDescent="0.35">
      <c r="A325" s="9" t="s">
        <v>0</v>
      </c>
      <c r="B325" s="7">
        <v>2008</v>
      </c>
      <c r="C325" s="29" t="s">
        <v>49</v>
      </c>
      <c r="D325" s="63">
        <v>26084</v>
      </c>
    </row>
    <row r="326" spans="1:16" x14ac:dyDescent="0.35">
      <c r="A326" s="9" t="s">
        <v>0</v>
      </c>
      <c r="B326" s="7">
        <v>2008</v>
      </c>
      <c r="C326" s="29" t="s">
        <v>51</v>
      </c>
      <c r="D326" s="63">
        <v>400</v>
      </c>
    </row>
    <row r="327" spans="1:16" ht="15" thickBot="1" x14ac:dyDescent="0.4">
      <c r="A327" s="32" t="s">
        <v>0</v>
      </c>
      <c r="B327" s="27">
        <v>2008</v>
      </c>
      <c r="C327" s="30" t="s">
        <v>50</v>
      </c>
      <c r="D327" s="58">
        <v>4930</v>
      </c>
    </row>
    <row r="328" spans="1:16" x14ac:dyDescent="0.35">
      <c r="A328" s="31" t="s">
        <v>0</v>
      </c>
      <c r="B328" s="24">
        <v>2009</v>
      </c>
      <c r="C328" s="25" t="s">
        <v>31</v>
      </c>
      <c r="D328" s="61">
        <v>1</v>
      </c>
    </row>
    <row r="329" spans="1:16" x14ac:dyDescent="0.35">
      <c r="A329" s="9" t="s">
        <v>0</v>
      </c>
      <c r="B329" s="7">
        <v>2009</v>
      </c>
      <c r="C329" s="8" t="s">
        <v>18</v>
      </c>
      <c r="D329" s="52">
        <v>534</v>
      </c>
      <c r="F329" s="113" t="s">
        <v>86</v>
      </c>
      <c r="G329" s="114" t="s">
        <v>87</v>
      </c>
      <c r="H329" s="115" t="s">
        <v>88</v>
      </c>
      <c r="I329" s="111" t="s">
        <v>89</v>
      </c>
      <c r="J329" s="112" t="s">
        <v>90</v>
      </c>
      <c r="K329" s="2"/>
      <c r="L329" s="113" t="s">
        <v>91</v>
      </c>
      <c r="M329" s="114" t="s">
        <v>92</v>
      </c>
      <c r="N329" s="115" t="s">
        <v>93</v>
      </c>
      <c r="O329" s="111" t="s">
        <v>94</v>
      </c>
      <c r="P329" s="112" t="s">
        <v>95</v>
      </c>
    </row>
    <row r="330" spans="1:16" x14ac:dyDescent="0.35">
      <c r="A330" s="9" t="s">
        <v>0</v>
      </c>
      <c r="B330" s="7">
        <v>2009</v>
      </c>
      <c r="C330" s="8" t="s">
        <v>1</v>
      </c>
      <c r="D330" s="52">
        <v>38</v>
      </c>
      <c r="F330" s="108">
        <f>D329+D330+D336+D338</f>
        <v>9287</v>
      </c>
      <c r="G330" s="108">
        <f>D333+D334+D339+D346+D347</f>
        <v>6906</v>
      </c>
      <c r="H330" s="108">
        <f>D328+D331+D332+D337+D341+D342+D343+D344+D345</f>
        <v>2485</v>
      </c>
      <c r="I330" s="108">
        <v>30</v>
      </c>
      <c r="J330" s="108">
        <f>D335+D340</f>
        <v>916</v>
      </c>
      <c r="K330" s="2"/>
      <c r="L330" s="109">
        <f>(F330/$G333)*100</f>
        <v>47.324704443538522</v>
      </c>
      <c r="M330" s="109">
        <f>(G330/$G333)*100</f>
        <v>35.191602119853243</v>
      </c>
      <c r="N330" s="109">
        <f t="shared" ref="N330" si="58">(H330/$G333)*100</f>
        <v>12.663065633917652</v>
      </c>
      <c r="O330" s="109">
        <f t="shared" ref="O330" si="59">(I330/$G333)*100</f>
        <v>0.15287403179779863</v>
      </c>
      <c r="P330" s="109">
        <f t="shared" ref="P330" si="60">(J330/$G333)*100</f>
        <v>4.6677537708927845</v>
      </c>
    </row>
    <row r="331" spans="1:16" x14ac:dyDescent="0.35">
      <c r="A331" s="9" t="s">
        <v>0</v>
      </c>
      <c r="B331" s="7">
        <v>2009</v>
      </c>
      <c r="C331" s="8" t="s">
        <v>34</v>
      </c>
      <c r="D331" s="53">
        <v>19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35">
      <c r="A332" s="9" t="s">
        <v>0</v>
      </c>
      <c r="B332" s="7">
        <v>2009</v>
      </c>
      <c r="C332" s="8" t="s">
        <v>4</v>
      </c>
      <c r="D332" s="53">
        <v>6</v>
      </c>
      <c r="F332" s="110" t="s">
        <v>96</v>
      </c>
      <c r="G332" s="110" t="s">
        <v>97</v>
      </c>
      <c r="H332" s="110" t="s">
        <v>98</v>
      </c>
      <c r="I332" s="115" t="s">
        <v>99</v>
      </c>
      <c r="J332" s="114" t="s">
        <v>100</v>
      </c>
      <c r="K332" s="113" t="s">
        <v>101</v>
      </c>
      <c r="L332" s="2"/>
      <c r="M332" s="116" t="s">
        <v>102</v>
      </c>
      <c r="N332" s="2"/>
      <c r="O332" s="2"/>
      <c r="P332" s="2"/>
    </row>
    <row r="333" spans="1:16" x14ac:dyDescent="0.35">
      <c r="A333" s="9" t="s">
        <v>0</v>
      </c>
      <c r="B333" s="7">
        <v>2009</v>
      </c>
      <c r="C333" s="8" t="s">
        <v>5</v>
      </c>
      <c r="D333" s="54">
        <v>5404</v>
      </c>
      <c r="F333" s="108">
        <f>SUM(D328:D352)</f>
        <v>30422</v>
      </c>
      <c r="G333" s="108">
        <f>F333-H333</f>
        <v>19624</v>
      </c>
      <c r="H333" s="108">
        <f>D349+D350+D351+D352</f>
        <v>10798</v>
      </c>
      <c r="I333" s="108">
        <f>H330+I330</f>
        <v>2515</v>
      </c>
      <c r="J333" s="108">
        <f>G330+I330</f>
        <v>6936</v>
      </c>
      <c r="K333" s="108">
        <f>F330+G330</f>
        <v>16193</v>
      </c>
      <c r="L333" s="2"/>
      <c r="M333" s="108">
        <f>COUNT(D328:D348)</f>
        <v>21</v>
      </c>
      <c r="N333" s="2"/>
      <c r="O333" s="2"/>
      <c r="P333" s="2"/>
    </row>
    <row r="334" spans="1:16" x14ac:dyDescent="0.35">
      <c r="A334" s="9" t="s">
        <v>0</v>
      </c>
      <c r="B334" s="7">
        <v>2009</v>
      </c>
      <c r="C334" s="8" t="s">
        <v>6</v>
      </c>
      <c r="D334" s="54">
        <v>1421</v>
      </c>
    </row>
    <row r="335" spans="1:16" x14ac:dyDescent="0.35">
      <c r="A335" s="9" t="s">
        <v>0</v>
      </c>
      <c r="B335" s="7">
        <v>2009</v>
      </c>
      <c r="C335" s="8" t="s">
        <v>42</v>
      </c>
      <c r="D335" s="62">
        <v>494</v>
      </c>
    </row>
    <row r="336" spans="1:16" x14ac:dyDescent="0.35">
      <c r="A336" s="9" t="s">
        <v>0</v>
      </c>
      <c r="B336" s="7">
        <v>2009</v>
      </c>
      <c r="C336" s="8" t="s">
        <v>16</v>
      </c>
      <c r="D336" s="52">
        <v>6</v>
      </c>
    </row>
    <row r="337" spans="1:4" x14ac:dyDescent="0.35">
      <c r="A337" s="9" t="s">
        <v>0</v>
      </c>
      <c r="B337" s="7">
        <v>2009</v>
      </c>
      <c r="C337" s="8" t="s">
        <v>24</v>
      </c>
      <c r="D337" s="53">
        <v>6</v>
      </c>
    </row>
    <row r="338" spans="1:4" x14ac:dyDescent="0.35">
      <c r="A338" s="9" t="s">
        <v>0</v>
      </c>
      <c r="B338" s="7">
        <v>2009</v>
      </c>
      <c r="C338" s="8" t="s">
        <v>7</v>
      </c>
      <c r="D338" s="52">
        <v>8709</v>
      </c>
    </row>
    <row r="339" spans="1:4" x14ac:dyDescent="0.35">
      <c r="A339" s="9" t="s">
        <v>0</v>
      </c>
      <c r="B339" s="7">
        <v>2009</v>
      </c>
      <c r="C339" s="8" t="s">
        <v>19</v>
      </c>
      <c r="D339" s="54">
        <v>17</v>
      </c>
    </row>
    <row r="340" spans="1:4" x14ac:dyDescent="0.35">
      <c r="A340" s="9" t="s">
        <v>0</v>
      </c>
      <c r="B340" s="7">
        <v>2009</v>
      </c>
      <c r="C340" s="8" t="s">
        <v>35</v>
      </c>
      <c r="D340" s="62">
        <v>422</v>
      </c>
    </row>
    <row r="341" spans="1:4" x14ac:dyDescent="0.35">
      <c r="A341" s="9" t="s">
        <v>0</v>
      </c>
      <c r="B341" s="7">
        <v>2009</v>
      </c>
      <c r="C341" s="8" t="s">
        <v>10</v>
      </c>
      <c r="D341" s="53">
        <v>98</v>
      </c>
    </row>
    <row r="342" spans="1:4" x14ac:dyDescent="0.35">
      <c r="A342" s="9" t="s">
        <v>0</v>
      </c>
      <c r="B342" s="7">
        <v>2009</v>
      </c>
      <c r="C342" s="8" t="s">
        <v>29</v>
      </c>
      <c r="D342" s="53">
        <v>1</v>
      </c>
    </row>
    <row r="343" spans="1:4" x14ac:dyDescent="0.35">
      <c r="A343" s="9" t="s">
        <v>0</v>
      </c>
      <c r="B343" s="7">
        <v>2009</v>
      </c>
      <c r="C343" s="8" t="s">
        <v>11</v>
      </c>
      <c r="D343" s="53">
        <v>1297</v>
      </c>
    </row>
    <row r="344" spans="1:4" x14ac:dyDescent="0.35">
      <c r="A344" s="9" t="s">
        <v>0</v>
      </c>
      <c r="B344" s="7">
        <v>2009</v>
      </c>
      <c r="C344" s="8" t="s">
        <v>142</v>
      </c>
      <c r="D344" s="53">
        <v>433</v>
      </c>
    </row>
    <row r="345" spans="1:4" x14ac:dyDescent="0.35">
      <c r="A345" s="9" t="s">
        <v>0</v>
      </c>
      <c r="B345" s="7">
        <v>2009</v>
      </c>
      <c r="C345" s="8" t="s">
        <v>12</v>
      </c>
      <c r="D345" s="53">
        <v>624</v>
      </c>
    </row>
    <row r="346" spans="1:4" x14ac:dyDescent="0.35">
      <c r="A346" s="9" t="s">
        <v>0</v>
      </c>
      <c r="B346" s="7">
        <v>2009</v>
      </c>
      <c r="C346" s="8" t="s">
        <v>26</v>
      </c>
      <c r="D346" s="54">
        <v>4</v>
      </c>
    </row>
    <row r="347" spans="1:4" x14ac:dyDescent="0.35">
      <c r="A347" s="9" t="s">
        <v>0</v>
      </c>
      <c r="B347" s="7">
        <v>2009</v>
      </c>
      <c r="C347" s="8" t="s">
        <v>47</v>
      </c>
      <c r="D347" s="54">
        <v>60</v>
      </c>
    </row>
    <row r="348" spans="1:4" x14ac:dyDescent="0.35">
      <c r="A348" s="9" t="s">
        <v>0</v>
      </c>
      <c r="B348" s="7">
        <v>2009</v>
      </c>
      <c r="C348" s="8" t="s">
        <v>13</v>
      </c>
      <c r="D348" s="57">
        <v>30</v>
      </c>
    </row>
    <row r="349" spans="1:4" x14ac:dyDescent="0.35">
      <c r="A349" s="9" t="s">
        <v>0</v>
      </c>
      <c r="B349" s="7">
        <v>2009</v>
      </c>
      <c r="C349" s="29" t="s">
        <v>49</v>
      </c>
      <c r="D349" s="63">
        <v>550</v>
      </c>
    </row>
    <row r="350" spans="1:4" x14ac:dyDescent="0.35">
      <c r="A350" s="9" t="s">
        <v>0</v>
      </c>
      <c r="B350" s="7">
        <v>2009</v>
      </c>
      <c r="C350" s="29" t="s">
        <v>51</v>
      </c>
      <c r="D350" s="63">
        <v>54</v>
      </c>
    </row>
    <row r="351" spans="1:4" x14ac:dyDescent="0.35">
      <c r="A351" s="9" t="s">
        <v>0</v>
      </c>
      <c r="B351" s="7">
        <v>2009</v>
      </c>
      <c r="C351" s="29" t="s">
        <v>52</v>
      </c>
      <c r="D351" s="63">
        <v>43</v>
      </c>
    </row>
    <row r="352" spans="1:4" ht="15" thickBot="1" x14ac:dyDescent="0.4">
      <c r="A352" s="32" t="s">
        <v>0</v>
      </c>
      <c r="B352" s="27">
        <v>2009</v>
      </c>
      <c r="C352" s="30" t="s">
        <v>50</v>
      </c>
      <c r="D352" s="58">
        <v>10151</v>
      </c>
    </row>
    <row r="353" spans="1:16" x14ac:dyDescent="0.35">
      <c r="A353" s="31" t="s">
        <v>0</v>
      </c>
      <c r="B353" s="24">
        <v>2010</v>
      </c>
      <c r="C353" s="25" t="s">
        <v>18</v>
      </c>
      <c r="D353" s="56">
        <v>5</v>
      </c>
    </row>
    <row r="354" spans="1:16" x14ac:dyDescent="0.35">
      <c r="A354" s="9" t="s">
        <v>0</v>
      </c>
      <c r="B354" s="7">
        <v>2010</v>
      </c>
      <c r="C354" s="8" t="s">
        <v>1</v>
      </c>
      <c r="D354" s="52">
        <v>91</v>
      </c>
      <c r="F354" s="113" t="s">
        <v>86</v>
      </c>
      <c r="G354" s="114" t="s">
        <v>87</v>
      </c>
      <c r="H354" s="115" t="s">
        <v>88</v>
      </c>
      <c r="I354" s="111" t="s">
        <v>89</v>
      </c>
      <c r="J354" s="112" t="s">
        <v>90</v>
      </c>
      <c r="K354" s="2"/>
      <c r="L354" s="113" t="s">
        <v>91</v>
      </c>
      <c r="M354" s="114" t="s">
        <v>92</v>
      </c>
      <c r="N354" s="115" t="s">
        <v>93</v>
      </c>
      <c r="O354" s="111" t="s">
        <v>94</v>
      </c>
      <c r="P354" s="112" t="s">
        <v>95</v>
      </c>
    </row>
    <row r="355" spans="1:16" x14ac:dyDescent="0.35">
      <c r="A355" s="9" t="s">
        <v>0</v>
      </c>
      <c r="B355" s="7">
        <v>2010</v>
      </c>
      <c r="C355" s="8" t="s">
        <v>34</v>
      </c>
      <c r="D355" s="53">
        <v>9</v>
      </c>
      <c r="F355" s="108">
        <f>D353+D354+D359+D362</f>
        <v>7115</v>
      </c>
      <c r="G355" s="108">
        <f>D357+D358+D363</f>
        <v>2296</v>
      </c>
      <c r="H355" s="108">
        <f>D355+D356+D361+D366+D367+D368+D369</f>
        <v>2572</v>
      </c>
      <c r="I355" s="108">
        <v>668</v>
      </c>
      <c r="J355" s="108">
        <f>D360+D365</f>
        <v>520</v>
      </c>
      <c r="K355" s="2"/>
      <c r="L355" s="109">
        <f>(F355/$G358)*100</f>
        <v>54.003795066413659</v>
      </c>
      <c r="M355" s="109">
        <f>(G355/$G358)*100</f>
        <v>17.426944971537001</v>
      </c>
      <c r="N355" s="109">
        <f t="shared" ref="N355" si="61">(H355/$G358)*100</f>
        <v>19.521821631878559</v>
      </c>
      <c r="O355" s="109">
        <f t="shared" ref="O355" si="62">(I355/$G358)*100</f>
        <v>5.0702087286527515</v>
      </c>
      <c r="P355" s="109">
        <f t="shared" ref="P355" si="63">(J355/$G358)*100</f>
        <v>3.9468690702087286</v>
      </c>
    </row>
    <row r="356" spans="1:16" x14ac:dyDescent="0.35">
      <c r="A356" s="9" t="s">
        <v>0</v>
      </c>
      <c r="B356" s="7">
        <v>2010</v>
      </c>
      <c r="C356" s="8" t="s">
        <v>4</v>
      </c>
      <c r="D356" s="53">
        <v>13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35">
      <c r="A357" s="9" t="s">
        <v>0</v>
      </c>
      <c r="B357" s="7">
        <v>2010</v>
      </c>
      <c r="C357" s="8" t="s">
        <v>5</v>
      </c>
      <c r="D357" s="54">
        <v>2086</v>
      </c>
      <c r="F357" s="110" t="s">
        <v>96</v>
      </c>
      <c r="G357" s="110" t="s">
        <v>97</v>
      </c>
      <c r="H357" s="110" t="s">
        <v>98</v>
      </c>
      <c r="I357" s="115" t="s">
        <v>99</v>
      </c>
      <c r="J357" s="114" t="s">
        <v>100</v>
      </c>
      <c r="K357" s="113" t="s">
        <v>101</v>
      </c>
      <c r="L357" s="2"/>
      <c r="M357" s="116" t="s">
        <v>102</v>
      </c>
      <c r="N357" s="2"/>
      <c r="O357" s="2"/>
      <c r="P357" s="2"/>
    </row>
    <row r="358" spans="1:16" x14ac:dyDescent="0.35">
      <c r="A358" s="9" t="s">
        <v>0</v>
      </c>
      <c r="B358" s="7">
        <v>2010</v>
      </c>
      <c r="C358" s="8" t="s">
        <v>6</v>
      </c>
      <c r="D358" s="54">
        <v>207</v>
      </c>
      <c r="F358" s="108">
        <f>SUM(D353:D374)</f>
        <v>13565</v>
      </c>
      <c r="G358" s="108">
        <f>F358-H358</f>
        <v>13175</v>
      </c>
      <c r="H358" s="108">
        <v>390</v>
      </c>
      <c r="I358" s="108">
        <f>H355+I355</f>
        <v>3240</v>
      </c>
      <c r="J358" s="108">
        <f>G355+I355</f>
        <v>2964</v>
      </c>
      <c r="K358" s="108">
        <f>F355+G355</f>
        <v>9411</v>
      </c>
      <c r="L358" s="2"/>
      <c r="M358" s="108">
        <f>COUNT(D353:D373)</f>
        <v>21</v>
      </c>
      <c r="N358" s="2"/>
      <c r="O358" s="2"/>
      <c r="P358" s="2"/>
    </row>
    <row r="359" spans="1:16" x14ac:dyDescent="0.35">
      <c r="A359" s="9" t="s">
        <v>0</v>
      </c>
      <c r="B359" s="7">
        <v>2010</v>
      </c>
      <c r="C359" s="8" t="s">
        <v>14</v>
      </c>
      <c r="D359" s="52">
        <v>1</v>
      </c>
    </row>
    <row r="360" spans="1:16" x14ac:dyDescent="0.35">
      <c r="A360" s="9" t="s">
        <v>0</v>
      </c>
      <c r="B360" s="7">
        <v>2010</v>
      </c>
      <c r="C360" s="8" t="s">
        <v>42</v>
      </c>
      <c r="D360" s="62">
        <v>294</v>
      </c>
    </row>
    <row r="361" spans="1:16" x14ac:dyDescent="0.35">
      <c r="A361" s="9" t="s">
        <v>0</v>
      </c>
      <c r="B361" s="7">
        <v>2010</v>
      </c>
      <c r="C361" s="8" t="s">
        <v>24</v>
      </c>
      <c r="D361" s="53">
        <v>2</v>
      </c>
    </row>
    <row r="362" spans="1:16" x14ac:dyDescent="0.35">
      <c r="A362" s="9" t="s">
        <v>0</v>
      </c>
      <c r="B362" s="7">
        <v>2010</v>
      </c>
      <c r="C362" s="8" t="s">
        <v>7</v>
      </c>
      <c r="D362" s="52">
        <v>7018</v>
      </c>
    </row>
    <row r="363" spans="1:16" x14ac:dyDescent="0.35">
      <c r="A363" s="9" t="s">
        <v>0</v>
      </c>
      <c r="B363" s="7">
        <v>2010</v>
      </c>
      <c r="C363" s="8" t="s">
        <v>19</v>
      </c>
      <c r="D363" s="54">
        <v>3</v>
      </c>
    </row>
    <row r="364" spans="1:16" x14ac:dyDescent="0.35">
      <c r="A364" s="9" t="s">
        <v>0</v>
      </c>
      <c r="B364" s="7">
        <v>2010</v>
      </c>
      <c r="C364" s="8" t="s">
        <v>41</v>
      </c>
      <c r="D364" s="57">
        <v>1</v>
      </c>
    </row>
    <row r="365" spans="1:16" x14ac:dyDescent="0.35">
      <c r="A365" s="9" t="s">
        <v>0</v>
      </c>
      <c r="B365" s="7">
        <v>2010</v>
      </c>
      <c r="C365" s="8" t="s">
        <v>35</v>
      </c>
      <c r="D365" s="62">
        <v>226</v>
      </c>
    </row>
    <row r="366" spans="1:16" x14ac:dyDescent="0.35">
      <c r="A366" s="9" t="s">
        <v>0</v>
      </c>
      <c r="B366" s="7">
        <v>2010</v>
      </c>
      <c r="C366" s="8" t="s">
        <v>10</v>
      </c>
      <c r="D366" s="53">
        <v>52</v>
      </c>
    </row>
    <row r="367" spans="1:16" x14ac:dyDescent="0.35">
      <c r="A367" s="9" t="s">
        <v>0</v>
      </c>
      <c r="B367" s="7">
        <v>2010</v>
      </c>
      <c r="C367" s="8" t="s">
        <v>11</v>
      </c>
      <c r="D367" s="53">
        <v>905</v>
      </c>
    </row>
    <row r="368" spans="1:16" x14ac:dyDescent="0.35">
      <c r="A368" s="9" t="s">
        <v>0</v>
      </c>
      <c r="B368" s="7">
        <v>2010</v>
      </c>
      <c r="C368" s="8" t="s">
        <v>142</v>
      </c>
      <c r="D368" s="53">
        <v>1024</v>
      </c>
    </row>
    <row r="369" spans="1:16" x14ac:dyDescent="0.35">
      <c r="A369" s="9" t="s">
        <v>0</v>
      </c>
      <c r="B369" s="7">
        <v>2010</v>
      </c>
      <c r="C369" s="8" t="s">
        <v>12</v>
      </c>
      <c r="D369" s="53">
        <v>567</v>
      </c>
    </row>
    <row r="370" spans="1:16" x14ac:dyDescent="0.35">
      <c r="A370" s="9" t="s">
        <v>0</v>
      </c>
      <c r="B370" s="7">
        <v>2010</v>
      </c>
      <c r="C370" s="8" t="s">
        <v>17</v>
      </c>
      <c r="D370" s="57">
        <v>1</v>
      </c>
    </row>
    <row r="371" spans="1:16" x14ac:dyDescent="0.35">
      <c r="A371" s="9" t="s">
        <v>0</v>
      </c>
      <c r="B371" s="7">
        <v>2010</v>
      </c>
      <c r="C371" s="8" t="s">
        <v>47</v>
      </c>
      <c r="D371" s="54">
        <v>4</v>
      </c>
    </row>
    <row r="372" spans="1:16" x14ac:dyDescent="0.35">
      <c r="A372" s="9" t="s">
        <v>0</v>
      </c>
      <c r="B372" s="7">
        <v>2010</v>
      </c>
      <c r="C372" s="8" t="s">
        <v>13</v>
      </c>
      <c r="D372" s="57">
        <v>666</v>
      </c>
    </row>
    <row r="373" spans="1:16" x14ac:dyDescent="0.35">
      <c r="A373" s="9" t="s">
        <v>0</v>
      </c>
      <c r="B373" s="7">
        <v>2010</v>
      </c>
      <c r="C373" s="29" t="s">
        <v>49</v>
      </c>
      <c r="D373" s="63">
        <v>90</v>
      </c>
    </row>
    <row r="374" spans="1:16" ht="15" thickBot="1" x14ac:dyDescent="0.4">
      <c r="A374" s="32" t="s">
        <v>0</v>
      </c>
      <c r="B374" s="27">
        <v>2010</v>
      </c>
      <c r="C374" s="30" t="s">
        <v>50</v>
      </c>
      <c r="D374" s="58">
        <v>300</v>
      </c>
    </row>
    <row r="375" spans="1:16" x14ac:dyDescent="0.35">
      <c r="A375" s="31" t="s">
        <v>0</v>
      </c>
      <c r="B375" s="24">
        <v>2011</v>
      </c>
      <c r="C375" s="37" t="s">
        <v>31</v>
      </c>
      <c r="D375" s="64">
        <v>2</v>
      </c>
    </row>
    <row r="376" spans="1:16" x14ac:dyDescent="0.35">
      <c r="A376" s="9" t="s">
        <v>0</v>
      </c>
      <c r="B376" s="7">
        <v>2011</v>
      </c>
      <c r="C376" s="12" t="s">
        <v>1</v>
      </c>
      <c r="D376" s="65">
        <v>37</v>
      </c>
      <c r="F376" s="113" t="s">
        <v>86</v>
      </c>
      <c r="G376" s="114" t="s">
        <v>87</v>
      </c>
      <c r="H376" s="115" t="s">
        <v>88</v>
      </c>
      <c r="I376" s="111" t="s">
        <v>89</v>
      </c>
      <c r="J376" s="112" t="s">
        <v>90</v>
      </c>
      <c r="K376" s="2"/>
      <c r="L376" s="113" t="s">
        <v>91</v>
      </c>
      <c r="M376" s="114" t="s">
        <v>92</v>
      </c>
      <c r="N376" s="115" t="s">
        <v>93</v>
      </c>
      <c r="O376" s="111" t="s">
        <v>94</v>
      </c>
      <c r="P376" s="112" t="s">
        <v>95</v>
      </c>
    </row>
    <row r="377" spans="1:16" x14ac:dyDescent="0.35">
      <c r="A377" s="9" t="s">
        <v>0</v>
      </c>
      <c r="B377" s="7">
        <v>2011</v>
      </c>
      <c r="C377" s="12" t="s">
        <v>34</v>
      </c>
      <c r="D377" s="66">
        <v>116</v>
      </c>
      <c r="F377" s="108">
        <f>D376+D384</f>
        <v>6149</v>
      </c>
      <c r="G377" s="108">
        <f>D379+D380+D385+D392+D393</f>
        <v>3356</v>
      </c>
      <c r="H377" s="108">
        <f>D375+D377+D378+D381+D383+D387+D388+D389+D390</f>
        <v>5386</v>
      </c>
      <c r="I377" s="108">
        <v>97</v>
      </c>
      <c r="J377" s="108">
        <f>D382+D386</f>
        <v>1104</v>
      </c>
      <c r="K377" s="2"/>
      <c r="L377" s="109">
        <f>(F377/$G380)*100</f>
        <v>38.211533681332341</v>
      </c>
      <c r="M377" s="109">
        <f>(G377/$G380)*100</f>
        <v>20.855083271190651</v>
      </c>
      <c r="N377" s="109">
        <f t="shared" ref="N377" si="64">(H377/$G380)*100</f>
        <v>33.470047228436492</v>
      </c>
      <c r="O377" s="109">
        <f t="shared" ref="O377" si="65">(I377/$G380)*100</f>
        <v>0.60278399204573696</v>
      </c>
      <c r="P377" s="109">
        <f t="shared" ref="P377" si="66">(J377/$G380)*100</f>
        <v>6.8605518269947803</v>
      </c>
    </row>
    <row r="378" spans="1:16" x14ac:dyDescent="0.35">
      <c r="A378" s="9" t="s">
        <v>0</v>
      </c>
      <c r="B378" s="7">
        <v>2011</v>
      </c>
      <c r="C378" s="12" t="s">
        <v>4</v>
      </c>
      <c r="D378" s="66">
        <v>13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35">
      <c r="A379" s="9" t="s">
        <v>0</v>
      </c>
      <c r="B379" s="7">
        <v>2011</v>
      </c>
      <c r="C379" s="12" t="s">
        <v>5</v>
      </c>
      <c r="D379" s="67">
        <v>2683</v>
      </c>
      <c r="F379" s="110" t="s">
        <v>96</v>
      </c>
      <c r="G379" s="110" t="s">
        <v>97</v>
      </c>
      <c r="H379" s="110" t="s">
        <v>98</v>
      </c>
      <c r="I379" s="115" t="s">
        <v>99</v>
      </c>
      <c r="J379" s="114" t="s">
        <v>100</v>
      </c>
      <c r="K379" s="113" t="s">
        <v>101</v>
      </c>
      <c r="L379" s="2"/>
      <c r="M379" s="116" t="s">
        <v>102</v>
      </c>
      <c r="N379" s="2"/>
      <c r="O379" s="2"/>
      <c r="P379" s="2"/>
    </row>
    <row r="380" spans="1:16" x14ac:dyDescent="0.35">
      <c r="A380" s="9" t="s">
        <v>0</v>
      </c>
      <c r="B380" s="7">
        <v>2011</v>
      </c>
      <c r="C380" s="12" t="s">
        <v>6</v>
      </c>
      <c r="D380" s="67">
        <v>630</v>
      </c>
      <c r="F380" s="108">
        <f>SUM(D375:D396)</f>
        <v>17740</v>
      </c>
      <c r="G380" s="108">
        <f>F380-H380</f>
        <v>16092</v>
      </c>
      <c r="H380" s="108">
        <f>D395+D396</f>
        <v>1648</v>
      </c>
      <c r="I380" s="108">
        <f>H377+I377</f>
        <v>5483</v>
      </c>
      <c r="J380" s="108">
        <f>G377+I377</f>
        <v>3453</v>
      </c>
      <c r="K380" s="108">
        <f>F377+G377</f>
        <v>9505</v>
      </c>
      <c r="L380" s="2"/>
      <c r="M380" s="108">
        <f>COUNT(D375:D394)</f>
        <v>20</v>
      </c>
      <c r="N380" s="2"/>
      <c r="O380" s="2"/>
      <c r="P380" s="2"/>
    </row>
    <row r="381" spans="1:16" x14ac:dyDescent="0.35">
      <c r="A381" s="9" t="s">
        <v>0</v>
      </c>
      <c r="B381" s="7">
        <v>2011</v>
      </c>
      <c r="C381" s="12" t="s">
        <v>23</v>
      </c>
      <c r="D381" s="66">
        <v>1</v>
      </c>
    </row>
    <row r="382" spans="1:16" x14ac:dyDescent="0.35">
      <c r="A382" s="9" t="s">
        <v>0</v>
      </c>
      <c r="B382" s="7">
        <v>2011</v>
      </c>
      <c r="C382" s="12" t="s">
        <v>42</v>
      </c>
      <c r="D382" s="68">
        <v>807</v>
      </c>
    </row>
    <row r="383" spans="1:16" x14ac:dyDescent="0.35">
      <c r="A383" s="9" t="s">
        <v>0</v>
      </c>
      <c r="B383" s="7">
        <v>2011</v>
      </c>
      <c r="C383" s="12" t="s">
        <v>24</v>
      </c>
      <c r="D383" s="66">
        <v>11</v>
      </c>
    </row>
    <row r="384" spans="1:16" x14ac:dyDescent="0.35">
      <c r="A384" s="9" t="s">
        <v>0</v>
      </c>
      <c r="B384" s="7">
        <v>2011</v>
      </c>
      <c r="C384" s="12" t="s">
        <v>7</v>
      </c>
      <c r="D384" s="65">
        <v>6112</v>
      </c>
    </row>
    <row r="385" spans="1:16" x14ac:dyDescent="0.35">
      <c r="A385" s="9" t="s">
        <v>0</v>
      </c>
      <c r="B385" s="7">
        <v>2011</v>
      </c>
      <c r="C385" s="12" t="s">
        <v>19</v>
      </c>
      <c r="D385" s="67">
        <v>25</v>
      </c>
    </row>
    <row r="386" spans="1:16" x14ac:dyDescent="0.35">
      <c r="A386" s="9" t="s">
        <v>0</v>
      </c>
      <c r="B386" s="7">
        <v>2011</v>
      </c>
      <c r="C386" s="12" t="s">
        <v>33</v>
      </c>
      <c r="D386" s="68">
        <v>297</v>
      </c>
    </row>
    <row r="387" spans="1:16" x14ac:dyDescent="0.35">
      <c r="A387" s="9" t="s">
        <v>0</v>
      </c>
      <c r="B387" s="7">
        <v>2011</v>
      </c>
      <c r="C387" s="12" t="s">
        <v>10</v>
      </c>
      <c r="D387" s="66">
        <v>160</v>
      </c>
    </row>
    <row r="388" spans="1:16" x14ac:dyDescent="0.35">
      <c r="A388" s="9" t="s">
        <v>0</v>
      </c>
      <c r="B388" s="7">
        <v>2011</v>
      </c>
      <c r="C388" s="12" t="s">
        <v>11</v>
      </c>
      <c r="D388" s="66">
        <v>2626</v>
      </c>
    </row>
    <row r="389" spans="1:16" x14ac:dyDescent="0.35">
      <c r="A389" s="9" t="s">
        <v>0</v>
      </c>
      <c r="B389" s="7">
        <v>2011</v>
      </c>
      <c r="C389" s="12" t="s">
        <v>142</v>
      </c>
      <c r="D389" s="66">
        <v>785</v>
      </c>
    </row>
    <row r="390" spans="1:16" x14ac:dyDescent="0.35">
      <c r="A390" s="9" t="s">
        <v>0</v>
      </c>
      <c r="B390" s="7">
        <v>2011</v>
      </c>
      <c r="C390" s="12" t="s">
        <v>12</v>
      </c>
      <c r="D390" s="66">
        <v>1672</v>
      </c>
    </row>
    <row r="391" spans="1:16" x14ac:dyDescent="0.35">
      <c r="A391" s="9" t="s">
        <v>0</v>
      </c>
      <c r="B391" s="7">
        <v>2011</v>
      </c>
      <c r="C391" s="12" t="s">
        <v>17</v>
      </c>
      <c r="D391" s="69">
        <v>44</v>
      </c>
    </row>
    <row r="392" spans="1:16" x14ac:dyDescent="0.35">
      <c r="A392" s="9" t="s">
        <v>0</v>
      </c>
      <c r="B392" s="7">
        <v>2011</v>
      </c>
      <c r="C392" s="12" t="s">
        <v>26</v>
      </c>
      <c r="D392" s="67">
        <v>2</v>
      </c>
    </row>
    <row r="393" spans="1:16" x14ac:dyDescent="0.35">
      <c r="A393" s="9" t="s">
        <v>0</v>
      </c>
      <c r="B393" s="7">
        <v>2011</v>
      </c>
      <c r="C393" s="12" t="s">
        <v>47</v>
      </c>
      <c r="D393" s="67">
        <v>16</v>
      </c>
    </row>
    <row r="394" spans="1:16" x14ac:dyDescent="0.35">
      <c r="A394" s="9" t="s">
        <v>0</v>
      </c>
      <c r="B394" s="7">
        <v>2011</v>
      </c>
      <c r="C394" s="12" t="s">
        <v>13</v>
      </c>
      <c r="D394" s="69">
        <v>53</v>
      </c>
    </row>
    <row r="395" spans="1:16" x14ac:dyDescent="0.35">
      <c r="A395" s="9" t="s">
        <v>0</v>
      </c>
      <c r="B395" s="7">
        <v>2011</v>
      </c>
      <c r="C395" s="38" t="s">
        <v>49</v>
      </c>
      <c r="D395" s="70">
        <v>1075</v>
      </c>
    </row>
    <row r="396" spans="1:16" ht="15" thickBot="1" x14ac:dyDescent="0.4">
      <c r="A396" s="32" t="s">
        <v>0</v>
      </c>
      <c r="B396" s="27">
        <v>2011</v>
      </c>
      <c r="C396" s="40" t="s">
        <v>50</v>
      </c>
      <c r="D396" s="71">
        <v>573</v>
      </c>
    </row>
    <row r="397" spans="1:16" x14ac:dyDescent="0.35">
      <c r="A397" s="31" t="s">
        <v>0</v>
      </c>
      <c r="B397" s="24">
        <v>2012</v>
      </c>
      <c r="C397" s="39" t="s">
        <v>18</v>
      </c>
      <c r="D397" s="72">
        <v>420</v>
      </c>
    </row>
    <row r="398" spans="1:16" x14ac:dyDescent="0.35">
      <c r="A398" s="9" t="s">
        <v>0</v>
      </c>
      <c r="B398" s="7">
        <v>2012</v>
      </c>
      <c r="C398" s="13" t="s">
        <v>1</v>
      </c>
      <c r="D398" s="65">
        <v>768</v>
      </c>
      <c r="F398" s="113" t="s">
        <v>86</v>
      </c>
      <c r="G398" s="114" t="s">
        <v>87</v>
      </c>
      <c r="H398" s="115" t="s">
        <v>88</v>
      </c>
      <c r="I398" s="111" t="s">
        <v>89</v>
      </c>
      <c r="J398" s="112" t="s">
        <v>90</v>
      </c>
      <c r="K398" s="2"/>
      <c r="L398" s="113" t="s">
        <v>91</v>
      </c>
      <c r="M398" s="114" t="s">
        <v>92</v>
      </c>
      <c r="N398" s="115" t="s">
        <v>93</v>
      </c>
      <c r="O398" s="111" t="s">
        <v>94</v>
      </c>
      <c r="P398" s="112" t="s">
        <v>95</v>
      </c>
    </row>
    <row r="399" spans="1:16" x14ac:dyDescent="0.35">
      <c r="A399" s="9" t="s">
        <v>0</v>
      </c>
      <c r="B399" s="7">
        <v>2012</v>
      </c>
      <c r="C399" s="13" t="s">
        <v>34</v>
      </c>
      <c r="D399" s="66">
        <v>2</v>
      </c>
      <c r="F399" s="108">
        <f>D397+D398+D404+D410</f>
        <v>4511</v>
      </c>
      <c r="G399" s="108">
        <f>D401+D402+D405+D415</f>
        <v>10436</v>
      </c>
      <c r="H399" s="108">
        <f>D399+D400+D408+D409+D411+D412+D413</f>
        <v>1853</v>
      </c>
      <c r="I399" s="108">
        <v>88</v>
      </c>
      <c r="J399" s="108">
        <f>D403+D406+D407</f>
        <v>294</v>
      </c>
      <c r="K399" s="2"/>
      <c r="L399" s="109">
        <f>(F399/$G402)*100</f>
        <v>26.254219532068447</v>
      </c>
      <c r="M399" s="109">
        <f>(G399/$G402)*100</f>
        <v>60.737981608660228</v>
      </c>
      <c r="N399" s="109">
        <f t="shared" ref="N399" si="67">(H399/$G402)*100</f>
        <v>10.784541962518915</v>
      </c>
      <c r="O399" s="109">
        <f t="shared" ref="O399" si="68">(I399/$G402)*100</f>
        <v>0.51216389244558258</v>
      </c>
      <c r="P399" s="109">
        <f t="shared" ref="P399" si="69">(J399/$G402)*100</f>
        <v>1.7110930043068326</v>
      </c>
    </row>
    <row r="400" spans="1:16" x14ac:dyDescent="0.35">
      <c r="A400" s="9" t="s">
        <v>0</v>
      </c>
      <c r="B400" s="7">
        <v>2012</v>
      </c>
      <c r="C400" s="13" t="s">
        <v>4</v>
      </c>
      <c r="D400" s="66">
        <v>2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35">
      <c r="A401" s="9" t="s">
        <v>0</v>
      </c>
      <c r="B401" s="7">
        <v>2012</v>
      </c>
      <c r="C401" s="13" t="s">
        <v>5</v>
      </c>
      <c r="D401" s="67">
        <v>9903</v>
      </c>
      <c r="F401" s="110" t="s">
        <v>96</v>
      </c>
      <c r="G401" s="110" t="s">
        <v>97</v>
      </c>
      <c r="H401" s="110" t="s">
        <v>98</v>
      </c>
      <c r="I401" s="115" t="s">
        <v>99</v>
      </c>
      <c r="J401" s="114" t="s">
        <v>100</v>
      </c>
      <c r="K401" s="113" t="s">
        <v>101</v>
      </c>
      <c r="L401" s="2"/>
      <c r="M401" s="116" t="s">
        <v>102</v>
      </c>
      <c r="N401" s="2"/>
      <c r="O401" s="2"/>
      <c r="P401" s="2"/>
    </row>
    <row r="402" spans="1:16" x14ac:dyDescent="0.35">
      <c r="A402" s="9" t="s">
        <v>0</v>
      </c>
      <c r="B402" s="7">
        <v>2012</v>
      </c>
      <c r="C402" s="13" t="s">
        <v>6</v>
      </c>
      <c r="D402" s="67">
        <v>527</v>
      </c>
      <c r="F402" s="108">
        <f>SUM(D397:D416)</f>
        <v>17182</v>
      </c>
      <c r="G402" s="108">
        <f>F402-H402</f>
        <v>17182</v>
      </c>
      <c r="H402" s="108">
        <v>0</v>
      </c>
      <c r="I402" s="108">
        <f>H399+I399</f>
        <v>1941</v>
      </c>
      <c r="J402" s="108">
        <f>G399+I399</f>
        <v>10524</v>
      </c>
      <c r="K402" s="108">
        <f>F399+G399</f>
        <v>14947</v>
      </c>
      <c r="L402" s="2"/>
      <c r="M402" s="108">
        <f>COUNT(D397:D416)</f>
        <v>20</v>
      </c>
      <c r="N402" s="2"/>
      <c r="O402" s="2"/>
      <c r="P402" s="2"/>
    </row>
    <row r="403" spans="1:16" x14ac:dyDescent="0.35">
      <c r="A403" s="9" t="s">
        <v>0</v>
      </c>
      <c r="B403" s="7">
        <v>2012</v>
      </c>
      <c r="C403" s="13" t="s">
        <v>42</v>
      </c>
      <c r="D403" s="68">
        <v>6</v>
      </c>
    </row>
    <row r="404" spans="1:16" x14ac:dyDescent="0.35">
      <c r="A404" s="9" t="s">
        <v>0</v>
      </c>
      <c r="B404" s="7">
        <v>2012</v>
      </c>
      <c r="C404" s="13" t="s">
        <v>7</v>
      </c>
      <c r="D404" s="65">
        <v>3321</v>
      </c>
    </row>
    <row r="405" spans="1:16" x14ac:dyDescent="0.35">
      <c r="A405" s="9" t="s">
        <v>0</v>
      </c>
      <c r="B405" s="7">
        <v>2012</v>
      </c>
      <c r="C405" s="13" t="s">
        <v>19</v>
      </c>
      <c r="D405" s="67">
        <v>1</v>
      </c>
    </row>
    <row r="406" spans="1:16" x14ac:dyDescent="0.35">
      <c r="A406" s="9" t="s">
        <v>0</v>
      </c>
      <c r="B406" s="7">
        <v>2012</v>
      </c>
      <c r="C406" s="13" t="s">
        <v>40</v>
      </c>
      <c r="D406" s="68">
        <v>7</v>
      </c>
    </row>
    <row r="407" spans="1:16" x14ac:dyDescent="0.35">
      <c r="A407" s="9" t="s">
        <v>0</v>
      </c>
      <c r="B407" s="7">
        <v>2012</v>
      </c>
      <c r="C407" s="13" t="s">
        <v>35</v>
      </c>
      <c r="D407" s="68">
        <v>281</v>
      </c>
    </row>
    <row r="408" spans="1:16" x14ac:dyDescent="0.35">
      <c r="A408" s="9" t="s">
        <v>0</v>
      </c>
      <c r="B408" s="7">
        <v>2012</v>
      </c>
      <c r="C408" s="13" t="s">
        <v>8</v>
      </c>
      <c r="D408" s="66">
        <v>3</v>
      </c>
    </row>
    <row r="409" spans="1:16" x14ac:dyDescent="0.35">
      <c r="A409" s="9" t="s">
        <v>0</v>
      </c>
      <c r="B409" s="7">
        <v>2012</v>
      </c>
      <c r="C409" s="13" t="s">
        <v>142</v>
      </c>
      <c r="D409" s="66">
        <v>1</v>
      </c>
    </row>
    <row r="410" spans="1:16" x14ac:dyDescent="0.35">
      <c r="A410" s="9" t="s">
        <v>0</v>
      </c>
      <c r="B410" s="7">
        <v>2012</v>
      </c>
      <c r="C410" s="13" t="s">
        <v>9</v>
      </c>
      <c r="D410" s="65">
        <v>2</v>
      </c>
    </row>
    <row r="411" spans="1:16" x14ac:dyDescent="0.35">
      <c r="A411" s="9" t="s">
        <v>0</v>
      </c>
      <c r="B411" s="7">
        <v>2012</v>
      </c>
      <c r="C411" s="13" t="s">
        <v>10</v>
      </c>
      <c r="D411" s="66">
        <v>1</v>
      </c>
    </row>
    <row r="412" spans="1:16" x14ac:dyDescent="0.35">
      <c r="A412" s="9" t="s">
        <v>0</v>
      </c>
      <c r="B412" s="7">
        <v>2012</v>
      </c>
      <c r="C412" s="13" t="s">
        <v>11</v>
      </c>
      <c r="D412" s="66">
        <v>203</v>
      </c>
    </row>
    <row r="413" spans="1:16" x14ac:dyDescent="0.35">
      <c r="A413" s="9" t="s">
        <v>0</v>
      </c>
      <c r="B413" s="7">
        <v>2012</v>
      </c>
      <c r="C413" s="13" t="s">
        <v>12</v>
      </c>
      <c r="D413" s="66">
        <v>1641</v>
      </c>
    </row>
    <row r="414" spans="1:16" x14ac:dyDescent="0.35">
      <c r="A414" s="9" t="s">
        <v>0</v>
      </c>
      <c r="B414" s="7">
        <v>2012</v>
      </c>
      <c r="C414" s="13" t="s">
        <v>17</v>
      </c>
      <c r="D414" s="69">
        <v>9</v>
      </c>
    </row>
    <row r="415" spans="1:16" x14ac:dyDescent="0.35">
      <c r="A415" s="9" t="s">
        <v>0</v>
      </c>
      <c r="B415" s="7">
        <v>2012</v>
      </c>
      <c r="C415" s="13" t="s">
        <v>47</v>
      </c>
      <c r="D415" s="67">
        <v>5</v>
      </c>
    </row>
    <row r="416" spans="1:16" ht="15" thickBot="1" x14ac:dyDescent="0.4">
      <c r="A416" s="32" t="s">
        <v>0</v>
      </c>
      <c r="B416" s="27">
        <v>2012</v>
      </c>
      <c r="C416" s="42" t="s">
        <v>13</v>
      </c>
      <c r="D416" s="73">
        <v>79</v>
      </c>
    </row>
    <row r="417" spans="1:16" x14ac:dyDescent="0.35">
      <c r="A417" s="31" t="s">
        <v>0</v>
      </c>
      <c r="B417" s="24">
        <v>2013</v>
      </c>
      <c r="C417" s="41" t="s">
        <v>31</v>
      </c>
      <c r="D417" s="61">
        <v>5</v>
      </c>
    </row>
    <row r="418" spans="1:16" x14ac:dyDescent="0.35">
      <c r="A418" s="9" t="s">
        <v>0</v>
      </c>
      <c r="B418" s="7">
        <v>2013</v>
      </c>
      <c r="C418" s="14" t="s">
        <v>22</v>
      </c>
      <c r="D418" s="52">
        <v>1</v>
      </c>
      <c r="F418" s="113" t="s">
        <v>86</v>
      </c>
      <c r="G418" s="114" t="s">
        <v>87</v>
      </c>
      <c r="H418" s="115" t="s">
        <v>88</v>
      </c>
      <c r="I418" s="111" t="s">
        <v>89</v>
      </c>
      <c r="J418" s="112" t="s">
        <v>90</v>
      </c>
      <c r="K418" s="2"/>
      <c r="L418" s="113" t="s">
        <v>91</v>
      </c>
      <c r="M418" s="114" t="s">
        <v>92</v>
      </c>
      <c r="N418" s="115" t="s">
        <v>93</v>
      </c>
      <c r="O418" s="111" t="s">
        <v>94</v>
      </c>
      <c r="P418" s="112" t="s">
        <v>95</v>
      </c>
    </row>
    <row r="419" spans="1:16" x14ac:dyDescent="0.35">
      <c r="A419" s="9" t="s">
        <v>0</v>
      </c>
      <c r="B419" s="7">
        <v>2013</v>
      </c>
      <c r="C419" s="14" t="s">
        <v>1</v>
      </c>
      <c r="D419" s="52">
        <v>171</v>
      </c>
      <c r="F419" s="108">
        <f>D418+D419+D424+D427+D429+D436+D438</f>
        <v>20439</v>
      </c>
      <c r="G419" s="108">
        <f>D422+D423+D430+D446+D445</f>
        <v>12529</v>
      </c>
      <c r="H419" s="108">
        <f>D417+D420+D421+D425+D428+D437+D439+D440+D441+D442+D443+D448</f>
        <v>1719</v>
      </c>
      <c r="I419" s="108">
        <v>118</v>
      </c>
      <c r="J419" s="108">
        <f>D426+D431+D432+D433+D434+D435</f>
        <v>1852</v>
      </c>
      <c r="K419" s="2"/>
      <c r="L419" s="109">
        <f>(F419/$G422)*100</f>
        <v>55.757426958016211</v>
      </c>
      <c r="M419" s="109">
        <f>(G419/$G422)*100</f>
        <v>34.179010830127943</v>
      </c>
      <c r="N419" s="109">
        <f t="shared" ref="N419" si="70">(H419/$G422)*100</f>
        <v>4.689418119322367</v>
      </c>
      <c r="O419" s="109">
        <f t="shared" ref="O419" si="71">(I419/$G422)*100</f>
        <v>0.32190304716698037</v>
      </c>
      <c r="P419" s="109">
        <f t="shared" ref="P419" si="72">(J419/$G422)*100</f>
        <v>5.0522410453665056</v>
      </c>
    </row>
    <row r="420" spans="1:16" x14ac:dyDescent="0.35">
      <c r="A420" s="9" t="s">
        <v>0</v>
      </c>
      <c r="B420" s="7">
        <v>2013</v>
      </c>
      <c r="C420" s="14" t="s">
        <v>34</v>
      </c>
      <c r="D420" s="53">
        <v>68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35">
      <c r="A421" s="9" t="s">
        <v>0</v>
      </c>
      <c r="B421" s="7">
        <v>2013</v>
      </c>
      <c r="C421" s="14" t="s">
        <v>4</v>
      </c>
      <c r="D421" s="53">
        <v>56</v>
      </c>
      <c r="F421" s="110" t="s">
        <v>96</v>
      </c>
      <c r="G421" s="110" t="s">
        <v>97</v>
      </c>
      <c r="H421" s="110" t="s">
        <v>98</v>
      </c>
      <c r="I421" s="115" t="s">
        <v>99</v>
      </c>
      <c r="J421" s="114" t="s">
        <v>100</v>
      </c>
      <c r="K421" s="113" t="s">
        <v>101</v>
      </c>
      <c r="L421" s="2"/>
      <c r="M421" s="116" t="s">
        <v>102</v>
      </c>
      <c r="N421" s="2"/>
      <c r="O421" s="2"/>
      <c r="P421" s="2"/>
    </row>
    <row r="422" spans="1:16" x14ac:dyDescent="0.35">
      <c r="A422" s="9" t="s">
        <v>0</v>
      </c>
      <c r="B422" s="7">
        <v>2013</v>
      </c>
      <c r="C422" s="14" t="s">
        <v>5</v>
      </c>
      <c r="D422" s="54">
        <v>11795</v>
      </c>
      <c r="F422" s="108">
        <f>SUM(D417:D449)</f>
        <v>36995</v>
      </c>
      <c r="G422" s="108">
        <f>F422-H422</f>
        <v>36657</v>
      </c>
      <c r="H422" s="108">
        <v>338</v>
      </c>
      <c r="I422" s="108">
        <f>H419+I419</f>
        <v>1837</v>
      </c>
      <c r="J422" s="108">
        <f>G419+I419</f>
        <v>12647</v>
      </c>
      <c r="K422" s="108">
        <f>F419+G419</f>
        <v>32968</v>
      </c>
      <c r="L422" s="2"/>
      <c r="M422" s="108">
        <v>30</v>
      </c>
      <c r="N422" s="2"/>
      <c r="O422" s="2"/>
      <c r="P422" s="2"/>
    </row>
    <row r="423" spans="1:16" x14ac:dyDescent="0.35">
      <c r="A423" s="9" t="s">
        <v>0</v>
      </c>
      <c r="B423" s="7">
        <v>2013</v>
      </c>
      <c r="C423" s="14" t="s">
        <v>6</v>
      </c>
      <c r="D423" s="54">
        <v>710</v>
      </c>
    </row>
    <row r="424" spans="1:16" x14ac:dyDescent="0.35">
      <c r="A424" s="9" t="s">
        <v>0</v>
      </c>
      <c r="B424" s="7">
        <v>2013</v>
      </c>
      <c r="C424" s="14" t="s">
        <v>14</v>
      </c>
      <c r="D424" s="52">
        <v>31</v>
      </c>
    </row>
    <row r="425" spans="1:16" x14ac:dyDescent="0.35">
      <c r="A425" s="9" t="s">
        <v>0</v>
      </c>
      <c r="B425" s="7">
        <v>2013</v>
      </c>
      <c r="C425" s="14" t="s">
        <v>23</v>
      </c>
      <c r="D425" s="53">
        <v>1</v>
      </c>
    </row>
    <row r="426" spans="1:16" x14ac:dyDescent="0.35">
      <c r="A426" s="9" t="s">
        <v>0</v>
      </c>
      <c r="B426" s="7">
        <v>2013</v>
      </c>
      <c r="C426" s="14" t="s">
        <v>42</v>
      </c>
      <c r="D426" s="62">
        <v>737</v>
      </c>
    </row>
    <row r="427" spans="1:16" x14ac:dyDescent="0.35">
      <c r="A427" s="9" t="s">
        <v>0</v>
      </c>
      <c r="B427" s="7">
        <v>2013</v>
      </c>
      <c r="C427" s="14" t="s">
        <v>16</v>
      </c>
      <c r="D427" s="52">
        <v>12</v>
      </c>
    </row>
    <row r="428" spans="1:16" x14ac:dyDescent="0.35">
      <c r="A428" s="9" t="s">
        <v>0</v>
      </c>
      <c r="B428" s="7">
        <v>2013</v>
      </c>
      <c r="C428" s="14" t="s">
        <v>24</v>
      </c>
      <c r="D428" s="53">
        <v>17</v>
      </c>
    </row>
    <row r="429" spans="1:16" x14ac:dyDescent="0.35">
      <c r="A429" s="9" t="s">
        <v>0</v>
      </c>
      <c r="B429" s="7">
        <v>2013</v>
      </c>
      <c r="C429" s="14" t="s">
        <v>7</v>
      </c>
      <c r="D429" s="52">
        <v>20172</v>
      </c>
    </row>
    <row r="430" spans="1:16" x14ac:dyDescent="0.35">
      <c r="A430" s="9" t="s">
        <v>0</v>
      </c>
      <c r="B430" s="7">
        <v>2013</v>
      </c>
      <c r="C430" s="14" t="s">
        <v>19</v>
      </c>
      <c r="D430" s="54">
        <v>17</v>
      </c>
    </row>
    <row r="431" spans="1:16" x14ac:dyDescent="0.35">
      <c r="A431" s="9" t="s">
        <v>0</v>
      </c>
      <c r="B431" s="7">
        <v>2013</v>
      </c>
      <c r="C431" s="14" t="s">
        <v>40</v>
      </c>
      <c r="D431" s="62">
        <v>46</v>
      </c>
    </row>
    <row r="432" spans="1:16" x14ac:dyDescent="0.35">
      <c r="A432" s="9" t="s">
        <v>0</v>
      </c>
      <c r="B432" s="7">
        <v>2013</v>
      </c>
      <c r="C432" s="14" t="s">
        <v>37</v>
      </c>
      <c r="D432" s="62">
        <v>1</v>
      </c>
    </row>
    <row r="433" spans="1:4" x14ac:dyDescent="0.35">
      <c r="A433" s="9" t="s">
        <v>0</v>
      </c>
      <c r="B433" s="7">
        <v>2013</v>
      </c>
      <c r="C433" s="14" t="s">
        <v>33</v>
      </c>
      <c r="D433" s="62">
        <v>3</v>
      </c>
    </row>
    <row r="434" spans="1:4" x14ac:dyDescent="0.35">
      <c r="A434" s="9" t="s">
        <v>0</v>
      </c>
      <c r="B434" s="7">
        <v>2013</v>
      </c>
      <c r="C434" s="14" t="s">
        <v>25</v>
      </c>
      <c r="D434" s="62">
        <v>4</v>
      </c>
    </row>
    <row r="435" spans="1:4" x14ac:dyDescent="0.35">
      <c r="A435" s="9" t="s">
        <v>0</v>
      </c>
      <c r="B435" s="7">
        <v>2013</v>
      </c>
      <c r="C435" s="14" t="s">
        <v>35</v>
      </c>
      <c r="D435" s="62">
        <v>1061</v>
      </c>
    </row>
    <row r="436" spans="1:4" x14ac:dyDescent="0.35">
      <c r="A436" s="9" t="s">
        <v>0</v>
      </c>
      <c r="B436" s="7">
        <v>2013</v>
      </c>
      <c r="C436" s="14" t="s">
        <v>45</v>
      </c>
      <c r="D436" s="52">
        <v>23</v>
      </c>
    </row>
    <row r="437" spans="1:4" x14ac:dyDescent="0.35">
      <c r="A437" s="9" t="s">
        <v>0</v>
      </c>
      <c r="B437" s="7">
        <v>2013</v>
      </c>
      <c r="C437" s="14" t="s">
        <v>8</v>
      </c>
      <c r="D437" s="53">
        <v>24</v>
      </c>
    </row>
    <row r="438" spans="1:4" x14ac:dyDescent="0.35">
      <c r="A438" s="9" t="s">
        <v>0</v>
      </c>
      <c r="B438" s="7">
        <v>2013</v>
      </c>
      <c r="C438" s="14" t="s">
        <v>9</v>
      </c>
      <c r="D438" s="52">
        <v>29</v>
      </c>
    </row>
    <row r="439" spans="1:4" x14ac:dyDescent="0.35">
      <c r="A439" s="9" t="s">
        <v>0</v>
      </c>
      <c r="B439" s="7">
        <v>2013</v>
      </c>
      <c r="C439" s="14" t="s">
        <v>10</v>
      </c>
      <c r="D439" s="53">
        <v>111</v>
      </c>
    </row>
    <row r="440" spans="1:4" x14ac:dyDescent="0.35">
      <c r="A440" s="9" t="s">
        <v>0</v>
      </c>
      <c r="B440" s="7">
        <v>2013</v>
      </c>
      <c r="C440" s="14" t="s">
        <v>29</v>
      </c>
      <c r="D440" s="53">
        <v>6</v>
      </c>
    </row>
    <row r="441" spans="1:4" x14ac:dyDescent="0.35">
      <c r="A441" s="9" t="s">
        <v>0</v>
      </c>
      <c r="B441" s="7">
        <v>2013</v>
      </c>
      <c r="C441" s="14" t="s">
        <v>11</v>
      </c>
      <c r="D441" s="53">
        <v>436</v>
      </c>
    </row>
    <row r="442" spans="1:4" x14ac:dyDescent="0.35">
      <c r="A442" s="9" t="s">
        <v>0</v>
      </c>
      <c r="B442" s="7">
        <v>2013</v>
      </c>
      <c r="C442" s="14" t="s">
        <v>142</v>
      </c>
      <c r="D442" s="53">
        <v>653</v>
      </c>
    </row>
    <row r="443" spans="1:4" x14ac:dyDescent="0.35">
      <c r="A443" s="9" t="s">
        <v>0</v>
      </c>
      <c r="B443" s="7">
        <v>2013</v>
      </c>
      <c r="C443" s="14" t="s">
        <v>12</v>
      </c>
      <c r="D443" s="53">
        <v>341</v>
      </c>
    </row>
    <row r="444" spans="1:4" x14ac:dyDescent="0.35">
      <c r="A444" s="9" t="s">
        <v>0</v>
      </c>
      <c r="B444" s="7">
        <v>2013</v>
      </c>
      <c r="C444" s="14" t="s">
        <v>17</v>
      </c>
      <c r="D444" s="57">
        <v>3</v>
      </c>
    </row>
    <row r="445" spans="1:4" x14ac:dyDescent="0.35">
      <c r="A445" s="9" t="s">
        <v>0</v>
      </c>
      <c r="B445" s="7">
        <v>2013</v>
      </c>
      <c r="C445" s="14" t="s">
        <v>26</v>
      </c>
      <c r="D445" s="54">
        <v>4</v>
      </c>
    </row>
    <row r="446" spans="1:4" x14ac:dyDescent="0.35">
      <c r="A446" s="9" t="s">
        <v>0</v>
      </c>
      <c r="B446" s="7">
        <v>2013</v>
      </c>
      <c r="C446" s="14" t="s">
        <v>47</v>
      </c>
      <c r="D446" s="54">
        <v>3</v>
      </c>
    </row>
    <row r="447" spans="1:4" x14ac:dyDescent="0.35">
      <c r="A447" s="9" t="s">
        <v>0</v>
      </c>
      <c r="B447" s="7">
        <v>2013</v>
      </c>
      <c r="C447" s="14" t="s">
        <v>13</v>
      </c>
      <c r="D447" s="57">
        <v>115</v>
      </c>
    </row>
    <row r="448" spans="1:4" x14ac:dyDescent="0.35">
      <c r="A448" s="9" t="s">
        <v>0</v>
      </c>
      <c r="B448" s="7">
        <v>2013</v>
      </c>
      <c r="C448" s="14" t="s">
        <v>53</v>
      </c>
      <c r="D448" s="53">
        <v>1</v>
      </c>
    </row>
    <row r="449" spans="1:16" ht="15" thickBot="1" x14ac:dyDescent="0.4">
      <c r="A449" s="32" t="s">
        <v>0</v>
      </c>
      <c r="B449" s="27">
        <v>2013</v>
      </c>
      <c r="C449" s="44" t="s">
        <v>49</v>
      </c>
      <c r="D449" s="74">
        <v>338</v>
      </c>
    </row>
    <row r="450" spans="1:16" x14ac:dyDescent="0.35">
      <c r="A450" s="31" t="s">
        <v>0</v>
      </c>
      <c r="B450" s="24">
        <v>2014</v>
      </c>
      <c r="C450" s="43" t="s">
        <v>31</v>
      </c>
      <c r="D450" s="75">
        <v>1</v>
      </c>
    </row>
    <row r="451" spans="1:16" x14ac:dyDescent="0.35">
      <c r="A451" s="9" t="s">
        <v>0</v>
      </c>
      <c r="B451" s="7">
        <v>2014</v>
      </c>
      <c r="C451" s="15" t="s">
        <v>1</v>
      </c>
      <c r="D451" s="76">
        <v>8</v>
      </c>
      <c r="F451" s="113" t="s">
        <v>86</v>
      </c>
      <c r="G451" s="114" t="s">
        <v>87</v>
      </c>
      <c r="H451" s="115" t="s">
        <v>88</v>
      </c>
      <c r="I451" s="111" t="s">
        <v>89</v>
      </c>
      <c r="J451" s="112" t="s">
        <v>90</v>
      </c>
      <c r="K451" s="2"/>
      <c r="L451" s="113" t="s">
        <v>91</v>
      </c>
      <c r="M451" s="114" t="s">
        <v>92</v>
      </c>
      <c r="N451" s="115" t="s">
        <v>93</v>
      </c>
      <c r="O451" s="111" t="s">
        <v>94</v>
      </c>
      <c r="P451" s="112" t="s">
        <v>95</v>
      </c>
    </row>
    <row r="452" spans="1:16" x14ac:dyDescent="0.35">
      <c r="A452" s="9" t="s">
        <v>0</v>
      </c>
      <c r="B452" s="7">
        <v>2014</v>
      </c>
      <c r="C452" s="15" t="s">
        <v>4</v>
      </c>
      <c r="D452" s="77">
        <v>6</v>
      </c>
      <c r="F452" s="108">
        <f>D451+D458</f>
        <v>20534</v>
      </c>
      <c r="G452" s="108">
        <f>D453+D454+D459+D466+D467</f>
        <v>2501</v>
      </c>
      <c r="H452" s="108">
        <f>D450+D452+D457+D462+D463+D464+D465</f>
        <v>565</v>
      </c>
      <c r="I452" s="108">
        <v>80</v>
      </c>
      <c r="J452" s="108">
        <f>D456+D460+D461</f>
        <v>735</v>
      </c>
      <c r="K452" s="2"/>
      <c r="L452" s="109">
        <f>(F452/$G455)*100</f>
        <v>84.104034405078849</v>
      </c>
      <c r="M452" s="109">
        <f>(G452/$G455)*100</f>
        <v>10.243702641818555</v>
      </c>
      <c r="N452" s="109">
        <f t="shared" ref="N452" si="73">(H452/$G455)*100</f>
        <v>2.314151136596355</v>
      </c>
      <c r="O452" s="109">
        <f t="shared" ref="O452" si="74">(I452/$G455)*100</f>
        <v>0.32766741757116524</v>
      </c>
      <c r="P452" s="109">
        <f t="shared" ref="P452" si="75">(J452/$G455)*100</f>
        <v>3.0104443989350806</v>
      </c>
    </row>
    <row r="453" spans="1:16" x14ac:dyDescent="0.35">
      <c r="A453" s="9" t="s">
        <v>0</v>
      </c>
      <c r="B453" s="7">
        <v>2014</v>
      </c>
      <c r="C453" s="15" t="s">
        <v>5</v>
      </c>
      <c r="D453" s="78">
        <v>1857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35">
      <c r="A454" s="9" t="s">
        <v>0</v>
      </c>
      <c r="B454" s="7">
        <v>2014</v>
      </c>
      <c r="C454" s="15" t="s">
        <v>6</v>
      </c>
      <c r="D454" s="78">
        <v>637</v>
      </c>
      <c r="F454" s="110" t="s">
        <v>96</v>
      </c>
      <c r="G454" s="110" t="s">
        <v>97</v>
      </c>
      <c r="H454" s="110" t="s">
        <v>98</v>
      </c>
      <c r="I454" s="115" t="s">
        <v>99</v>
      </c>
      <c r="J454" s="114" t="s">
        <v>100</v>
      </c>
      <c r="K454" s="113" t="s">
        <v>101</v>
      </c>
      <c r="L454" s="2"/>
      <c r="M454" s="116" t="s">
        <v>102</v>
      </c>
      <c r="N454" s="2"/>
      <c r="O454" s="2"/>
      <c r="P454" s="2"/>
    </row>
    <row r="455" spans="1:16" x14ac:dyDescent="0.35">
      <c r="A455" s="9" t="s">
        <v>0</v>
      </c>
      <c r="B455" s="7">
        <v>2014</v>
      </c>
      <c r="C455" s="15" t="s">
        <v>38</v>
      </c>
      <c r="D455" s="79">
        <v>2</v>
      </c>
      <c r="F455" s="108">
        <f>SUM(D450:D471)</f>
        <v>30832</v>
      </c>
      <c r="G455" s="108">
        <f>F455-H455</f>
        <v>24415</v>
      </c>
      <c r="H455" s="108">
        <f>D469+D470+D471</f>
        <v>6417</v>
      </c>
      <c r="I455" s="108">
        <f>H452+I452</f>
        <v>645</v>
      </c>
      <c r="J455" s="108">
        <f>G452+I452</f>
        <v>2581</v>
      </c>
      <c r="K455" s="108">
        <f>F452+G452</f>
        <v>23035</v>
      </c>
      <c r="L455" s="2"/>
      <c r="M455" s="108">
        <f>COUNT(D450:D468)</f>
        <v>19</v>
      </c>
      <c r="N455" s="2"/>
      <c r="O455" s="2"/>
      <c r="P455" s="2"/>
    </row>
    <row r="456" spans="1:16" x14ac:dyDescent="0.35">
      <c r="A456" s="9" t="s">
        <v>0</v>
      </c>
      <c r="B456" s="7">
        <v>2014</v>
      </c>
      <c r="C456" s="15" t="s">
        <v>42</v>
      </c>
      <c r="D456" s="80">
        <v>383</v>
      </c>
    </row>
    <row r="457" spans="1:16" x14ac:dyDescent="0.35">
      <c r="A457" s="9" t="s">
        <v>0</v>
      </c>
      <c r="B457" s="7">
        <v>2014</v>
      </c>
      <c r="C457" s="15" t="s">
        <v>24</v>
      </c>
      <c r="D457" s="77">
        <v>3</v>
      </c>
    </row>
    <row r="458" spans="1:16" x14ac:dyDescent="0.35">
      <c r="A458" s="9" t="s">
        <v>0</v>
      </c>
      <c r="B458" s="7">
        <v>2014</v>
      </c>
      <c r="C458" s="15" t="s">
        <v>7</v>
      </c>
      <c r="D458" s="76">
        <v>20526</v>
      </c>
    </row>
    <row r="459" spans="1:16" x14ac:dyDescent="0.35">
      <c r="A459" s="9" t="s">
        <v>0</v>
      </c>
      <c r="B459" s="7">
        <v>2014</v>
      </c>
      <c r="C459" s="15" t="s">
        <v>19</v>
      </c>
      <c r="D459" s="78">
        <v>5</v>
      </c>
    </row>
    <row r="460" spans="1:16" x14ac:dyDescent="0.35">
      <c r="A460" s="9" t="s">
        <v>0</v>
      </c>
      <c r="B460" s="7">
        <v>2014</v>
      </c>
      <c r="C460" s="15" t="s">
        <v>25</v>
      </c>
      <c r="D460" s="80">
        <v>1</v>
      </c>
    </row>
    <row r="461" spans="1:16" x14ac:dyDescent="0.35">
      <c r="A461" s="9" t="s">
        <v>0</v>
      </c>
      <c r="B461" s="7">
        <v>2014</v>
      </c>
      <c r="C461" s="15" t="s">
        <v>35</v>
      </c>
      <c r="D461" s="80">
        <v>351</v>
      </c>
    </row>
    <row r="462" spans="1:16" x14ac:dyDescent="0.35">
      <c r="A462" s="9" t="s">
        <v>0</v>
      </c>
      <c r="B462" s="7">
        <v>2014</v>
      </c>
      <c r="C462" s="15" t="s">
        <v>8</v>
      </c>
      <c r="D462" s="77">
        <v>2</v>
      </c>
    </row>
    <row r="463" spans="1:16" x14ac:dyDescent="0.35">
      <c r="A463" s="9" t="s">
        <v>0</v>
      </c>
      <c r="B463" s="7">
        <v>2014</v>
      </c>
      <c r="C463" s="15" t="s">
        <v>11</v>
      </c>
      <c r="D463" s="77">
        <v>214</v>
      </c>
    </row>
    <row r="464" spans="1:16" x14ac:dyDescent="0.35">
      <c r="A464" s="9" t="s">
        <v>0</v>
      </c>
      <c r="B464" s="7">
        <v>2014</v>
      </c>
      <c r="C464" s="15" t="s">
        <v>142</v>
      </c>
      <c r="D464" s="77">
        <v>204</v>
      </c>
    </row>
    <row r="465" spans="1:16" x14ac:dyDescent="0.35">
      <c r="A465" s="9" t="s">
        <v>0</v>
      </c>
      <c r="B465" s="7">
        <v>2014</v>
      </c>
      <c r="C465" s="15" t="s">
        <v>12</v>
      </c>
      <c r="D465" s="77">
        <v>135</v>
      </c>
    </row>
    <row r="466" spans="1:16" x14ac:dyDescent="0.35">
      <c r="A466" s="9" t="s">
        <v>0</v>
      </c>
      <c r="B466" s="7">
        <v>2014</v>
      </c>
      <c r="C466" s="15" t="s">
        <v>26</v>
      </c>
      <c r="D466" s="78">
        <v>1</v>
      </c>
    </row>
    <row r="467" spans="1:16" x14ac:dyDescent="0.35">
      <c r="A467" s="9" t="s">
        <v>0</v>
      </c>
      <c r="B467" s="7">
        <v>2014</v>
      </c>
      <c r="C467" s="15" t="s">
        <v>47</v>
      </c>
      <c r="D467" s="78">
        <v>1</v>
      </c>
    </row>
    <row r="468" spans="1:16" x14ac:dyDescent="0.35">
      <c r="A468" s="9" t="s">
        <v>0</v>
      </c>
      <c r="B468" s="7">
        <v>2014</v>
      </c>
      <c r="C468" s="15" t="s">
        <v>13</v>
      </c>
      <c r="D468" s="79">
        <v>78</v>
      </c>
    </row>
    <row r="469" spans="1:16" x14ac:dyDescent="0.35">
      <c r="A469" s="9" t="s">
        <v>0</v>
      </c>
      <c r="B469" s="7">
        <v>2014</v>
      </c>
      <c r="C469" s="45" t="s">
        <v>49</v>
      </c>
      <c r="D469" s="81">
        <v>203</v>
      </c>
    </row>
    <row r="470" spans="1:16" x14ac:dyDescent="0.35">
      <c r="A470" s="9" t="s">
        <v>0</v>
      </c>
      <c r="B470" s="7">
        <v>2014</v>
      </c>
      <c r="C470" s="45" t="s">
        <v>51</v>
      </c>
      <c r="D470" s="81">
        <v>80</v>
      </c>
    </row>
    <row r="471" spans="1:16" ht="15" thickBot="1" x14ac:dyDescent="0.4">
      <c r="A471" s="32" t="s">
        <v>0</v>
      </c>
      <c r="B471" s="27">
        <v>2014</v>
      </c>
      <c r="C471" s="46" t="s">
        <v>50</v>
      </c>
      <c r="D471" s="82">
        <v>6134</v>
      </c>
    </row>
    <row r="472" spans="1:16" x14ac:dyDescent="0.35">
      <c r="A472" s="31" t="s">
        <v>0</v>
      </c>
      <c r="B472" s="24">
        <v>2015</v>
      </c>
      <c r="C472" s="43" t="s">
        <v>31</v>
      </c>
      <c r="D472" s="75">
        <v>1</v>
      </c>
    </row>
    <row r="473" spans="1:16" x14ac:dyDescent="0.35">
      <c r="A473" s="9" t="s">
        <v>0</v>
      </c>
      <c r="B473" s="7">
        <v>2015</v>
      </c>
      <c r="C473" s="15" t="s">
        <v>1</v>
      </c>
      <c r="D473" s="76">
        <v>918</v>
      </c>
      <c r="F473" s="113" t="s">
        <v>86</v>
      </c>
      <c r="G473" s="114" t="s">
        <v>87</v>
      </c>
      <c r="H473" s="115" t="s">
        <v>88</v>
      </c>
      <c r="I473" s="111" t="s">
        <v>89</v>
      </c>
      <c r="J473" s="112" t="s">
        <v>90</v>
      </c>
      <c r="K473" s="2"/>
      <c r="L473" s="113" t="s">
        <v>91</v>
      </c>
      <c r="M473" s="114" t="s">
        <v>92</v>
      </c>
      <c r="N473" s="115" t="s">
        <v>93</v>
      </c>
      <c r="O473" s="111" t="s">
        <v>94</v>
      </c>
      <c r="P473" s="112" t="s">
        <v>95</v>
      </c>
    </row>
    <row r="474" spans="1:16" x14ac:dyDescent="0.35">
      <c r="A474" s="9" t="s">
        <v>0</v>
      </c>
      <c r="B474" s="7">
        <v>2015</v>
      </c>
      <c r="C474" s="15" t="s">
        <v>34</v>
      </c>
      <c r="D474" s="77">
        <v>52</v>
      </c>
      <c r="F474" s="108">
        <f>D473+D478+D481+D486</f>
        <v>52581</v>
      </c>
      <c r="G474" s="108">
        <f>D476+D477+D482+D493</f>
        <v>20948</v>
      </c>
      <c r="H474" s="108">
        <f>D472+D474+D475+D480+D485+D487+D488+D489+D490</f>
        <v>4485</v>
      </c>
      <c r="I474" s="108">
        <v>275</v>
      </c>
      <c r="J474" s="108">
        <f>D479+D483+D484</f>
        <v>5635</v>
      </c>
      <c r="K474" s="2"/>
      <c r="L474" s="109">
        <f>(F474/$G477)*100</f>
        <v>62.653114722844485</v>
      </c>
      <c r="M474" s="109">
        <f>(G474/$G477)*100</f>
        <v>24.960678709308421</v>
      </c>
      <c r="N474" s="109">
        <f t="shared" ref="N474" si="76">(H474/$G477)*100</f>
        <v>5.3441208712644777</v>
      </c>
      <c r="O474" s="109">
        <f t="shared" ref="O474" si="77">(I474/$G477)*100</f>
        <v>0.32767742242981746</v>
      </c>
      <c r="P474" s="109">
        <f t="shared" ref="P474" si="78">(J474/$G477)*100</f>
        <v>6.7144082741528059</v>
      </c>
    </row>
    <row r="475" spans="1:16" x14ac:dyDescent="0.35">
      <c r="A475" s="9" t="s">
        <v>0</v>
      </c>
      <c r="B475" s="7">
        <v>2015</v>
      </c>
      <c r="C475" s="15" t="s">
        <v>4</v>
      </c>
      <c r="D475" s="77">
        <v>18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35">
      <c r="A476" s="9" t="s">
        <v>0</v>
      </c>
      <c r="B476" s="7">
        <v>2015</v>
      </c>
      <c r="C476" s="15" t="s">
        <v>5</v>
      </c>
      <c r="D476" s="78">
        <v>20436</v>
      </c>
      <c r="F476" s="110" t="s">
        <v>96</v>
      </c>
      <c r="G476" s="110" t="s">
        <v>97</v>
      </c>
      <c r="H476" s="110" t="s">
        <v>98</v>
      </c>
      <c r="I476" s="115" t="s">
        <v>99</v>
      </c>
      <c r="J476" s="114" t="s">
        <v>100</v>
      </c>
      <c r="K476" s="113" t="s">
        <v>101</v>
      </c>
      <c r="L476" s="2"/>
      <c r="M476" s="116" t="s">
        <v>102</v>
      </c>
      <c r="N476" s="2"/>
      <c r="O476" s="2"/>
      <c r="P476" s="2"/>
    </row>
    <row r="477" spans="1:16" x14ac:dyDescent="0.35">
      <c r="A477" s="9" t="s">
        <v>0</v>
      </c>
      <c r="B477" s="7">
        <v>2015</v>
      </c>
      <c r="C477" s="15" t="s">
        <v>6</v>
      </c>
      <c r="D477" s="78">
        <v>450</v>
      </c>
      <c r="F477" s="108">
        <f>SUM(D472:D495)</f>
        <v>84484</v>
      </c>
      <c r="G477" s="108">
        <f>F477-H477</f>
        <v>83924</v>
      </c>
      <c r="H477" s="108">
        <v>560</v>
      </c>
      <c r="I477" s="108">
        <f>H474+I474</f>
        <v>4760</v>
      </c>
      <c r="J477" s="108">
        <f>G474+I474</f>
        <v>21223</v>
      </c>
      <c r="K477" s="108">
        <f>F474+G474</f>
        <v>73529</v>
      </c>
      <c r="L477" s="2"/>
      <c r="M477" s="108">
        <f>COUNT(D472:D494)</f>
        <v>23</v>
      </c>
      <c r="N477" s="2"/>
      <c r="O477" s="2"/>
      <c r="P477" s="2"/>
    </row>
    <row r="478" spans="1:16" x14ac:dyDescent="0.35">
      <c r="A478" s="9" t="s">
        <v>0</v>
      </c>
      <c r="B478" s="7">
        <v>2015</v>
      </c>
      <c r="C478" s="15" t="s">
        <v>14</v>
      </c>
      <c r="D478" s="76">
        <v>2</v>
      </c>
    </row>
    <row r="479" spans="1:16" ht="26.5" x14ac:dyDescent="0.35">
      <c r="A479" s="9" t="s">
        <v>0</v>
      </c>
      <c r="B479" s="7">
        <v>2015</v>
      </c>
      <c r="C479" s="15" t="s">
        <v>42</v>
      </c>
      <c r="D479" s="83">
        <v>3654</v>
      </c>
    </row>
    <row r="480" spans="1:16" x14ac:dyDescent="0.35">
      <c r="A480" s="9" t="s">
        <v>0</v>
      </c>
      <c r="B480" s="7">
        <v>2015</v>
      </c>
      <c r="C480" s="15" t="s">
        <v>24</v>
      </c>
      <c r="D480" s="77">
        <v>4</v>
      </c>
    </row>
    <row r="481" spans="1:4" x14ac:dyDescent="0.35">
      <c r="A481" s="9" t="s">
        <v>0</v>
      </c>
      <c r="B481" s="7">
        <v>2015</v>
      </c>
      <c r="C481" s="15" t="s">
        <v>7</v>
      </c>
      <c r="D481" s="76">
        <v>51651</v>
      </c>
    </row>
    <row r="482" spans="1:4" x14ac:dyDescent="0.35">
      <c r="A482" s="9" t="s">
        <v>0</v>
      </c>
      <c r="B482" s="7">
        <v>2015</v>
      </c>
      <c r="C482" s="15" t="s">
        <v>19</v>
      </c>
      <c r="D482" s="78">
        <v>61</v>
      </c>
    </row>
    <row r="483" spans="1:4" x14ac:dyDescent="0.35">
      <c r="A483" s="9" t="s">
        <v>0</v>
      </c>
      <c r="B483" s="7">
        <v>2015</v>
      </c>
      <c r="C483" s="15" t="s">
        <v>40</v>
      </c>
      <c r="D483" s="83">
        <v>15</v>
      </c>
    </row>
    <row r="484" spans="1:4" x14ac:dyDescent="0.35">
      <c r="A484" s="9" t="s">
        <v>0</v>
      </c>
      <c r="B484" s="7">
        <v>2015</v>
      </c>
      <c r="C484" s="15" t="s">
        <v>35</v>
      </c>
      <c r="D484" s="83">
        <v>1966</v>
      </c>
    </row>
    <row r="485" spans="1:4" x14ac:dyDescent="0.35">
      <c r="A485" s="9" t="s">
        <v>0</v>
      </c>
      <c r="B485" s="7">
        <v>2015</v>
      </c>
      <c r="C485" s="15" t="s">
        <v>8</v>
      </c>
      <c r="D485" s="77">
        <v>1</v>
      </c>
    </row>
    <row r="486" spans="1:4" x14ac:dyDescent="0.35">
      <c r="A486" s="9" t="s">
        <v>0</v>
      </c>
      <c r="B486" s="7">
        <v>2015</v>
      </c>
      <c r="C486" s="15" t="s">
        <v>9</v>
      </c>
      <c r="D486" s="76">
        <v>10</v>
      </c>
    </row>
    <row r="487" spans="1:4" x14ac:dyDescent="0.35">
      <c r="A487" s="9" t="s">
        <v>0</v>
      </c>
      <c r="B487" s="7">
        <v>2015</v>
      </c>
      <c r="C487" s="15" t="s">
        <v>10</v>
      </c>
      <c r="D487" s="77">
        <v>56</v>
      </c>
    </row>
    <row r="488" spans="1:4" x14ac:dyDescent="0.35">
      <c r="A488" s="9" t="s">
        <v>0</v>
      </c>
      <c r="B488" s="7">
        <v>2015</v>
      </c>
      <c r="C488" s="15" t="s">
        <v>11</v>
      </c>
      <c r="D488" s="77">
        <v>2458</v>
      </c>
    </row>
    <row r="489" spans="1:4" x14ac:dyDescent="0.35">
      <c r="A489" s="9" t="s">
        <v>0</v>
      </c>
      <c r="B489" s="7">
        <v>2015</v>
      </c>
      <c r="C489" s="15" t="s">
        <v>142</v>
      </c>
      <c r="D489" s="77">
        <v>478</v>
      </c>
    </row>
    <row r="490" spans="1:4" x14ac:dyDescent="0.35">
      <c r="A490" s="9" t="s">
        <v>0</v>
      </c>
      <c r="B490" s="7">
        <v>2015</v>
      </c>
      <c r="C490" s="15" t="s">
        <v>12</v>
      </c>
      <c r="D490" s="77">
        <v>1417</v>
      </c>
    </row>
    <row r="491" spans="1:4" x14ac:dyDescent="0.35">
      <c r="A491" s="9" t="s">
        <v>0</v>
      </c>
      <c r="B491" s="7">
        <v>2015</v>
      </c>
      <c r="C491" s="15" t="s">
        <v>39</v>
      </c>
      <c r="D491" s="79">
        <v>2</v>
      </c>
    </row>
    <row r="492" spans="1:4" x14ac:dyDescent="0.35">
      <c r="A492" s="9" t="s">
        <v>0</v>
      </c>
      <c r="B492" s="7">
        <v>2015</v>
      </c>
      <c r="C492" s="15" t="s">
        <v>17</v>
      </c>
      <c r="D492" s="79">
        <v>20</v>
      </c>
    </row>
    <row r="493" spans="1:4" x14ac:dyDescent="0.35">
      <c r="A493" s="9" t="s">
        <v>0</v>
      </c>
      <c r="B493" s="7">
        <v>2015</v>
      </c>
      <c r="C493" s="15" t="s">
        <v>26</v>
      </c>
      <c r="D493" s="78">
        <v>1</v>
      </c>
    </row>
    <row r="494" spans="1:4" x14ac:dyDescent="0.35">
      <c r="A494" s="9" t="s">
        <v>0</v>
      </c>
      <c r="B494" s="7">
        <v>2015</v>
      </c>
      <c r="C494" s="15" t="s">
        <v>13</v>
      </c>
      <c r="D494" s="79">
        <v>253</v>
      </c>
    </row>
    <row r="495" spans="1:4" ht="15" thickBot="1" x14ac:dyDescent="0.4">
      <c r="A495" s="32" t="s">
        <v>0</v>
      </c>
      <c r="B495" s="27">
        <v>2015</v>
      </c>
      <c r="C495" s="46" t="s">
        <v>49</v>
      </c>
      <c r="D495" s="82">
        <v>560</v>
      </c>
    </row>
    <row r="496" spans="1:4" x14ac:dyDescent="0.35">
      <c r="A496" s="31" t="s">
        <v>0</v>
      </c>
      <c r="B496" s="117">
        <v>2016</v>
      </c>
      <c r="C496" s="47" t="s">
        <v>31</v>
      </c>
      <c r="D496" s="84">
        <v>1</v>
      </c>
    </row>
    <row r="497" spans="1:16" x14ac:dyDescent="0.35">
      <c r="A497" s="9" t="s">
        <v>0</v>
      </c>
      <c r="B497" s="118">
        <v>2016</v>
      </c>
      <c r="C497" s="16" t="s">
        <v>34</v>
      </c>
      <c r="D497" s="85">
        <v>280</v>
      </c>
      <c r="F497" s="113" t="s">
        <v>86</v>
      </c>
      <c r="G497" s="114" t="s">
        <v>87</v>
      </c>
      <c r="H497" s="115" t="s">
        <v>88</v>
      </c>
      <c r="I497" s="111" t="s">
        <v>89</v>
      </c>
      <c r="J497" s="112" t="s">
        <v>90</v>
      </c>
      <c r="K497" s="2"/>
      <c r="L497" s="113" t="s">
        <v>91</v>
      </c>
      <c r="M497" s="114" t="s">
        <v>92</v>
      </c>
      <c r="N497" s="115" t="s">
        <v>93</v>
      </c>
      <c r="O497" s="111" t="s">
        <v>94</v>
      </c>
      <c r="P497" s="112" t="s">
        <v>95</v>
      </c>
    </row>
    <row r="498" spans="1:16" x14ac:dyDescent="0.35">
      <c r="A498" s="9" t="s">
        <v>0</v>
      </c>
      <c r="B498" s="118">
        <v>2016</v>
      </c>
      <c r="C498" s="16" t="s">
        <v>4</v>
      </c>
      <c r="D498" s="85">
        <v>12</v>
      </c>
      <c r="F498" s="108">
        <f>D505</f>
        <v>14981</v>
      </c>
      <c r="G498" s="108">
        <f>D499+D500+D506</f>
        <v>6422</v>
      </c>
      <c r="H498" s="108">
        <f>D496+D497+D498+D501+D504</f>
        <v>318</v>
      </c>
      <c r="I498" s="108">
        <f>D502+D507+D515</f>
        <v>129</v>
      </c>
      <c r="J498" s="108">
        <f>D503+D508+D509+D510</f>
        <v>337</v>
      </c>
      <c r="K498" s="2"/>
      <c r="L498" s="109">
        <f>(F498/$G501)*100</f>
        <v>64.232731638296954</v>
      </c>
      <c r="M498" s="109">
        <f>(G498/$G501)*100</f>
        <v>27.535051236976376</v>
      </c>
      <c r="N498" s="109">
        <f t="shared" ref="N498" si="79">(H498/$G501)*100</f>
        <v>1.3634609612828539</v>
      </c>
      <c r="O498" s="109">
        <f t="shared" ref="O498" si="80">(I498/$G501)*100</f>
        <v>0.55310208806757277</v>
      </c>
      <c r="P498" s="109">
        <f t="shared" ref="P498" si="81">(J498/$G501)*100</f>
        <v>1.4449256099129615</v>
      </c>
    </row>
    <row r="499" spans="1:16" x14ac:dyDescent="0.35">
      <c r="A499" s="9" t="s">
        <v>0</v>
      </c>
      <c r="B499" s="118">
        <v>2016</v>
      </c>
      <c r="C499" s="16" t="s">
        <v>5</v>
      </c>
      <c r="D499" s="86">
        <v>3869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35">
      <c r="A500" s="9" t="s">
        <v>0</v>
      </c>
      <c r="B500" s="118">
        <v>2016</v>
      </c>
      <c r="C500" s="16" t="s">
        <v>6</v>
      </c>
      <c r="D500" s="86">
        <v>2551</v>
      </c>
      <c r="F500" s="110" t="s">
        <v>96</v>
      </c>
      <c r="G500" s="110" t="s">
        <v>97</v>
      </c>
      <c r="H500" s="110" t="s">
        <v>98</v>
      </c>
      <c r="I500" s="115" t="s">
        <v>99</v>
      </c>
      <c r="J500" s="114" t="s">
        <v>100</v>
      </c>
      <c r="K500" s="113" t="s">
        <v>101</v>
      </c>
      <c r="L500" s="2"/>
      <c r="M500" s="116" t="s">
        <v>102</v>
      </c>
      <c r="N500" s="2"/>
      <c r="O500" s="2"/>
      <c r="P500" s="2"/>
    </row>
    <row r="501" spans="1:16" x14ac:dyDescent="0.35">
      <c r="A501" s="9" t="s">
        <v>0</v>
      </c>
      <c r="B501" s="118">
        <v>2016</v>
      </c>
      <c r="C501" s="16" t="s">
        <v>23</v>
      </c>
      <c r="D501" s="85">
        <v>2</v>
      </c>
      <c r="F501" s="108">
        <f>SUM(D496:D518)</f>
        <v>91804</v>
      </c>
      <c r="G501" s="108">
        <f>F501-H501</f>
        <v>23323</v>
      </c>
      <c r="H501" s="108">
        <f>D516+D517+D518</f>
        <v>68481</v>
      </c>
      <c r="I501" s="108">
        <f>H498+I498</f>
        <v>447</v>
      </c>
      <c r="J501" s="108">
        <f>G498+I498</f>
        <v>6551</v>
      </c>
      <c r="K501" s="108">
        <f>F498+G498</f>
        <v>21403</v>
      </c>
      <c r="L501" s="2"/>
      <c r="M501" s="108">
        <f>COUNT(D496:D515)</f>
        <v>20</v>
      </c>
      <c r="N501" s="2"/>
      <c r="O501" s="2"/>
      <c r="P501" s="2"/>
    </row>
    <row r="502" spans="1:16" x14ac:dyDescent="0.35">
      <c r="A502" s="9" t="s">
        <v>0</v>
      </c>
      <c r="B502" s="118">
        <v>2016</v>
      </c>
      <c r="C502" s="16" t="s">
        <v>43</v>
      </c>
      <c r="D502" s="87">
        <v>56</v>
      </c>
    </row>
    <row r="503" spans="1:16" ht="26.5" x14ac:dyDescent="0.35">
      <c r="A503" s="9" t="s">
        <v>0</v>
      </c>
      <c r="B503" s="118">
        <v>2016</v>
      </c>
      <c r="C503" s="16" t="s">
        <v>42</v>
      </c>
      <c r="D503" s="88">
        <v>230</v>
      </c>
    </row>
    <row r="504" spans="1:16" x14ac:dyDescent="0.35">
      <c r="A504" s="9" t="s">
        <v>0</v>
      </c>
      <c r="B504" s="118">
        <v>2016</v>
      </c>
      <c r="C504" s="16" t="s">
        <v>24</v>
      </c>
      <c r="D504" s="85">
        <v>23</v>
      </c>
    </row>
    <row r="505" spans="1:16" x14ac:dyDescent="0.35">
      <c r="A505" s="9" t="s">
        <v>0</v>
      </c>
      <c r="B505" s="118">
        <v>2016</v>
      </c>
      <c r="C505" s="16" t="s">
        <v>7</v>
      </c>
      <c r="D505" s="89">
        <v>14981</v>
      </c>
    </row>
    <row r="506" spans="1:16" x14ac:dyDescent="0.35">
      <c r="A506" s="9" t="s">
        <v>0</v>
      </c>
      <c r="B506" s="118">
        <v>2016</v>
      </c>
      <c r="C506" s="16" t="s">
        <v>19</v>
      </c>
      <c r="D506" s="86">
        <v>2</v>
      </c>
    </row>
    <row r="507" spans="1:16" x14ac:dyDescent="0.35">
      <c r="A507" s="9" t="s">
        <v>0</v>
      </c>
      <c r="B507" s="118">
        <v>2016</v>
      </c>
      <c r="C507" s="16" t="s">
        <v>41</v>
      </c>
      <c r="D507" s="87">
        <v>2</v>
      </c>
    </row>
    <row r="508" spans="1:16" x14ac:dyDescent="0.35">
      <c r="A508" s="9" t="s">
        <v>0</v>
      </c>
      <c r="B508" s="118">
        <v>2016</v>
      </c>
      <c r="C508" s="16" t="s">
        <v>40</v>
      </c>
      <c r="D508" s="88">
        <v>2</v>
      </c>
    </row>
    <row r="509" spans="1:16" x14ac:dyDescent="0.35">
      <c r="A509" s="9" t="s">
        <v>0</v>
      </c>
      <c r="B509" s="118">
        <v>2016</v>
      </c>
      <c r="C509" s="16" t="s">
        <v>33</v>
      </c>
      <c r="D509" s="88">
        <v>102</v>
      </c>
    </row>
    <row r="510" spans="1:16" x14ac:dyDescent="0.35">
      <c r="A510" s="9" t="s">
        <v>0</v>
      </c>
      <c r="B510" s="118">
        <v>2016</v>
      </c>
      <c r="C510" s="16" t="s">
        <v>25</v>
      </c>
      <c r="D510" s="88">
        <v>3</v>
      </c>
    </row>
    <row r="511" spans="1:16" x14ac:dyDescent="0.35">
      <c r="A511" s="9" t="s">
        <v>0</v>
      </c>
      <c r="B511" s="118">
        <v>2016</v>
      </c>
      <c r="C511" s="16" t="s">
        <v>142</v>
      </c>
      <c r="D511" s="85">
        <v>100</v>
      </c>
    </row>
    <row r="512" spans="1:16" x14ac:dyDescent="0.35">
      <c r="A512" s="9" t="s">
        <v>0</v>
      </c>
      <c r="B512" s="118">
        <v>2016</v>
      </c>
      <c r="C512" s="16" t="s">
        <v>10</v>
      </c>
      <c r="D512" s="85">
        <v>30</v>
      </c>
    </row>
    <row r="513" spans="1:16" x14ac:dyDescent="0.35">
      <c r="A513" s="9" t="s">
        <v>0</v>
      </c>
      <c r="B513" s="118">
        <v>2016</v>
      </c>
      <c r="C513" s="16" t="s">
        <v>11</v>
      </c>
      <c r="D513" s="85">
        <v>122</v>
      </c>
    </row>
    <row r="514" spans="1:16" x14ac:dyDescent="0.35">
      <c r="A514" s="9" t="s">
        <v>0</v>
      </c>
      <c r="B514" s="118">
        <v>2016</v>
      </c>
      <c r="C514" s="16" t="s">
        <v>12</v>
      </c>
      <c r="D514" s="85">
        <v>884</v>
      </c>
    </row>
    <row r="515" spans="1:16" x14ac:dyDescent="0.35">
      <c r="A515" s="9" t="s">
        <v>0</v>
      </c>
      <c r="B515" s="118">
        <v>2016</v>
      </c>
      <c r="C515" s="16" t="s">
        <v>13</v>
      </c>
      <c r="D515" s="87">
        <v>71</v>
      </c>
    </row>
    <row r="516" spans="1:16" x14ac:dyDescent="0.35">
      <c r="A516" s="9" t="s">
        <v>0</v>
      </c>
      <c r="B516" s="118">
        <v>2016</v>
      </c>
      <c r="C516" s="48" t="s">
        <v>51</v>
      </c>
      <c r="D516" s="90">
        <v>265</v>
      </c>
    </row>
    <row r="517" spans="1:16" x14ac:dyDescent="0.35">
      <c r="A517" s="9" t="s">
        <v>0</v>
      </c>
      <c r="B517" s="118">
        <v>2016</v>
      </c>
      <c r="C517" s="9" t="s">
        <v>52</v>
      </c>
      <c r="D517" s="90">
        <v>15</v>
      </c>
    </row>
    <row r="518" spans="1:16" ht="15" thickBot="1" x14ac:dyDescent="0.4">
      <c r="A518" s="32" t="s">
        <v>0</v>
      </c>
      <c r="B518" s="119">
        <v>2016</v>
      </c>
      <c r="C518" s="50" t="s">
        <v>50</v>
      </c>
      <c r="D518" s="91">
        <v>68201</v>
      </c>
    </row>
    <row r="519" spans="1:16" x14ac:dyDescent="0.35">
      <c r="A519" s="31" t="s">
        <v>0</v>
      </c>
      <c r="B519" s="117">
        <v>2017</v>
      </c>
      <c r="C519" s="49" t="s">
        <v>34</v>
      </c>
      <c r="D519" s="120">
        <v>30</v>
      </c>
    </row>
    <row r="520" spans="1:16" x14ac:dyDescent="0.35">
      <c r="A520" s="9" t="s">
        <v>0</v>
      </c>
      <c r="B520" s="118">
        <v>2017</v>
      </c>
      <c r="C520" s="17" t="s">
        <v>4</v>
      </c>
      <c r="D520" s="121">
        <v>19</v>
      </c>
      <c r="F520" s="113" t="s">
        <v>86</v>
      </c>
      <c r="G520" s="114" t="s">
        <v>87</v>
      </c>
      <c r="H520" s="115" t="s">
        <v>88</v>
      </c>
      <c r="I520" s="111" t="s">
        <v>89</v>
      </c>
      <c r="J520" s="112" t="s">
        <v>90</v>
      </c>
      <c r="K520" s="2"/>
      <c r="L520" s="113" t="s">
        <v>91</v>
      </c>
      <c r="M520" s="114" t="s">
        <v>92</v>
      </c>
      <c r="N520" s="115" t="s">
        <v>93</v>
      </c>
      <c r="O520" s="111" t="s">
        <v>94</v>
      </c>
      <c r="P520" s="112" t="s">
        <v>95</v>
      </c>
    </row>
    <row r="521" spans="1:16" x14ac:dyDescent="0.35">
      <c r="A521" s="9" t="s">
        <v>0</v>
      </c>
      <c r="B521" s="118">
        <v>2017</v>
      </c>
      <c r="C521" s="17" t="s">
        <v>5</v>
      </c>
      <c r="D521" s="122">
        <v>4405</v>
      </c>
      <c r="F521" s="108">
        <f>D528</f>
        <v>3862</v>
      </c>
      <c r="G521" s="108">
        <f>D521+D522+D529+D540</f>
        <v>6411</v>
      </c>
      <c r="H521" s="108">
        <f>D519+D520+D524+D527+D533+D534+D535+D536+D537+D538</f>
        <v>6618</v>
      </c>
      <c r="I521" s="108">
        <f>D525+D539+D541</f>
        <v>57</v>
      </c>
      <c r="J521" s="108">
        <f>D526+D530+D531+D532</f>
        <v>364</v>
      </c>
      <c r="K521" s="2"/>
      <c r="L521" s="109">
        <f>(F521/$G524)*100</f>
        <v>22.306936983769422</v>
      </c>
      <c r="M521" s="109">
        <f>(G521/$G524)*100</f>
        <v>37.029977473574775</v>
      </c>
      <c r="N521" s="109">
        <f t="shared" ref="N521" si="82">(H521/$G524)*100</f>
        <v>38.22561081268411</v>
      </c>
      <c r="O521" s="109">
        <f t="shared" ref="O521" si="83">(I521/$G524)*100</f>
        <v>0.32923236874025302</v>
      </c>
      <c r="P521" s="109">
        <f t="shared" ref="P521" si="84">(J521/$G524)*100</f>
        <v>2.1024663547623175</v>
      </c>
    </row>
    <row r="522" spans="1:16" x14ac:dyDescent="0.35">
      <c r="A522" s="9" t="s">
        <v>0</v>
      </c>
      <c r="B522" s="118">
        <v>2017</v>
      </c>
      <c r="C522" s="17" t="s">
        <v>6</v>
      </c>
      <c r="D522" s="122">
        <v>1965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x14ac:dyDescent="0.35">
      <c r="A523" s="9" t="s">
        <v>0</v>
      </c>
      <c r="B523" s="118">
        <v>2017</v>
      </c>
      <c r="C523" s="17" t="s">
        <v>44</v>
      </c>
      <c r="D523" s="131">
        <v>1</v>
      </c>
      <c r="F523" s="110" t="s">
        <v>96</v>
      </c>
      <c r="G523" s="110" t="s">
        <v>97</v>
      </c>
      <c r="H523" s="110" t="s">
        <v>98</v>
      </c>
      <c r="I523" s="115" t="s">
        <v>99</v>
      </c>
      <c r="J523" s="114" t="s">
        <v>100</v>
      </c>
      <c r="K523" s="113" t="s">
        <v>101</v>
      </c>
      <c r="L523" s="2"/>
      <c r="M523" s="116" t="s">
        <v>102</v>
      </c>
      <c r="N523" s="2"/>
      <c r="O523" s="2"/>
      <c r="P523" s="2"/>
    </row>
    <row r="524" spans="1:16" x14ac:dyDescent="0.35">
      <c r="A524" s="9" t="s">
        <v>0</v>
      </c>
      <c r="B524" s="118">
        <v>2017</v>
      </c>
      <c r="C524" s="17" t="s">
        <v>23</v>
      </c>
      <c r="D524" s="121">
        <v>2</v>
      </c>
      <c r="F524" s="108">
        <f>SUM(D519:D544)</f>
        <v>49424</v>
      </c>
      <c r="G524" s="108">
        <f>F524-H524</f>
        <v>17313</v>
      </c>
      <c r="H524" s="108">
        <f>D542+D543+D544</f>
        <v>32111</v>
      </c>
      <c r="I524" s="108">
        <f>H521+I521</f>
        <v>6675</v>
      </c>
      <c r="J524" s="108">
        <f>G521+I521</f>
        <v>6468</v>
      </c>
      <c r="K524" s="108">
        <f>F521+G521</f>
        <v>10273</v>
      </c>
      <c r="L524" s="2"/>
      <c r="M524" s="108">
        <f>COUNT(D519:D541)</f>
        <v>23</v>
      </c>
      <c r="N524" s="2"/>
      <c r="O524" s="2"/>
      <c r="P524" s="2"/>
    </row>
    <row r="525" spans="1:16" x14ac:dyDescent="0.35">
      <c r="A525" s="9" t="s">
        <v>0</v>
      </c>
      <c r="B525" s="118">
        <v>2017</v>
      </c>
      <c r="C525" s="17" t="s">
        <v>43</v>
      </c>
      <c r="D525" s="124">
        <v>1</v>
      </c>
    </row>
    <row r="526" spans="1:16" x14ac:dyDescent="0.35">
      <c r="A526" s="9" t="s">
        <v>0</v>
      </c>
      <c r="B526" s="118">
        <v>2017</v>
      </c>
      <c r="C526" s="17" t="s">
        <v>42</v>
      </c>
      <c r="D526" s="125">
        <v>168</v>
      </c>
    </row>
    <row r="527" spans="1:16" x14ac:dyDescent="0.35">
      <c r="A527" s="9" t="s">
        <v>0</v>
      </c>
      <c r="B527" s="118">
        <v>2017</v>
      </c>
      <c r="C527" s="17" t="s">
        <v>24</v>
      </c>
      <c r="D527" s="121">
        <v>3</v>
      </c>
    </row>
    <row r="528" spans="1:16" x14ac:dyDescent="0.35">
      <c r="A528" s="9" t="s">
        <v>0</v>
      </c>
      <c r="B528" s="118">
        <v>2017</v>
      </c>
      <c r="C528" s="17" t="s">
        <v>7</v>
      </c>
      <c r="D528" s="123">
        <v>3862</v>
      </c>
    </row>
    <row r="529" spans="1:4" x14ac:dyDescent="0.35">
      <c r="A529" s="9" t="s">
        <v>0</v>
      </c>
      <c r="B529" s="118">
        <v>2017</v>
      </c>
      <c r="C529" s="17" t="s">
        <v>19</v>
      </c>
      <c r="D529" s="122">
        <v>39</v>
      </c>
    </row>
    <row r="530" spans="1:4" x14ac:dyDescent="0.35">
      <c r="A530" s="9" t="s">
        <v>0</v>
      </c>
      <c r="B530" s="118">
        <v>2017</v>
      </c>
      <c r="C530" s="17" t="s">
        <v>40</v>
      </c>
      <c r="D530" s="125">
        <v>28</v>
      </c>
    </row>
    <row r="531" spans="1:4" x14ac:dyDescent="0.35">
      <c r="A531" s="9" t="s">
        <v>0</v>
      </c>
      <c r="B531" s="118">
        <v>2017</v>
      </c>
      <c r="C531" s="17" t="s">
        <v>25</v>
      </c>
      <c r="D531" s="125">
        <v>1</v>
      </c>
    </row>
    <row r="532" spans="1:4" x14ac:dyDescent="0.35">
      <c r="A532" s="9" t="s">
        <v>0</v>
      </c>
      <c r="B532" s="118">
        <v>2017</v>
      </c>
      <c r="C532" s="17" t="s">
        <v>35</v>
      </c>
      <c r="D532" s="125">
        <v>167</v>
      </c>
    </row>
    <row r="533" spans="1:4" x14ac:dyDescent="0.35">
      <c r="A533" s="9" t="s">
        <v>0</v>
      </c>
      <c r="B533" s="118">
        <v>2017</v>
      </c>
      <c r="C533" s="17" t="s">
        <v>8</v>
      </c>
      <c r="D533" s="121">
        <v>22</v>
      </c>
    </row>
    <row r="534" spans="1:4" x14ac:dyDescent="0.35">
      <c r="A534" s="9" t="s">
        <v>0</v>
      </c>
      <c r="B534" s="118">
        <v>2017</v>
      </c>
      <c r="C534" s="17" t="s">
        <v>142</v>
      </c>
      <c r="D534" s="121">
        <v>361</v>
      </c>
    </row>
    <row r="535" spans="1:4" x14ac:dyDescent="0.35">
      <c r="A535" s="9" t="s">
        <v>0</v>
      </c>
      <c r="B535" s="118">
        <v>2017</v>
      </c>
      <c r="C535" s="17" t="s">
        <v>10</v>
      </c>
      <c r="D535" s="121">
        <v>1206</v>
      </c>
    </row>
    <row r="536" spans="1:4" x14ac:dyDescent="0.35">
      <c r="A536" s="9" t="s">
        <v>0</v>
      </c>
      <c r="B536" s="118">
        <v>2017</v>
      </c>
      <c r="C536" s="17" t="s">
        <v>29</v>
      </c>
      <c r="D536" s="121">
        <v>5</v>
      </c>
    </row>
    <row r="537" spans="1:4" x14ac:dyDescent="0.35">
      <c r="A537" s="9" t="s">
        <v>0</v>
      </c>
      <c r="B537" s="118">
        <v>2017</v>
      </c>
      <c r="C537" s="17" t="s">
        <v>11</v>
      </c>
      <c r="D537" s="121">
        <v>4650</v>
      </c>
    </row>
    <row r="538" spans="1:4" x14ac:dyDescent="0.35">
      <c r="A538" s="9" t="s">
        <v>0</v>
      </c>
      <c r="B538" s="118">
        <v>2017</v>
      </c>
      <c r="C538" s="17" t="s">
        <v>12</v>
      </c>
      <c r="D538" s="121">
        <v>320</v>
      </c>
    </row>
    <row r="539" spans="1:4" x14ac:dyDescent="0.35">
      <c r="A539" s="9" t="s">
        <v>0</v>
      </c>
      <c r="B539" s="118">
        <v>2017</v>
      </c>
      <c r="C539" s="17" t="s">
        <v>17</v>
      </c>
      <c r="D539" s="124">
        <v>12</v>
      </c>
    </row>
    <row r="540" spans="1:4" x14ac:dyDescent="0.35">
      <c r="A540" s="9" t="s">
        <v>0</v>
      </c>
      <c r="B540" s="118">
        <v>2017</v>
      </c>
      <c r="C540" s="17" t="s">
        <v>26</v>
      </c>
      <c r="D540" s="122">
        <v>2</v>
      </c>
    </row>
    <row r="541" spans="1:4" x14ac:dyDescent="0.35">
      <c r="A541" s="9" t="s">
        <v>0</v>
      </c>
      <c r="B541" s="118">
        <v>2017</v>
      </c>
      <c r="C541" s="17" t="s">
        <v>13</v>
      </c>
      <c r="D541" s="124">
        <v>44</v>
      </c>
    </row>
    <row r="542" spans="1:4" x14ac:dyDescent="0.35">
      <c r="A542" s="9" t="s">
        <v>0</v>
      </c>
      <c r="B542" s="118">
        <v>2017</v>
      </c>
      <c r="C542" s="18" t="s">
        <v>51</v>
      </c>
      <c r="D542" s="92">
        <v>350</v>
      </c>
    </row>
    <row r="543" spans="1:4" x14ac:dyDescent="0.35">
      <c r="A543" s="9" t="s">
        <v>0</v>
      </c>
      <c r="B543" s="118">
        <v>2017</v>
      </c>
      <c r="C543" s="18" t="s">
        <v>52</v>
      </c>
      <c r="D543" s="92">
        <v>61</v>
      </c>
    </row>
    <row r="544" spans="1:4" ht="15" thickBot="1" x14ac:dyDescent="0.4">
      <c r="A544" s="32" t="s">
        <v>0</v>
      </c>
      <c r="B544" s="119">
        <v>2017</v>
      </c>
      <c r="C544" s="51" t="s">
        <v>50</v>
      </c>
      <c r="D544" s="93">
        <v>31700</v>
      </c>
    </row>
    <row r="545" spans="1:16" x14ac:dyDescent="0.35">
      <c r="A545" s="9" t="s">
        <v>0</v>
      </c>
      <c r="B545" s="118">
        <v>2018</v>
      </c>
      <c r="C545" s="21" t="s">
        <v>22</v>
      </c>
      <c r="D545" s="126">
        <v>14</v>
      </c>
    </row>
    <row r="546" spans="1:16" x14ac:dyDescent="0.35">
      <c r="A546" s="9" t="s">
        <v>0</v>
      </c>
      <c r="B546" s="118">
        <v>2018</v>
      </c>
      <c r="C546" s="19" t="s">
        <v>18</v>
      </c>
      <c r="D546" s="126">
        <v>2</v>
      </c>
      <c r="F546" s="113" t="s">
        <v>86</v>
      </c>
      <c r="G546" s="114" t="s">
        <v>87</v>
      </c>
      <c r="H546" s="115" t="s">
        <v>88</v>
      </c>
      <c r="I546" s="111" t="s">
        <v>89</v>
      </c>
      <c r="J546" s="112" t="s">
        <v>90</v>
      </c>
      <c r="K546" s="2"/>
      <c r="L546" s="113" t="s">
        <v>91</v>
      </c>
      <c r="M546" s="114" t="s">
        <v>92</v>
      </c>
      <c r="N546" s="115" t="s">
        <v>93</v>
      </c>
      <c r="O546" s="111" t="s">
        <v>94</v>
      </c>
      <c r="P546" s="112" t="s">
        <v>95</v>
      </c>
    </row>
    <row r="547" spans="1:16" x14ac:dyDescent="0.35">
      <c r="A547" s="9" t="s">
        <v>0</v>
      </c>
      <c r="B547" s="118">
        <v>2018</v>
      </c>
      <c r="C547" s="19" t="s">
        <v>1</v>
      </c>
      <c r="D547" s="126">
        <v>31</v>
      </c>
      <c r="F547" s="108">
        <f>D545+D546+D547+D554+D558+D559+D568</f>
        <v>7395</v>
      </c>
      <c r="G547" s="108">
        <f>D550+D551+D555+D565</f>
        <v>5285</v>
      </c>
      <c r="H547" s="108">
        <f>D548+D549+D553+D560+D561+D562+D563+D564+D566</f>
        <v>4655</v>
      </c>
      <c r="I547" s="108">
        <v>32</v>
      </c>
      <c r="J547" s="108">
        <f>D552+D556+D557</f>
        <v>2625</v>
      </c>
      <c r="K547" s="2"/>
      <c r="L547" s="109">
        <f>(F547/$G550)*100</f>
        <v>36.989795918367349</v>
      </c>
      <c r="M547" s="109">
        <f>(G547/$G550)*100</f>
        <v>26.435574229691877</v>
      </c>
      <c r="N547" s="109">
        <f t="shared" ref="N547" si="85">(H547/$G550)*100</f>
        <v>23.284313725490197</v>
      </c>
      <c r="O547" s="109">
        <f t="shared" ref="O547" si="86">(I547/$G550)*100</f>
        <v>0.1600640256102441</v>
      </c>
      <c r="P547" s="109">
        <f t="shared" ref="P547" si="87">(J547/$G550)*100</f>
        <v>13.130252100840337</v>
      </c>
    </row>
    <row r="548" spans="1:16" x14ac:dyDescent="0.35">
      <c r="A548" s="9" t="s">
        <v>0</v>
      </c>
      <c r="B548" s="118">
        <v>2018</v>
      </c>
      <c r="C548" s="19" t="s">
        <v>34</v>
      </c>
      <c r="D548" s="128">
        <v>220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x14ac:dyDescent="0.35">
      <c r="A549" s="9" t="s">
        <v>0</v>
      </c>
      <c r="B549" s="118">
        <v>2018</v>
      </c>
      <c r="C549" s="19" t="s">
        <v>4</v>
      </c>
      <c r="D549" s="128">
        <v>163</v>
      </c>
      <c r="F549" s="110" t="s">
        <v>96</v>
      </c>
      <c r="G549" s="110" t="s">
        <v>97</v>
      </c>
      <c r="H549" s="110" t="s">
        <v>98</v>
      </c>
      <c r="I549" s="115" t="s">
        <v>99</v>
      </c>
      <c r="J549" s="114" t="s">
        <v>100</v>
      </c>
      <c r="K549" s="113" t="s">
        <v>101</v>
      </c>
      <c r="L549" s="2"/>
      <c r="M549" s="116" t="s">
        <v>102</v>
      </c>
      <c r="N549" s="2"/>
      <c r="O549" s="2"/>
      <c r="P549" s="2"/>
    </row>
    <row r="550" spans="1:16" x14ac:dyDescent="0.35">
      <c r="A550" s="9" t="s">
        <v>0</v>
      </c>
      <c r="B550" s="118">
        <v>2018</v>
      </c>
      <c r="C550" s="19" t="s">
        <v>5</v>
      </c>
      <c r="D550" s="129">
        <v>3468</v>
      </c>
      <c r="F550" s="108">
        <f>SUM(D545:D571)</f>
        <v>53014</v>
      </c>
      <c r="G550" s="108">
        <f>F550-H550</f>
        <v>19992</v>
      </c>
      <c r="H550" s="108">
        <f>D569+D570+D571</f>
        <v>33022</v>
      </c>
      <c r="I550" s="108">
        <f>H547+I547</f>
        <v>4687</v>
      </c>
      <c r="J550" s="108">
        <f>G547+I547</f>
        <v>5317</v>
      </c>
      <c r="K550" s="108">
        <f>F547+G547</f>
        <v>12680</v>
      </c>
      <c r="L550" s="2"/>
      <c r="M550" s="108">
        <f>COUNT(D545:D568)</f>
        <v>24</v>
      </c>
      <c r="N550" s="2"/>
      <c r="O550" s="2"/>
      <c r="P550" s="2"/>
    </row>
    <row r="551" spans="1:16" x14ac:dyDescent="0.35">
      <c r="A551" s="9" t="s">
        <v>0</v>
      </c>
      <c r="B551" s="118">
        <v>2018</v>
      </c>
      <c r="C551" s="19" t="s">
        <v>6</v>
      </c>
      <c r="D551" s="129">
        <v>1737</v>
      </c>
    </row>
    <row r="552" spans="1:16" x14ac:dyDescent="0.35">
      <c r="A552" s="9" t="s">
        <v>0</v>
      </c>
      <c r="B552" s="118">
        <v>2018</v>
      </c>
      <c r="C552" s="19" t="s">
        <v>42</v>
      </c>
      <c r="D552" s="130">
        <v>1734</v>
      </c>
    </row>
    <row r="553" spans="1:16" x14ac:dyDescent="0.35">
      <c r="A553" s="9" t="s">
        <v>0</v>
      </c>
      <c r="B553" s="118">
        <v>2018</v>
      </c>
      <c r="C553" s="19" t="s">
        <v>24</v>
      </c>
      <c r="D553" s="128">
        <v>4</v>
      </c>
    </row>
    <row r="554" spans="1:16" x14ac:dyDescent="0.35">
      <c r="A554" s="9" t="s">
        <v>0</v>
      </c>
      <c r="B554" s="118">
        <v>2018</v>
      </c>
      <c r="C554" s="19" t="s">
        <v>7</v>
      </c>
      <c r="D554" s="126">
        <v>7340</v>
      </c>
    </row>
    <row r="555" spans="1:16" x14ac:dyDescent="0.35">
      <c r="A555" s="9" t="s">
        <v>0</v>
      </c>
      <c r="B555" s="118">
        <v>2018</v>
      </c>
      <c r="C555" s="19" t="s">
        <v>19</v>
      </c>
      <c r="D555" s="129">
        <v>5</v>
      </c>
    </row>
    <row r="556" spans="1:16" x14ac:dyDescent="0.35">
      <c r="A556" s="9" t="s">
        <v>0</v>
      </c>
      <c r="B556" s="118">
        <v>2018</v>
      </c>
      <c r="C556" s="22" t="s">
        <v>40</v>
      </c>
      <c r="D556" s="130">
        <v>245</v>
      </c>
    </row>
    <row r="557" spans="1:16" x14ac:dyDescent="0.35">
      <c r="A557" s="9" t="s">
        <v>0</v>
      </c>
      <c r="B557" s="118">
        <v>2018</v>
      </c>
      <c r="C557" s="21" t="s">
        <v>33</v>
      </c>
      <c r="D557" s="130">
        <v>646</v>
      </c>
    </row>
    <row r="558" spans="1:16" x14ac:dyDescent="0.35">
      <c r="A558" s="9" t="s">
        <v>0</v>
      </c>
      <c r="B558" s="118">
        <v>2018</v>
      </c>
      <c r="C558" s="22" t="s">
        <v>46</v>
      </c>
      <c r="D558" s="126">
        <v>2</v>
      </c>
    </row>
    <row r="559" spans="1:16" x14ac:dyDescent="0.35">
      <c r="A559" s="9" t="s">
        <v>0</v>
      </c>
      <c r="B559" s="118">
        <v>2018</v>
      </c>
      <c r="C559" s="22" t="s">
        <v>45</v>
      </c>
      <c r="D559" s="126">
        <v>4</v>
      </c>
    </row>
    <row r="560" spans="1:16" x14ac:dyDescent="0.35">
      <c r="A560" s="9" t="s">
        <v>0</v>
      </c>
      <c r="B560" s="118">
        <v>2018</v>
      </c>
      <c r="C560" s="19" t="s">
        <v>142</v>
      </c>
      <c r="D560" s="128">
        <v>509</v>
      </c>
    </row>
    <row r="561" spans="1:4" x14ac:dyDescent="0.35">
      <c r="A561" s="9" t="s">
        <v>0</v>
      </c>
      <c r="B561" s="118">
        <v>2018</v>
      </c>
      <c r="C561" s="19" t="s">
        <v>10</v>
      </c>
      <c r="D561" s="128">
        <v>286</v>
      </c>
    </row>
    <row r="562" spans="1:4" x14ac:dyDescent="0.35">
      <c r="A562" s="9" t="s">
        <v>0</v>
      </c>
      <c r="B562" s="118">
        <v>2018</v>
      </c>
      <c r="C562" s="19" t="s">
        <v>29</v>
      </c>
      <c r="D562" s="128">
        <v>314</v>
      </c>
    </row>
    <row r="563" spans="1:4" x14ac:dyDescent="0.35">
      <c r="A563" s="9" t="s">
        <v>0</v>
      </c>
      <c r="B563" s="118">
        <v>2018</v>
      </c>
      <c r="C563" s="19" t="s">
        <v>11</v>
      </c>
      <c r="D563" s="128">
        <v>2983</v>
      </c>
    </row>
    <row r="564" spans="1:4" x14ac:dyDescent="0.35">
      <c r="A564" s="9" t="s">
        <v>0</v>
      </c>
      <c r="B564" s="118">
        <v>2018</v>
      </c>
      <c r="C564" s="19" t="s">
        <v>12</v>
      </c>
      <c r="D564" s="128">
        <v>174</v>
      </c>
    </row>
    <row r="565" spans="1:4" x14ac:dyDescent="0.35">
      <c r="A565" s="9" t="s">
        <v>0</v>
      </c>
      <c r="B565" s="118">
        <v>2018</v>
      </c>
      <c r="C565" s="22" t="s">
        <v>47</v>
      </c>
      <c r="D565" s="129">
        <v>75</v>
      </c>
    </row>
    <row r="566" spans="1:4" x14ac:dyDescent="0.35">
      <c r="A566" s="9" t="s">
        <v>0</v>
      </c>
      <c r="B566" s="118">
        <v>2018</v>
      </c>
      <c r="C566" s="22" t="s">
        <v>48</v>
      </c>
      <c r="D566" s="128">
        <v>2</v>
      </c>
    </row>
    <row r="567" spans="1:4" x14ac:dyDescent="0.35">
      <c r="A567" s="9" t="s">
        <v>0</v>
      </c>
      <c r="B567" s="118">
        <v>2018</v>
      </c>
      <c r="C567" s="19" t="s">
        <v>13</v>
      </c>
      <c r="D567" s="127">
        <v>32</v>
      </c>
    </row>
    <row r="568" spans="1:4" x14ac:dyDescent="0.35">
      <c r="A568" s="9" t="s">
        <v>0</v>
      </c>
      <c r="B568" s="118">
        <v>2018</v>
      </c>
      <c r="C568" s="22" t="s">
        <v>20</v>
      </c>
      <c r="D568" s="126">
        <v>2</v>
      </c>
    </row>
    <row r="569" spans="1:4" x14ac:dyDescent="0.35">
      <c r="A569" s="9" t="s">
        <v>0</v>
      </c>
      <c r="B569" s="118">
        <v>2018</v>
      </c>
      <c r="C569" s="20" t="s">
        <v>103</v>
      </c>
      <c r="D569" s="20">
        <v>350</v>
      </c>
    </row>
    <row r="570" spans="1:4" x14ac:dyDescent="0.35">
      <c r="A570" s="9" t="s">
        <v>0</v>
      </c>
      <c r="B570" s="118">
        <v>2018</v>
      </c>
      <c r="C570" s="20" t="s">
        <v>51</v>
      </c>
      <c r="D570" s="20">
        <v>450</v>
      </c>
    </row>
    <row r="571" spans="1:4" x14ac:dyDescent="0.35">
      <c r="A571" s="9" t="s">
        <v>0</v>
      </c>
      <c r="B571" s="118">
        <v>2018</v>
      </c>
      <c r="C571" s="92" t="s">
        <v>50</v>
      </c>
      <c r="D571" s="20">
        <v>32222</v>
      </c>
    </row>
    <row r="572" spans="1:4" x14ac:dyDescent="0.35">
      <c r="C572" s="3"/>
      <c r="D572" s="4"/>
    </row>
  </sheetData>
  <sortState xmlns:xlrd2="http://schemas.microsoft.com/office/spreadsheetml/2017/richdata2" ref="A545:D571">
    <sortCondition ref="C545:C571"/>
  </sortState>
  <conditionalFormatting sqref="C523:D544">
    <cfRule type="cellIs" dxfId="0" priority="1" stopIfTrue="1" operator="equal">
      <formula>0</formula>
    </cfRule>
  </conditionalFormatting>
  <dataValidations count="1">
    <dataValidation allowBlank="1" showErrorMessage="1" sqref="C545:D572" xr:uid="{B0E4FB2A-36AA-42D5-8516-C0B74082178C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7483-B8C9-4455-AB67-4CE91EF3AE2E}">
  <dimension ref="A1:AF56"/>
  <sheetViews>
    <sheetView zoomScale="50" zoomScaleNormal="50" workbookViewId="0">
      <selection activeCell="AH41" sqref="AH41"/>
    </sheetView>
  </sheetViews>
  <sheetFormatPr defaultRowHeight="14.5" x14ac:dyDescent="0.35"/>
  <cols>
    <col min="1" max="1" width="23.90625" style="98" bestFit="1" customWidth="1"/>
    <col min="2" max="32" width="8.7265625" style="106"/>
  </cols>
  <sheetData>
    <row r="1" spans="1:32" s="97" customFormat="1" x14ac:dyDescent="0.35">
      <c r="A1" s="96"/>
      <c r="B1" s="101" t="s">
        <v>55</v>
      </c>
      <c r="C1" s="101" t="s">
        <v>56</v>
      </c>
      <c r="D1" s="101" t="s">
        <v>57</v>
      </c>
      <c r="E1" s="101" t="s">
        <v>58</v>
      </c>
      <c r="F1" s="101" t="s">
        <v>59</v>
      </c>
      <c r="G1" s="101" t="s">
        <v>60</v>
      </c>
      <c r="H1" s="101" t="s">
        <v>61</v>
      </c>
      <c r="I1" s="101" t="s">
        <v>62</v>
      </c>
      <c r="J1" s="101" t="s">
        <v>63</v>
      </c>
      <c r="K1" s="101" t="s">
        <v>64</v>
      </c>
      <c r="L1" s="101" t="s">
        <v>65</v>
      </c>
      <c r="M1" s="101" t="s">
        <v>66</v>
      </c>
      <c r="N1" s="101" t="s">
        <v>67</v>
      </c>
      <c r="O1" s="101" t="s">
        <v>68</v>
      </c>
      <c r="P1" s="101" t="s">
        <v>69</v>
      </c>
      <c r="Q1" s="101" t="s">
        <v>70</v>
      </c>
      <c r="R1" s="101" t="s">
        <v>71</v>
      </c>
      <c r="S1" s="101" t="s">
        <v>72</v>
      </c>
      <c r="T1" s="101" t="s">
        <v>73</v>
      </c>
      <c r="U1" s="101" t="s">
        <v>74</v>
      </c>
      <c r="V1" s="101" t="s">
        <v>75</v>
      </c>
      <c r="W1" s="101" t="s">
        <v>76</v>
      </c>
      <c r="X1" s="101" t="s">
        <v>77</v>
      </c>
      <c r="Y1" s="101" t="s">
        <v>78</v>
      </c>
      <c r="Z1" s="101" t="s">
        <v>79</v>
      </c>
      <c r="AA1" s="101" t="s">
        <v>80</v>
      </c>
      <c r="AB1" s="101" t="s">
        <v>81</v>
      </c>
      <c r="AC1" s="101" t="s">
        <v>82</v>
      </c>
      <c r="AD1" s="101" t="s">
        <v>83</v>
      </c>
      <c r="AE1" s="101" t="s">
        <v>84</v>
      </c>
    </row>
    <row r="2" spans="1:32" x14ac:dyDescent="0.35">
      <c r="A2" s="99" t="s">
        <v>31</v>
      </c>
      <c r="B2" s="104">
        <v>0</v>
      </c>
      <c r="C2" s="104">
        <v>0</v>
      </c>
      <c r="D2" s="104">
        <v>0</v>
      </c>
      <c r="E2" s="104">
        <v>0</v>
      </c>
      <c r="F2" s="104">
        <v>0</v>
      </c>
      <c r="G2" s="158">
        <v>0</v>
      </c>
      <c r="H2" s="158">
        <v>0</v>
      </c>
      <c r="I2" s="104">
        <v>0</v>
      </c>
      <c r="J2" s="158">
        <v>0</v>
      </c>
      <c r="K2" s="104">
        <v>0</v>
      </c>
      <c r="L2" s="104">
        <v>0</v>
      </c>
      <c r="M2" s="104">
        <v>0</v>
      </c>
      <c r="N2" s="104">
        <v>0</v>
      </c>
      <c r="O2" s="104">
        <v>0</v>
      </c>
      <c r="P2" s="104">
        <v>0</v>
      </c>
      <c r="Q2" s="104">
        <v>0</v>
      </c>
      <c r="R2" s="104">
        <v>0</v>
      </c>
      <c r="S2" s="104">
        <v>0</v>
      </c>
      <c r="T2" s="158">
        <v>0</v>
      </c>
      <c r="U2" s="104">
        <v>3</v>
      </c>
      <c r="V2" s="104">
        <v>1</v>
      </c>
      <c r="W2" s="104">
        <v>0</v>
      </c>
      <c r="X2" s="104">
        <v>2</v>
      </c>
      <c r="Y2" s="104">
        <v>0</v>
      </c>
      <c r="Z2" s="104">
        <v>5</v>
      </c>
      <c r="AA2" s="104">
        <v>1</v>
      </c>
      <c r="AB2" s="104">
        <v>1</v>
      </c>
      <c r="AC2" s="158">
        <v>0</v>
      </c>
      <c r="AD2" s="158">
        <v>0</v>
      </c>
      <c r="AE2" s="158">
        <v>0</v>
      </c>
      <c r="AF2"/>
    </row>
    <row r="3" spans="1:32" x14ac:dyDescent="0.35">
      <c r="A3" s="99" t="s">
        <v>22</v>
      </c>
      <c r="B3" s="104">
        <v>0</v>
      </c>
      <c r="C3" s="104">
        <v>0</v>
      </c>
      <c r="D3" s="104">
        <v>60</v>
      </c>
      <c r="E3" s="104">
        <v>3</v>
      </c>
      <c r="F3" s="104">
        <v>1000</v>
      </c>
      <c r="G3" s="158">
        <v>0</v>
      </c>
      <c r="H3" s="158">
        <v>0</v>
      </c>
      <c r="I3" s="104">
        <v>0</v>
      </c>
      <c r="J3" s="158">
        <v>0</v>
      </c>
      <c r="K3" s="104">
        <v>0</v>
      </c>
      <c r="L3" s="104">
        <v>0</v>
      </c>
      <c r="M3" s="104">
        <v>0</v>
      </c>
      <c r="N3" s="104">
        <v>40</v>
      </c>
      <c r="O3" s="104">
        <v>139</v>
      </c>
      <c r="P3" s="104">
        <v>1</v>
      </c>
      <c r="Q3" s="104">
        <v>0</v>
      </c>
      <c r="R3" s="104">
        <v>0</v>
      </c>
      <c r="S3" s="104">
        <v>0</v>
      </c>
      <c r="T3" s="158">
        <v>0</v>
      </c>
      <c r="U3" s="104">
        <v>500</v>
      </c>
      <c r="V3" s="104">
        <v>0</v>
      </c>
      <c r="W3" s="104">
        <v>0</v>
      </c>
      <c r="X3" s="104">
        <v>0</v>
      </c>
      <c r="Y3" s="104">
        <v>0</v>
      </c>
      <c r="Z3" s="104">
        <v>1</v>
      </c>
      <c r="AA3" s="104">
        <v>0</v>
      </c>
      <c r="AB3" s="104">
        <v>0</v>
      </c>
      <c r="AC3" s="158">
        <v>0</v>
      </c>
      <c r="AD3" s="158">
        <v>0</v>
      </c>
      <c r="AE3" s="158">
        <v>0</v>
      </c>
      <c r="AF3"/>
    </row>
    <row r="4" spans="1:32" x14ac:dyDescent="0.35">
      <c r="A4" s="99" t="s">
        <v>18</v>
      </c>
      <c r="B4" s="104">
        <v>0</v>
      </c>
      <c r="C4" s="104">
        <v>50</v>
      </c>
      <c r="D4" s="104">
        <v>182</v>
      </c>
      <c r="E4" s="104">
        <v>150</v>
      </c>
      <c r="F4" s="104">
        <v>75</v>
      </c>
      <c r="G4" s="158">
        <v>0</v>
      </c>
      <c r="H4" s="158">
        <v>0</v>
      </c>
      <c r="I4" s="104">
        <v>0</v>
      </c>
      <c r="J4" s="158">
        <v>0</v>
      </c>
      <c r="K4" s="104">
        <v>0</v>
      </c>
      <c r="L4" s="104">
        <v>0</v>
      </c>
      <c r="M4" s="104">
        <v>0</v>
      </c>
      <c r="N4" s="104">
        <v>1</v>
      </c>
      <c r="O4" s="104">
        <v>20</v>
      </c>
      <c r="P4" s="104">
        <v>0</v>
      </c>
      <c r="Q4" s="104">
        <v>0</v>
      </c>
      <c r="R4" s="104">
        <v>0</v>
      </c>
      <c r="S4" s="104">
        <v>0</v>
      </c>
      <c r="T4" s="158">
        <v>0</v>
      </c>
      <c r="U4" s="104">
        <v>500</v>
      </c>
      <c r="V4" s="104">
        <v>534</v>
      </c>
      <c r="W4" s="104">
        <v>5</v>
      </c>
      <c r="X4" s="104">
        <v>0</v>
      </c>
      <c r="Y4" s="104">
        <v>420</v>
      </c>
      <c r="Z4" s="104">
        <v>0</v>
      </c>
      <c r="AA4" s="104">
        <v>0</v>
      </c>
      <c r="AB4" s="104">
        <v>0</v>
      </c>
      <c r="AC4" s="158">
        <v>0</v>
      </c>
      <c r="AD4" s="158">
        <v>0</v>
      </c>
      <c r="AE4" s="158">
        <v>0</v>
      </c>
      <c r="AF4"/>
    </row>
    <row r="5" spans="1:32" x14ac:dyDescent="0.35">
      <c r="A5" s="99" t="s">
        <v>1</v>
      </c>
      <c r="B5" s="104">
        <v>350</v>
      </c>
      <c r="C5" s="104">
        <v>1000</v>
      </c>
      <c r="D5" s="104">
        <v>2370</v>
      </c>
      <c r="E5" s="104">
        <v>1829</v>
      </c>
      <c r="F5" s="104">
        <v>1860</v>
      </c>
      <c r="G5" s="158">
        <v>0</v>
      </c>
      <c r="H5" s="158">
        <v>0</v>
      </c>
      <c r="I5" s="104">
        <v>0</v>
      </c>
      <c r="J5" s="158">
        <v>0</v>
      </c>
      <c r="K5" s="104">
        <v>42</v>
      </c>
      <c r="L5" s="104">
        <v>29</v>
      </c>
      <c r="M5" s="104">
        <v>162</v>
      </c>
      <c r="N5" s="104">
        <v>133</v>
      </c>
      <c r="O5" s="104">
        <v>30</v>
      </c>
      <c r="P5" s="104">
        <v>4</v>
      </c>
      <c r="Q5" s="104">
        <v>6</v>
      </c>
      <c r="R5" s="104">
        <v>8</v>
      </c>
      <c r="S5" s="104">
        <v>65</v>
      </c>
      <c r="T5" s="158">
        <v>0</v>
      </c>
      <c r="U5" s="104">
        <v>32</v>
      </c>
      <c r="V5" s="104">
        <v>38</v>
      </c>
      <c r="W5" s="104">
        <v>91</v>
      </c>
      <c r="X5" s="104">
        <v>37</v>
      </c>
      <c r="Y5" s="104">
        <v>768</v>
      </c>
      <c r="Z5" s="104">
        <v>171</v>
      </c>
      <c r="AA5" s="104">
        <v>8</v>
      </c>
      <c r="AB5" s="104">
        <v>918</v>
      </c>
      <c r="AC5" s="158">
        <v>0</v>
      </c>
      <c r="AD5" s="158">
        <v>0</v>
      </c>
      <c r="AE5" s="158">
        <v>0</v>
      </c>
      <c r="AF5"/>
    </row>
    <row r="6" spans="1:32" x14ac:dyDescent="0.35">
      <c r="A6" s="99" t="s">
        <v>2</v>
      </c>
      <c r="B6" s="104">
        <v>23</v>
      </c>
      <c r="C6" s="104">
        <v>0</v>
      </c>
      <c r="D6" s="104">
        <v>0</v>
      </c>
      <c r="E6" s="104">
        <v>0</v>
      </c>
      <c r="F6" s="104">
        <v>0</v>
      </c>
      <c r="G6" s="158">
        <v>0</v>
      </c>
      <c r="H6" s="158">
        <v>0</v>
      </c>
      <c r="I6" s="104">
        <v>0</v>
      </c>
      <c r="J6" s="158">
        <v>0</v>
      </c>
      <c r="K6" s="104">
        <v>0</v>
      </c>
      <c r="L6" s="104">
        <v>0</v>
      </c>
      <c r="M6" s="104">
        <v>0</v>
      </c>
      <c r="N6" s="104">
        <v>253</v>
      </c>
      <c r="O6" s="104">
        <v>0</v>
      </c>
      <c r="P6" s="104">
        <v>0</v>
      </c>
      <c r="Q6" s="104">
        <v>1</v>
      </c>
      <c r="R6" s="104">
        <v>0</v>
      </c>
      <c r="S6" s="104">
        <v>0</v>
      </c>
      <c r="T6" s="158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4">
        <v>0</v>
      </c>
      <c r="AA6" s="104">
        <v>0</v>
      </c>
      <c r="AB6" s="104">
        <v>0</v>
      </c>
      <c r="AC6" s="158">
        <v>0</v>
      </c>
      <c r="AD6" s="158">
        <v>0</v>
      </c>
      <c r="AE6" s="158">
        <v>0</v>
      </c>
      <c r="AF6"/>
    </row>
    <row r="7" spans="1:32" x14ac:dyDescent="0.35">
      <c r="A7" s="99" t="s">
        <v>3</v>
      </c>
      <c r="B7" s="104">
        <v>30</v>
      </c>
      <c r="C7" s="104">
        <v>0</v>
      </c>
      <c r="D7" s="104">
        <v>0</v>
      </c>
      <c r="E7" s="104">
        <v>0</v>
      </c>
      <c r="F7" s="104">
        <v>0</v>
      </c>
      <c r="G7" s="158">
        <v>0</v>
      </c>
      <c r="H7" s="158">
        <v>0</v>
      </c>
      <c r="I7" s="104">
        <v>0</v>
      </c>
      <c r="J7" s="158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14</v>
      </c>
      <c r="S7" s="104">
        <v>0</v>
      </c>
      <c r="T7" s="158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58">
        <v>0</v>
      </c>
      <c r="AD7" s="158">
        <v>0</v>
      </c>
      <c r="AE7" s="158">
        <v>0</v>
      </c>
      <c r="AF7"/>
    </row>
    <row r="8" spans="1:32" x14ac:dyDescent="0.35">
      <c r="A8" s="99" t="s">
        <v>34</v>
      </c>
      <c r="B8" s="104">
        <v>2</v>
      </c>
      <c r="C8" s="104">
        <v>0</v>
      </c>
      <c r="D8" s="104">
        <v>0</v>
      </c>
      <c r="E8" s="104">
        <v>0</v>
      </c>
      <c r="F8" s="104">
        <v>0</v>
      </c>
      <c r="G8" s="158">
        <v>0</v>
      </c>
      <c r="H8" s="158">
        <v>0</v>
      </c>
      <c r="I8" s="104">
        <v>1</v>
      </c>
      <c r="J8" s="158">
        <v>0</v>
      </c>
      <c r="K8" s="104">
        <v>7</v>
      </c>
      <c r="L8" s="104">
        <v>6</v>
      </c>
      <c r="M8" s="104">
        <v>20</v>
      </c>
      <c r="N8" s="104">
        <v>6</v>
      </c>
      <c r="O8" s="104">
        <v>104</v>
      </c>
      <c r="P8" s="104">
        <v>2</v>
      </c>
      <c r="Q8" s="104">
        <v>1</v>
      </c>
      <c r="R8" s="104">
        <v>18</v>
      </c>
      <c r="S8" s="104">
        <v>3</v>
      </c>
      <c r="T8" s="158">
        <v>0</v>
      </c>
      <c r="U8" s="104">
        <v>110</v>
      </c>
      <c r="V8" s="104">
        <v>19</v>
      </c>
      <c r="W8" s="104">
        <v>9</v>
      </c>
      <c r="X8" s="104">
        <v>116</v>
      </c>
      <c r="Y8" s="104">
        <v>2</v>
      </c>
      <c r="Z8" s="104">
        <v>68</v>
      </c>
      <c r="AA8" s="104">
        <v>0</v>
      </c>
      <c r="AB8" s="104">
        <v>52</v>
      </c>
      <c r="AC8" s="158">
        <v>0</v>
      </c>
      <c r="AD8" s="158">
        <v>0</v>
      </c>
      <c r="AE8" s="158">
        <v>0</v>
      </c>
      <c r="AF8"/>
    </row>
    <row r="9" spans="1:32" x14ac:dyDescent="0.35">
      <c r="A9" s="99" t="s">
        <v>4</v>
      </c>
      <c r="B9" s="104">
        <v>1</v>
      </c>
      <c r="C9" s="104">
        <v>0</v>
      </c>
      <c r="D9" s="104">
        <v>0</v>
      </c>
      <c r="E9" s="104">
        <v>0</v>
      </c>
      <c r="F9" s="104">
        <v>0</v>
      </c>
      <c r="G9" s="158">
        <v>0</v>
      </c>
      <c r="H9" s="158">
        <v>0</v>
      </c>
      <c r="I9" s="104">
        <v>4</v>
      </c>
      <c r="J9" s="158">
        <v>0</v>
      </c>
      <c r="K9" s="104">
        <v>13</v>
      </c>
      <c r="L9" s="104">
        <v>246</v>
      </c>
      <c r="M9" s="104">
        <v>11</v>
      </c>
      <c r="N9" s="104">
        <v>2</v>
      </c>
      <c r="O9" s="104">
        <v>12</v>
      </c>
      <c r="P9" s="104">
        <v>1</v>
      </c>
      <c r="Q9" s="104">
        <v>3</v>
      </c>
      <c r="R9" s="104">
        <v>20</v>
      </c>
      <c r="S9" s="104">
        <v>19</v>
      </c>
      <c r="T9" s="158">
        <v>0</v>
      </c>
      <c r="U9" s="104">
        <v>24</v>
      </c>
      <c r="V9" s="104">
        <v>6</v>
      </c>
      <c r="W9" s="104">
        <v>13</v>
      </c>
      <c r="X9" s="104">
        <v>13</v>
      </c>
      <c r="Y9" s="104">
        <v>2</v>
      </c>
      <c r="Z9" s="104">
        <v>56</v>
      </c>
      <c r="AA9" s="104">
        <v>6</v>
      </c>
      <c r="AB9" s="104">
        <v>18</v>
      </c>
      <c r="AC9" s="158">
        <v>0</v>
      </c>
      <c r="AD9" s="158">
        <v>0</v>
      </c>
      <c r="AE9" s="158">
        <v>0</v>
      </c>
      <c r="AF9"/>
    </row>
    <row r="10" spans="1:32" x14ac:dyDescent="0.35">
      <c r="A10" s="99" t="s">
        <v>5</v>
      </c>
      <c r="B10" s="104">
        <v>1100</v>
      </c>
      <c r="C10" s="104">
        <v>2000</v>
      </c>
      <c r="D10" s="104">
        <v>659</v>
      </c>
      <c r="E10" s="104">
        <v>4674</v>
      </c>
      <c r="F10" s="104">
        <v>20120</v>
      </c>
      <c r="G10" s="158">
        <v>0</v>
      </c>
      <c r="H10" s="158">
        <v>0</v>
      </c>
      <c r="I10" s="104">
        <v>8100</v>
      </c>
      <c r="J10" s="158">
        <v>0</v>
      </c>
      <c r="K10" s="104">
        <v>22420</v>
      </c>
      <c r="L10" s="104">
        <v>8933</v>
      </c>
      <c r="M10" s="104">
        <v>14700</v>
      </c>
      <c r="N10" s="104">
        <v>3735</v>
      </c>
      <c r="O10" s="104">
        <v>42500</v>
      </c>
      <c r="P10" s="104">
        <v>12750</v>
      </c>
      <c r="Q10" s="104">
        <v>4272</v>
      </c>
      <c r="R10" s="104">
        <v>17</v>
      </c>
      <c r="S10" s="104">
        <v>3434</v>
      </c>
      <c r="T10" s="158">
        <v>0</v>
      </c>
      <c r="U10" s="104">
        <v>14090</v>
      </c>
      <c r="V10" s="104">
        <v>5404</v>
      </c>
      <c r="W10" s="104">
        <v>2086</v>
      </c>
      <c r="X10" s="104">
        <v>2683</v>
      </c>
      <c r="Y10" s="104">
        <v>9903</v>
      </c>
      <c r="Z10" s="104">
        <v>11795</v>
      </c>
      <c r="AA10" s="104">
        <v>1857</v>
      </c>
      <c r="AB10" s="104">
        <v>20436</v>
      </c>
      <c r="AC10" s="158">
        <v>0</v>
      </c>
      <c r="AD10" s="158">
        <v>0</v>
      </c>
      <c r="AE10" s="158">
        <v>0</v>
      </c>
      <c r="AF10"/>
    </row>
    <row r="11" spans="1:32" x14ac:dyDescent="0.35">
      <c r="A11" s="99" t="s">
        <v>6</v>
      </c>
      <c r="B11" s="104">
        <v>600</v>
      </c>
      <c r="C11" s="104">
        <v>30</v>
      </c>
      <c r="D11" s="104">
        <v>1060</v>
      </c>
      <c r="E11" s="104">
        <v>713</v>
      </c>
      <c r="F11" s="104">
        <v>2190</v>
      </c>
      <c r="G11" s="158">
        <v>0</v>
      </c>
      <c r="H11" s="158">
        <v>0</v>
      </c>
      <c r="I11" s="104">
        <v>160</v>
      </c>
      <c r="J11" s="158">
        <v>0</v>
      </c>
      <c r="K11" s="104">
        <v>473</v>
      </c>
      <c r="L11" s="104">
        <v>271</v>
      </c>
      <c r="M11" s="104">
        <v>559</v>
      </c>
      <c r="N11" s="104">
        <v>4060</v>
      </c>
      <c r="O11" s="104">
        <v>13600</v>
      </c>
      <c r="P11" s="104">
        <v>150</v>
      </c>
      <c r="Q11" s="104">
        <v>197</v>
      </c>
      <c r="R11" s="104">
        <v>131</v>
      </c>
      <c r="S11" s="104">
        <v>500</v>
      </c>
      <c r="T11" s="158">
        <v>0</v>
      </c>
      <c r="U11" s="104">
        <v>1111</v>
      </c>
      <c r="V11" s="104">
        <v>1421</v>
      </c>
      <c r="W11" s="104">
        <v>207</v>
      </c>
      <c r="X11" s="104">
        <v>630</v>
      </c>
      <c r="Y11" s="104">
        <v>527</v>
      </c>
      <c r="Z11" s="104">
        <v>710</v>
      </c>
      <c r="AA11" s="104">
        <v>637</v>
      </c>
      <c r="AB11" s="104">
        <v>450</v>
      </c>
      <c r="AC11" s="158">
        <v>0</v>
      </c>
      <c r="AD11" s="158">
        <v>0</v>
      </c>
      <c r="AE11" s="158">
        <v>0</v>
      </c>
      <c r="AF11"/>
    </row>
    <row r="12" spans="1:32" x14ac:dyDescent="0.35">
      <c r="A12" s="99" t="s">
        <v>14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58">
        <v>0</v>
      </c>
      <c r="H12" s="158">
        <v>0</v>
      </c>
      <c r="I12" s="104">
        <v>0</v>
      </c>
      <c r="J12" s="158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12</v>
      </c>
      <c r="T12" s="158">
        <v>0</v>
      </c>
      <c r="U12" s="104">
        <v>2</v>
      </c>
      <c r="V12" s="104">
        <v>0</v>
      </c>
      <c r="W12" s="104">
        <v>1</v>
      </c>
      <c r="X12" s="104">
        <v>0</v>
      </c>
      <c r="Y12" s="104">
        <v>0</v>
      </c>
      <c r="Z12" s="104">
        <v>31</v>
      </c>
      <c r="AA12" s="104">
        <v>0</v>
      </c>
      <c r="AB12" s="104">
        <v>2</v>
      </c>
      <c r="AC12" s="158">
        <v>0</v>
      </c>
      <c r="AD12" s="158">
        <v>0</v>
      </c>
      <c r="AE12" s="158">
        <v>0</v>
      </c>
      <c r="AF12"/>
    </row>
    <row r="13" spans="1:32" x14ac:dyDescent="0.35">
      <c r="A13" s="99" t="s">
        <v>23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58">
        <v>0</v>
      </c>
      <c r="H13" s="158">
        <v>0</v>
      </c>
      <c r="I13" s="104">
        <v>0</v>
      </c>
      <c r="J13" s="158">
        <v>0</v>
      </c>
      <c r="K13" s="104">
        <v>1</v>
      </c>
      <c r="L13" s="104">
        <v>0</v>
      </c>
      <c r="M13" s="104">
        <v>2</v>
      </c>
      <c r="N13" s="104">
        <v>0</v>
      </c>
      <c r="O13" s="104">
        <v>0</v>
      </c>
      <c r="P13" s="104">
        <v>0</v>
      </c>
      <c r="Q13" s="104">
        <v>2</v>
      </c>
      <c r="R13" s="104">
        <v>0</v>
      </c>
      <c r="S13" s="104">
        <v>0</v>
      </c>
      <c r="T13" s="158">
        <v>0</v>
      </c>
      <c r="U13" s="104">
        <v>0</v>
      </c>
      <c r="V13" s="104">
        <v>0</v>
      </c>
      <c r="W13" s="104">
        <v>0</v>
      </c>
      <c r="X13" s="104">
        <v>1</v>
      </c>
      <c r="Y13" s="104">
        <v>0</v>
      </c>
      <c r="Z13" s="104">
        <v>1</v>
      </c>
      <c r="AA13" s="104">
        <v>0</v>
      </c>
      <c r="AB13" s="104">
        <v>0</v>
      </c>
      <c r="AC13" s="158">
        <v>0</v>
      </c>
      <c r="AD13" s="158">
        <v>0</v>
      </c>
      <c r="AE13" s="158">
        <v>0</v>
      </c>
      <c r="AF13"/>
    </row>
    <row r="14" spans="1:32" x14ac:dyDescent="0.35">
      <c r="A14" s="99" t="s">
        <v>15</v>
      </c>
      <c r="B14" s="104">
        <v>0</v>
      </c>
      <c r="C14" s="104">
        <v>0</v>
      </c>
      <c r="D14" s="104">
        <v>2</v>
      </c>
      <c r="E14" s="104">
        <v>0</v>
      </c>
      <c r="F14" s="104">
        <v>2</v>
      </c>
      <c r="G14" s="158">
        <v>0</v>
      </c>
      <c r="H14" s="158">
        <v>0</v>
      </c>
      <c r="I14" s="104">
        <v>0</v>
      </c>
      <c r="J14" s="158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58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58">
        <v>0</v>
      </c>
      <c r="AD14" s="158">
        <v>0</v>
      </c>
      <c r="AE14" s="158">
        <v>0</v>
      </c>
      <c r="AF14"/>
    </row>
    <row r="15" spans="1:32" x14ac:dyDescent="0.35">
      <c r="A15" s="99" t="s">
        <v>38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58">
        <v>0</v>
      </c>
      <c r="H15" s="158">
        <v>0</v>
      </c>
      <c r="I15" s="104">
        <v>0</v>
      </c>
      <c r="J15" s="158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58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2</v>
      </c>
      <c r="AB15" s="104">
        <v>0</v>
      </c>
      <c r="AC15" s="158">
        <v>0</v>
      </c>
      <c r="AD15" s="158">
        <v>0</v>
      </c>
      <c r="AE15" s="158">
        <v>0</v>
      </c>
      <c r="AF15"/>
    </row>
    <row r="16" spans="1:32" x14ac:dyDescent="0.35">
      <c r="A16" s="99" t="s">
        <v>43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58">
        <v>0</v>
      </c>
      <c r="H16" s="158">
        <v>0</v>
      </c>
      <c r="I16" s="104">
        <v>0</v>
      </c>
      <c r="J16" s="158">
        <v>0</v>
      </c>
      <c r="K16" s="104">
        <v>0</v>
      </c>
      <c r="L16" s="104">
        <v>0</v>
      </c>
      <c r="M16" s="104">
        <v>0</v>
      </c>
      <c r="N16" s="104">
        <v>4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58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58">
        <v>0</v>
      </c>
      <c r="AD16" s="158">
        <v>0</v>
      </c>
      <c r="AE16" s="158">
        <v>0</v>
      </c>
      <c r="AF16"/>
    </row>
    <row r="17" spans="1:32" x14ac:dyDescent="0.35">
      <c r="A17" s="99" t="s">
        <v>42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58">
        <v>0</v>
      </c>
      <c r="H17" s="158">
        <v>0</v>
      </c>
      <c r="I17" s="104">
        <v>180</v>
      </c>
      <c r="J17" s="158">
        <v>0</v>
      </c>
      <c r="K17" s="104">
        <v>31</v>
      </c>
      <c r="L17" s="104">
        <v>0</v>
      </c>
      <c r="M17" s="104">
        <v>2370</v>
      </c>
      <c r="N17" s="104">
        <v>4100</v>
      </c>
      <c r="O17" s="104">
        <v>6200</v>
      </c>
      <c r="P17" s="104">
        <v>0</v>
      </c>
      <c r="Q17" s="104">
        <v>0</v>
      </c>
      <c r="R17" s="104">
        <v>328</v>
      </c>
      <c r="S17" s="104">
        <v>143</v>
      </c>
      <c r="T17" s="158">
        <v>0</v>
      </c>
      <c r="U17" s="104">
        <v>4776</v>
      </c>
      <c r="V17" s="104">
        <v>494</v>
      </c>
      <c r="W17" s="104">
        <v>294</v>
      </c>
      <c r="X17" s="104">
        <v>807</v>
      </c>
      <c r="Y17" s="104">
        <v>6</v>
      </c>
      <c r="Z17" s="104">
        <v>737</v>
      </c>
      <c r="AA17" s="104">
        <v>383</v>
      </c>
      <c r="AB17" s="104">
        <v>3654</v>
      </c>
      <c r="AC17" s="158">
        <v>0</v>
      </c>
      <c r="AD17" s="158">
        <v>0</v>
      </c>
      <c r="AE17" s="158">
        <v>0</v>
      </c>
      <c r="AF17"/>
    </row>
    <row r="18" spans="1:32" x14ac:dyDescent="0.35">
      <c r="A18" s="99" t="s">
        <v>32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58">
        <v>0</v>
      </c>
      <c r="H18" s="158">
        <v>0</v>
      </c>
      <c r="I18" s="104">
        <v>0</v>
      </c>
      <c r="J18" s="158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58">
        <v>0</v>
      </c>
      <c r="U18" s="104">
        <v>1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58">
        <v>0</v>
      </c>
      <c r="AD18" s="158">
        <v>0</v>
      </c>
      <c r="AE18" s="158">
        <v>0</v>
      </c>
      <c r="AF18"/>
    </row>
    <row r="19" spans="1:32" x14ac:dyDescent="0.35">
      <c r="A19" s="99" t="s">
        <v>16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58">
        <v>0</v>
      </c>
      <c r="H19" s="158">
        <v>0</v>
      </c>
      <c r="I19" s="104">
        <v>0</v>
      </c>
      <c r="J19" s="158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13</v>
      </c>
      <c r="P19" s="104">
        <v>0</v>
      </c>
      <c r="Q19" s="104">
        <v>0</v>
      </c>
      <c r="R19" s="104">
        <v>0</v>
      </c>
      <c r="S19" s="104">
        <v>0</v>
      </c>
      <c r="T19" s="158">
        <v>0</v>
      </c>
      <c r="U19" s="104">
        <v>17</v>
      </c>
      <c r="V19" s="104">
        <v>6</v>
      </c>
      <c r="W19" s="104">
        <v>0</v>
      </c>
      <c r="X19" s="104">
        <v>0</v>
      </c>
      <c r="Y19" s="104">
        <v>0</v>
      </c>
      <c r="Z19" s="104">
        <v>12</v>
      </c>
      <c r="AA19" s="104">
        <v>0</v>
      </c>
      <c r="AB19" s="104">
        <v>0</v>
      </c>
      <c r="AC19" s="158">
        <v>0</v>
      </c>
      <c r="AD19" s="158">
        <v>0</v>
      </c>
      <c r="AE19" s="158">
        <v>0</v>
      </c>
      <c r="AF19"/>
    </row>
    <row r="20" spans="1:32" x14ac:dyDescent="0.35">
      <c r="A20" s="99" t="s">
        <v>24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58">
        <v>0</v>
      </c>
      <c r="H20" s="158">
        <v>0</v>
      </c>
      <c r="I20" s="104">
        <v>0</v>
      </c>
      <c r="J20" s="158">
        <v>0</v>
      </c>
      <c r="K20" s="104">
        <v>0</v>
      </c>
      <c r="L20" s="104">
        <v>3</v>
      </c>
      <c r="M20" s="104">
        <v>36</v>
      </c>
      <c r="N20" s="104">
        <v>6</v>
      </c>
      <c r="O20" s="104">
        <v>6</v>
      </c>
      <c r="P20" s="104">
        <v>0</v>
      </c>
      <c r="Q20" s="104">
        <v>0</v>
      </c>
      <c r="R20" s="104">
        <v>0</v>
      </c>
      <c r="S20" s="104">
        <v>3</v>
      </c>
      <c r="T20" s="158">
        <v>0</v>
      </c>
      <c r="U20" s="104">
        <v>0</v>
      </c>
      <c r="V20" s="104">
        <v>6</v>
      </c>
      <c r="W20" s="104">
        <v>2</v>
      </c>
      <c r="X20" s="104">
        <v>11</v>
      </c>
      <c r="Y20" s="104">
        <v>0</v>
      </c>
      <c r="Z20" s="104">
        <v>17</v>
      </c>
      <c r="AA20" s="104">
        <v>3</v>
      </c>
      <c r="AB20" s="104">
        <v>4</v>
      </c>
      <c r="AC20" s="158">
        <v>0</v>
      </c>
      <c r="AD20" s="158">
        <v>0</v>
      </c>
      <c r="AE20" s="158">
        <v>0</v>
      </c>
      <c r="AF20"/>
    </row>
    <row r="21" spans="1:32" x14ac:dyDescent="0.35">
      <c r="A21" s="99" t="s">
        <v>7</v>
      </c>
      <c r="B21" s="104">
        <v>250</v>
      </c>
      <c r="C21" s="104">
        <v>3000</v>
      </c>
      <c r="D21" s="104">
        <v>3555</v>
      </c>
      <c r="E21" s="104">
        <v>5792</v>
      </c>
      <c r="F21" s="104">
        <v>4770</v>
      </c>
      <c r="G21" s="158">
        <v>0</v>
      </c>
      <c r="H21" s="158">
        <v>0</v>
      </c>
      <c r="I21" s="104">
        <v>7200</v>
      </c>
      <c r="J21" s="158">
        <v>0</v>
      </c>
      <c r="K21" s="104">
        <v>9920</v>
      </c>
      <c r="L21" s="104">
        <v>10000</v>
      </c>
      <c r="M21" s="104">
        <v>3073</v>
      </c>
      <c r="N21" s="104">
        <v>45840</v>
      </c>
      <c r="O21" s="104">
        <v>321550</v>
      </c>
      <c r="P21" s="104">
        <v>273000</v>
      </c>
      <c r="Q21" s="104">
        <v>2106</v>
      </c>
      <c r="R21" s="104">
        <v>4273</v>
      </c>
      <c r="S21" s="104">
        <v>5926</v>
      </c>
      <c r="T21" s="158">
        <v>0</v>
      </c>
      <c r="U21" s="104">
        <v>9367</v>
      </c>
      <c r="V21" s="104">
        <v>8709</v>
      </c>
      <c r="W21" s="104">
        <v>7018</v>
      </c>
      <c r="X21" s="104">
        <v>6112</v>
      </c>
      <c r="Y21" s="104">
        <v>3321</v>
      </c>
      <c r="Z21" s="104">
        <v>20172</v>
      </c>
      <c r="AA21" s="104">
        <v>20526</v>
      </c>
      <c r="AB21" s="104">
        <v>51651</v>
      </c>
      <c r="AC21" s="158">
        <v>0</v>
      </c>
      <c r="AD21" s="158">
        <v>0</v>
      </c>
      <c r="AE21" s="158">
        <v>0</v>
      </c>
      <c r="AF21"/>
    </row>
    <row r="22" spans="1:32" x14ac:dyDescent="0.35">
      <c r="A22" s="99" t="s">
        <v>19</v>
      </c>
      <c r="B22" s="104">
        <v>0</v>
      </c>
      <c r="C22" s="104">
        <v>10</v>
      </c>
      <c r="D22" s="104">
        <v>0</v>
      </c>
      <c r="E22" s="104">
        <v>0</v>
      </c>
      <c r="F22" s="104">
        <v>0</v>
      </c>
      <c r="G22" s="158">
        <v>0</v>
      </c>
      <c r="H22" s="158">
        <v>0</v>
      </c>
      <c r="I22" s="104">
        <v>0</v>
      </c>
      <c r="J22" s="158">
        <v>0</v>
      </c>
      <c r="K22" s="104">
        <v>0</v>
      </c>
      <c r="L22" s="104">
        <v>0</v>
      </c>
      <c r="M22" s="104">
        <v>1</v>
      </c>
      <c r="N22" s="104">
        <v>35</v>
      </c>
      <c r="O22" s="104">
        <v>0</v>
      </c>
      <c r="P22" s="104">
        <v>0</v>
      </c>
      <c r="Q22" s="104">
        <v>17</v>
      </c>
      <c r="R22" s="104">
        <v>16</v>
      </c>
      <c r="S22" s="104">
        <v>4</v>
      </c>
      <c r="T22" s="158">
        <v>0</v>
      </c>
      <c r="U22" s="104">
        <v>8</v>
      </c>
      <c r="V22" s="104">
        <v>17</v>
      </c>
      <c r="W22" s="104">
        <v>3</v>
      </c>
      <c r="X22" s="104">
        <v>25</v>
      </c>
      <c r="Y22" s="104">
        <v>1</v>
      </c>
      <c r="Z22" s="104">
        <v>17</v>
      </c>
      <c r="AA22" s="104">
        <v>5</v>
      </c>
      <c r="AB22" s="104">
        <v>61</v>
      </c>
      <c r="AC22" s="158">
        <v>0</v>
      </c>
      <c r="AD22" s="158">
        <v>0</v>
      </c>
      <c r="AE22" s="158">
        <v>0</v>
      </c>
      <c r="AF22"/>
    </row>
    <row r="23" spans="1:32" x14ac:dyDescent="0.35">
      <c r="A23" s="99" t="s">
        <v>41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58">
        <v>0</v>
      </c>
      <c r="H23" s="158">
        <v>0</v>
      </c>
      <c r="I23" s="104">
        <v>0</v>
      </c>
      <c r="J23" s="158">
        <v>0</v>
      </c>
      <c r="K23" s="104">
        <v>68</v>
      </c>
      <c r="L23" s="104">
        <v>0</v>
      </c>
      <c r="M23" s="104">
        <v>7</v>
      </c>
      <c r="N23" s="104">
        <v>2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58">
        <v>0</v>
      </c>
      <c r="U23" s="104">
        <v>0</v>
      </c>
      <c r="V23" s="104">
        <v>0</v>
      </c>
      <c r="W23" s="104">
        <v>1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58">
        <v>0</v>
      </c>
      <c r="AD23" s="158">
        <v>0</v>
      </c>
      <c r="AE23" s="158">
        <v>0</v>
      </c>
      <c r="AF23"/>
    </row>
    <row r="24" spans="1:32" x14ac:dyDescent="0.35">
      <c r="A24" s="99" t="s">
        <v>40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58">
        <v>0</v>
      </c>
      <c r="H24" s="158">
        <v>0</v>
      </c>
      <c r="I24" s="104">
        <v>0</v>
      </c>
      <c r="J24" s="158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10</v>
      </c>
      <c r="Q24" s="104">
        <v>1</v>
      </c>
      <c r="R24" s="104">
        <v>0</v>
      </c>
      <c r="S24" s="104">
        <v>0</v>
      </c>
      <c r="T24" s="158">
        <v>0</v>
      </c>
      <c r="U24" s="104">
        <v>33</v>
      </c>
      <c r="V24" s="104">
        <v>0</v>
      </c>
      <c r="W24" s="104">
        <v>0</v>
      </c>
      <c r="X24" s="104">
        <v>0</v>
      </c>
      <c r="Y24" s="104">
        <v>7</v>
      </c>
      <c r="Z24" s="104">
        <v>46</v>
      </c>
      <c r="AA24" s="104">
        <v>0</v>
      </c>
      <c r="AB24" s="104">
        <v>15</v>
      </c>
      <c r="AC24" s="158">
        <v>0</v>
      </c>
      <c r="AD24" s="158">
        <v>0</v>
      </c>
      <c r="AE24" s="158">
        <v>0</v>
      </c>
      <c r="AF24"/>
    </row>
    <row r="25" spans="1:32" x14ac:dyDescent="0.35">
      <c r="A25" s="156" t="s">
        <v>143</v>
      </c>
      <c r="B25" s="104">
        <f>B26+B27+B31</f>
        <v>0</v>
      </c>
      <c r="C25" s="104">
        <f t="shared" ref="C25:AE25" si="0">C26+C27+C31</f>
        <v>0</v>
      </c>
      <c r="D25" s="104">
        <f t="shared" si="0"/>
        <v>0</v>
      </c>
      <c r="E25" s="104">
        <f t="shared" si="0"/>
        <v>0</v>
      </c>
      <c r="F25" s="104">
        <f t="shared" si="0"/>
        <v>0</v>
      </c>
      <c r="G25" s="158">
        <f t="shared" si="0"/>
        <v>0</v>
      </c>
      <c r="H25" s="158">
        <f t="shared" si="0"/>
        <v>0</v>
      </c>
      <c r="I25" s="104">
        <f t="shared" si="0"/>
        <v>0</v>
      </c>
      <c r="J25" s="158">
        <f t="shared" si="0"/>
        <v>0</v>
      </c>
      <c r="K25" s="104">
        <f t="shared" si="0"/>
        <v>72</v>
      </c>
      <c r="L25" s="104">
        <f t="shared" si="0"/>
        <v>0</v>
      </c>
      <c r="M25" s="104">
        <f t="shared" si="0"/>
        <v>10</v>
      </c>
      <c r="N25" s="104">
        <f t="shared" si="0"/>
        <v>0</v>
      </c>
      <c r="O25" s="104">
        <f t="shared" si="0"/>
        <v>1400</v>
      </c>
      <c r="P25" s="104">
        <f t="shared" si="0"/>
        <v>650</v>
      </c>
      <c r="Q25" s="104">
        <f t="shared" si="0"/>
        <v>0</v>
      </c>
      <c r="R25" s="104">
        <f t="shared" si="0"/>
        <v>1832</v>
      </c>
      <c r="S25" s="104">
        <f t="shared" si="0"/>
        <v>2553</v>
      </c>
      <c r="T25" s="158">
        <f t="shared" si="0"/>
        <v>0</v>
      </c>
      <c r="U25" s="104">
        <f t="shared" si="0"/>
        <v>1748</v>
      </c>
      <c r="V25" s="104">
        <f t="shared" si="0"/>
        <v>422</v>
      </c>
      <c r="W25" s="104">
        <f t="shared" si="0"/>
        <v>226</v>
      </c>
      <c r="X25" s="104">
        <f t="shared" si="0"/>
        <v>297</v>
      </c>
      <c r="Y25" s="104">
        <f t="shared" si="0"/>
        <v>281</v>
      </c>
      <c r="Z25" s="104">
        <f t="shared" si="0"/>
        <v>1065</v>
      </c>
      <c r="AA25" s="104">
        <f t="shared" si="0"/>
        <v>351</v>
      </c>
      <c r="AB25" s="104">
        <f t="shared" si="0"/>
        <v>1966</v>
      </c>
      <c r="AC25" s="158">
        <f t="shared" si="0"/>
        <v>0</v>
      </c>
      <c r="AD25" s="158">
        <f t="shared" si="0"/>
        <v>0</v>
      </c>
      <c r="AE25" s="158">
        <f t="shared" si="0"/>
        <v>0</v>
      </c>
      <c r="AF25"/>
    </row>
    <row r="26" spans="1:32" x14ac:dyDescent="0.35">
      <c r="A26" s="99" t="s">
        <v>37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58">
        <v>0</v>
      </c>
      <c r="H26" s="158">
        <v>0</v>
      </c>
      <c r="I26" s="104">
        <v>0</v>
      </c>
      <c r="J26" s="158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58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1</v>
      </c>
      <c r="AA26" s="104">
        <v>0</v>
      </c>
      <c r="AB26" s="104">
        <v>0</v>
      </c>
      <c r="AC26" s="158">
        <v>0</v>
      </c>
      <c r="AD26" s="158">
        <v>0</v>
      </c>
      <c r="AE26" s="158">
        <v>0</v>
      </c>
      <c r="AF26"/>
    </row>
    <row r="27" spans="1:32" x14ac:dyDescent="0.35">
      <c r="A27" s="99" t="s">
        <v>33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58">
        <v>0</v>
      </c>
      <c r="H27" s="158">
        <v>0</v>
      </c>
      <c r="I27" s="104">
        <v>0</v>
      </c>
      <c r="J27" s="158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58">
        <v>0</v>
      </c>
      <c r="U27" s="104">
        <v>0</v>
      </c>
      <c r="V27" s="104">
        <v>0</v>
      </c>
      <c r="W27" s="104">
        <v>0</v>
      </c>
      <c r="X27" s="104">
        <v>297</v>
      </c>
      <c r="Y27" s="104">
        <v>0</v>
      </c>
      <c r="Z27" s="104">
        <v>3</v>
      </c>
      <c r="AA27" s="104">
        <v>0</v>
      </c>
      <c r="AB27" s="104">
        <v>0</v>
      </c>
      <c r="AC27" s="158">
        <v>0</v>
      </c>
      <c r="AD27" s="158">
        <v>0</v>
      </c>
      <c r="AE27" s="158">
        <v>0</v>
      </c>
      <c r="AF27"/>
    </row>
    <row r="28" spans="1:32" x14ac:dyDescent="0.35">
      <c r="A28" s="99" t="s">
        <v>25</v>
      </c>
      <c r="B28" s="104">
        <v>0</v>
      </c>
      <c r="C28" s="104">
        <v>0</v>
      </c>
      <c r="D28" s="104">
        <v>0</v>
      </c>
      <c r="E28" s="104">
        <v>0</v>
      </c>
      <c r="F28" s="104">
        <v>0</v>
      </c>
      <c r="G28" s="158">
        <v>0</v>
      </c>
      <c r="H28" s="158">
        <v>0</v>
      </c>
      <c r="I28" s="104">
        <v>0</v>
      </c>
      <c r="J28" s="158">
        <v>0</v>
      </c>
      <c r="K28" s="104">
        <v>0</v>
      </c>
      <c r="L28" s="104">
        <v>0</v>
      </c>
      <c r="M28" s="104">
        <v>22</v>
      </c>
      <c r="N28" s="104">
        <v>2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58">
        <v>0</v>
      </c>
      <c r="U28" s="104">
        <v>13</v>
      </c>
      <c r="V28" s="104">
        <v>0</v>
      </c>
      <c r="W28" s="104">
        <v>0</v>
      </c>
      <c r="X28" s="104">
        <v>0</v>
      </c>
      <c r="Y28" s="104">
        <v>0</v>
      </c>
      <c r="Z28" s="104">
        <v>4</v>
      </c>
      <c r="AA28" s="104">
        <v>1</v>
      </c>
      <c r="AB28" s="104">
        <v>0</v>
      </c>
      <c r="AC28" s="158">
        <v>0</v>
      </c>
      <c r="AD28" s="158">
        <v>0</v>
      </c>
      <c r="AE28" s="158">
        <v>0</v>
      </c>
      <c r="AF28"/>
    </row>
    <row r="29" spans="1:32" x14ac:dyDescent="0.35">
      <c r="A29" s="99" t="s">
        <v>30</v>
      </c>
      <c r="B29" s="104">
        <v>0</v>
      </c>
      <c r="C29" s="104">
        <v>0</v>
      </c>
      <c r="D29" s="104">
        <v>0</v>
      </c>
      <c r="E29" s="104">
        <v>0</v>
      </c>
      <c r="F29" s="104">
        <v>0</v>
      </c>
      <c r="G29" s="158">
        <v>0</v>
      </c>
      <c r="H29" s="158">
        <v>0</v>
      </c>
      <c r="I29" s="104">
        <v>0</v>
      </c>
      <c r="J29" s="158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58">
        <v>0</v>
      </c>
      <c r="U29" s="104">
        <v>1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58">
        <v>0</v>
      </c>
      <c r="AD29" s="158">
        <v>0</v>
      </c>
      <c r="AE29" s="158">
        <v>0</v>
      </c>
      <c r="AF29"/>
    </row>
    <row r="30" spans="1:32" x14ac:dyDescent="0.35">
      <c r="A30" s="99" t="s">
        <v>28</v>
      </c>
      <c r="B30" s="104">
        <v>0</v>
      </c>
      <c r="C30" s="104">
        <v>0</v>
      </c>
      <c r="D30" s="104">
        <v>0</v>
      </c>
      <c r="E30" s="104">
        <v>0</v>
      </c>
      <c r="F30" s="104">
        <v>0</v>
      </c>
      <c r="G30" s="158">
        <v>0</v>
      </c>
      <c r="H30" s="158">
        <v>0</v>
      </c>
      <c r="I30" s="104">
        <v>0</v>
      </c>
      <c r="J30" s="158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850</v>
      </c>
      <c r="Q30" s="104">
        <v>0</v>
      </c>
      <c r="R30" s="104">
        <v>0</v>
      </c>
      <c r="S30" s="104">
        <v>0</v>
      </c>
      <c r="T30" s="158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58">
        <v>0</v>
      </c>
      <c r="AD30" s="158">
        <v>0</v>
      </c>
      <c r="AE30" s="158">
        <v>0</v>
      </c>
      <c r="AF30"/>
    </row>
    <row r="31" spans="1:32" x14ac:dyDescent="0.35">
      <c r="A31" s="99" t="s">
        <v>35</v>
      </c>
      <c r="B31" s="104">
        <v>0</v>
      </c>
      <c r="C31" s="104">
        <v>0</v>
      </c>
      <c r="D31" s="104">
        <v>0</v>
      </c>
      <c r="E31" s="104">
        <v>0</v>
      </c>
      <c r="F31" s="104">
        <v>0</v>
      </c>
      <c r="G31" s="158">
        <v>0</v>
      </c>
      <c r="H31" s="158">
        <v>0</v>
      </c>
      <c r="I31" s="104">
        <v>0</v>
      </c>
      <c r="J31" s="158">
        <v>0</v>
      </c>
      <c r="K31" s="104">
        <v>72</v>
      </c>
      <c r="L31" s="104">
        <v>0</v>
      </c>
      <c r="M31" s="104">
        <v>10</v>
      </c>
      <c r="N31" s="104">
        <v>0</v>
      </c>
      <c r="O31" s="104">
        <v>1400</v>
      </c>
      <c r="P31" s="104">
        <v>650</v>
      </c>
      <c r="Q31" s="104">
        <v>0</v>
      </c>
      <c r="R31" s="104">
        <v>1832</v>
      </c>
      <c r="S31" s="104">
        <v>2553</v>
      </c>
      <c r="T31" s="158">
        <v>0</v>
      </c>
      <c r="U31" s="104">
        <v>1748</v>
      </c>
      <c r="V31" s="104">
        <v>422</v>
      </c>
      <c r="W31" s="104">
        <v>226</v>
      </c>
      <c r="X31" s="104">
        <v>0</v>
      </c>
      <c r="Y31" s="104">
        <v>281</v>
      </c>
      <c r="Z31" s="104">
        <v>1061</v>
      </c>
      <c r="AA31" s="104">
        <v>351</v>
      </c>
      <c r="AB31" s="104">
        <v>1966</v>
      </c>
      <c r="AC31" s="158">
        <v>0</v>
      </c>
      <c r="AD31" s="158">
        <v>0</v>
      </c>
      <c r="AE31" s="158">
        <v>0</v>
      </c>
      <c r="AF31"/>
    </row>
    <row r="32" spans="1:32" x14ac:dyDescent="0.35">
      <c r="A32" s="99" t="s">
        <v>46</v>
      </c>
      <c r="B32" s="104">
        <v>60</v>
      </c>
      <c r="C32" s="104">
        <v>0</v>
      </c>
      <c r="D32" s="104">
        <v>35</v>
      </c>
      <c r="E32" s="104">
        <v>140</v>
      </c>
      <c r="F32" s="104">
        <v>150</v>
      </c>
      <c r="G32" s="158">
        <v>0</v>
      </c>
      <c r="H32" s="158">
        <v>0</v>
      </c>
      <c r="I32" s="104">
        <v>0</v>
      </c>
      <c r="J32" s="158">
        <v>0</v>
      </c>
      <c r="K32" s="104">
        <v>0</v>
      </c>
      <c r="L32" s="104">
        <v>0</v>
      </c>
      <c r="M32" s="104">
        <v>189</v>
      </c>
      <c r="N32" s="104">
        <v>76</v>
      </c>
      <c r="O32" s="104">
        <v>0</v>
      </c>
      <c r="P32" s="104">
        <v>0</v>
      </c>
      <c r="Q32" s="104">
        <v>0</v>
      </c>
      <c r="R32" s="104">
        <v>2</v>
      </c>
      <c r="S32" s="104">
        <v>0</v>
      </c>
      <c r="T32" s="158">
        <v>0</v>
      </c>
      <c r="U32" s="104">
        <v>2400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58">
        <v>0</v>
      </c>
      <c r="AD32" s="158">
        <v>0</v>
      </c>
      <c r="AE32" s="158">
        <v>0</v>
      </c>
      <c r="AF32"/>
    </row>
    <row r="33" spans="1:32" x14ac:dyDescent="0.35">
      <c r="A33" s="99" t="s">
        <v>45</v>
      </c>
      <c r="B33" s="104">
        <v>0</v>
      </c>
      <c r="C33" s="104">
        <v>0</v>
      </c>
      <c r="D33" s="104">
        <v>0</v>
      </c>
      <c r="E33" s="104">
        <v>29</v>
      </c>
      <c r="F33" s="104">
        <v>0</v>
      </c>
      <c r="G33" s="158">
        <v>0</v>
      </c>
      <c r="H33" s="158">
        <v>0</v>
      </c>
      <c r="I33" s="104">
        <v>0</v>
      </c>
      <c r="J33" s="158">
        <v>0</v>
      </c>
      <c r="K33" s="104">
        <v>0</v>
      </c>
      <c r="L33" s="104">
        <v>0</v>
      </c>
      <c r="M33" s="104">
        <v>13</v>
      </c>
      <c r="N33" s="104">
        <v>5</v>
      </c>
      <c r="O33" s="104">
        <v>0</v>
      </c>
      <c r="P33" s="104">
        <v>0</v>
      </c>
      <c r="Q33" s="104">
        <v>0</v>
      </c>
      <c r="R33" s="104">
        <v>0</v>
      </c>
      <c r="S33" s="104">
        <v>3</v>
      </c>
      <c r="T33" s="158">
        <v>0</v>
      </c>
      <c r="U33" s="104">
        <v>150</v>
      </c>
      <c r="V33" s="104">
        <v>0</v>
      </c>
      <c r="W33" s="104">
        <v>0</v>
      </c>
      <c r="X33" s="104">
        <v>0</v>
      </c>
      <c r="Y33" s="104">
        <v>0</v>
      </c>
      <c r="Z33" s="104">
        <v>23</v>
      </c>
      <c r="AA33" s="104">
        <v>0</v>
      </c>
      <c r="AB33" s="104">
        <v>0</v>
      </c>
      <c r="AC33" s="158">
        <v>0</v>
      </c>
      <c r="AD33" s="158">
        <v>0</v>
      </c>
      <c r="AE33" s="158">
        <v>0</v>
      </c>
      <c r="AF33"/>
    </row>
    <row r="34" spans="1:32" x14ac:dyDescent="0.35">
      <c r="A34" s="99" t="s">
        <v>8</v>
      </c>
      <c r="B34" s="104">
        <v>300</v>
      </c>
      <c r="C34" s="104">
        <v>1300</v>
      </c>
      <c r="D34" s="104">
        <v>142</v>
      </c>
      <c r="E34" s="104">
        <v>0</v>
      </c>
      <c r="F34" s="104">
        <v>555</v>
      </c>
      <c r="G34" s="158">
        <v>0</v>
      </c>
      <c r="H34" s="158">
        <v>0</v>
      </c>
      <c r="I34" s="104">
        <v>60</v>
      </c>
      <c r="J34" s="158">
        <v>0</v>
      </c>
      <c r="K34" s="104">
        <v>12</v>
      </c>
      <c r="L34" s="104">
        <v>0</v>
      </c>
      <c r="M34" s="104">
        <v>7</v>
      </c>
      <c r="N34" s="104">
        <v>248</v>
      </c>
      <c r="O34" s="104">
        <v>14</v>
      </c>
      <c r="P34" s="104">
        <v>0</v>
      </c>
      <c r="Q34" s="104">
        <v>6</v>
      </c>
      <c r="R34" s="104">
        <v>4</v>
      </c>
      <c r="S34" s="104">
        <v>6</v>
      </c>
      <c r="T34" s="158">
        <v>0</v>
      </c>
      <c r="U34" s="104">
        <v>5</v>
      </c>
      <c r="V34" s="104">
        <v>0</v>
      </c>
      <c r="W34" s="104">
        <v>0</v>
      </c>
      <c r="X34" s="104">
        <v>0</v>
      </c>
      <c r="Y34" s="104">
        <v>3</v>
      </c>
      <c r="Z34" s="104">
        <v>24</v>
      </c>
      <c r="AA34" s="104">
        <v>2</v>
      </c>
      <c r="AB34" s="104">
        <v>1</v>
      </c>
      <c r="AC34" s="158">
        <v>0</v>
      </c>
      <c r="AD34" s="158">
        <v>0</v>
      </c>
      <c r="AE34" s="158">
        <v>0</v>
      </c>
      <c r="AF34"/>
    </row>
    <row r="35" spans="1:32" x14ac:dyDescent="0.35">
      <c r="A35" s="99" t="s">
        <v>36</v>
      </c>
      <c r="B35" s="104">
        <v>33</v>
      </c>
      <c r="C35" s="104">
        <v>0</v>
      </c>
      <c r="D35" s="104">
        <v>0</v>
      </c>
      <c r="E35" s="104">
        <v>0</v>
      </c>
      <c r="F35" s="104">
        <v>0</v>
      </c>
      <c r="G35" s="158">
        <v>0</v>
      </c>
      <c r="H35" s="158">
        <v>0</v>
      </c>
      <c r="I35" s="104">
        <v>290</v>
      </c>
      <c r="J35" s="158">
        <v>0</v>
      </c>
      <c r="K35" s="104">
        <v>219</v>
      </c>
      <c r="L35" s="104">
        <v>209</v>
      </c>
      <c r="M35" s="104">
        <v>600</v>
      </c>
      <c r="N35" s="104">
        <v>1078</v>
      </c>
      <c r="O35" s="104">
        <v>480</v>
      </c>
      <c r="P35" s="104">
        <v>260</v>
      </c>
      <c r="Q35" s="104">
        <v>13</v>
      </c>
      <c r="R35" s="104">
        <v>33</v>
      </c>
      <c r="S35" s="104">
        <v>119</v>
      </c>
      <c r="T35" s="158">
        <v>0</v>
      </c>
      <c r="U35" s="104">
        <v>1350</v>
      </c>
      <c r="V35" s="104">
        <v>433</v>
      </c>
      <c r="W35" s="104">
        <v>1024</v>
      </c>
      <c r="X35" s="104">
        <v>785</v>
      </c>
      <c r="Y35" s="104">
        <v>1</v>
      </c>
      <c r="Z35" s="104">
        <v>653</v>
      </c>
      <c r="AA35" s="104">
        <v>204</v>
      </c>
      <c r="AB35" s="104">
        <v>478</v>
      </c>
      <c r="AC35" s="158">
        <v>0</v>
      </c>
      <c r="AD35" s="158">
        <v>0</v>
      </c>
      <c r="AE35" s="158">
        <v>0</v>
      </c>
      <c r="AF35"/>
    </row>
    <row r="36" spans="1:32" x14ac:dyDescent="0.35">
      <c r="A36" s="99" t="s">
        <v>9</v>
      </c>
      <c r="B36" s="104">
        <v>1</v>
      </c>
      <c r="C36" s="104">
        <v>0</v>
      </c>
      <c r="D36" s="104">
        <v>0</v>
      </c>
      <c r="E36" s="104">
        <v>0</v>
      </c>
      <c r="F36" s="104">
        <v>0</v>
      </c>
      <c r="G36" s="158">
        <v>0</v>
      </c>
      <c r="H36" s="158">
        <v>0</v>
      </c>
      <c r="I36" s="104">
        <v>0</v>
      </c>
      <c r="J36" s="158">
        <v>0</v>
      </c>
      <c r="K36" s="104">
        <v>0</v>
      </c>
      <c r="L36" s="104">
        <v>0</v>
      </c>
      <c r="M36" s="104">
        <v>54</v>
      </c>
      <c r="N36" s="104">
        <v>0</v>
      </c>
      <c r="O36" s="104">
        <v>132</v>
      </c>
      <c r="P36" s="104">
        <v>5</v>
      </c>
      <c r="Q36" s="104">
        <v>1</v>
      </c>
      <c r="R36" s="104">
        <v>0</v>
      </c>
      <c r="S36" s="104">
        <v>0</v>
      </c>
      <c r="T36" s="158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2</v>
      </c>
      <c r="Z36" s="104">
        <v>29</v>
      </c>
      <c r="AA36" s="104">
        <v>0</v>
      </c>
      <c r="AB36" s="104">
        <v>10</v>
      </c>
      <c r="AC36" s="158">
        <v>0</v>
      </c>
      <c r="AD36" s="158">
        <v>0</v>
      </c>
      <c r="AE36" s="158">
        <v>0</v>
      </c>
      <c r="AF36"/>
    </row>
    <row r="37" spans="1:32" x14ac:dyDescent="0.35">
      <c r="A37" s="99" t="s">
        <v>27</v>
      </c>
      <c r="B37" s="104">
        <v>0</v>
      </c>
      <c r="C37" s="104">
        <v>0</v>
      </c>
      <c r="D37" s="104">
        <v>0</v>
      </c>
      <c r="E37" s="104">
        <v>0</v>
      </c>
      <c r="F37" s="104">
        <v>0</v>
      </c>
      <c r="G37" s="158">
        <v>0</v>
      </c>
      <c r="H37" s="158">
        <v>0</v>
      </c>
      <c r="I37" s="104">
        <v>0</v>
      </c>
      <c r="J37" s="158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1</v>
      </c>
      <c r="P37" s="104">
        <v>0</v>
      </c>
      <c r="Q37" s="104">
        <v>0</v>
      </c>
      <c r="R37" s="104">
        <v>0</v>
      </c>
      <c r="S37" s="104">
        <v>0</v>
      </c>
      <c r="T37" s="158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58">
        <v>0</v>
      </c>
      <c r="AD37" s="158">
        <v>0</v>
      </c>
      <c r="AE37" s="158">
        <v>0</v>
      </c>
      <c r="AF37"/>
    </row>
    <row r="38" spans="1:32" x14ac:dyDescent="0.35">
      <c r="A38" s="99" t="s">
        <v>10</v>
      </c>
      <c r="B38" s="104">
        <v>1</v>
      </c>
      <c r="C38" s="104">
        <v>0</v>
      </c>
      <c r="D38" s="104">
        <v>0</v>
      </c>
      <c r="E38" s="104">
        <v>0</v>
      </c>
      <c r="F38" s="104">
        <v>0</v>
      </c>
      <c r="G38" s="158">
        <v>0</v>
      </c>
      <c r="H38" s="158">
        <v>0</v>
      </c>
      <c r="I38" s="104">
        <v>0</v>
      </c>
      <c r="J38" s="158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45</v>
      </c>
      <c r="S38" s="104">
        <v>21</v>
      </c>
      <c r="T38" s="158">
        <v>0</v>
      </c>
      <c r="U38" s="104">
        <v>280</v>
      </c>
      <c r="V38" s="104">
        <v>98</v>
      </c>
      <c r="W38" s="104">
        <v>52</v>
      </c>
      <c r="X38" s="104">
        <v>160</v>
      </c>
      <c r="Y38" s="104">
        <v>1</v>
      </c>
      <c r="Z38" s="104">
        <v>111</v>
      </c>
      <c r="AA38" s="104">
        <v>0</v>
      </c>
      <c r="AB38" s="104">
        <v>56</v>
      </c>
      <c r="AC38" s="158">
        <v>0</v>
      </c>
      <c r="AD38" s="158">
        <v>0</v>
      </c>
      <c r="AE38" s="158">
        <v>0</v>
      </c>
      <c r="AF38"/>
    </row>
    <row r="39" spans="1:32" x14ac:dyDescent="0.35">
      <c r="A39" s="99" t="s">
        <v>29</v>
      </c>
      <c r="B39" s="104">
        <v>0</v>
      </c>
      <c r="C39" s="104">
        <v>0</v>
      </c>
      <c r="D39" s="104">
        <v>0</v>
      </c>
      <c r="E39" s="104">
        <v>0</v>
      </c>
      <c r="F39" s="104">
        <v>0</v>
      </c>
      <c r="G39" s="158">
        <v>0</v>
      </c>
      <c r="H39" s="158">
        <v>0</v>
      </c>
      <c r="I39" s="104">
        <v>0</v>
      </c>
      <c r="J39" s="158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9</v>
      </c>
      <c r="R39" s="104">
        <v>0</v>
      </c>
      <c r="S39" s="104">
        <v>0</v>
      </c>
      <c r="T39" s="158">
        <v>0</v>
      </c>
      <c r="U39" s="104">
        <v>0</v>
      </c>
      <c r="V39" s="104">
        <v>1</v>
      </c>
      <c r="W39" s="104">
        <v>0</v>
      </c>
      <c r="X39" s="104">
        <v>0</v>
      </c>
      <c r="Y39" s="104">
        <v>203</v>
      </c>
      <c r="Z39" s="104">
        <v>6</v>
      </c>
      <c r="AA39" s="104">
        <v>0</v>
      </c>
      <c r="AB39" s="104">
        <v>0</v>
      </c>
      <c r="AC39" s="158">
        <v>0</v>
      </c>
      <c r="AD39" s="158">
        <v>0</v>
      </c>
      <c r="AE39" s="158">
        <v>0</v>
      </c>
      <c r="AF39"/>
    </row>
    <row r="40" spans="1:32" x14ac:dyDescent="0.35">
      <c r="A40" s="99" t="s">
        <v>11</v>
      </c>
      <c r="B40" s="104">
        <v>1</v>
      </c>
      <c r="C40" s="104">
        <v>0</v>
      </c>
      <c r="D40" s="104">
        <v>0</v>
      </c>
      <c r="E40" s="104">
        <v>0</v>
      </c>
      <c r="F40" s="104">
        <v>0</v>
      </c>
      <c r="G40" s="158">
        <v>0</v>
      </c>
      <c r="H40" s="158">
        <v>0</v>
      </c>
      <c r="I40" s="104">
        <v>0</v>
      </c>
      <c r="J40" s="158">
        <v>0</v>
      </c>
      <c r="K40" s="104">
        <v>380</v>
      </c>
      <c r="L40" s="104">
        <v>187</v>
      </c>
      <c r="M40" s="104">
        <v>740</v>
      </c>
      <c r="N40" s="104">
        <v>7</v>
      </c>
      <c r="O40" s="104">
        <v>40</v>
      </c>
      <c r="P40" s="104">
        <v>0</v>
      </c>
      <c r="Q40" s="104">
        <v>6</v>
      </c>
      <c r="R40" s="104">
        <v>1144</v>
      </c>
      <c r="S40" s="104">
        <v>81</v>
      </c>
      <c r="T40" s="158">
        <v>0</v>
      </c>
      <c r="U40" s="104">
        <v>2683</v>
      </c>
      <c r="V40" s="104">
        <v>1297</v>
      </c>
      <c r="W40" s="104">
        <v>905</v>
      </c>
      <c r="X40" s="104">
        <v>2626</v>
      </c>
      <c r="Y40" s="104">
        <v>0</v>
      </c>
      <c r="Z40" s="104">
        <v>436</v>
      </c>
      <c r="AA40" s="104">
        <v>214</v>
      </c>
      <c r="AB40" s="104">
        <v>2458</v>
      </c>
      <c r="AC40" s="158">
        <v>0</v>
      </c>
      <c r="AD40" s="158">
        <v>0</v>
      </c>
      <c r="AE40" s="158">
        <v>0</v>
      </c>
      <c r="AF40"/>
    </row>
    <row r="41" spans="1:32" x14ac:dyDescent="0.35">
      <c r="A41" s="99" t="s">
        <v>12</v>
      </c>
      <c r="B41" s="104">
        <v>15</v>
      </c>
      <c r="C41" s="104">
        <v>0</v>
      </c>
      <c r="D41" s="104">
        <v>0</v>
      </c>
      <c r="E41" s="104">
        <v>0</v>
      </c>
      <c r="F41" s="104">
        <v>0</v>
      </c>
      <c r="G41" s="158">
        <v>0</v>
      </c>
      <c r="H41" s="158">
        <v>0</v>
      </c>
      <c r="I41" s="104">
        <v>230</v>
      </c>
      <c r="J41" s="158">
        <v>0</v>
      </c>
      <c r="K41" s="104">
        <v>574</v>
      </c>
      <c r="L41" s="104">
        <v>663</v>
      </c>
      <c r="M41" s="104">
        <v>370</v>
      </c>
      <c r="N41" s="104">
        <v>915</v>
      </c>
      <c r="O41" s="104">
        <v>2198</v>
      </c>
      <c r="P41" s="104">
        <v>530</v>
      </c>
      <c r="Q41" s="104">
        <v>166</v>
      </c>
      <c r="R41" s="104">
        <v>75</v>
      </c>
      <c r="S41" s="104">
        <v>1094</v>
      </c>
      <c r="T41" s="158">
        <v>0</v>
      </c>
      <c r="U41" s="104">
        <v>2062</v>
      </c>
      <c r="V41" s="104">
        <v>624</v>
      </c>
      <c r="W41" s="104">
        <v>567</v>
      </c>
      <c r="X41" s="104">
        <v>1672</v>
      </c>
      <c r="Y41" s="104">
        <v>1641</v>
      </c>
      <c r="Z41" s="104">
        <v>341</v>
      </c>
      <c r="AA41" s="104">
        <v>135</v>
      </c>
      <c r="AB41" s="104">
        <v>1417</v>
      </c>
      <c r="AC41" s="158">
        <v>0</v>
      </c>
      <c r="AD41" s="158">
        <v>0</v>
      </c>
      <c r="AE41" s="158">
        <v>0</v>
      </c>
      <c r="AF41"/>
    </row>
    <row r="42" spans="1:32" x14ac:dyDescent="0.35">
      <c r="A42" s="99" t="s">
        <v>39</v>
      </c>
      <c r="B42" s="104">
        <v>0</v>
      </c>
      <c r="C42" s="104">
        <v>0</v>
      </c>
      <c r="D42" s="104">
        <v>0</v>
      </c>
      <c r="E42" s="104">
        <v>0</v>
      </c>
      <c r="F42" s="104">
        <v>0</v>
      </c>
      <c r="G42" s="158">
        <v>0</v>
      </c>
      <c r="H42" s="158">
        <v>0</v>
      </c>
      <c r="I42" s="104">
        <v>0</v>
      </c>
      <c r="J42" s="158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58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2</v>
      </c>
      <c r="AC42" s="158">
        <v>0</v>
      </c>
      <c r="AD42" s="158">
        <v>0</v>
      </c>
      <c r="AE42" s="158">
        <v>0</v>
      </c>
      <c r="AF42"/>
    </row>
    <row r="43" spans="1:32" x14ac:dyDescent="0.35">
      <c r="A43" s="99" t="s">
        <v>17</v>
      </c>
      <c r="B43" s="104">
        <v>0</v>
      </c>
      <c r="C43" s="104">
        <v>0</v>
      </c>
      <c r="D43" s="104">
        <v>0</v>
      </c>
      <c r="E43" s="104">
        <v>0</v>
      </c>
      <c r="F43" s="104">
        <v>0</v>
      </c>
      <c r="G43" s="158">
        <v>0</v>
      </c>
      <c r="H43" s="158">
        <v>0</v>
      </c>
      <c r="I43" s="104">
        <v>0</v>
      </c>
      <c r="J43" s="158">
        <v>0</v>
      </c>
      <c r="K43" s="104">
        <v>10</v>
      </c>
      <c r="L43" s="104">
        <v>2</v>
      </c>
      <c r="M43" s="104">
        <v>0</v>
      </c>
      <c r="N43" s="104">
        <v>344</v>
      </c>
      <c r="O43" s="104">
        <v>815</v>
      </c>
      <c r="P43" s="104">
        <v>1</v>
      </c>
      <c r="Q43" s="104">
        <v>0</v>
      </c>
      <c r="R43" s="104">
        <v>0</v>
      </c>
      <c r="S43" s="104">
        <v>0</v>
      </c>
      <c r="T43" s="158">
        <v>0</v>
      </c>
      <c r="U43" s="104">
        <v>27</v>
      </c>
      <c r="V43" s="104">
        <v>0</v>
      </c>
      <c r="W43" s="104">
        <v>1</v>
      </c>
      <c r="X43" s="104">
        <v>44</v>
      </c>
      <c r="Y43" s="104">
        <v>9</v>
      </c>
      <c r="Z43" s="104">
        <v>3</v>
      </c>
      <c r="AA43" s="104">
        <v>0</v>
      </c>
      <c r="AB43" s="104">
        <v>20</v>
      </c>
      <c r="AC43" s="158">
        <v>0</v>
      </c>
      <c r="AD43" s="158">
        <v>0</v>
      </c>
      <c r="AE43" s="158">
        <v>0</v>
      </c>
      <c r="AF43"/>
    </row>
    <row r="44" spans="1:32" x14ac:dyDescent="0.35">
      <c r="A44" s="99" t="s">
        <v>26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58">
        <v>0</v>
      </c>
      <c r="H44" s="158">
        <v>0</v>
      </c>
      <c r="I44" s="104">
        <v>0</v>
      </c>
      <c r="J44" s="158">
        <v>0</v>
      </c>
      <c r="K44" s="104">
        <v>0</v>
      </c>
      <c r="L44" s="104">
        <v>0</v>
      </c>
      <c r="M44" s="104">
        <v>4</v>
      </c>
      <c r="N44" s="104">
        <v>2</v>
      </c>
      <c r="O44" s="104">
        <v>0</v>
      </c>
      <c r="P44" s="104">
        <v>0</v>
      </c>
      <c r="Q44" s="104">
        <v>7</v>
      </c>
      <c r="R44" s="104">
        <v>2</v>
      </c>
      <c r="S44" s="104">
        <v>3</v>
      </c>
      <c r="T44" s="158">
        <v>0</v>
      </c>
      <c r="U44" s="104">
        <v>14</v>
      </c>
      <c r="V44" s="104">
        <v>4</v>
      </c>
      <c r="W44" s="104">
        <v>0</v>
      </c>
      <c r="X44" s="104">
        <v>2</v>
      </c>
      <c r="Y44" s="104">
        <v>0</v>
      </c>
      <c r="Z44" s="104">
        <v>4</v>
      </c>
      <c r="AA44" s="104">
        <v>1</v>
      </c>
      <c r="AB44" s="104">
        <v>1</v>
      </c>
      <c r="AC44" s="158">
        <v>0</v>
      </c>
      <c r="AD44" s="158">
        <v>0</v>
      </c>
      <c r="AE44" s="158">
        <v>0</v>
      </c>
      <c r="AF44"/>
    </row>
    <row r="45" spans="1:32" x14ac:dyDescent="0.35">
      <c r="A45" s="99" t="s">
        <v>47</v>
      </c>
      <c r="B45" s="104">
        <v>0</v>
      </c>
      <c r="C45" s="104">
        <v>0</v>
      </c>
      <c r="D45" s="104">
        <v>0</v>
      </c>
      <c r="E45" s="104">
        <v>2</v>
      </c>
      <c r="F45" s="104">
        <v>1</v>
      </c>
      <c r="G45" s="158">
        <v>0</v>
      </c>
      <c r="H45" s="158">
        <v>0</v>
      </c>
      <c r="I45" s="104">
        <v>0</v>
      </c>
      <c r="J45" s="158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18</v>
      </c>
      <c r="S45" s="104">
        <v>0</v>
      </c>
      <c r="T45" s="158">
        <v>0</v>
      </c>
      <c r="U45" s="104">
        <v>50</v>
      </c>
      <c r="V45" s="104">
        <v>60</v>
      </c>
      <c r="W45" s="104">
        <v>4</v>
      </c>
      <c r="X45" s="104">
        <v>16</v>
      </c>
      <c r="Y45" s="104">
        <v>5</v>
      </c>
      <c r="Z45" s="104">
        <v>3</v>
      </c>
      <c r="AA45" s="104">
        <v>1</v>
      </c>
      <c r="AB45" s="104">
        <v>0</v>
      </c>
      <c r="AC45" s="158">
        <v>0</v>
      </c>
      <c r="AD45" s="158">
        <v>0</v>
      </c>
      <c r="AE45" s="158">
        <v>0</v>
      </c>
      <c r="AF45"/>
    </row>
    <row r="46" spans="1:32" x14ac:dyDescent="0.35">
      <c r="A46" s="99" t="s">
        <v>13</v>
      </c>
      <c r="B46" s="104">
        <v>10</v>
      </c>
      <c r="C46" s="104">
        <v>0</v>
      </c>
      <c r="D46" s="104">
        <v>0</v>
      </c>
      <c r="E46" s="104">
        <v>0</v>
      </c>
      <c r="F46" s="104">
        <v>0</v>
      </c>
      <c r="G46" s="158">
        <v>0</v>
      </c>
      <c r="H46" s="158">
        <v>0</v>
      </c>
      <c r="I46" s="104">
        <v>21</v>
      </c>
      <c r="J46" s="158">
        <v>0</v>
      </c>
      <c r="K46" s="104">
        <v>198</v>
      </c>
      <c r="L46" s="104">
        <v>87</v>
      </c>
      <c r="M46" s="104">
        <v>2</v>
      </c>
      <c r="N46" s="104">
        <v>156</v>
      </c>
      <c r="O46" s="104">
        <v>55</v>
      </c>
      <c r="P46" s="104">
        <v>12</v>
      </c>
      <c r="Q46" s="104">
        <v>6</v>
      </c>
      <c r="R46" s="104">
        <v>86</v>
      </c>
      <c r="S46" s="104">
        <v>28</v>
      </c>
      <c r="T46" s="158">
        <v>0</v>
      </c>
      <c r="U46" s="104">
        <v>54</v>
      </c>
      <c r="V46" s="104">
        <v>30</v>
      </c>
      <c r="W46" s="104">
        <v>666</v>
      </c>
      <c r="X46" s="104">
        <v>53</v>
      </c>
      <c r="Y46" s="104">
        <v>79</v>
      </c>
      <c r="Z46" s="104">
        <v>115</v>
      </c>
      <c r="AA46" s="104">
        <v>78</v>
      </c>
      <c r="AB46" s="104">
        <v>253</v>
      </c>
      <c r="AC46" s="158">
        <v>0</v>
      </c>
      <c r="AD46" s="158">
        <v>0</v>
      </c>
      <c r="AE46" s="158">
        <v>0</v>
      </c>
      <c r="AF46"/>
    </row>
    <row r="47" spans="1:32" x14ac:dyDescent="0.35">
      <c r="A47" s="99" t="s">
        <v>20</v>
      </c>
      <c r="B47" s="104">
        <v>0</v>
      </c>
      <c r="C47" s="104">
        <v>10</v>
      </c>
      <c r="D47" s="104">
        <v>0</v>
      </c>
      <c r="E47" s="104">
        <v>0</v>
      </c>
      <c r="F47" s="104">
        <v>0</v>
      </c>
      <c r="G47" s="158">
        <v>0</v>
      </c>
      <c r="H47" s="158">
        <v>0</v>
      </c>
      <c r="I47" s="104">
        <v>0</v>
      </c>
      <c r="J47" s="158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58">
        <v>0</v>
      </c>
      <c r="U47" s="104">
        <v>1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58">
        <v>0</v>
      </c>
      <c r="AD47" s="158">
        <v>0</v>
      </c>
      <c r="AE47" s="158">
        <v>0</v>
      </c>
      <c r="AF47"/>
    </row>
    <row r="48" spans="1:32" x14ac:dyDescent="0.35">
      <c r="A48" s="99" t="s">
        <v>21</v>
      </c>
      <c r="B48" s="104">
        <v>0</v>
      </c>
      <c r="C48" s="104">
        <v>3</v>
      </c>
      <c r="D48" s="104">
        <v>0</v>
      </c>
      <c r="E48" s="104">
        <v>0</v>
      </c>
      <c r="F48" s="104">
        <v>0</v>
      </c>
      <c r="G48" s="158">
        <v>0</v>
      </c>
      <c r="H48" s="158">
        <v>0</v>
      </c>
      <c r="I48" s="104">
        <v>0</v>
      </c>
      <c r="J48" s="158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58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58">
        <v>0</v>
      </c>
      <c r="AD48" s="158">
        <v>0</v>
      </c>
      <c r="AE48" s="158">
        <v>0</v>
      </c>
      <c r="AF48"/>
    </row>
    <row r="49" spans="1:32" ht="15" thickBot="1" x14ac:dyDescent="0.4">
      <c r="A49" s="100" t="s">
        <v>53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59">
        <v>0</v>
      </c>
      <c r="H49" s="159">
        <v>0</v>
      </c>
      <c r="I49" s="107">
        <v>0</v>
      </c>
      <c r="J49" s="159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59">
        <v>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1</v>
      </c>
      <c r="AA49" s="107">
        <v>0</v>
      </c>
      <c r="AB49" s="107">
        <v>0</v>
      </c>
      <c r="AC49" s="159">
        <v>0</v>
      </c>
      <c r="AD49" s="159">
        <v>0</v>
      </c>
      <c r="AE49" s="159">
        <v>0</v>
      </c>
      <c r="AF49" s="160"/>
    </row>
    <row r="50" spans="1:32" x14ac:dyDescent="0.35">
      <c r="A50" s="102" t="s">
        <v>49</v>
      </c>
      <c r="B50" s="105">
        <v>0</v>
      </c>
      <c r="C50" s="105">
        <v>0</v>
      </c>
      <c r="D50" s="105">
        <v>1300</v>
      </c>
      <c r="E50" s="105">
        <v>260</v>
      </c>
      <c r="F50" s="105">
        <v>4200</v>
      </c>
      <c r="G50" s="105"/>
      <c r="H50" s="105"/>
      <c r="I50" s="105">
        <v>2200</v>
      </c>
      <c r="J50" s="105"/>
      <c r="K50" s="105">
        <v>0</v>
      </c>
      <c r="L50" s="105">
        <v>350</v>
      </c>
      <c r="M50" s="105">
        <v>750</v>
      </c>
      <c r="N50" s="105">
        <v>15200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/>
      <c r="U50" s="105">
        <v>26084</v>
      </c>
      <c r="V50" s="105">
        <v>550</v>
      </c>
      <c r="W50" s="105">
        <v>90</v>
      </c>
      <c r="X50" s="105">
        <v>1075</v>
      </c>
      <c r="Y50" s="105">
        <v>0</v>
      </c>
      <c r="Z50" s="105">
        <v>338</v>
      </c>
      <c r="AA50" s="162">
        <v>203</v>
      </c>
      <c r="AB50" s="105">
        <v>560</v>
      </c>
      <c r="AC50" s="105"/>
      <c r="AD50" s="105"/>
      <c r="AE50" s="105"/>
      <c r="AF50" s="161"/>
    </row>
    <row r="51" spans="1:32" x14ac:dyDescent="0.35">
      <c r="A51" s="103" t="s">
        <v>51</v>
      </c>
      <c r="B51" s="105">
        <v>0</v>
      </c>
      <c r="C51" s="105">
        <v>0</v>
      </c>
      <c r="D51" s="104">
        <v>0</v>
      </c>
      <c r="E51" s="104">
        <v>0</v>
      </c>
      <c r="F51" s="104">
        <v>0</v>
      </c>
      <c r="G51" s="104"/>
      <c r="H51" s="104"/>
      <c r="I51" s="105">
        <v>0</v>
      </c>
      <c r="J51" s="104"/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5">
        <v>0</v>
      </c>
      <c r="Q51" s="105">
        <v>0</v>
      </c>
      <c r="R51" s="104">
        <v>0</v>
      </c>
      <c r="S51" s="105">
        <v>0</v>
      </c>
      <c r="T51" s="105"/>
      <c r="U51" s="105">
        <v>400</v>
      </c>
      <c r="V51" s="105">
        <v>54</v>
      </c>
      <c r="W51" s="105">
        <v>0</v>
      </c>
      <c r="X51" s="105">
        <v>0</v>
      </c>
      <c r="Y51" s="105">
        <v>0</v>
      </c>
      <c r="Z51" s="105">
        <v>0</v>
      </c>
      <c r="AA51" s="162">
        <v>80</v>
      </c>
      <c r="AB51" s="105">
        <v>0</v>
      </c>
      <c r="AC51" s="105"/>
      <c r="AD51" s="105"/>
      <c r="AE51" s="105"/>
      <c r="AF51" s="161"/>
    </row>
    <row r="52" spans="1:32" x14ac:dyDescent="0.35">
      <c r="A52" s="103" t="s">
        <v>52</v>
      </c>
      <c r="B52" s="105">
        <v>0</v>
      </c>
      <c r="C52" s="105">
        <v>0</v>
      </c>
      <c r="D52" s="104">
        <v>0</v>
      </c>
      <c r="E52" s="104">
        <v>0</v>
      </c>
      <c r="F52" s="104">
        <v>0</v>
      </c>
      <c r="G52" s="104"/>
      <c r="H52" s="104"/>
      <c r="I52" s="105">
        <v>0</v>
      </c>
      <c r="J52" s="104"/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5">
        <v>0</v>
      </c>
      <c r="Q52" s="105">
        <v>0</v>
      </c>
      <c r="R52" s="104">
        <v>0</v>
      </c>
      <c r="S52" s="105">
        <v>0</v>
      </c>
      <c r="T52" s="105"/>
      <c r="U52" s="105">
        <v>0</v>
      </c>
      <c r="V52" s="105">
        <v>43</v>
      </c>
      <c r="W52" s="105">
        <v>0</v>
      </c>
      <c r="X52" s="105">
        <v>0</v>
      </c>
      <c r="Y52" s="105">
        <v>0</v>
      </c>
      <c r="Z52" s="105">
        <v>0</v>
      </c>
      <c r="AA52" s="106">
        <v>0</v>
      </c>
      <c r="AB52" s="105">
        <v>0</v>
      </c>
      <c r="AC52" s="105"/>
      <c r="AD52" s="105"/>
      <c r="AE52" s="105"/>
      <c r="AF52" s="161"/>
    </row>
    <row r="53" spans="1:32" x14ac:dyDescent="0.35">
      <c r="A53" s="103" t="s">
        <v>50</v>
      </c>
      <c r="B53" s="105">
        <v>0</v>
      </c>
      <c r="C53" s="105">
        <v>0</v>
      </c>
      <c r="D53" s="104">
        <v>0</v>
      </c>
      <c r="E53" s="104">
        <v>0</v>
      </c>
      <c r="F53" s="104">
        <v>0</v>
      </c>
      <c r="G53" s="104"/>
      <c r="H53" s="104"/>
      <c r="I53" s="105">
        <v>0</v>
      </c>
      <c r="J53" s="104"/>
      <c r="K53" s="104">
        <v>1750</v>
      </c>
      <c r="L53" s="104">
        <v>0</v>
      </c>
      <c r="M53" s="104">
        <v>0</v>
      </c>
      <c r="N53" s="104">
        <v>0</v>
      </c>
      <c r="O53" s="104">
        <v>40000</v>
      </c>
      <c r="P53" s="105">
        <v>0</v>
      </c>
      <c r="Q53" s="105">
        <v>0</v>
      </c>
      <c r="R53" s="104">
        <v>1921</v>
      </c>
      <c r="S53" s="105">
        <v>8781</v>
      </c>
      <c r="T53" s="105"/>
      <c r="U53" s="105">
        <v>4930</v>
      </c>
      <c r="V53" s="105">
        <v>10151</v>
      </c>
      <c r="W53" s="105">
        <v>300</v>
      </c>
      <c r="X53" s="105">
        <v>573</v>
      </c>
      <c r="Y53" s="105">
        <v>0</v>
      </c>
      <c r="Z53" s="105">
        <v>0</v>
      </c>
      <c r="AA53" s="162">
        <v>6134</v>
      </c>
      <c r="AB53" s="105">
        <v>0</v>
      </c>
      <c r="AC53" s="105"/>
      <c r="AD53" s="105"/>
      <c r="AE53" s="105"/>
      <c r="AF53" s="161"/>
    </row>
    <row r="54" spans="1:32" x14ac:dyDescent="0.35">
      <c r="AF54" s="161"/>
    </row>
    <row r="55" spans="1:32" x14ac:dyDescent="0.35">
      <c r="A55" s="103" t="s">
        <v>85</v>
      </c>
      <c r="B55" s="135">
        <f t="shared" ref="B55" si="1">SUM(B50:B53)/SUM(B2:B49,B50:B53)</f>
        <v>0</v>
      </c>
      <c r="C55" s="135">
        <f>SUM(C50:C53)/SUM(C2:C49)</f>
        <v>0</v>
      </c>
      <c r="D55" s="135">
        <f>SUM(D50:D53)/SUM(C2:C49,D50:D53)</f>
        <v>0.14937377915661265</v>
      </c>
      <c r="E55" s="135">
        <f>SUM(E50:E53)/SUM(D2:D49,E50:E53)</f>
        <v>3.123123123123123E-2</v>
      </c>
      <c r="F55" s="135">
        <f>SUM(F50:F53)/SUM(E2:E49,F50:F53)</f>
        <v>0.23956194387405885</v>
      </c>
      <c r="G55" s="135"/>
      <c r="H55" s="135"/>
      <c r="I55" s="135">
        <f>SUM(I50:I53)/SUM(I2:I53)</f>
        <v>0.11926704976688712</v>
      </c>
      <c r="J55" s="135"/>
      <c r="K55" s="135">
        <f t="shared" ref="K55:AB55" si="2">SUM(K50:K53)/SUM(K2:K53)</f>
        <v>4.8259886382438916E-2</v>
      </c>
      <c r="L55" s="135">
        <f t="shared" si="2"/>
        <v>1.6677785190126752E-2</v>
      </c>
      <c r="M55" s="135">
        <f t="shared" si="2"/>
        <v>3.1629554655870445E-2</v>
      </c>
      <c r="N55" s="135">
        <f t="shared" si="2"/>
        <v>0.19934426229508198</v>
      </c>
      <c r="O55" s="135">
        <f t="shared" si="2"/>
        <v>9.2870128091124174E-2</v>
      </c>
      <c r="P55" s="135">
        <f t="shared" si="2"/>
        <v>0</v>
      </c>
      <c r="Q55" s="135">
        <f t="shared" si="2"/>
        <v>0</v>
      </c>
      <c r="R55" s="135">
        <f t="shared" si="2"/>
        <v>0.16253490142990101</v>
      </c>
      <c r="S55" s="135">
        <f t="shared" si="2"/>
        <v>0.34637686876257345</v>
      </c>
      <c r="T55" s="135"/>
      <c r="U55" s="135">
        <f t="shared" si="2"/>
        <v>0.42124601067396145</v>
      </c>
      <c r="V55" s="135">
        <f t="shared" si="2"/>
        <v>0.35008429516275452</v>
      </c>
      <c r="W55" s="135">
        <f t="shared" si="2"/>
        <v>2.8279312595170764E-2</v>
      </c>
      <c r="X55" s="135">
        <f t="shared" si="2"/>
        <v>9.1367744081610025E-2</v>
      </c>
      <c r="Y55" s="135">
        <f t="shared" si="2"/>
        <v>0</v>
      </c>
      <c r="Z55" s="135">
        <f t="shared" si="2"/>
        <v>8.8807146610614812E-3</v>
      </c>
      <c r="AA55" s="135">
        <f>SUM(AA50:AA53)/SUM(AA2:AA53)</f>
        <v>0.20578520347625309</v>
      </c>
      <c r="AB55" s="135">
        <f t="shared" si="2"/>
        <v>6.4777327935222669E-3</v>
      </c>
      <c r="AC55" s="104"/>
      <c r="AD55" s="104"/>
      <c r="AE55" s="104"/>
      <c r="AF55" s="161"/>
    </row>
    <row r="56" spans="1:32" x14ac:dyDescent="0.35">
      <c r="AF56" s="1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FE92-CBA2-414C-A64F-57BE40230B6B}">
  <dimension ref="A1:Z53"/>
  <sheetViews>
    <sheetView tabSelected="1" zoomScale="50" zoomScaleNormal="50" workbookViewId="0">
      <selection activeCell="Y2" sqref="Y2:Z4"/>
    </sheetView>
  </sheetViews>
  <sheetFormatPr defaultRowHeight="14.5" x14ac:dyDescent="0.35"/>
  <cols>
    <col min="1" max="1" width="23.90625" style="98" bestFit="1" customWidth="1"/>
    <col min="2" max="25" width="8.7265625" style="106"/>
  </cols>
  <sheetData>
    <row r="1" spans="1:26" s="97" customFormat="1" x14ac:dyDescent="0.35">
      <c r="A1" s="96"/>
      <c r="B1" s="101" t="s">
        <v>55</v>
      </c>
      <c r="C1" s="101" t="s">
        <v>56</v>
      </c>
      <c r="D1" s="101" t="s">
        <v>57</v>
      </c>
      <c r="E1" s="101" t="s">
        <v>58</v>
      </c>
      <c r="F1" s="101" t="s">
        <v>59</v>
      </c>
      <c r="G1" s="101" t="s">
        <v>62</v>
      </c>
      <c r="H1" s="101" t="s">
        <v>64</v>
      </c>
      <c r="I1" s="101" t="s">
        <v>65</v>
      </c>
      <c r="J1" s="101" t="s">
        <v>66</v>
      </c>
      <c r="K1" s="101" t="s">
        <v>67</v>
      </c>
      <c r="L1" s="101" t="s">
        <v>68</v>
      </c>
      <c r="M1" s="101" t="s">
        <v>69</v>
      </c>
      <c r="N1" s="101" t="s">
        <v>70</v>
      </c>
      <c r="O1" s="101" t="s">
        <v>71</v>
      </c>
      <c r="P1" s="101" t="s">
        <v>72</v>
      </c>
      <c r="Q1" s="101" t="s">
        <v>74</v>
      </c>
      <c r="R1" s="101" t="s">
        <v>75</v>
      </c>
      <c r="S1" s="101" t="s">
        <v>76</v>
      </c>
      <c r="T1" s="101" t="s">
        <v>77</v>
      </c>
      <c r="U1" s="101" t="s">
        <v>78</v>
      </c>
      <c r="V1" s="101" t="s">
        <v>79</v>
      </c>
      <c r="W1" s="101" t="s">
        <v>80</v>
      </c>
      <c r="X1" s="101" t="s">
        <v>81</v>
      </c>
      <c r="Y1" s="97" t="s">
        <v>144</v>
      </c>
      <c r="Z1" s="97" t="s">
        <v>145</v>
      </c>
    </row>
    <row r="2" spans="1:26" x14ac:dyDescent="0.35">
      <c r="A2" s="99" t="s">
        <v>31</v>
      </c>
      <c r="B2" s="104">
        <v>0</v>
      </c>
      <c r="C2" s="104">
        <v>0</v>
      </c>
      <c r="D2" s="104">
        <v>0</v>
      </c>
      <c r="E2" s="104">
        <v>0</v>
      </c>
      <c r="F2" s="104">
        <v>0</v>
      </c>
      <c r="G2" s="104">
        <v>0</v>
      </c>
      <c r="H2" s="104">
        <v>0</v>
      </c>
      <c r="I2" s="104">
        <v>0</v>
      </c>
      <c r="J2" s="104">
        <v>0</v>
      </c>
      <c r="K2" s="104">
        <v>0</v>
      </c>
      <c r="L2" s="104">
        <v>0</v>
      </c>
      <c r="M2" s="104">
        <v>0</v>
      </c>
      <c r="N2" s="104">
        <v>0</v>
      </c>
      <c r="O2" s="104">
        <v>0</v>
      </c>
      <c r="P2" s="104">
        <v>0</v>
      </c>
      <c r="Q2" s="104">
        <v>3</v>
      </c>
      <c r="R2" s="104">
        <v>1</v>
      </c>
      <c r="S2" s="104">
        <v>0</v>
      </c>
      <c r="T2" s="104">
        <v>2</v>
      </c>
      <c r="U2" s="104">
        <v>0</v>
      </c>
      <c r="V2" s="104">
        <v>5</v>
      </c>
      <c r="W2" s="104">
        <v>1</v>
      </c>
      <c r="X2" s="104">
        <v>1</v>
      </c>
      <c r="Y2">
        <v>827131</v>
      </c>
      <c r="Z2" t="s">
        <v>7</v>
      </c>
    </row>
    <row r="3" spans="1:26" x14ac:dyDescent="0.35">
      <c r="A3" s="99" t="s">
        <v>22</v>
      </c>
      <c r="B3" s="104">
        <v>0</v>
      </c>
      <c r="C3" s="104">
        <v>0</v>
      </c>
      <c r="D3" s="104">
        <v>60</v>
      </c>
      <c r="E3" s="104">
        <v>3</v>
      </c>
      <c r="F3" s="104">
        <v>1000</v>
      </c>
      <c r="G3" s="104">
        <v>0</v>
      </c>
      <c r="H3" s="104">
        <v>0</v>
      </c>
      <c r="I3" s="104">
        <v>0</v>
      </c>
      <c r="J3" s="104">
        <v>0</v>
      </c>
      <c r="K3" s="104">
        <v>40</v>
      </c>
      <c r="L3" s="104">
        <v>139</v>
      </c>
      <c r="M3" s="104">
        <v>1</v>
      </c>
      <c r="N3" s="104">
        <v>0</v>
      </c>
      <c r="O3" s="104">
        <v>0</v>
      </c>
      <c r="P3" s="104">
        <v>0</v>
      </c>
      <c r="Q3" s="104">
        <v>500</v>
      </c>
      <c r="R3" s="104">
        <v>0</v>
      </c>
      <c r="S3" s="104">
        <v>0</v>
      </c>
      <c r="T3" s="104">
        <v>0</v>
      </c>
      <c r="U3" s="104">
        <v>0</v>
      </c>
      <c r="V3" s="104">
        <v>1</v>
      </c>
      <c r="W3" s="104">
        <v>0</v>
      </c>
      <c r="X3" s="104">
        <v>0</v>
      </c>
      <c r="Y3">
        <v>217668</v>
      </c>
      <c r="Z3" t="s">
        <v>5</v>
      </c>
    </row>
    <row r="4" spans="1:26" x14ac:dyDescent="0.35">
      <c r="A4" s="99" t="s">
        <v>18</v>
      </c>
      <c r="B4" s="104">
        <v>0</v>
      </c>
      <c r="C4" s="104">
        <v>50</v>
      </c>
      <c r="D4" s="104">
        <v>182</v>
      </c>
      <c r="E4" s="104">
        <v>150</v>
      </c>
      <c r="F4" s="104">
        <v>75</v>
      </c>
      <c r="G4" s="104">
        <v>0</v>
      </c>
      <c r="H4" s="104">
        <v>0</v>
      </c>
      <c r="I4" s="104">
        <v>0</v>
      </c>
      <c r="J4" s="104">
        <v>0</v>
      </c>
      <c r="K4" s="104">
        <v>1</v>
      </c>
      <c r="L4" s="104">
        <v>20</v>
      </c>
      <c r="M4" s="104">
        <v>0</v>
      </c>
      <c r="N4" s="104">
        <v>0</v>
      </c>
      <c r="O4" s="104">
        <v>0</v>
      </c>
      <c r="P4" s="104">
        <v>0</v>
      </c>
      <c r="Q4" s="104">
        <v>500</v>
      </c>
      <c r="R4" s="104">
        <v>534</v>
      </c>
      <c r="S4" s="104">
        <v>5</v>
      </c>
      <c r="T4" s="104">
        <v>0</v>
      </c>
      <c r="U4" s="104">
        <v>420</v>
      </c>
      <c r="V4" s="104">
        <v>0</v>
      </c>
      <c r="W4" s="104">
        <v>0</v>
      </c>
      <c r="X4" s="104">
        <v>0</v>
      </c>
      <c r="Y4">
        <v>30387</v>
      </c>
      <c r="Z4" t="s">
        <v>6</v>
      </c>
    </row>
    <row r="5" spans="1:26" x14ac:dyDescent="0.35">
      <c r="A5" s="99" t="s">
        <v>1</v>
      </c>
      <c r="B5" s="104">
        <v>350</v>
      </c>
      <c r="C5" s="104">
        <v>1000</v>
      </c>
      <c r="D5" s="104">
        <v>2370</v>
      </c>
      <c r="E5" s="104">
        <v>1829</v>
      </c>
      <c r="F5" s="104">
        <v>1860</v>
      </c>
      <c r="G5" s="104">
        <v>0</v>
      </c>
      <c r="H5" s="104">
        <v>42</v>
      </c>
      <c r="I5" s="104">
        <v>29</v>
      </c>
      <c r="J5" s="104">
        <v>162</v>
      </c>
      <c r="K5" s="104">
        <v>133</v>
      </c>
      <c r="L5" s="104">
        <v>30</v>
      </c>
      <c r="M5" s="104">
        <v>4</v>
      </c>
      <c r="N5" s="104">
        <v>6</v>
      </c>
      <c r="O5" s="104">
        <v>8</v>
      </c>
      <c r="P5" s="104">
        <v>65</v>
      </c>
      <c r="Q5" s="104">
        <v>32</v>
      </c>
      <c r="R5" s="104">
        <v>38</v>
      </c>
      <c r="S5" s="104">
        <v>91</v>
      </c>
      <c r="T5" s="104">
        <v>37</v>
      </c>
      <c r="U5" s="104">
        <v>768</v>
      </c>
      <c r="V5" s="104">
        <v>171</v>
      </c>
      <c r="W5" s="104">
        <v>8</v>
      </c>
      <c r="X5" s="104">
        <v>918</v>
      </c>
      <c r="Y5">
        <v>24503</v>
      </c>
      <c r="Z5" t="s">
        <v>42</v>
      </c>
    </row>
    <row r="6" spans="1:26" x14ac:dyDescent="0.35">
      <c r="A6" s="99" t="s">
        <v>2</v>
      </c>
      <c r="B6" s="104">
        <v>23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253</v>
      </c>
      <c r="L6" s="104">
        <v>0</v>
      </c>
      <c r="M6" s="104">
        <v>0</v>
      </c>
      <c r="N6" s="104">
        <v>1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>
        <v>15289</v>
      </c>
      <c r="Z6" t="s">
        <v>12</v>
      </c>
    </row>
    <row r="7" spans="1:26" x14ac:dyDescent="0.35">
      <c r="A7" s="99" t="s">
        <v>3</v>
      </c>
      <c r="B7" s="104">
        <v>30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14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>
        <v>13205</v>
      </c>
      <c r="Z7" t="s">
        <v>11</v>
      </c>
    </row>
    <row r="8" spans="1:26" x14ac:dyDescent="0.35">
      <c r="A8" s="99" t="s">
        <v>34</v>
      </c>
      <c r="B8" s="104">
        <v>2</v>
      </c>
      <c r="C8" s="104">
        <v>0</v>
      </c>
      <c r="D8" s="104">
        <v>0</v>
      </c>
      <c r="E8" s="104">
        <v>0</v>
      </c>
      <c r="F8" s="104">
        <v>0</v>
      </c>
      <c r="G8" s="104">
        <v>1</v>
      </c>
      <c r="H8" s="104">
        <v>7</v>
      </c>
      <c r="I8" s="104">
        <v>6</v>
      </c>
      <c r="J8" s="104">
        <v>20</v>
      </c>
      <c r="K8" s="104">
        <v>6</v>
      </c>
      <c r="L8" s="104">
        <v>104</v>
      </c>
      <c r="M8" s="104">
        <v>2</v>
      </c>
      <c r="N8" s="104">
        <v>1</v>
      </c>
      <c r="O8" s="104">
        <v>18</v>
      </c>
      <c r="P8" s="104">
        <v>3</v>
      </c>
      <c r="Q8" s="104">
        <v>110</v>
      </c>
      <c r="R8" s="104">
        <v>19</v>
      </c>
      <c r="S8" s="104">
        <v>9</v>
      </c>
      <c r="T8" s="104">
        <v>116</v>
      </c>
      <c r="U8" s="104">
        <v>2</v>
      </c>
      <c r="V8" s="104">
        <v>68</v>
      </c>
      <c r="W8" s="104">
        <v>0</v>
      </c>
      <c r="X8" s="104">
        <v>52</v>
      </c>
      <c r="Y8">
        <v>12873</v>
      </c>
      <c r="Z8" t="s">
        <v>54</v>
      </c>
    </row>
    <row r="9" spans="1:26" x14ac:dyDescent="0.35">
      <c r="A9" s="99" t="s">
        <v>4</v>
      </c>
      <c r="B9" s="104">
        <v>1</v>
      </c>
      <c r="C9" s="104">
        <v>0</v>
      </c>
      <c r="D9" s="104">
        <v>0</v>
      </c>
      <c r="E9" s="104">
        <v>0</v>
      </c>
      <c r="F9" s="104">
        <v>0</v>
      </c>
      <c r="G9" s="104">
        <v>4</v>
      </c>
      <c r="H9" s="104">
        <v>13</v>
      </c>
      <c r="I9" s="104">
        <v>246</v>
      </c>
      <c r="J9" s="104">
        <v>11</v>
      </c>
      <c r="K9" s="104">
        <v>2</v>
      </c>
      <c r="L9" s="104">
        <v>12</v>
      </c>
      <c r="M9" s="104">
        <v>1</v>
      </c>
      <c r="N9" s="104">
        <v>3</v>
      </c>
      <c r="O9" s="104">
        <v>20</v>
      </c>
      <c r="P9" s="104">
        <v>19</v>
      </c>
      <c r="Q9" s="104">
        <v>24</v>
      </c>
      <c r="R9" s="104">
        <v>6</v>
      </c>
      <c r="S9" s="104">
        <v>13</v>
      </c>
      <c r="T9" s="104">
        <v>13</v>
      </c>
      <c r="U9" s="104">
        <v>2</v>
      </c>
      <c r="V9" s="104">
        <v>56</v>
      </c>
      <c r="W9" s="104">
        <v>6</v>
      </c>
      <c r="X9" s="104">
        <v>18</v>
      </c>
      <c r="Y9">
        <v>9951</v>
      </c>
      <c r="Z9" t="s">
        <v>1</v>
      </c>
    </row>
    <row r="10" spans="1:26" x14ac:dyDescent="0.35">
      <c r="A10" s="99" t="s">
        <v>5</v>
      </c>
      <c r="B10" s="104">
        <v>1100</v>
      </c>
      <c r="C10" s="104">
        <v>2000</v>
      </c>
      <c r="D10" s="104">
        <v>659</v>
      </c>
      <c r="E10" s="104">
        <v>4674</v>
      </c>
      <c r="F10" s="104">
        <v>20120</v>
      </c>
      <c r="G10" s="104">
        <v>8100</v>
      </c>
      <c r="H10" s="104">
        <v>22420</v>
      </c>
      <c r="I10" s="104">
        <v>8933</v>
      </c>
      <c r="J10" s="104">
        <v>14700</v>
      </c>
      <c r="K10" s="104">
        <v>3735</v>
      </c>
      <c r="L10" s="104">
        <v>42500</v>
      </c>
      <c r="M10" s="104">
        <v>12750</v>
      </c>
      <c r="N10" s="104">
        <v>4272</v>
      </c>
      <c r="O10" s="104">
        <v>17</v>
      </c>
      <c r="P10" s="104">
        <v>3434</v>
      </c>
      <c r="Q10" s="104">
        <v>14090</v>
      </c>
      <c r="R10" s="104">
        <v>5404</v>
      </c>
      <c r="S10" s="104">
        <v>2086</v>
      </c>
      <c r="T10" s="104">
        <v>2683</v>
      </c>
      <c r="U10" s="104">
        <v>9903</v>
      </c>
      <c r="V10" s="104">
        <v>11795</v>
      </c>
      <c r="W10" s="104">
        <v>1857</v>
      </c>
      <c r="X10" s="104">
        <v>20436</v>
      </c>
      <c r="Y10">
        <v>8262</v>
      </c>
      <c r="Z10" t="s">
        <v>36</v>
      </c>
    </row>
    <row r="11" spans="1:26" x14ac:dyDescent="0.35">
      <c r="A11" s="99" t="s">
        <v>6</v>
      </c>
      <c r="B11" s="104">
        <v>600</v>
      </c>
      <c r="C11" s="104">
        <v>30</v>
      </c>
      <c r="D11" s="104">
        <v>1060</v>
      </c>
      <c r="E11" s="104">
        <v>713</v>
      </c>
      <c r="F11" s="104">
        <v>2190</v>
      </c>
      <c r="G11" s="104">
        <v>160</v>
      </c>
      <c r="H11" s="104">
        <v>473</v>
      </c>
      <c r="I11" s="104">
        <v>271</v>
      </c>
      <c r="J11" s="104">
        <v>559</v>
      </c>
      <c r="K11" s="104">
        <v>4060</v>
      </c>
      <c r="L11" s="104">
        <v>13600</v>
      </c>
      <c r="M11" s="104">
        <v>150</v>
      </c>
      <c r="N11" s="104">
        <v>197</v>
      </c>
      <c r="O11" s="104">
        <v>131</v>
      </c>
      <c r="P11" s="104">
        <v>500</v>
      </c>
      <c r="Q11" s="104">
        <v>1111</v>
      </c>
      <c r="R11" s="104">
        <v>1421</v>
      </c>
      <c r="S11" s="104">
        <v>207</v>
      </c>
      <c r="T11" s="104">
        <v>630</v>
      </c>
      <c r="U11" s="104">
        <v>527</v>
      </c>
      <c r="V11" s="104">
        <v>710</v>
      </c>
      <c r="W11" s="104">
        <v>637</v>
      </c>
      <c r="X11" s="104">
        <v>450</v>
      </c>
      <c r="Y11">
        <v>3052</v>
      </c>
      <c r="Z11" t="s">
        <v>46</v>
      </c>
    </row>
    <row r="12" spans="1:26" x14ac:dyDescent="0.35">
      <c r="A12" s="99" t="s">
        <v>14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12</v>
      </c>
      <c r="Q12" s="104">
        <v>2</v>
      </c>
      <c r="R12" s="104">
        <v>0</v>
      </c>
      <c r="S12" s="104">
        <v>1</v>
      </c>
      <c r="T12" s="104">
        <v>0</v>
      </c>
      <c r="U12" s="104">
        <v>0</v>
      </c>
      <c r="V12" s="104">
        <v>31</v>
      </c>
      <c r="W12" s="104">
        <v>0</v>
      </c>
      <c r="X12" s="104">
        <v>2</v>
      </c>
      <c r="Y12">
        <v>2689</v>
      </c>
      <c r="Z12" t="s">
        <v>8</v>
      </c>
    </row>
    <row r="13" spans="1:26" x14ac:dyDescent="0.35">
      <c r="A13" s="99" t="s">
        <v>23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1</v>
      </c>
      <c r="I13" s="104">
        <v>0</v>
      </c>
      <c r="J13" s="104">
        <v>2</v>
      </c>
      <c r="K13" s="104">
        <v>0</v>
      </c>
      <c r="L13" s="104">
        <v>0</v>
      </c>
      <c r="M13" s="104">
        <v>0</v>
      </c>
      <c r="N13" s="104">
        <v>2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1</v>
      </c>
      <c r="U13" s="104">
        <v>0</v>
      </c>
      <c r="V13" s="104">
        <v>1</v>
      </c>
      <c r="W13" s="104">
        <v>0</v>
      </c>
      <c r="X13" s="104">
        <v>0</v>
      </c>
      <c r="Y13">
        <v>1989</v>
      </c>
      <c r="Z13" t="s">
        <v>13</v>
      </c>
    </row>
    <row r="14" spans="1:26" x14ac:dyDescent="0.35">
      <c r="A14" s="99" t="s">
        <v>15</v>
      </c>
      <c r="B14" s="104">
        <v>0</v>
      </c>
      <c r="C14" s="104">
        <v>0</v>
      </c>
      <c r="D14" s="104">
        <v>2</v>
      </c>
      <c r="E14" s="104">
        <v>0</v>
      </c>
      <c r="F14" s="104">
        <v>2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>
        <v>1937</v>
      </c>
      <c r="Z14" t="s">
        <v>18</v>
      </c>
    </row>
    <row r="15" spans="1:26" x14ac:dyDescent="0.35">
      <c r="A15" s="99" t="s">
        <v>38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2</v>
      </c>
      <c r="X15" s="104">
        <v>0</v>
      </c>
      <c r="Y15">
        <v>1744</v>
      </c>
      <c r="Z15" t="s">
        <v>22</v>
      </c>
    </row>
    <row r="16" spans="1:26" x14ac:dyDescent="0.35">
      <c r="A16" s="99" t="s">
        <v>43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4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>
        <v>1276</v>
      </c>
      <c r="Z16" t="s">
        <v>17</v>
      </c>
    </row>
    <row r="17" spans="1:26" x14ac:dyDescent="0.35">
      <c r="A17" s="99" t="s">
        <v>42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180</v>
      </c>
      <c r="H17" s="104">
        <v>31</v>
      </c>
      <c r="I17" s="104">
        <v>0</v>
      </c>
      <c r="J17" s="104">
        <v>2370</v>
      </c>
      <c r="K17" s="104">
        <v>4100</v>
      </c>
      <c r="L17" s="104">
        <v>6200</v>
      </c>
      <c r="M17" s="104">
        <v>0</v>
      </c>
      <c r="N17" s="104">
        <v>0</v>
      </c>
      <c r="O17" s="104">
        <v>328</v>
      </c>
      <c r="P17" s="104">
        <v>143</v>
      </c>
      <c r="Q17" s="104">
        <v>4776</v>
      </c>
      <c r="R17" s="104">
        <v>494</v>
      </c>
      <c r="S17" s="104">
        <v>294</v>
      </c>
      <c r="T17" s="104">
        <v>807</v>
      </c>
      <c r="U17" s="104">
        <v>6</v>
      </c>
      <c r="V17" s="104">
        <v>737</v>
      </c>
      <c r="W17" s="104">
        <v>383</v>
      </c>
      <c r="X17" s="104">
        <v>3654</v>
      </c>
      <c r="Y17">
        <v>850</v>
      </c>
      <c r="Z17" t="s">
        <v>28</v>
      </c>
    </row>
    <row r="18" spans="1:26" x14ac:dyDescent="0.35">
      <c r="A18" s="99" t="s">
        <v>32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1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>
        <v>825</v>
      </c>
      <c r="Z18" t="s">
        <v>10</v>
      </c>
    </row>
    <row r="19" spans="1:26" x14ac:dyDescent="0.35">
      <c r="A19" s="99" t="s">
        <v>16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13</v>
      </c>
      <c r="M19" s="104">
        <v>0</v>
      </c>
      <c r="N19" s="104">
        <v>0</v>
      </c>
      <c r="O19" s="104">
        <v>0</v>
      </c>
      <c r="P19" s="104">
        <v>0</v>
      </c>
      <c r="Q19" s="104">
        <v>17</v>
      </c>
      <c r="R19" s="104">
        <v>6</v>
      </c>
      <c r="S19" s="104">
        <v>0</v>
      </c>
      <c r="T19" s="104">
        <v>0</v>
      </c>
      <c r="U19" s="104">
        <v>0</v>
      </c>
      <c r="V19" s="104">
        <v>12</v>
      </c>
      <c r="W19" s="104">
        <v>0</v>
      </c>
      <c r="X19" s="104">
        <v>0</v>
      </c>
      <c r="Y19">
        <v>546</v>
      </c>
      <c r="Z19" t="s">
        <v>34</v>
      </c>
    </row>
    <row r="20" spans="1:26" x14ac:dyDescent="0.35">
      <c r="A20" s="99" t="s">
        <v>24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3</v>
      </c>
      <c r="J20" s="104">
        <v>36</v>
      </c>
      <c r="K20" s="104">
        <v>6</v>
      </c>
      <c r="L20" s="104">
        <v>6</v>
      </c>
      <c r="M20" s="104">
        <v>0</v>
      </c>
      <c r="N20" s="104">
        <v>0</v>
      </c>
      <c r="O20" s="104">
        <v>0</v>
      </c>
      <c r="P20" s="104">
        <v>3</v>
      </c>
      <c r="Q20" s="104">
        <v>0</v>
      </c>
      <c r="R20" s="104">
        <v>6</v>
      </c>
      <c r="S20" s="104">
        <v>2</v>
      </c>
      <c r="T20" s="104">
        <v>11</v>
      </c>
      <c r="U20" s="104">
        <v>0</v>
      </c>
      <c r="V20" s="104">
        <v>17</v>
      </c>
      <c r="W20" s="104">
        <v>3</v>
      </c>
      <c r="X20" s="104">
        <v>4</v>
      </c>
      <c r="Y20">
        <v>470</v>
      </c>
      <c r="Z20" t="s">
        <v>4</v>
      </c>
    </row>
    <row r="21" spans="1:26" x14ac:dyDescent="0.35">
      <c r="A21" s="99" t="s">
        <v>7</v>
      </c>
      <c r="B21" s="104">
        <v>250</v>
      </c>
      <c r="C21" s="104">
        <v>3000</v>
      </c>
      <c r="D21" s="104">
        <v>3555</v>
      </c>
      <c r="E21" s="104">
        <v>5792</v>
      </c>
      <c r="F21" s="104">
        <v>4770</v>
      </c>
      <c r="G21" s="104">
        <v>7200</v>
      </c>
      <c r="H21" s="104">
        <v>9920</v>
      </c>
      <c r="I21" s="104">
        <v>10000</v>
      </c>
      <c r="J21" s="104">
        <v>3073</v>
      </c>
      <c r="K21" s="104">
        <v>45840</v>
      </c>
      <c r="L21" s="104">
        <v>321550</v>
      </c>
      <c r="M21" s="104">
        <v>273000</v>
      </c>
      <c r="N21" s="104">
        <v>2106</v>
      </c>
      <c r="O21" s="104">
        <v>4273</v>
      </c>
      <c r="P21" s="104">
        <v>5926</v>
      </c>
      <c r="Q21" s="104">
        <v>9367</v>
      </c>
      <c r="R21" s="104">
        <v>8709</v>
      </c>
      <c r="S21" s="104">
        <v>7018</v>
      </c>
      <c r="T21" s="104">
        <v>6112</v>
      </c>
      <c r="U21" s="104">
        <v>3321</v>
      </c>
      <c r="V21" s="104">
        <v>20172</v>
      </c>
      <c r="W21" s="104">
        <v>20526</v>
      </c>
      <c r="X21" s="104">
        <v>51651</v>
      </c>
      <c r="Y21">
        <v>277</v>
      </c>
      <c r="Z21" t="s">
        <v>2</v>
      </c>
    </row>
    <row r="22" spans="1:26" x14ac:dyDescent="0.35">
      <c r="A22" s="99" t="s">
        <v>19</v>
      </c>
      <c r="B22" s="104">
        <v>0</v>
      </c>
      <c r="C22" s="104">
        <v>10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1</v>
      </c>
      <c r="K22" s="104">
        <v>35</v>
      </c>
      <c r="L22" s="104">
        <v>0</v>
      </c>
      <c r="M22" s="104">
        <v>0</v>
      </c>
      <c r="N22" s="104">
        <v>17</v>
      </c>
      <c r="O22" s="104">
        <v>16</v>
      </c>
      <c r="P22" s="104">
        <v>4</v>
      </c>
      <c r="Q22" s="104">
        <v>8</v>
      </c>
      <c r="R22" s="104">
        <v>17</v>
      </c>
      <c r="S22" s="104">
        <v>3</v>
      </c>
      <c r="T22" s="104">
        <v>25</v>
      </c>
      <c r="U22" s="104">
        <v>1</v>
      </c>
      <c r="V22" s="104">
        <v>17</v>
      </c>
      <c r="W22" s="104">
        <v>5</v>
      </c>
      <c r="X22" s="104">
        <v>61</v>
      </c>
      <c r="Y22">
        <v>234</v>
      </c>
      <c r="Z22" t="s">
        <v>9</v>
      </c>
    </row>
    <row r="23" spans="1:26" x14ac:dyDescent="0.35">
      <c r="A23" s="99" t="s">
        <v>41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68</v>
      </c>
      <c r="I23" s="104">
        <v>0</v>
      </c>
      <c r="J23" s="104">
        <v>7</v>
      </c>
      <c r="K23" s="104">
        <v>2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1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>
        <v>223</v>
      </c>
      <c r="Z23" t="s">
        <v>45</v>
      </c>
    </row>
    <row r="24" spans="1:26" x14ac:dyDescent="0.35">
      <c r="A24" s="99" t="s">
        <v>40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10</v>
      </c>
      <c r="N24" s="104">
        <v>1</v>
      </c>
      <c r="O24" s="104">
        <v>0</v>
      </c>
      <c r="P24" s="104">
        <v>0</v>
      </c>
      <c r="Q24" s="104">
        <v>33</v>
      </c>
      <c r="R24" s="104">
        <v>0</v>
      </c>
      <c r="S24" s="104">
        <v>0</v>
      </c>
      <c r="T24" s="104">
        <v>0</v>
      </c>
      <c r="U24" s="104">
        <v>7</v>
      </c>
      <c r="V24" s="104">
        <v>46</v>
      </c>
      <c r="W24" s="104">
        <v>0</v>
      </c>
      <c r="X24" s="104">
        <v>15</v>
      </c>
      <c r="Y24">
        <v>220</v>
      </c>
      <c r="Z24" t="s">
        <v>19</v>
      </c>
    </row>
    <row r="25" spans="1:26" x14ac:dyDescent="0.35">
      <c r="A25" s="156" t="s">
        <v>143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72</v>
      </c>
      <c r="I25" s="104">
        <v>0</v>
      </c>
      <c r="J25" s="104">
        <v>10</v>
      </c>
      <c r="K25" s="104">
        <v>0</v>
      </c>
      <c r="L25" s="104">
        <v>1400</v>
      </c>
      <c r="M25" s="104">
        <v>650</v>
      </c>
      <c r="N25" s="104">
        <v>0</v>
      </c>
      <c r="O25" s="104">
        <v>1832</v>
      </c>
      <c r="P25" s="104">
        <v>2553</v>
      </c>
      <c r="Q25" s="104">
        <v>1748</v>
      </c>
      <c r="R25" s="104">
        <v>422</v>
      </c>
      <c r="S25" s="104">
        <v>226</v>
      </c>
      <c r="T25" s="104">
        <v>297</v>
      </c>
      <c r="U25" s="104">
        <v>281</v>
      </c>
      <c r="V25" s="104">
        <v>1065</v>
      </c>
      <c r="W25" s="104">
        <v>351</v>
      </c>
      <c r="X25" s="104">
        <v>1966</v>
      </c>
      <c r="Y25">
        <v>219</v>
      </c>
      <c r="Z25" t="s">
        <v>29</v>
      </c>
    </row>
    <row r="26" spans="1:26" x14ac:dyDescent="0.35">
      <c r="A26" s="99" t="s">
        <v>25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22</v>
      </c>
      <c r="K26" s="104">
        <v>2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13</v>
      </c>
      <c r="R26" s="104">
        <v>0</v>
      </c>
      <c r="S26" s="104">
        <v>0</v>
      </c>
      <c r="T26" s="104">
        <v>0</v>
      </c>
      <c r="U26" s="104">
        <v>0</v>
      </c>
      <c r="V26" s="104">
        <v>4</v>
      </c>
      <c r="W26" s="104">
        <v>1</v>
      </c>
      <c r="X26" s="104">
        <v>0</v>
      </c>
      <c r="Y26">
        <v>160</v>
      </c>
      <c r="Z26" t="s">
        <v>47</v>
      </c>
    </row>
    <row r="27" spans="1:26" x14ac:dyDescent="0.35">
      <c r="A27" s="99" t="s">
        <v>30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>
        <v>112</v>
      </c>
      <c r="Z27" t="s">
        <v>40</v>
      </c>
    </row>
    <row r="28" spans="1:26" x14ac:dyDescent="0.35">
      <c r="A28" s="99" t="s">
        <v>28</v>
      </c>
      <c r="B28" s="104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850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>
        <v>97</v>
      </c>
      <c r="Z28" t="s">
        <v>24</v>
      </c>
    </row>
    <row r="29" spans="1:26" x14ac:dyDescent="0.35">
      <c r="A29" s="99" t="s">
        <v>46</v>
      </c>
      <c r="B29" s="104">
        <v>60</v>
      </c>
      <c r="C29" s="104">
        <v>0</v>
      </c>
      <c r="D29" s="104">
        <v>35</v>
      </c>
      <c r="E29" s="104">
        <v>140</v>
      </c>
      <c r="F29" s="104">
        <v>150</v>
      </c>
      <c r="G29" s="104">
        <v>0</v>
      </c>
      <c r="H29" s="104">
        <v>0</v>
      </c>
      <c r="I29" s="104">
        <v>0</v>
      </c>
      <c r="J29" s="104">
        <v>189</v>
      </c>
      <c r="K29" s="104">
        <v>76</v>
      </c>
      <c r="L29" s="104">
        <v>0</v>
      </c>
      <c r="M29" s="104">
        <v>0</v>
      </c>
      <c r="N29" s="104">
        <v>0</v>
      </c>
      <c r="O29" s="104">
        <v>2</v>
      </c>
      <c r="P29" s="104">
        <v>0</v>
      </c>
      <c r="Q29" s="104">
        <v>2400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>
        <v>78</v>
      </c>
      <c r="Z29" t="s">
        <v>41</v>
      </c>
    </row>
    <row r="30" spans="1:26" x14ac:dyDescent="0.35">
      <c r="A30" s="99" t="s">
        <v>45</v>
      </c>
      <c r="B30" s="104">
        <v>0</v>
      </c>
      <c r="C30" s="104">
        <v>0</v>
      </c>
      <c r="D30" s="104">
        <v>0</v>
      </c>
      <c r="E30" s="104">
        <v>29</v>
      </c>
      <c r="F30" s="104">
        <v>0</v>
      </c>
      <c r="G30" s="104">
        <v>0</v>
      </c>
      <c r="H30" s="104">
        <v>0</v>
      </c>
      <c r="I30" s="104">
        <v>0</v>
      </c>
      <c r="J30" s="104">
        <v>13</v>
      </c>
      <c r="K30" s="104">
        <v>5</v>
      </c>
      <c r="L30" s="104">
        <v>0</v>
      </c>
      <c r="M30" s="104">
        <v>0</v>
      </c>
      <c r="N30" s="104">
        <v>0</v>
      </c>
      <c r="O30" s="104">
        <v>0</v>
      </c>
      <c r="P30" s="104">
        <v>3</v>
      </c>
      <c r="Q30" s="104">
        <v>150</v>
      </c>
      <c r="R30" s="104">
        <v>0</v>
      </c>
      <c r="S30" s="104">
        <v>0</v>
      </c>
      <c r="T30" s="104">
        <v>0</v>
      </c>
      <c r="U30" s="104">
        <v>0</v>
      </c>
      <c r="V30" s="104">
        <v>23</v>
      </c>
      <c r="W30" s="104">
        <v>0</v>
      </c>
      <c r="X30" s="104">
        <v>0</v>
      </c>
      <c r="Y30">
        <v>48</v>
      </c>
      <c r="Z30" t="s">
        <v>14</v>
      </c>
    </row>
    <row r="31" spans="1:26" x14ac:dyDescent="0.35">
      <c r="A31" s="99" t="s">
        <v>8</v>
      </c>
      <c r="B31" s="104">
        <v>300</v>
      </c>
      <c r="C31" s="104">
        <v>1300</v>
      </c>
      <c r="D31" s="104">
        <v>142</v>
      </c>
      <c r="E31" s="104">
        <v>0</v>
      </c>
      <c r="F31" s="104">
        <v>555</v>
      </c>
      <c r="G31" s="104">
        <v>60</v>
      </c>
      <c r="H31" s="104">
        <v>12</v>
      </c>
      <c r="I31" s="104">
        <v>0</v>
      </c>
      <c r="J31" s="104">
        <v>7</v>
      </c>
      <c r="K31" s="104">
        <v>248</v>
      </c>
      <c r="L31" s="104">
        <v>14</v>
      </c>
      <c r="M31" s="104">
        <v>0</v>
      </c>
      <c r="N31" s="104">
        <v>6</v>
      </c>
      <c r="O31" s="104">
        <v>4</v>
      </c>
      <c r="P31" s="104">
        <v>6</v>
      </c>
      <c r="Q31" s="104">
        <v>5</v>
      </c>
      <c r="R31" s="104">
        <v>0</v>
      </c>
      <c r="S31" s="104">
        <v>0</v>
      </c>
      <c r="T31" s="104">
        <v>0</v>
      </c>
      <c r="U31" s="104">
        <v>3</v>
      </c>
      <c r="V31" s="104">
        <v>24</v>
      </c>
      <c r="W31" s="104">
        <v>2</v>
      </c>
      <c r="X31" s="104">
        <v>1</v>
      </c>
      <c r="Y31">
        <v>48</v>
      </c>
      <c r="Z31" t="s">
        <v>16</v>
      </c>
    </row>
    <row r="32" spans="1:26" x14ac:dyDescent="0.35">
      <c r="A32" s="99" t="s">
        <v>36</v>
      </c>
      <c r="B32" s="104">
        <v>33</v>
      </c>
      <c r="C32" s="104">
        <v>0</v>
      </c>
      <c r="D32" s="104">
        <v>0</v>
      </c>
      <c r="E32" s="104">
        <v>0</v>
      </c>
      <c r="F32" s="104">
        <v>0</v>
      </c>
      <c r="G32" s="104">
        <v>290</v>
      </c>
      <c r="H32" s="104">
        <v>219</v>
      </c>
      <c r="I32" s="104">
        <v>209</v>
      </c>
      <c r="J32" s="104">
        <v>600</v>
      </c>
      <c r="K32" s="104">
        <v>1078</v>
      </c>
      <c r="L32" s="104">
        <v>480</v>
      </c>
      <c r="M32" s="104">
        <v>260</v>
      </c>
      <c r="N32" s="104">
        <v>13</v>
      </c>
      <c r="O32" s="104">
        <v>33</v>
      </c>
      <c r="P32" s="104">
        <v>119</v>
      </c>
      <c r="Q32" s="104">
        <v>1350</v>
      </c>
      <c r="R32" s="104">
        <v>433</v>
      </c>
      <c r="S32" s="104">
        <v>1024</v>
      </c>
      <c r="T32" s="104">
        <v>785</v>
      </c>
      <c r="U32" s="104">
        <v>1</v>
      </c>
      <c r="V32" s="104">
        <v>653</v>
      </c>
      <c r="W32" s="104">
        <v>204</v>
      </c>
      <c r="X32" s="104">
        <v>478</v>
      </c>
      <c r="Y32">
        <v>44</v>
      </c>
      <c r="Z32" t="s">
        <v>3</v>
      </c>
    </row>
    <row r="33" spans="1:26" x14ac:dyDescent="0.35">
      <c r="A33" s="99" t="s">
        <v>9</v>
      </c>
      <c r="B33" s="104">
        <v>1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54</v>
      </c>
      <c r="K33" s="104">
        <v>0</v>
      </c>
      <c r="L33" s="104">
        <v>132</v>
      </c>
      <c r="M33" s="104">
        <v>5</v>
      </c>
      <c r="N33" s="104">
        <v>1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2</v>
      </c>
      <c r="V33" s="104">
        <v>29</v>
      </c>
      <c r="W33" s="104">
        <v>0</v>
      </c>
      <c r="X33" s="104">
        <v>10</v>
      </c>
      <c r="Y33">
        <v>44</v>
      </c>
      <c r="Z33" t="s">
        <v>26</v>
      </c>
    </row>
    <row r="34" spans="1:26" x14ac:dyDescent="0.35">
      <c r="A34" s="99" t="s">
        <v>27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1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>
        <v>42</v>
      </c>
      <c r="Z34" t="s">
        <v>25</v>
      </c>
    </row>
    <row r="35" spans="1:26" x14ac:dyDescent="0.35">
      <c r="A35" s="99" t="s">
        <v>10</v>
      </c>
      <c r="B35" s="104">
        <v>1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45</v>
      </c>
      <c r="P35" s="104">
        <v>21</v>
      </c>
      <c r="Q35" s="104">
        <v>280</v>
      </c>
      <c r="R35" s="104">
        <v>98</v>
      </c>
      <c r="S35" s="104">
        <v>52</v>
      </c>
      <c r="T35" s="104">
        <v>160</v>
      </c>
      <c r="U35" s="104">
        <v>1</v>
      </c>
      <c r="V35" s="104">
        <v>111</v>
      </c>
      <c r="W35" s="104">
        <v>0</v>
      </c>
      <c r="X35" s="104">
        <v>56</v>
      </c>
      <c r="Y35">
        <v>13</v>
      </c>
      <c r="Z35" t="s">
        <v>31</v>
      </c>
    </row>
    <row r="36" spans="1:26" x14ac:dyDescent="0.35">
      <c r="A36" s="99" t="s">
        <v>29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9</v>
      </c>
      <c r="O36" s="104">
        <v>0</v>
      </c>
      <c r="P36" s="104">
        <v>0</v>
      </c>
      <c r="Q36" s="104">
        <v>0</v>
      </c>
      <c r="R36" s="104">
        <v>1</v>
      </c>
      <c r="S36" s="104">
        <v>0</v>
      </c>
      <c r="T36" s="104">
        <v>0</v>
      </c>
      <c r="U36" s="104">
        <v>203</v>
      </c>
      <c r="V36" s="104">
        <v>6</v>
      </c>
      <c r="W36" s="104">
        <v>0</v>
      </c>
      <c r="X36" s="104">
        <v>0</v>
      </c>
      <c r="Y36">
        <v>11</v>
      </c>
      <c r="Z36" t="s">
        <v>20</v>
      </c>
    </row>
    <row r="37" spans="1:26" x14ac:dyDescent="0.35">
      <c r="A37" s="99" t="s">
        <v>11</v>
      </c>
      <c r="B37" s="104">
        <v>1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380</v>
      </c>
      <c r="I37" s="104">
        <v>187</v>
      </c>
      <c r="J37" s="104">
        <v>740</v>
      </c>
      <c r="K37" s="104">
        <v>7</v>
      </c>
      <c r="L37" s="104">
        <v>40</v>
      </c>
      <c r="M37" s="104">
        <v>0</v>
      </c>
      <c r="N37" s="104">
        <v>6</v>
      </c>
      <c r="O37" s="104">
        <v>1144</v>
      </c>
      <c r="P37" s="104">
        <v>81</v>
      </c>
      <c r="Q37" s="104">
        <v>2683</v>
      </c>
      <c r="R37" s="104">
        <v>1297</v>
      </c>
      <c r="S37" s="104">
        <v>905</v>
      </c>
      <c r="T37" s="104">
        <v>2626</v>
      </c>
      <c r="U37" s="104">
        <v>0</v>
      </c>
      <c r="V37" s="104">
        <v>436</v>
      </c>
      <c r="W37" s="104">
        <v>214</v>
      </c>
      <c r="X37" s="104">
        <v>2458</v>
      </c>
      <c r="Y37">
        <v>7</v>
      </c>
      <c r="Z37" t="s">
        <v>23</v>
      </c>
    </row>
    <row r="38" spans="1:26" x14ac:dyDescent="0.35">
      <c r="A38" s="99" t="s">
        <v>12</v>
      </c>
      <c r="B38" s="104">
        <v>15</v>
      </c>
      <c r="C38" s="104">
        <v>0</v>
      </c>
      <c r="D38" s="104">
        <v>0</v>
      </c>
      <c r="E38" s="104">
        <v>0</v>
      </c>
      <c r="F38" s="104">
        <v>0</v>
      </c>
      <c r="G38" s="104">
        <v>230</v>
      </c>
      <c r="H38" s="104">
        <v>574</v>
      </c>
      <c r="I38" s="104">
        <v>663</v>
      </c>
      <c r="J38" s="104">
        <v>370</v>
      </c>
      <c r="K38" s="104">
        <v>915</v>
      </c>
      <c r="L38" s="104">
        <v>2198</v>
      </c>
      <c r="M38" s="104">
        <v>530</v>
      </c>
      <c r="N38" s="104">
        <v>166</v>
      </c>
      <c r="O38" s="104">
        <v>75</v>
      </c>
      <c r="P38" s="104">
        <v>1094</v>
      </c>
      <c r="Q38" s="104">
        <v>2062</v>
      </c>
      <c r="R38" s="104">
        <v>624</v>
      </c>
      <c r="S38" s="104">
        <v>567</v>
      </c>
      <c r="T38" s="104">
        <v>1672</v>
      </c>
      <c r="U38" s="104">
        <v>1641</v>
      </c>
      <c r="V38" s="104">
        <v>341</v>
      </c>
      <c r="W38" s="104">
        <v>135</v>
      </c>
      <c r="X38" s="104">
        <v>1417</v>
      </c>
      <c r="Y38">
        <v>4</v>
      </c>
      <c r="Z38" t="s">
        <v>15</v>
      </c>
    </row>
    <row r="39" spans="1:26" x14ac:dyDescent="0.35">
      <c r="A39" s="99" t="s">
        <v>39</v>
      </c>
      <c r="B39" s="104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2</v>
      </c>
      <c r="Y39">
        <v>4</v>
      </c>
      <c r="Z39" t="s">
        <v>43</v>
      </c>
    </row>
    <row r="40" spans="1:26" x14ac:dyDescent="0.35">
      <c r="A40" s="99" t="s">
        <v>17</v>
      </c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10</v>
      </c>
      <c r="I40" s="104">
        <v>2</v>
      </c>
      <c r="J40" s="104">
        <v>0</v>
      </c>
      <c r="K40" s="104">
        <v>344</v>
      </c>
      <c r="L40" s="104">
        <v>815</v>
      </c>
      <c r="M40" s="104">
        <v>1</v>
      </c>
      <c r="N40" s="104">
        <v>0</v>
      </c>
      <c r="O40" s="104">
        <v>0</v>
      </c>
      <c r="P40" s="104">
        <v>0</v>
      </c>
      <c r="Q40" s="104">
        <v>27</v>
      </c>
      <c r="R40" s="104">
        <v>0</v>
      </c>
      <c r="S40" s="104">
        <v>1</v>
      </c>
      <c r="T40" s="104">
        <v>44</v>
      </c>
      <c r="U40" s="104">
        <v>9</v>
      </c>
      <c r="V40" s="104">
        <v>3</v>
      </c>
      <c r="W40" s="104">
        <v>0</v>
      </c>
      <c r="X40" s="104">
        <v>20</v>
      </c>
      <c r="Y40">
        <v>3</v>
      </c>
      <c r="Z40" t="s">
        <v>21</v>
      </c>
    </row>
    <row r="41" spans="1:26" x14ac:dyDescent="0.35">
      <c r="A41" s="99" t="s">
        <v>26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4</v>
      </c>
      <c r="K41" s="104">
        <v>2</v>
      </c>
      <c r="L41" s="104">
        <v>0</v>
      </c>
      <c r="M41" s="104">
        <v>0</v>
      </c>
      <c r="N41" s="104">
        <v>7</v>
      </c>
      <c r="O41" s="104">
        <v>2</v>
      </c>
      <c r="P41" s="104">
        <v>3</v>
      </c>
      <c r="Q41" s="104">
        <v>14</v>
      </c>
      <c r="R41" s="104">
        <v>4</v>
      </c>
      <c r="S41" s="104">
        <v>0</v>
      </c>
      <c r="T41" s="104">
        <v>2</v>
      </c>
      <c r="U41" s="104">
        <v>0</v>
      </c>
      <c r="V41" s="104">
        <v>4</v>
      </c>
      <c r="W41" s="104">
        <v>1</v>
      </c>
      <c r="X41" s="104">
        <v>1</v>
      </c>
      <c r="Y41">
        <v>2</v>
      </c>
      <c r="Z41" t="s">
        <v>38</v>
      </c>
    </row>
    <row r="42" spans="1:26" x14ac:dyDescent="0.35">
      <c r="A42" s="99" t="s">
        <v>47</v>
      </c>
      <c r="B42" s="104">
        <v>0</v>
      </c>
      <c r="C42" s="104">
        <v>0</v>
      </c>
      <c r="D42" s="104">
        <v>0</v>
      </c>
      <c r="E42" s="104">
        <v>2</v>
      </c>
      <c r="F42" s="104">
        <v>1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18</v>
      </c>
      <c r="P42" s="104">
        <v>0</v>
      </c>
      <c r="Q42" s="104">
        <v>50</v>
      </c>
      <c r="R42" s="104">
        <v>60</v>
      </c>
      <c r="S42" s="104">
        <v>4</v>
      </c>
      <c r="T42" s="104">
        <v>16</v>
      </c>
      <c r="U42" s="104">
        <v>5</v>
      </c>
      <c r="V42" s="104">
        <v>3</v>
      </c>
      <c r="W42" s="104">
        <v>1</v>
      </c>
      <c r="X42" s="104">
        <v>0</v>
      </c>
      <c r="Y42">
        <v>2</v>
      </c>
      <c r="Z42" t="s">
        <v>39</v>
      </c>
    </row>
    <row r="43" spans="1:26" x14ac:dyDescent="0.35">
      <c r="A43" s="99" t="s">
        <v>13</v>
      </c>
      <c r="B43" s="104">
        <v>10</v>
      </c>
      <c r="C43" s="104">
        <v>0</v>
      </c>
      <c r="D43" s="104">
        <v>0</v>
      </c>
      <c r="E43" s="104">
        <v>0</v>
      </c>
      <c r="F43" s="104">
        <v>0</v>
      </c>
      <c r="G43" s="104">
        <v>21</v>
      </c>
      <c r="H43" s="104">
        <v>198</v>
      </c>
      <c r="I43" s="104">
        <v>87</v>
      </c>
      <c r="J43" s="104">
        <v>2</v>
      </c>
      <c r="K43" s="104">
        <v>156</v>
      </c>
      <c r="L43" s="104">
        <v>55</v>
      </c>
      <c r="M43" s="104">
        <v>12</v>
      </c>
      <c r="N43" s="104">
        <v>6</v>
      </c>
      <c r="O43" s="104">
        <v>86</v>
      </c>
      <c r="P43" s="104">
        <v>28</v>
      </c>
      <c r="Q43" s="104">
        <v>54</v>
      </c>
      <c r="R43" s="104">
        <v>30</v>
      </c>
      <c r="S43" s="104">
        <v>666</v>
      </c>
      <c r="T43" s="104">
        <v>53</v>
      </c>
      <c r="U43" s="104">
        <v>79</v>
      </c>
      <c r="V43" s="104">
        <v>115</v>
      </c>
      <c r="W43" s="104">
        <v>78</v>
      </c>
      <c r="X43" s="104">
        <v>253</v>
      </c>
      <c r="Y43">
        <v>1</v>
      </c>
      <c r="Z43" t="s">
        <v>32</v>
      </c>
    </row>
    <row r="44" spans="1:26" x14ac:dyDescent="0.35">
      <c r="A44" s="99" t="s">
        <v>20</v>
      </c>
      <c r="B44" s="104">
        <v>0</v>
      </c>
      <c r="C44" s="104">
        <v>10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1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>
        <v>1</v>
      </c>
      <c r="Z44" t="s">
        <v>30</v>
      </c>
    </row>
    <row r="45" spans="1:26" x14ac:dyDescent="0.35">
      <c r="A45" s="99" t="s">
        <v>21</v>
      </c>
      <c r="B45" s="104">
        <v>0</v>
      </c>
      <c r="C45" s="104">
        <v>3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>
        <v>1</v>
      </c>
      <c r="Z45" t="s">
        <v>27</v>
      </c>
    </row>
    <row r="46" spans="1:26" ht="15" thickBot="1" x14ac:dyDescent="0.4">
      <c r="A46" s="100" t="s">
        <v>53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v>1</v>
      </c>
      <c r="W46" s="107">
        <v>0</v>
      </c>
      <c r="X46" s="107">
        <v>0</v>
      </c>
      <c r="Y46">
        <v>1</v>
      </c>
      <c r="Z46" t="s">
        <v>53</v>
      </c>
    </row>
    <row r="47" spans="1:26" x14ac:dyDescent="0.35">
      <c r="A47" s="102" t="s">
        <v>49</v>
      </c>
      <c r="B47" s="105">
        <v>0</v>
      </c>
      <c r="C47" s="105">
        <v>0</v>
      </c>
      <c r="D47" s="105">
        <v>1300</v>
      </c>
      <c r="E47" s="105">
        <v>260</v>
      </c>
      <c r="F47" s="105">
        <v>4200</v>
      </c>
      <c r="G47" s="105">
        <v>2200</v>
      </c>
      <c r="H47" s="105">
        <v>0</v>
      </c>
      <c r="I47" s="105">
        <v>350</v>
      </c>
      <c r="J47" s="105">
        <v>750</v>
      </c>
      <c r="K47" s="105">
        <v>15200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26084</v>
      </c>
      <c r="R47" s="105">
        <v>550</v>
      </c>
      <c r="S47" s="105">
        <v>90</v>
      </c>
      <c r="T47" s="105">
        <v>1075</v>
      </c>
      <c r="U47" s="105">
        <v>0</v>
      </c>
      <c r="V47" s="105">
        <v>338</v>
      </c>
      <c r="W47" s="162">
        <v>203</v>
      </c>
      <c r="X47" s="105">
        <v>560</v>
      </c>
      <c r="Y47" s="161"/>
    </row>
    <row r="48" spans="1:26" x14ac:dyDescent="0.35">
      <c r="A48" s="103" t="s">
        <v>51</v>
      </c>
      <c r="B48" s="105">
        <v>0</v>
      </c>
      <c r="C48" s="105">
        <v>0</v>
      </c>
      <c r="D48" s="104">
        <v>0</v>
      </c>
      <c r="E48" s="104">
        <v>0</v>
      </c>
      <c r="F48" s="104">
        <v>0</v>
      </c>
      <c r="G48" s="105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5">
        <v>0</v>
      </c>
      <c r="N48" s="105">
        <v>0</v>
      </c>
      <c r="O48" s="104">
        <v>0</v>
      </c>
      <c r="P48" s="105">
        <v>0</v>
      </c>
      <c r="Q48" s="105">
        <v>400</v>
      </c>
      <c r="R48" s="105">
        <v>54</v>
      </c>
      <c r="S48" s="105">
        <v>0</v>
      </c>
      <c r="T48" s="105">
        <v>0</v>
      </c>
      <c r="U48" s="105">
        <v>0</v>
      </c>
      <c r="V48" s="105">
        <v>0</v>
      </c>
      <c r="W48" s="162">
        <v>80</v>
      </c>
      <c r="X48" s="105">
        <v>0</v>
      </c>
      <c r="Y48" s="161"/>
    </row>
    <row r="49" spans="1:25" x14ac:dyDescent="0.35">
      <c r="A49" s="103" t="s">
        <v>52</v>
      </c>
      <c r="B49" s="105">
        <v>0</v>
      </c>
      <c r="C49" s="105">
        <v>0</v>
      </c>
      <c r="D49" s="104">
        <v>0</v>
      </c>
      <c r="E49" s="104">
        <v>0</v>
      </c>
      <c r="F49" s="104">
        <v>0</v>
      </c>
      <c r="G49" s="105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5">
        <v>0</v>
      </c>
      <c r="N49" s="105">
        <v>0</v>
      </c>
      <c r="O49" s="104">
        <v>0</v>
      </c>
      <c r="P49" s="105">
        <v>0</v>
      </c>
      <c r="Q49" s="105">
        <v>0</v>
      </c>
      <c r="R49" s="105">
        <v>43</v>
      </c>
      <c r="S49" s="105">
        <v>0</v>
      </c>
      <c r="T49" s="105">
        <v>0</v>
      </c>
      <c r="U49" s="105">
        <v>0</v>
      </c>
      <c r="V49" s="105">
        <v>0</v>
      </c>
      <c r="W49" s="106">
        <v>0</v>
      </c>
      <c r="X49" s="105">
        <v>0</v>
      </c>
      <c r="Y49" s="161"/>
    </row>
    <row r="50" spans="1:25" x14ac:dyDescent="0.35">
      <c r="A50" s="103" t="s">
        <v>50</v>
      </c>
      <c r="B50" s="105">
        <v>0</v>
      </c>
      <c r="C50" s="105">
        <v>0</v>
      </c>
      <c r="D50" s="104">
        <v>0</v>
      </c>
      <c r="E50" s="104">
        <v>0</v>
      </c>
      <c r="F50" s="104">
        <v>0</v>
      </c>
      <c r="G50" s="105">
        <v>0</v>
      </c>
      <c r="H50" s="104">
        <v>1750</v>
      </c>
      <c r="I50" s="104">
        <v>0</v>
      </c>
      <c r="J50" s="104">
        <v>0</v>
      </c>
      <c r="K50" s="104">
        <v>0</v>
      </c>
      <c r="L50" s="104">
        <v>40000</v>
      </c>
      <c r="M50" s="105">
        <v>0</v>
      </c>
      <c r="N50" s="105">
        <v>0</v>
      </c>
      <c r="O50" s="104">
        <v>1921</v>
      </c>
      <c r="P50" s="105">
        <v>8781</v>
      </c>
      <c r="Q50" s="105">
        <v>4930</v>
      </c>
      <c r="R50" s="105">
        <v>10151</v>
      </c>
      <c r="S50" s="105">
        <v>300</v>
      </c>
      <c r="T50" s="105">
        <v>573</v>
      </c>
      <c r="U50" s="105">
        <v>0</v>
      </c>
      <c r="V50" s="105">
        <v>0</v>
      </c>
      <c r="W50" s="162">
        <v>6134</v>
      </c>
      <c r="X50" s="105">
        <v>0</v>
      </c>
      <c r="Y50" s="161"/>
    </row>
    <row r="51" spans="1:25" x14ac:dyDescent="0.35">
      <c r="Y51" s="161"/>
    </row>
    <row r="52" spans="1:25" x14ac:dyDescent="0.35">
      <c r="A52" s="103" t="s">
        <v>85</v>
      </c>
      <c r="B52" s="135">
        <f>SUM(B47:B50)/SUM(B2:B46,B47:B50)</f>
        <v>0</v>
      </c>
      <c r="C52" s="135">
        <f>SUM(C47:C50)/SUM(C2:C46)</f>
        <v>0</v>
      </c>
      <c r="D52" s="135">
        <f>SUM(D47:D50)/SUM(C2:C46,D47:D50)</f>
        <v>0.14937377915661265</v>
      </c>
      <c r="E52" s="135">
        <f>SUM(E47:E50)/SUM(D2:D46,E47:E50)</f>
        <v>3.123123123123123E-2</v>
      </c>
      <c r="F52" s="135">
        <f>SUM(F47:F50)/SUM(E2:E46,F47:F50)</f>
        <v>0.23956194387405885</v>
      </c>
      <c r="G52" s="135">
        <f t="shared" ref="G52:X52" si="0">SUM(G47:G50)/SUM(G2:G50)</f>
        <v>0.11926704976688712</v>
      </c>
      <c r="H52" s="135">
        <f t="shared" si="0"/>
        <v>4.8355899419729204E-2</v>
      </c>
      <c r="I52" s="135">
        <f t="shared" si="0"/>
        <v>1.6677785190126752E-2</v>
      </c>
      <c r="J52" s="135">
        <f t="shared" si="0"/>
        <v>3.1642899333389589E-2</v>
      </c>
      <c r="K52" s="135">
        <f t="shared" si="0"/>
        <v>0.19934426229508198</v>
      </c>
      <c r="L52" s="135">
        <f t="shared" si="0"/>
        <v>9.3172982630226719E-2</v>
      </c>
      <c r="M52" s="135">
        <f t="shared" si="0"/>
        <v>0</v>
      </c>
      <c r="N52" s="135">
        <f t="shared" si="0"/>
        <v>0</v>
      </c>
      <c r="O52" s="135">
        <f t="shared" si="0"/>
        <v>0.19235005507159308</v>
      </c>
      <c r="P52" s="135">
        <f t="shared" si="0"/>
        <v>0.38516536538292834</v>
      </c>
      <c r="Q52" s="135">
        <f t="shared" si="0"/>
        <v>0.43135693296350203</v>
      </c>
      <c r="R52" s="135">
        <f t="shared" si="0"/>
        <v>0.35494050358293339</v>
      </c>
      <c r="S52" s="135">
        <f t="shared" si="0"/>
        <v>2.8750460744563215E-2</v>
      </c>
      <c r="T52" s="135">
        <f t="shared" si="0"/>
        <v>9.2897406989853437E-2</v>
      </c>
      <c r="U52" s="135">
        <f t="shared" si="0"/>
        <v>0</v>
      </c>
      <c r="V52" s="135">
        <f t="shared" si="0"/>
        <v>9.1363697796999592E-3</v>
      </c>
      <c r="W52" s="135">
        <f t="shared" si="0"/>
        <v>0.20812791904514791</v>
      </c>
      <c r="X52" s="135">
        <f t="shared" si="0"/>
        <v>6.6284740305856734E-3</v>
      </c>
      <c r="Y52" s="161"/>
    </row>
    <row r="53" spans="1:25" x14ac:dyDescent="0.35">
      <c r="Y53" s="161"/>
    </row>
  </sheetData>
  <sortState xmlns:xlrd2="http://schemas.microsoft.com/office/spreadsheetml/2017/richdata2" ref="Y2:Z46">
    <sortCondition descending="1" ref="Y2:Y4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094E-5A06-4223-829B-6F96DE0A31D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33BB-83A8-4930-AE43-BFAAF90E9EAB}">
  <dimension ref="B1:N33"/>
  <sheetViews>
    <sheetView workbookViewId="0">
      <selection activeCell="M2" sqref="M2:N25"/>
    </sheetView>
  </sheetViews>
  <sheetFormatPr defaultRowHeight="14.5" x14ac:dyDescent="0.35"/>
  <cols>
    <col min="3" max="3" width="8.7265625" style="106"/>
    <col min="14" max="14" width="8.7265625" style="106"/>
  </cols>
  <sheetData>
    <row r="1" spans="2:14" x14ac:dyDescent="0.35">
      <c r="B1" s="164" t="s">
        <v>106</v>
      </c>
      <c r="C1" s="164"/>
      <c r="E1" s="165" t="s">
        <v>107</v>
      </c>
      <c r="F1" s="165"/>
      <c r="H1" s="164" t="s">
        <v>106</v>
      </c>
      <c r="I1" s="164"/>
      <c r="J1" s="164"/>
      <c r="L1" s="165" t="s">
        <v>107</v>
      </c>
      <c r="M1" s="165"/>
      <c r="N1" s="165"/>
    </row>
    <row r="2" spans="2:14" x14ac:dyDescent="0.35">
      <c r="B2" s="101" t="s">
        <v>105</v>
      </c>
      <c r="C2" s="101" t="s">
        <v>104</v>
      </c>
      <c r="E2" s="101" t="s">
        <v>105</v>
      </c>
      <c r="F2" s="101" t="s">
        <v>104</v>
      </c>
      <c r="H2" s="101" t="s">
        <v>105</v>
      </c>
      <c r="I2" s="101" t="s">
        <v>104</v>
      </c>
      <c r="J2" s="101" t="s">
        <v>108</v>
      </c>
      <c r="L2" s="101" t="s">
        <v>105</v>
      </c>
      <c r="M2" s="101" t="s">
        <v>104</v>
      </c>
      <c r="N2" s="101" t="s">
        <v>108</v>
      </c>
    </row>
    <row r="3" spans="2:14" x14ac:dyDescent="0.35">
      <c r="B3" s="104">
        <v>1967</v>
      </c>
      <c r="C3" s="135">
        <v>3.91</v>
      </c>
      <c r="E3" s="104">
        <v>1967</v>
      </c>
      <c r="F3" s="135">
        <v>3.91</v>
      </c>
      <c r="H3" s="104">
        <v>1967</v>
      </c>
      <c r="I3" s="135">
        <v>3.91</v>
      </c>
      <c r="J3" s="135" t="s">
        <v>109</v>
      </c>
      <c r="L3" s="104">
        <v>1967</v>
      </c>
      <c r="M3" s="135">
        <v>3.91</v>
      </c>
      <c r="N3" s="104" t="s">
        <v>109</v>
      </c>
    </row>
    <row r="4" spans="2:14" x14ac:dyDescent="0.35">
      <c r="B4" s="104">
        <v>1969</v>
      </c>
      <c r="C4" s="135">
        <v>4.28</v>
      </c>
      <c r="E4" s="104">
        <v>1970</v>
      </c>
      <c r="F4" s="135">
        <v>4.3099999999999996</v>
      </c>
      <c r="H4" s="136">
        <v>1969</v>
      </c>
      <c r="I4" s="135">
        <v>4.28</v>
      </c>
      <c r="J4" s="135" t="s">
        <v>110</v>
      </c>
      <c r="L4" s="104">
        <v>1970</v>
      </c>
      <c r="M4" s="135">
        <v>4.3099999999999996</v>
      </c>
      <c r="N4" s="104" t="s">
        <v>110</v>
      </c>
    </row>
    <row r="5" spans="2:14" x14ac:dyDescent="0.35">
      <c r="B5" s="104">
        <v>1970</v>
      </c>
      <c r="C5" s="135">
        <v>4.3099999999999996</v>
      </c>
      <c r="E5" s="104">
        <v>1971</v>
      </c>
      <c r="F5" s="135">
        <v>4.1500000000000004</v>
      </c>
      <c r="H5" s="136">
        <v>1970</v>
      </c>
      <c r="I5" s="135">
        <v>4.3099999999999996</v>
      </c>
      <c r="J5" s="135" t="s">
        <v>110</v>
      </c>
      <c r="L5" s="104">
        <v>1971</v>
      </c>
      <c r="M5" s="135">
        <v>4.1500000000000004</v>
      </c>
      <c r="N5" s="104" t="s">
        <v>110</v>
      </c>
    </row>
    <row r="6" spans="2:14" x14ac:dyDescent="0.35">
      <c r="B6" s="104">
        <v>1971</v>
      </c>
      <c r="C6" s="135">
        <v>4.1500000000000004</v>
      </c>
      <c r="E6" s="104">
        <v>1972</v>
      </c>
      <c r="F6" s="135">
        <v>3.82</v>
      </c>
      <c r="H6" s="136">
        <v>1971</v>
      </c>
      <c r="I6" s="135">
        <v>4.1500000000000004</v>
      </c>
      <c r="J6" s="135" t="s">
        <v>110</v>
      </c>
      <c r="L6" s="104">
        <v>1972</v>
      </c>
      <c r="M6" s="135">
        <v>3.82</v>
      </c>
      <c r="N6" s="104" t="s">
        <v>109</v>
      </c>
    </row>
    <row r="7" spans="2:14" x14ac:dyDescent="0.35">
      <c r="B7" s="104">
        <v>1972</v>
      </c>
      <c r="C7" s="135">
        <v>3.82</v>
      </c>
      <c r="E7" s="104">
        <v>1973</v>
      </c>
      <c r="F7" s="135">
        <v>3.81</v>
      </c>
      <c r="H7" s="104">
        <v>1972</v>
      </c>
      <c r="I7" s="135">
        <v>3.82</v>
      </c>
      <c r="J7" s="135" t="s">
        <v>109</v>
      </c>
      <c r="L7" s="104">
        <v>1973</v>
      </c>
      <c r="M7" s="135">
        <v>3.81</v>
      </c>
      <c r="N7" s="104" t="s">
        <v>109</v>
      </c>
    </row>
    <row r="8" spans="2:14" x14ac:dyDescent="0.35">
      <c r="B8" s="104">
        <v>1973</v>
      </c>
      <c r="C8" s="135">
        <v>3.81</v>
      </c>
      <c r="E8" s="104">
        <v>1988</v>
      </c>
      <c r="F8" s="135">
        <v>3.73</v>
      </c>
      <c r="H8" s="104">
        <v>1973</v>
      </c>
      <c r="I8" s="135">
        <v>3.81</v>
      </c>
      <c r="J8" s="135" t="s">
        <v>109</v>
      </c>
      <c r="L8" s="104">
        <v>1988</v>
      </c>
      <c r="M8" s="135">
        <v>3.73</v>
      </c>
      <c r="N8" s="104" t="s">
        <v>109</v>
      </c>
    </row>
    <row r="9" spans="2:14" x14ac:dyDescent="0.35">
      <c r="B9" s="104">
        <v>1986</v>
      </c>
      <c r="C9" s="135">
        <v>3.83</v>
      </c>
      <c r="E9" s="104">
        <v>1990</v>
      </c>
      <c r="F9" s="135">
        <v>3.79</v>
      </c>
      <c r="H9" s="104">
        <v>1986</v>
      </c>
      <c r="I9" s="135">
        <v>3.83</v>
      </c>
      <c r="J9" s="135" t="s">
        <v>109</v>
      </c>
      <c r="L9" s="104">
        <v>1990</v>
      </c>
      <c r="M9" s="135">
        <v>3.79</v>
      </c>
      <c r="N9" s="104" t="s">
        <v>109</v>
      </c>
    </row>
    <row r="10" spans="2:14" x14ac:dyDescent="0.35">
      <c r="B10" s="104">
        <v>1987</v>
      </c>
      <c r="C10" s="135">
        <v>4.08</v>
      </c>
      <c r="E10" s="104">
        <v>1992</v>
      </c>
      <c r="F10" s="135">
        <v>3.35</v>
      </c>
      <c r="H10" s="136">
        <v>1987</v>
      </c>
      <c r="I10" s="135">
        <v>4.08</v>
      </c>
      <c r="J10" s="135" t="s">
        <v>110</v>
      </c>
      <c r="L10" s="104">
        <v>1992</v>
      </c>
      <c r="M10" s="135">
        <v>3.35</v>
      </c>
      <c r="N10" s="104" t="s">
        <v>109</v>
      </c>
    </row>
    <row r="11" spans="2:14" x14ac:dyDescent="0.35">
      <c r="B11" s="104">
        <v>1988</v>
      </c>
      <c r="C11" s="135">
        <v>3.73</v>
      </c>
      <c r="E11" s="104">
        <v>1993</v>
      </c>
      <c r="F11" s="135">
        <v>3.61</v>
      </c>
      <c r="H11" s="104">
        <v>1988</v>
      </c>
      <c r="I11" s="135">
        <v>3.73</v>
      </c>
      <c r="J11" s="135" t="s">
        <v>109</v>
      </c>
      <c r="L11" s="104">
        <v>1993</v>
      </c>
      <c r="M11" s="135">
        <v>3.61</v>
      </c>
      <c r="N11" s="104" t="s">
        <v>109</v>
      </c>
    </row>
    <row r="12" spans="2:14" x14ac:dyDescent="0.35">
      <c r="B12" s="104">
        <v>1989</v>
      </c>
      <c r="C12" s="135">
        <v>3.33</v>
      </c>
      <c r="E12" s="104">
        <v>1995</v>
      </c>
      <c r="F12" s="135">
        <v>3.91</v>
      </c>
      <c r="H12" s="104">
        <v>1989</v>
      </c>
      <c r="I12" s="135">
        <v>3.33</v>
      </c>
      <c r="J12" s="135" t="s">
        <v>109</v>
      </c>
      <c r="L12" s="104">
        <v>1995</v>
      </c>
      <c r="M12" s="135">
        <v>3.91</v>
      </c>
      <c r="N12" s="104" t="s">
        <v>109</v>
      </c>
    </row>
    <row r="13" spans="2:14" x14ac:dyDescent="0.35">
      <c r="B13" s="104">
        <v>1990</v>
      </c>
      <c r="C13" s="135">
        <v>3.79</v>
      </c>
      <c r="E13" s="104">
        <v>1996</v>
      </c>
      <c r="F13" s="135">
        <v>3.97</v>
      </c>
      <c r="H13" s="104">
        <v>1990</v>
      </c>
      <c r="I13" s="135">
        <v>3.79</v>
      </c>
      <c r="J13" s="135" t="s">
        <v>109</v>
      </c>
      <c r="L13" s="104">
        <v>1996</v>
      </c>
      <c r="M13" s="135">
        <v>3.97</v>
      </c>
      <c r="N13" s="104" t="s">
        <v>110</v>
      </c>
    </row>
    <row r="14" spans="2:14" x14ac:dyDescent="0.35">
      <c r="B14" s="104">
        <v>1992</v>
      </c>
      <c r="C14" s="135">
        <v>3.35</v>
      </c>
      <c r="E14" s="104">
        <v>1999</v>
      </c>
      <c r="F14" s="135">
        <v>4.12</v>
      </c>
      <c r="H14" s="104">
        <v>1992</v>
      </c>
      <c r="I14" s="135">
        <v>3.35</v>
      </c>
      <c r="J14" s="135" t="s">
        <v>109</v>
      </c>
      <c r="L14" s="104">
        <v>1999</v>
      </c>
      <c r="M14" s="135">
        <v>4.12</v>
      </c>
      <c r="N14" s="104" t="s">
        <v>110</v>
      </c>
    </row>
    <row r="15" spans="2:14" x14ac:dyDescent="0.35">
      <c r="B15" s="104">
        <v>1993</v>
      </c>
      <c r="C15" s="135">
        <v>3.61</v>
      </c>
      <c r="E15" s="104">
        <v>2002</v>
      </c>
      <c r="F15" s="135">
        <v>4.2699999999999996</v>
      </c>
      <c r="H15" s="104">
        <v>1993</v>
      </c>
      <c r="I15" s="135">
        <v>3.61</v>
      </c>
      <c r="J15" s="135" t="s">
        <v>109</v>
      </c>
      <c r="L15" s="104">
        <v>2002</v>
      </c>
      <c r="M15" s="135">
        <v>4.2699999999999996</v>
      </c>
      <c r="N15" s="104" t="s">
        <v>110</v>
      </c>
    </row>
    <row r="16" spans="2:14" x14ac:dyDescent="0.35">
      <c r="B16" s="104">
        <v>1995</v>
      </c>
      <c r="C16" s="135">
        <v>3.91</v>
      </c>
      <c r="E16" s="104">
        <v>2005</v>
      </c>
      <c r="F16" s="135">
        <v>3.84</v>
      </c>
      <c r="H16" s="104">
        <v>1995</v>
      </c>
      <c r="I16" s="135">
        <v>3.91</v>
      </c>
      <c r="J16" s="135" t="s">
        <v>109</v>
      </c>
      <c r="L16" s="104">
        <v>2005</v>
      </c>
      <c r="M16" s="135">
        <v>3.84</v>
      </c>
      <c r="N16" s="104" t="s">
        <v>109</v>
      </c>
    </row>
    <row r="17" spans="2:14" x14ac:dyDescent="0.35">
      <c r="B17" s="104">
        <v>1996</v>
      </c>
      <c r="C17" s="135">
        <v>3.97</v>
      </c>
      <c r="E17" s="104">
        <v>2006</v>
      </c>
      <c r="F17" s="135">
        <v>3.94</v>
      </c>
      <c r="H17" s="136">
        <v>1996</v>
      </c>
      <c r="I17" s="135">
        <v>3.97</v>
      </c>
      <c r="J17" s="135" t="s">
        <v>110</v>
      </c>
      <c r="L17" s="104">
        <v>2006</v>
      </c>
      <c r="M17" s="135">
        <v>3.94</v>
      </c>
      <c r="N17" s="104" t="s">
        <v>109</v>
      </c>
    </row>
    <row r="18" spans="2:14" x14ac:dyDescent="0.35">
      <c r="B18" s="104">
        <v>1999</v>
      </c>
      <c r="C18" s="135">
        <v>4.12</v>
      </c>
      <c r="E18" s="104">
        <v>2008</v>
      </c>
      <c r="F18" s="135">
        <v>3.58</v>
      </c>
      <c r="H18" s="136">
        <v>1999</v>
      </c>
      <c r="I18" s="135">
        <v>4.12</v>
      </c>
      <c r="J18" s="135" t="s">
        <v>110</v>
      </c>
      <c r="L18" s="104">
        <v>2008</v>
      </c>
      <c r="M18" s="135">
        <v>3.58</v>
      </c>
      <c r="N18" s="104" t="s">
        <v>109</v>
      </c>
    </row>
    <row r="19" spans="2:14" x14ac:dyDescent="0.35">
      <c r="B19" s="104">
        <v>2002</v>
      </c>
      <c r="C19" s="135">
        <v>4.2699999999999996</v>
      </c>
      <c r="E19" s="104">
        <v>2009</v>
      </c>
      <c r="F19" s="135">
        <v>3.94</v>
      </c>
      <c r="H19" s="136">
        <v>2002</v>
      </c>
      <c r="I19" s="135">
        <v>4.2699999999999996</v>
      </c>
      <c r="J19" s="135" t="s">
        <v>110</v>
      </c>
      <c r="L19" s="104">
        <v>2009</v>
      </c>
      <c r="M19" s="135">
        <v>3.94</v>
      </c>
      <c r="N19" s="104" t="s">
        <v>109</v>
      </c>
    </row>
    <row r="20" spans="2:14" x14ac:dyDescent="0.35">
      <c r="B20" s="104">
        <v>2005</v>
      </c>
      <c r="C20" s="135">
        <v>3.84</v>
      </c>
      <c r="E20" s="104">
        <v>2010</v>
      </c>
      <c r="F20" s="135">
        <v>4.2699999999999996</v>
      </c>
      <c r="H20" s="104">
        <v>2005</v>
      </c>
      <c r="I20" s="135">
        <v>3.84</v>
      </c>
      <c r="J20" s="135" t="s">
        <v>109</v>
      </c>
      <c r="L20" s="104">
        <v>2010</v>
      </c>
      <c r="M20" s="135">
        <v>4.2699999999999996</v>
      </c>
      <c r="N20" s="104" t="s">
        <v>110</v>
      </c>
    </row>
    <row r="21" spans="2:14" x14ac:dyDescent="0.35">
      <c r="B21" s="104">
        <v>2006</v>
      </c>
      <c r="C21" s="135">
        <v>3.94</v>
      </c>
      <c r="E21" s="104">
        <v>2011</v>
      </c>
      <c r="F21" s="135">
        <v>4.05</v>
      </c>
      <c r="H21" s="104">
        <v>2006</v>
      </c>
      <c r="I21" s="135">
        <v>3.94</v>
      </c>
      <c r="J21" s="135" t="s">
        <v>109</v>
      </c>
      <c r="L21" s="104">
        <v>2011</v>
      </c>
      <c r="M21" s="135">
        <v>4.05</v>
      </c>
      <c r="N21" s="104" t="s">
        <v>110</v>
      </c>
    </row>
    <row r="22" spans="2:14" x14ac:dyDescent="0.35">
      <c r="B22" s="104">
        <v>2007</v>
      </c>
      <c r="C22" s="135">
        <v>3.4</v>
      </c>
      <c r="E22" s="104">
        <v>2012</v>
      </c>
      <c r="F22" s="135">
        <v>4.1900000000000004</v>
      </c>
      <c r="H22" s="104">
        <v>2007</v>
      </c>
      <c r="I22" s="135">
        <v>3.4</v>
      </c>
      <c r="J22" s="135" t="s">
        <v>109</v>
      </c>
      <c r="L22" s="104">
        <v>2012</v>
      </c>
      <c r="M22" s="135">
        <v>4.1900000000000004</v>
      </c>
      <c r="N22" s="104" t="s">
        <v>110</v>
      </c>
    </row>
    <row r="23" spans="2:14" x14ac:dyDescent="0.35">
      <c r="B23" s="104">
        <v>2008</v>
      </c>
      <c r="C23" s="135">
        <v>3.58</v>
      </c>
      <c r="E23" s="104">
        <v>2013</v>
      </c>
      <c r="F23" s="135">
        <v>3.69</v>
      </c>
      <c r="H23" s="104">
        <v>2008</v>
      </c>
      <c r="I23" s="135">
        <v>3.58</v>
      </c>
      <c r="J23" s="135" t="s">
        <v>109</v>
      </c>
      <c r="L23" s="104">
        <v>2013</v>
      </c>
      <c r="M23" s="135">
        <v>3.69</v>
      </c>
      <c r="N23" s="104" t="s">
        <v>109</v>
      </c>
    </row>
    <row r="24" spans="2:14" x14ac:dyDescent="0.35">
      <c r="B24" s="104">
        <v>2009</v>
      </c>
      <c r="C24" s="135">
        <v>3.94</v>
      </c>
      <c r="E24" s="104">
        <v>2014</v>
      </c>
      <c r="F24" s="135">
        <v>3.42</v>
      </c>
      <c r="H24" s="104">
        <v>2009</v>
      </c>
      <c r="I24" s="135">
        <v>3.94</v>
      </c>
      <c r="J24" s="135" t="s">
        <v>109</v>
      </c>
      <c r="L24" s="104">
        <v>2014</v>
      </c>
      <c r="M24" s="135">
        <v>3.42</v>
      </c>
      <c r="N24" s="104" t="s">
        <v>109</v>
      </c>
    </row>
    <row r="25" spans="2:14" x14ac:dyDescent="0.35">
      <c r="B25" s="104">
        <v>2010</v>
      </c>
      <c r="C25" s="135">
        <v>4.2699999999999996</v>
      </c>
      <c r="E25" s="104">
        <v>2015</v>
      </c>
      <c r="F25" s="135">
        <v>4.7</v>
      </c>
      <c r="H25" s="136">
        <v>2010</v>
      </c>
      <c r="I25" s="135">
        <v>4.2699999999999996</v>
      </c>
      <c r="J25" s="135" t="s">
        <v>110</v>
      </c>
      <c r="L25" s="104">
        <v>2015</v>
      </c>
      <c r="M25" s="135">
        <v>4.7</v>
      </c>
      <c r="N25" s="104" t="s">
        <v>110</v>
      </c>
    </row>
    <row r="26" spans="2:14" x14ac:dyDescent="0.35">
      <c r="B26" s="104">
        <v>2011</v>
      </c>
      <c r="C26" s="135">
        <v>4.05</v>
      </c>
      <c r="H26" s="136">
        <v>2011</v>
      </c>
      <c r="I26" s="135">
        <v>4.05</v>
      </c>
      <c r="J26" s="135" t="s">
        <v>110</v>
      </c>
    </row>
    <row r="27" spans="2:14" x14ac:dyDescent="0.35">
      <c r="B27" s="104">
        <v>2012</v>
      </c>
      <c r="C27" s="135">
        <v>4.1900000000000004</v>
      </c>
      <c r="H27" s="136">
        <v>2012</v>
      </c>
      <c r="I27" s="135">
        <v>4.1900000000000004</v>
      </c>
      <c r="J27" s="135" t="s">
        <v>110</v>
      </c>
    </row>
    <row r="28" spans="2:14" x14ac:dyDescent="0.35">
      <c r="B28" s="104">
        <v>2013</v>
      </c>
      <c r="C28" s="135">
        <v>3.69</v>
      </c>
      <c r="H28" s="136">
        <v>2013</v>
      </c>
      <c r="I28" s="135">
        <v>3.69</v>
      </c>
      <c r="J28" s="135" t="s">
        <v>109</v>
      </c>
    </row>
    <row r="29" spans="2:14" x14ac:dyDescent="0.35">
      <c r="B29" s="104">
        <v>2014</v>
      </c>
      <c r="C29" s="135">
        <v>3.42</v>
      </c>
      <c r="H29" s="136">
        <v>2014</v>
      </c>
      <c r="I29" s="135">
        <v>3.42</v>
      </c>
      <c r="J29" s="135" t="s">
        <v>109</v>
      </c>
    </row>
    <row r="30" spans="2:14" x14ac:dyDescent="0.35">
      <c r="B30" s="104">
        <v>2015</v>
      </c>
      <c r="C30" s="135">
        <v>4.7</v>
      </c>
      <c r="H30" s="136">
        <v>2015</v>
      </c>
      <c r="I30" s="135">
        <v>4.7</v>
      </c>
      <c r="J30" s="135" t="s">
        <v>110</v>
      </c>
    </row>
    <row r="31" spans="2:14" x14ac:dyDescent="0.35">
      <c r="B31" s="104">
        <v>2016</v>
      </c>
      <c r="C31" s="135">
        <v>4.12</v>
      </c>
      <c r="H31" s="136">
        <v>2016</v>
      </c>
      <c r="I31" s="135">
        <v>4.12</v>
      </c>
      <c r="J31" s="135" t="s">
        <v>110</v>
      </c>
    </row>
    <row r="32" spans="2:14" x14ac:dyDescent="0.35">
      <c r="B32" s="104">
        <v>2017</v>
      </c>
      <c r="C32" s="135">
        <v>4.2300000000000004</v>
      </c>
      <c r="H32" s="136">
        <v>2017</v>
      </c>
      <c r="I32" s="135">
        <v>4.2300000000000004</v>
      </c>
      <c r="J32" s="135" t="s">
        <v>110</v>
      </c>
    </row>
    <row r="33" spans="2:2" x14ac:dyDescent="0.35">
      <c r="B33" s="106"/>
    </row>
  </sheetData>
  <mergeCells count="4">
    <mergeCell ref="B1:C1"/>
    <mergeCell ref="E1:F1"/>
    <mergeCell ref="H1:J1"/>
    <mergeCell ref="L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E52C-1B42-4B82-8AF3-16A5A05373E0}">
  <dimension ref="C3:D33"/>
  <sheetViews>
    <sheetView topLeftCell="A19" workbookViewId="0">
      <selection activeCell="D29" sqref="D29"/>
    </sheetView>
  </sheetViews>
  <sheetFormatPr defaultRowHeight="14.5" x14ac:dyDescent="0.35"/>
  <cols>
    <col min="4" max="4" width="15.7265625" customWidth="1"/>
  </cols>
  <sheetData>
    <row r="3" spans="3:4" x14ac:dyDescent="0.35">
      <c r="C3" s="101" t="s">
        <v>105</v>
      </c>
      <c r="D3" s="163" t="s">
        <v>111</v>
      </c>
    </row>
    <row r="4" spans="3:4" x14ac:dyDescent="0.35">
      <c r="C4" s="104">
        <v>1967</v>
      </c>
      <c r="D4" s="108">
        <v>2777</v>
      </c>
    </row>
    <row r="5" spans="3:4" x14ac:dyDescent="0.35">
      <c r="C5" s="104">
        <v>1969</v>
      </c>
      <c r="D5" s="108">
        <v>28776</v>
      </c>
    </row>
    <row r="6" spans="3:4" x14ac:dyDescent="0.35">
      <c r="C6" s="104">
        <v>1970</v>
      </c>
      <c r="D6" s="108">
        <v>7403</v>
      </c>
    </row>
    <row r="7" spans="3:4" x14ac:dyDescent="0.35">
      <c r="C7" s="104">
        <v>1971</v>
      </c>
      <c r="D7" s="108">
        <v>9365</v>
      </c>
    </row>
    <row r="8" spans="3:4" x14ac:dyDescent="0.35">
      <c r="C8" s="104">
        <v>1972</v>
      </c>
      <c r="D8" s="108">
        <v>13592</v>
      </c>
    </row>
    <row r="9" spans="3:4" x14ac:dyDescent="0.35">
      <c r="C9" s="104">
        <v>1973</v>
      </c>
      <c r="D9" s="108">
        <v>34923</v>
      </c>
    </row>
    <row r="10" spans="3:4" x14ac:dyDescent="0.35">
      <c r="C10" s="104">
        <v>1986</v>
      </c>
      <c r="D10" s="108">
        <v>9775</v>
      </c>
    </row>
    <row r="11" spans="3:4" x14ac:dyDescent="0.35">
      <c r="C11" s="104">
        <v>1987</v>
      </c>
      <c r="D11" s="108">
        <v>23521</v>
      </c>
    </row>
    <row r="12" spans="3:4" x14ac:dyDescent="0.35">
      <c r="C12" s="104">
        <v>1988</v>
      </c>
      <c r="D12" s="108">
        <v>18446</v>
      </c>
    </row>
    <row r="13" spans="3:4" x14ac:dyDescent="0.35">
      <c r="C13" s="104">
        <v>1989</v>
      </c>
      <c r="D13" s="108">
        <v>23320</v>
      </c>
    </row>
    <row r="14" spans="3:4" x14ac:dyDescent="0.35">
      <c r="C14" s="104">
        <v>1990</v>
      </c>
      <c r="D14" s="108">
        <v>36190</v>
      </c>
    </row>
    <row r="15" spans="3:4" x14ac:dyDescent="0.35">
      <c r="C15" s="104">
        <v>1992</v>
      </c>
      <c r="D15" s="108">
        <v>20986</v>
      </c>
    </row>
    <row r="16" spans="3:4" x14ac:dyDescent="0.35">
      <c r="C16" s="104">
        <v>1993</v>
      </c>
      <c r="D16" s="108">
        <v>23702</v>
      </c>
    </row>
    <row r="17" spans="3:4" x14ac:dyDescent="0.35">
      <c r="C17" s="104">
        <v>1995</v>
      </c>
      <c r="D17" s="108">
        <v>76250</v>
      </c>
    </row>
    <row r="18" spans="3:4" x14ac:dyDescent="0.35">
      <c r="C18" s="104">
        <v>1996</v>
      </c>
      <c r="D18" s="108">
        <v>429309</v>
      </c>
    </row>
    <row r="19" spans="3:4" x14ac:dyDescent="0.35">
      <c r="C19" s="104">
        <v>1999</v>
      </c>
      <c r="D19" s="108">
        <v>288226</v>
      </c>
    </row>
    <row r="20" spans="3:4" x14ac:dyDescent="0.35">
      <c r="C20" s="104">
        <v>2002</v>
      </c>
      <c r="D20" s="108">
        <v>6820</v>
      </c>
    </row>
    <row r="21" spans="3:4" x14ac:dyDescent="0.35">
      <c r="C21" s="104">
        <v>2005</v>
      </c>
      <c r="D21" s="108">
        <v>9987</v>
      </c>
    </row>
    <row r="22" spans="3:4" x14ac:dyDescent="0.35">
      <c r="C22" s="104">
        <v>2006</v>
      </c>
      <c r="D22" s="108">
        <v>22798</v>
      </c>
    </row>
    <row r="23" spans="3:4" x14ac:dyDescent="0.35">
      <c r="C23" s="104">
        <v>2007</v>
      </c>
      <c r="D23" s="108">
        <v>55089</v>
      </c>
    </row>
    <row r="24" spans="3:4" x14ac:dyDescent="0.35">
      <c r="C24" s="104">
        <v>2008</v>
      </c>
      <c r="D24" s="108">
        <v>72826</v>
      </c>
    </row>
    <row r="25" spans="3:4" x14ac:dyDescent="0.35">
      <c r="C25" s="104">
        <v>2009</v>
      </c>
      <c r="D25" s="108">
        <v>30422</v>
      </c>
    </row>
    <row r="26" spans="3:4" x14ac:dyDescent="0.35">
      <c r="C26" s="104">
        <v>2010</v>
      </c>
      <c r="D26" s="108">
        <v>13565</v>
      </c>
    </row>
    <row r="27" spans="3:4" x14ac:dyDescent="0.35">
      <c r="C27" s="104">
        <v>2011</v>
      </c>
      <c r="D27" s="108">
        <v>17740</v>
      </c>
    </row>
    <row r="28" spans="3:4" x14ac:dyDescent="0.35">
      <c r="C28" s="104">
        <v>2012</v>
      </c>
      <c r="D28" s="108">
        <v>17182</v>
      </c>
    </row>
    <row r="29" spans="3:4" x14ac:dyDescent="0.35">
      <c r="C29" s="104">
        <v>2013</v>
      </c>
      <c r="D29" s="108">
        <v>36995</v>
      </c>
    </row>
    <row r="30" spans="3:4" x14ac:dyDescent="0.35">
      <c r="C30" s="104">
        <v>2014</v>
      </c>
      <c r="D30" s="108">
        <v>30832</v>
      </c>
    </row>
    <row r="31" spans="3:4" x14ac:dyDescent="0.35">
      <c r="C31" s="104">
        <v>2015</v>
      </c>
      <c r="D31" s="108">
        <v>84484</v>
      </c>
    </row>
    <row r="32" spans="3:4" x14ac:dyDescent="0.35">
      <c r="C32" s="104">
        <v>2016</v>
      </c>
      <c r="D32" s="108">
        <v>91804</v>
      </c>
    </row>
    <row r="33" spans="3:4" x14ac:dyDescent="0.35">
      <c r="C33" s="104">
        <v>2017</v>
      </c>
      <c r="D33" s="108">
        <v>49424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B6479-CFF4-419C-93E3-C2BD1BF345D7}">
  <dimension ref="B2:O25"/>
  <sheetViews>
    <sheetView topLeftCell="A2" workbookViewId="0">
      <selection activeCell="N14" sqref="N14"/>
    </sheetView>
  </sheetViews>
  <sheetFormatPr defaultRowHeight="14.5" x14ac:dyDescent="0.35"/>
  <cols>
    <col min="3" max="15" width="8.7265625" style="106"/>
  </cols>
  <sheetData>
    <row r="2" spans="2:15" x14ac:dyDescent="0.35">
      <c r="B2" s="101" t="s">
        <v>105</v>
      </c>
      <c r="C2" s="113" t="s">
        <v>86</v>
      </c>
      <c r="D2" s="114" t="s">
        <v>87</v>
      </c>
      <c r="E2" s="115" t="s">
        <v>88</v>
      </c>
      <c r="F2" s="111" t="s">
        <v>89</v>
      </c>
      <c r="G2" s="112" t="s">
        <v>90</v>
      </c>
      <c r="H2" s="113" t="s">
        <v>91</v>
      </c>
      <c r="I2" s="114" t="s">
        <v>92</v>
      </c>
      <c r="J2" s="115" t="s">
        <v>93</v>
      </c>
      <c r="K2" s="111" t="s">
        <v>94</v>
      </c>
      <c r="L2" s="112" t="s">
        <v>95</v>
      </c>
      <c r="M2" s="115" t="s">
        <v>99</v>
      </c>
      <c r="N2" s="114" t="s">
        <v>100</v>
      </c>
      <c r="O2" s="113" t="s">
        <v>101</v>
      </c>
    </row>
    <row r="3" spans="2:15" x14ac:dyDescent="0.35">
      <c r="B3" s="104">
        <v>1967</v>
      </c>
      <c r="C3" s="104">
        <v>714</v>
      </c>
      <c r="D3" s="104">
        <v>1700</v>
      </c>
      <c r="E3" s="104">
        <v>353</v>
      </c>
      <c r="F3" s="104">
        <v>10</v>
      </c>
      <c r="G3" s="104">
        <v>0</v>
      </c>
      <c r="H3" s="140">
        <f>C3/SUM($C3:G3)</f>
        <v>0.25711199135758012</v>
      </c>
      <c r="I3" s="140">
        <f>D3/SUM($C3:H3)</f>
        <v>0.61211473459187959</v>
      </c>
      <c r="J3" s="140">
        <f>E3/SUM($C3:I3)</f>
        <v>0.12707581645808885</v>
      </c>
      <c r="K3" s="140">
        <f>F3/SUM($C3:J3)</f>
        <v>3.59971681418296E-3</v>
      </c>
      <c r="L3" s="140">
        <f>G3/SUM($C3:K3)</f>
        <v>0</v>
      </c>
      <c r="M3" s="104">
        <f>E3+F3</f>
        <v>363</v>
      </c>
      <c r="N3" s="104">
        <f>D3+F3</f>
        <v>1710</v>
      </c>
      <c r="O3" s="104">
        <f>C3+D3</f>
        <v>2414</v>
      </c>
    </row>
    <row r="4" spans="2:15" x14ac:dyDescent="0.35">
      <c r="B4" s="104">
        <v>1970</v>
      </c>
      <c r="C4" s="104">
        <v>4060</v>
      </c>
      <c r="D4" s="104">
        <v>2043</v>
      </c>
      <c r="E4" s="104">
        <v>1300</v>
      </c>
      <c r="F4" s="104">
        <v>0</v>
      </c>
      <c r="G4" s="104">
        <v>0</v>
      </c>
      <c r="H4" s="140">
        <f>C4/SUM($C4:G4)</f>
        <v>0.54842631365662564</v>
      </c>
      <c r="I4" s="140">
        <f>D4/SUM($C4:H4)</f>
        <v>0.27594875894088555</v>
      </c>
      <c r="J4" s="140">
        <f>E4/SUM($C4:I4)</f>
        <v>0.17558493207603307</v>
      </c>
      <c r="K4" s="140">
        <f>F4/SUM($C4:J4)</f>
        <v>0</v>
      </c>
      <c r="L4" s="140">
        <f>G4/SUM($C4:K4)</f>
        <v>0</v>
      </c>
      <c r="M4" s="104">
        <f t="shared" ref="M4:M25" si="0">E4+F4</f>
        <v>1300</v>
      </c>
      <c r="N4" s="104">
        <f t="shared" ref="N4:N25" si="1">D4+F4</f>
        <v>2043</v>
      </c>
      <c r="O4" s="104">
        <f t="shared" ref="O4:O25" si="2">C4+D4</f>
        <v>6103</v>
      </c>
    </row>
    <row r="5" spans="2:15" x14ac:dyDescent="0.35">
      <c r="B5" s="104">
        <v>1971</v>
      </c>
      <c r="C5" s="104">
        <v>6202</v>
      </c>
      <c r="D5" s="104">
        <v>1721</v>
      </c>
      <c r="E5" s="104">
        <v>142</v>
      </c>
      <c r="F5" s="104">
        <v>0</v>
      </c>
      <c r="G5" s="104">
        <v>0</v>
      </c>
      <c r="H5" s="140">
        <f>C5/SUM($C5:G5)</f>
        <v>0.76900185988840675</v>
      </c>
      <c r="I5" s="140">
        <f>D5/SUM($C5:H5)</f>
        <v>0.2133708515087841</v>
      </c>
      <c r="J5" s="140">
        <f>E5/SUM($C5:I5)</f>
        <v>1.7604799197232363E-2</v>
      </c>
      <c r="K5" s="140">
        <f>F5/SUM($C5:J5)</f>
        <v>0</v>
      </c>
      <c r="L5" s="140">
        <f>G5/SUM($C5:K5)</f>
        <v>0</v>
      </c>
      <c r="M5" s="104">
        <f t="shared" si="0"/>
        <v>142</v>
      </c>
      <c r="N5" s="104">
        <f t="shared" si="1"/>
        <v>1721</v>
      </c>
      <c r="O5" s="104">
        <f t="shared" si="2"/>
        <v>7923</v>
      </c>
    </row>
    <row r="6" spans="2:15" x14ac:dyDescent="0.35">
      <c r="B6" s="104">
        <v>1972</v>
      </c>
      <c r="C6" s="104">
        <v>7943</v>
      </c>
      <c r="D6" s="104">
        <v>5389</v>
      </c>
      <c r="E6" s="104">
        <v>0</v>
      </c>
      <c r="F6" s="104">
        <v>0</v>
      </c>
      <c r="G6" s="104">
        <v>0</v>
      </c>
      <c r="H6" s="140">
        <f>C6/SUM($C6:G6)</f>
        <v>0.59578457845784583</v>
      </c>
      <c r="I6" s="140">
        <f>D6/SUM($C6:H6)</f>
        <v>0.40419735864439443</v>
      </c>
      <c r="J6" s="140">
        <f>E6/SUM($C6:I6)</f>
        <v>0</v>
      </c>
      <c r="K6" s="140">
        <f>F6/SUM($C6:J6)</f>
        <v>0</v>
      </c>
      <c r="L6" s="140">
        <f>G6/SUM($C6:K6)</f>
        <v>0</v>
      </c>
      <c r="M6" s="104">
        <f t="shared" si="0"/>
        <v>0</v>
      </c>
      <c r="N6" s="104">
        <f t="shared" si="1"/>
        <v>5389</v>
      </c>
      <c r="O6" s="104">
        <f t="shared" si="2"/>
        <v>13332</v>
      </c>
    </row>
    <row r="7" spans="2:15" x14ac:dyDescent="0.35">
      <c r="B7" s="104">
        <v>1973</v>
      </c>
      <c r="C7" s="104">
        <v>7855</v>
      </c>
      <c r="D7" s="104">
        <v>22313</v>
      </c>
      <c r="E7" s="104">
        <v>555</v>
      </c>
      <c r="F7" s="104">
        <v>0</v>
      </c>
      <c r="G7" s="104">
        <v>0</v>
      </c>
      <c r="H7" s="140">
        <f>C7/SUM($C7:G7)</f>
        <v>0.25567164664909026</v>
      </c>
      <c r="I7" s="140">
        <f>D7/SUM($C7:H7)</f>
        <v>0.72625766743177023</v>
      </c>
      <c r="J7" s="140">
        <f>E7/SUM($C7:I7)</f>
        <v>1.8064064784209122E-2</v>
      </c>
      <c r="K7" s="140">
        <f>F7/SUM($C7:J7)</f>
        <v>0</v>
      </c>
      <c r="L7" s="140">
        <f>G7/SUM($C7:K7)</f>
        <v>0</v>
      </c>
      <c r="M7" s="104">
        <f t="shared" si="0"/>
        <v>555</v>
      </c>
      <c r="N7" s="104">
        <f t="shared" si="1"/>
        <v>22313</v>
      </c>
      <c r="O7" s="104">
        <f t="shared" si="2"/>
        <v>30168</v>
      </c>
    </row>
    <row r="8" spans="2:15" x14ac:dyDescent="0.35">
      <c r="B8" s="104">
        <v>1988</v>
      </c>
      <c r="C8" s="104">
        <v>7200</v>
      </c>
      <c r="D8" s="104">
        <v>8260</v>
      </c>
      <c r="E8" s="104">
        <v>585</v>
      </c>
      <c r="F8" s="104">
        <v>21</v>
      </c>
      <c r="G8" s="104">
        <v>180</v>
      </c>
      <c r="H8" s="140">
        <f>C8/SUM($C8:G8)</f>
        <v>0.44318601501908161</v>
      </c>
      <c r="I8" s="140">
        <f>D8/SUM($C8:H8)</f>
        <v>0.50841897549060022</v>
      </c>
      <c r="J8" s="140">
        <f>E8/SUM($C8:I8)</f>
        <v>3.6006754634531436E-2</v>
      </c>
      <c r="K8" s="140">
        <f>F8/SUM($C8:J8)</f>
        <v>1.2925473018037413E-3</v>
      </c>
      <c r="L8" s="140">
        <f>G8/SUM($C8:K8)</f>
        <v>1.107897599120315E-2</v>
      </c>
      <c r="M8" s="104">
        <f t="shared" si="0"/>
        <v>606</v>
      </c>
      <c r="N8" s="104">
        <f t="shared" si="1"/>
        <v>8281</v>
      </c>
      <c r="O8" s="104">
        <f t="shared" si="2"/>
        <v>15460</v>
      </c>
    </row>
    <row r="9" spans="2:15" x14ac:dyDescent="0.35">
      <c r="B9" s="104">
        <v>1990</v>
      </c>
      <c r="C9" s="104">
        <v>9962</v>
      </c>
      <c r="D9" s="104">
        <v>22893</v>
      </c>
      <c r="E9" s="104">
        <v>1206</v>
      </c>
      <c r="F9" s="104">
        <v>276</v>
      </c>
      <c r="G9" s="104">
        <v>103</v>
      </c>
      <c r="H9" s="140">
        <f>C9/SUM($C9:G9)</f>
        <v>0.28925667828106855</v>
      </c>
      <c r="I9" s="140">
        <f>D9/SUM($C9:H9)</f>
        <v>0.66471567150269628</v>
      </c>
      <c r="J9" s="140">
        <f>E9/SUM($C9:I9)</f>
        <v>3.5016451662988557E-2</v>
      </c>
      <c r="K9" s="140">
        <f>F9/SUM($C9:J9)</f>
        <v>8.013707158343852E-3</v>
      </c>
      <c r="L9" s="140">
        <f>G9/SUM($C9:K9)</f>
        <v>2.9906219030911823E-3</v>
      </c>
      <c r="M9" s="104">
        <f t="shared" si="0"/>
        <v>1482</v>
      </c>
      <c r="N9" s="104">
        <f t="shared" si="1"/>
        <v>23169</v>
      </c>
      <c r="O9" s="104">
        <f t="shared" si="2"/>
        <v>32855</v>
      </c>
    </row>
    <row r="10" spans="2:15" x14ac:dyDescent="0.35">
      <c r="B10" s="104">
        <v>1992</v>
      </c>
      <c r="C10" s="104">
        <v>10029</v>
      </c>
      <c r="D10" s="104">
        <v>9204</v>
      </c>
      <c r="E10" s="104">
        <v>1314</v>
      </c>
      <c r="F10" s="104">
        <v>89</v>
      </c>
      <c r="G10" s="104">
        <v>0</v>
      </c>
      <c r="H10" s="140">
        <f>C10/SUM($C10:G10)</f>
        <v>0.48599534793564642</v>
      </c>
      <c r="I10" s="140">
        <f>D10/SUM($C10:H10)</f>
        <v>0.44600616607279214</v>
      </c>
      <c r="J10" s="140">
        <f>E10/SUM($C10:I10)</f>
        <v>6.367225515418666E-2</v>
      </c>
      <c r="K10" s="140">
        <f>F10/SUM($C10:J10)</f>
        <v>4.3126432455051706E-3</v>
      </c>
      <c r="L10" s="140">
        <f>G10/SUM($C10:K10)</f>
        <v>0</v>
      </c>
      <c r="M10" s="104">
        <f t="shared" si="0"/>
        <v>1403</v>
      </c>
      <c r="N10" s="104">
        <f t="shared" si="1"/>
        <v>9293</v>
      </c>
      <c r="O10" s="104">
        <f t="shared" si="2"/>
        <v>19233</v>
      </c>
    </row>
    <row r="11" spans="2:15" x14ac:dyDescent="0.35">
      <c r="B11" s="104">
        <v>1993</v>
      </c>
      <c r="C11" s="104">
        <v>3491</v>
      </c>
      <c r="D11" s="104">
        <v>15264</v>
      </c>
      <c r="E11" s="104">
        <v>1786</v>
      </c>
      <c r="F11" s="104">
        <v>9</v>
      </c>
      <c r="G11" s="104">
        <v>2402</v>
      </c>
      <c r="H11" s="140">
        <f>C11/SUM($C11:G11)</f>
        <v>0.15210003485535029</v>
      </c>
      <c r="I11" s="140">
        <f>D11/SUM($C11:H11)</f>
        <v>0.66503567654454587</v>
      </c>
      <c r="J11" s="140">
        <f>E11/SUM($C11:I11)</f>
        <v>7.7811799285466859E-2</v>
      </c>
      <c r="K11" s="140">
        <f>F11/SUM($C11:J11)</f>
        <v>3.9210740172781903E-4</v>
      </c>
      <c r="L11" s="140">
        <f>G11/SUM($C11:K11)</f>
        <v>0.10464910698451199</v>
      </c>
      <c r="M11" s="104">
        <f t="shared" si="0"/>
        <v>1795</v>
      </c>
      <c r="N11" s="104">
        <f t="shared" si="1"/>
        <v>15273</v>
      </c>
      <c r="O11" s="104">
        <f t="shared" si="2"/>
        <v>18755</v>
      </c>
    </row>
    <row r="12" spans="2:15" x14ac:dyDescent="0.35">
      <c r="B12" s="104">
        <v>1995</v>
      </c>
      <c r="C12" s="104">
        <v>46348</v>
      </c>
      <c r="D12" s="104">
        <v>7832</v>
      </c>
      <c r="E12" s="104">
        <v>2262</v>
      </c>
      <c r="F12" s="104">
        <v>506</v>
      </c>
      <c r="G12" s="104">
        <v>4102</v>
      </c>
      <c r="H12" s="140">
        <f>C12/SUM($C12:G12)</f>
        <v>0.75918099918099913</v>
      </c>
      <c r="I12" s="140">
        <f>D12/SUM($C12:H12)</f>
        <v>0.12828669299230522</v>
      </c>
      <c r="J12" s="140">
        <f>E12/SUM($C12:I12)</f>
        <v>3.7051058450166499E-2</v>
      </c>
      <c r="K12" s="140">
        <f>F12/SUM($C12:J12)</f>
        <v>8.2881627753989516E-3</v>
      </c>
      <c r="L12" s="140">
        <f>G12/SUM($C12:K12)</f>
        <v>6.7189800571490862E-2</v>
      </c>
      <c r="M12" s="104">
        <f t="shared" si="0"/>
        <v>2768</v>
      </c>
      <c r="N12" s="104">
        <f t="shared" si="1"/>
        <v>8338</v>
      </c>
      <c r="O12" s="104">
        <f t="shared" si="2"/>
        <v>54180</v>
      </c>
    </row>
    <row r="13" spans="2:15" x14ac:dyDescent="0.35">
      <c r="B13" s="104">
        <v>1996</v>
      </c>
      <c r="C13" s="104">
        <v>321884</v>
      </c>
      <c r="D13" s="104">
        <v>56101</v>
      </c>
      <c r="E13" s="104">
        <v>2854</v>
      </c>
      <c r="F13" s="104">
        <v>870</v>
      </c>
      <c r="G13" s="104">
        <v>8600</v>
      </c>
      <c r="H13" s="140">
        <f>C13/SUM($C13:G13)</f>
        <v>0.82469018136912031</v>
      </c>
      <c r="I13" s="140">
        <f>D13/SUM($C13:H13)</f>
        <v>0.14373453203370332</v>
      </c>
      <c r="J13" s="140">
        <f>E13/SUM($C13:I13)</f>
        <v>7.3121370984161934E-3</v>
      </c>
      <c r="K13" s="140">
        <f>F13/SUM($C13:J13)</f>
        <v>2.2289976021175528E-3</v>
      </c>
      <c r="L13" s="140">
        <f>G13/SUM($C13:K13)</f>
        <v>2.2033769274411159E-2</v>
      </c>
      <c r="M13" s="104">
        <f t="shared" si="0"/>
        <v>3724</v>
      </c>
      <c r="N13" s="104">
        <f t="shared" si="1"/>
        <v>56971</v>
      </c>
      <c r="O13" s="104">
        <f t="shared" si="2"/>
        <v>377985</v>
      </c>
    </row>
    <row r="14" spans="2:15" x14ac:dyDescent="0.35">
      <c r="B14" s="104">
        <v>1999</v>
      </c>
      <c r="C14" s="104">
        <v>273010</v>
      </c>
      <c r="D14" s="104">
        <v>12900</v>
      </c>
      <c r="E14" s="104">
        <v>793</v>
      </c>
      <c r="F14" s="104">
        <v>13</v>
      </c>
      <c r="G14" s="104">
        <v>1510</v>
      </c>
      <c r="H14" s="140">
        <f>C14/SUM($C14:G14)</f>
        <v>0.94720809364873393</v>
      </c>
      <c r="I14" s="140">
        <f>D14/SUM($C14:H14)</f>
        <v>4.4756398126391969E-2</v>
      </c>
      <c r="J14" s="140">
        <f>E14/SUM($C14:I14)</f>
        <v>2.7513037366663213E-3</v>
      </c>
      <c r="K14" s="140">
        <f>F14/SUM($C14:J14)</f>
        <v>4.5103339514810443E-5</v>
      </c>
      <c r="L14" s="140">
        <f>G14/SUM($C14:K14)</f>
        <v>5.2389263582081668E-3</v>
      </c>
      <c r="M14" s="104">
        <f t="shared" si="0"/>
        <v>806</v>
      </c>
      <c r="N14" s="104">
        <f t="shared" si="1"/>
        <v>12913</v>
      </c>
      <c r="O14" s="104">
        <f t="shared" si="2"/>
        <v>285910</v>
      </c>
    </row>
    <row r="15" spans="2:15" x14ac:dyDescent="0.35">
      <c r="B15" s="104">
        <v>2002</v>
      </c>
      <c r="C15" s="104">
        <v>2114</v>
      </c>
      <c r="D15" s="104">
        <v>4493</v>
      </c>
      <c r="E15" s="104">
        <v>206</v>
      </c>
      <c r="F15" s="104">
        <v>6</v>
      </c>
      <c r="G15" s="104">
        <v>1</v>
      </c>
      <c r="H15" s="140">
        <f>C15/SUM($C15:G15)</f>
        <v>0.30997067448680354</v>
      </c>
      <c r="I15" s="140">
        <f>D15/SUM($C15:H15)</f>
        <v>0.65876771280465274</v>
      </c>
      <c r="J15" s="140">
        <f>E15/SUM($C15:I15)</f>
        <v>3.0200988730627931E-2</v>
      </c>
      <c r="K15" s="140">
        <f>F15/SUM($C15:J15)</f>
        <v>8.7963655372579096E-4</v>
      </c>
      <c r="L15" s="140">
        <f>G15/SUM($C15:K15)</f>
        <v>1.466060733813012E-4</v>
      </c>
      <c r="M15" s="104">
        <f t="shared" si="0"/>
        <v>212</v>
      </c>
      <c r="N15" s="104">
        <f t="shared" si="1"/>
        <v>4499</v>
      </c>
      <c r="O15" s="104">
        <f t="shared" si="2"/>
        <v>6607</v>
      </c>
    </row>
    <row r="16" spans="2:15" x14ac:dyDescent="0.35">
      <c r="B16" s="104">
        <v>2005</v>
      </c>
      <c r="C16" s="104">
        <v>4297</v>
      </c>
      <c r="D16" s="104">
        <v>184</v>
      </c>
      <c r="E16" s="104">
        <v>1339</v>
      </c>
      <c r="F16" s="104">
        <v>86</v>
      </c>
      <c r="G16" s="104">
        <v>2160</v>
      </c>
      <c r="H16" s="140">
        <f>C16/SUM($C16:G16)</f>
        <v>0.53272997768410613</v>
      </c>
      <c r="I16" s="140">
        <f>D16/SUM($C16:H16)</f>
        <v>2.2810296091181795E-2</v>
      </c>
      <c r="J16" s="140">
        <f>E16/SUM($C16:I16)</f>
        <v>0.1659940222706946</v>
      </c>
      <c r="K16" s="140">
        <f>F16/SUM($C16:J16)</f>
        <v>1.0661084510524747E-2</v>
      </c>
      <c r="L16" s="140">
        <f>G16/SUM($C16:K16)</f>
        <v>0.26776641986911776</v>
      </c>
      <c r="M16" s="104">
        <f t="shared" si="0"/>
        <v>1425</v>
      </c>
      <c r="N16" s="104">
        <f t="shared" si="1"/>
        <v>270</v>
      </c>
      <c r="O16" s="104">
        <f t="shared" si="2"/>
        <v>4481</v>
      </c>
    </row>
    <row r="17" spans="2:15" x14ac:dyDescent="0.35">
      <c r="B17" s="104">
        <v>2006</v>
      </c>
      <c r="C17" s="104">
        <v>6006</v>
      </c>
      <c r="D17" s="104">
        <v>3941</v>
      </c>
      <c r="E17" s="104">
        <v>1346</v>
      </c>
      <c r="F17" s="104">
        <v>28</v>
      </c>
      <c r="G17" s="104">
        <v>2696</v>
      </c>
      <c r="H17" s="140">
        <f>C17/SUM($C17:G17)</f>
        <v>0.4284797032175216</v>
      </c>
      <c r="I17" s="140">
        <f>D17/SUM($C17:H17)</f>
        <v>0.28114999878233304</v>
      </c>
      <c r="J17" s="140">
        <f>E17/SUM($C17:I17)</f>
        <v>9.6021392620943766E-2</v>
      </c>
      <c r="K17" s="140">
        <f>F17/SUM($C17:J17)</f>
        <v>1.9974595665630118E-3</v>
      </c>
      <c r="L17" s="140">
        <f>G17/SUM($C17:K17)</f>
        <v>0.19232679371785133</v>
      </c>
      <c r="M17" s="104">
        <f t="shared" si="0"/>
        <v>1374</v>
      </c>
      <c r="N17" s="104">
        <f t="shared" si="1"/>
        <v>3969</v>
      </c>
      <c r="O17" s="104">
        <f t="shared" si="2"/>
        <v>9947</v>
      </c>
    </row>
    <row r="18" spans="2:15" x14ac:dyDescent="0.35">
      <c r="B18" s="104">
        <v>2008</v>
      </c>
      <c r="C18" s="104">
        <v>12968</v>
      </c>
      <c r="D18" s="104">
        <v>15274</v>
      </c>
      <c r="E18" s="104">
        <v>6518</v>
      </c>
      <c r="F18" s="104">
        <v>81</v>
      </c>
      <c r="G18" s="104">
        <v>6571</v>
      </c>
      <c r="H18" s="140">
        <f>C18/SUM($C18:G18)</f>
        <v>0.31314594803438617</v>
      </c>
      <c r="I18" s="140">
        <f>D18/SUM($C18:H18)</f>
        <v>0.36882750176669316</v>
      </c>
      <c r="J18" s="140">
        <f>E18/SUM($C18:I18)</f>
        <v>0.15739140015560385</v>
      </c>
      <c r="K18" s="140">
        <f>F18/SUM($C18:J18)</f>
        <v>1.9559151519745947E-3</v>
      </c>
      <c r="L18" s="140">
        <f>G18/SUM($C18:K18)</f>
        <v>0.15867059082239757</v>
      </c>
      <c r="M18" s="104">
        <f t="shared" si="0"/>
        <v>6599</v>
      </c>
      <c r="N18" s="104">
        <f t="shared" si="1"/>
        <v>15355</v>
      </c>
      <c r="O18" s="104">
        <f t="shared" si="2"/>
        <v>28242</v>
      </c>
    </row>
    <row r="19" spans="2:15" x14ac:dyDescent="0.35">
      <c r="B19" s="104">
        <v>2009</v>
      </c>
      <c r="C19" s="104">
        <v>9287</v>
      </c>
      <c r="D19" s="104">
        <v>6906</v>
      </c>
      <c r="E19" s="104">
        <v>2485</v>
      </c>
      <c r="F19" s="104">
        <v>30</v>
      </c>
      <c r="G19" s="104">
        <v>916</v>
      </c>
      <c r="H19" s="140">
        <f>C19/SUM($C19:G19)</f>
        <v>0.47324704443538523</v>
      </c>
      <c r="I19" s="140">
        <f>D19/SUM($C19:H19)</f>
        <v>0.35190753469217756</v>
      </c>
      <c r="J19" s="140">
        <f>E19/SUM($C19:I19)</f>
        <v>0.12662533196736106</v>
      </c>
      <c r="K19" s="140">
        <f>F19/SUM($C19:J19)</f>
        <v>1.5286661764289903E-3</v>
      </c>
      <c r="L19" s="140">
        <f>G19/SUM($C19:K19)</f>
        <v>4.6675270284574563E-2</v>
      </c>
      <c r="M19" s="104">
        <f t="shared" si="0"/>
        <v>2515</v>
      </c>
      <c r="N19" s="104">
        <f t="shared" si="1"/>
        <v>6936</v>
      </c>
      <c r="O19" s="104">
        <f t="shared" si="2"/>
        <v>16193</v>
      </c>
    </row>
    <row r="20" spans="2:15" x14ac:dyDescent="0.35">
      <c r="B20" s="104">
        <v>2010</v>
      </c>
      <c r="C20" s="104">
        <v>7115</v>
      </c>
      <c r="D20" s="104">
        <v>2296</v>
      </c>
      <c r="E20" s="104">
        <v>2572</v>
      </c>
      <c r="F20" s="104">
        <v>668</v>
      </c>
      <c r="G20" s="104">
        <v>520</v>
      </c>
      <c r="H20" s="140">
        <f>C20/SUM($C20:G20)</f>
        <v>0.54020195884898636</v>
      </c>
      <c r="I20" s="140">
        <f>D20/SUM($C20:H20)</f>
        <v>0.17431522546304362</v>
      </c>
      <c r="J20" s="140">
        <f>E20/SUM($C20:I20)</f>
        <v>0.19526691051832867</v>
      </c>
      <c r="K20" s="140">
        <f>F20/SUM($C20:J20)</f>
        <v>5.0713982326740084E-2</v>
      </c>
      <c r="L20" s="140">
        <f>G20/SUM($C20:K20)</f>
        <v>3.9477798318322439E-2</v>
      </c>
      <c r="M20" s="104">
        <f t="shared" si="0"/>
        <v>3240</v>
      </c>
      <c r="N20" s="104">
        <f t="shared" si="1"/>
        <v>2964</v>
      </c>
      <c r="O20" s="104">
        <f t="shared" si="2"/>
        <v>9411</v>
      </c>
    </row>
    <row r="21" spans="2:15" x14ac:dyDescent="0.35">
      <c r="B21" s="104">
        <v>2011</v>
      </c>
      <c r="C21" s="104">
        <v>6149</v>
      </c>
      <c r="D21" s="104">
        <v>3356</v>
      </c>
      <c r="E21" s="104">
        <v>5386</v>
      </c>
      <c r="F21" s="104">
        <v>97</v>
      </c>
      <c r="G21" s="104">
        <v>1104</v>
      </c>
      <c r="H21" s="140">
        <f>C21/SUM($C21:G21)</f>
        <v>0.38211533681332338</v>
      </c>
      <c r="I21" s="140">
        <f>D21/SUM($C21:H21)</f>
        <v>0.20854588065004812</v>
      </c>
      <c r="J21" s="140">
        <f>E21/SUM($C21:I21)</f>
        <v>0.33468818746381568</v>
      </c>
      <c r="K21" s="140">
        <f>F21/SUM($C21:J21)</f>
        <v>6.0274933173406408E-3</v>
      </c>
      <c r="L21" s="140">
        <f>G21/SUM($C21:K21)</f>
        <v>6.8601547731994686E-2</v>
      </c>
      <c r="M21" s="104">
        <f t="shared" si="0"/>
        <v>5483</v>
      </c>
      <c r="N21" s="104">
        <f t="shared" si="1"/>
        <v>3453</v>
      </c>
      <c r="O21" s="104">
        <f t="shared" si="2"/>
        <v>9505</v>
      </c>
    </row>
    <row r="22" spans="2:15" x14ac:dyDescent="0.35">
      <c r="B22" s="104">
        <v>2012</v>
      </c>
      <c r="C22" s="104">
        <v>4511</v>
      </c>
      <c r="D22" s="104">
        <v>10436</v>
      </c>
      <c r="E22" s="104">
        <v>1853</v>
      </c>
      <c r="F22" s="104">
        <v>88</v>
      </c>
      <c r="G22" s="104">
        <v>294</v>
      </c>
      <c r="H22" s="140">
        <f>C22/SUM($C22:G22)</f>
        <v>0.26254219532068446</v>
      </c>
      <c r="I22" s="140">
        <f>D22/SUM($C22:H22)</f>
        <v>0.60737053542115338</v>
      </c>
      <c r="J22" s="140">
        <f>E22/SUM($C22:I22)</f>
        <v>0.10783995976289837</v>
      </c>
      <c r="K22" s="140">
        <f>F22/SUM($C22:J22)</f>
        <v>5.1213474909039547E-3</v>
      </c>
      <c r="L22" s="140">
        <f>G22/SUM($C22:K22)</f>
        <v>1.7109951290483368E-2</v>
      </c>
      <c r="M22" s="104">
        <f t="shared" si="0"/>
        <v>1941</v>
      </c>
      <c r="N22" s="104">
        <f t="shared" si="1"/>
        <v>10524</v>
      </c>
      <c r="O22" s="104">
        <f t="shared" si="2"/>
        <v>14947</v>
      </c>
    </row>
    <row r="23" spans="2:15" x14ac:dyDescent="0.35">
      <c r="B23" s="104">
        <v>2013</v>
      </c>
      <c r="C23" s="104">
        <v>20439</v>
      </c>
      <c r="D23" s="104">
        <v>12529</v>
      </c>
      <c r="E23" s="104">
        <v>1719</v>
      </c>
      <c r="F23" s="104">
        <v>118</v>
      </c>
      <c r="G23" s="104">
        <v>1852</v>
      </c>
      <c r="H23" s="140">
        <f>C23/SUM($C23:G23)</f>
        <v>0.5575742695801621</v>
      </c>
      <c r="I23" s="140">
        <f>D23/SUM($C23:H23)</f>
        <v>0.3417849095542107</v>
      </c>
      <c r="J23" s="140">
        <f>E23/SUM($C23:I23)</f>
        <v>4.6893030698704298E-2</v>
      </c>
      <c r="K23" s="140">
        <f>F23/SUM($C23:J23)</f>
        <v>3.2189473787797556E-3</v>
      </c>
      <c r="L23" s="140">
        <f>G23/SUM($C23:K23)</f>
        <v>5.052110188152148E-2</v>
      </c>
      <c r="M23" s="104">
        <f t="shared" si="0"/>
        <v>1837</v>
      </c>
      <c r="N23" s="104">
        <f t="shared" si="1"/>
        <v>12647</v>
      </c>
      <c r="O23" s="104">
        <f t="shared" si="2"/>
        <v>32968</v>
      </c>
    </row>
    <row r="24" spans="2:15" x14ac:dyDescent="0.35">
      <c r="B24" s="104">
        <v>2014</v>
      </c>
      <c r="C24" s="104">
        <v>20534</v>
      </c>
      <c r="D24" s="104">
        <v>2501</v>
      </c>
      <c r="E24" s="104">
        <v>565</v>
      </c>
      <c r="F24" s="104">
        <v>80</v>
      </c>
      <c r="G24" s="104">
        <v>735</v>
      </c>
      <c r="H24" s="140">
        <f>C24/SUM($C24:G24)</f>
        <v>0.84104034405078842</v>
      </c>
      <c r="I24" s="140">
        <f>D24/SUM($C24:H24)</f>
        <v>0.10243349782083762</v>
      </c>
      <c r="J24" s="140">
        <f>E24/SUM($C24:I24)</f>
        <v>2.314061713835942E-2</v>
      </c>
      <c r="K24" s="140">
        <f>F24/SUM($C24:J24)</f>
        <v>3.2765444540141376E-3</v>
      </c>
      <c r="L24" s="140">
        <f>G24/SUM($C24:K24)</f>
        <v>3.0103248131495484E-2</v>
      </c>
      <c r="M24" s="104">
        <f t="shared" si="0"/>
        <v>645</v>
      </c>
      <c r="N24" s="104">
        <f t="shared" si="1"/>
        <v>2581</v>
      </c>
      <c r="O24" s="104">
        <f t="shared" si="2"/>
        <v>23035</v>
      </c>
    </row>
    <row r="25" spans="2:15" x14ac:dyDescent="0.35">
      <c r="B25" s="104">
        <v>2015</v>
      </c>
      <c r="C25" s="104">
        <v>52581</v>
      </c>
      <c r="D25" s="104">
        <v>20948</v>
      </c>
      <c r="E25" s="104">
        <v>4485</v>
      </c>
      <c r="F25" s="104">
        <v>275</v>
      </c>
      <c r="G25" s="104">
        <v>5635</v>
      </c>
      <c r="H25" s="140">
        <f>C25/SUM($C25:G25)</f>
        <v>0.62653114722844483</v>
      </c>
      <c r="I25" s="140">
        <f>D25/SUM($C25:H25)</f>
        <v>0.24960492367786111</v>
      </c>
      <c r="J25" s="140">
        <f>E25/SUM($C25:I25)</f>
        <v>5.3440650811664978E-2</v>
      </c>
      <c r="K25" s="140">
        <f>F25/SUM($C25:J25)</f>
        <v>3.2767379298019317E-3</v>
      </c>
      <c r="L25" s="140">
        <f>G25/SUM($C25:K25)</f>
        <v>6.7143336412782223E-2</v>
      </c>
      <c r="M25" s="104">
        <f t="shared" si="0"/>
        <v>4760</v>
      </c>
      <c r="N25" s="104">
        <f t="shared" si="1"/>
        <v>21223</v>
      </c>
      <c r="O25" s="104">
        <f t="shared" si="2"/>
        <v>73529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5CB6-D66B-4177-A2C6-7A90D86B4624}">
  <dimension ref="B2:G25"/>
  <sheetViews>
    <sheetView workbookViewId="0">
      <selection activeCell="J6" sqref="J6"/>
    </sheetView>
  </sheetViews>
  <sheetFormatPr defaultRowHeight="14.5" x14ac:dyDescent="0.35"/>
  <cols>
    <col min="3" max="3" width="15.7265625" style="106" customWidth="1"/>
    <col min="4" max="4" width="16.1796875" customWidth="1"/>
    <col min="5" max="5" width="12.90625" customWidth="1"/>
    <col min="6" max="6" width="11.26953125" customWidth="1"/>
    <col min="7" max="7" width="13.36328125" customWidth="1"/>
  </cols>
  <sheetData>
    <row r="2" spans="2:7" x14ac:dyDescent="0.35">
      <c r="B2" s="141" t="s">
        <v>105</v>
      </c>
      <c r="C2" s="143" t="s">
        <v>112</v>
      </c>
      <c r="D2" s="144" t="s">
        <v>113</v>
      </c>
      <c r="E2" s="143" t="s">
        <v>114</v>
      </c>
      <c r="F2" s="143" t="s">
        <v>115</v>
      </c>
      <c r="G2" s="143" t="s">
        <v>116</v>
      </c>
    </row>
    <row r="3" spans="2:7" x14ac:dyDescent="0.35">
      <c r="B3" s="104">
        <v>1967</v>
      </c>
      <c r="C3" s="104">
        <v>16</v>
      </c>
      <c r="D3" s="95"/>
      <c r="E3" s="95"/>
      <c r="F3" s="95"/>
      <c r="G3" s="95"/>
    </row>
    <row r="4" spans="2:7" x14ac:dyDescent="0.35">
      <c r="B4" s="104">
        <v>1970</v>
      </c>
      <c r="C4" s="104">
        <v>9</v>
      </c>
      <c r="D4" s="95"/>
      <c r="E4" s="95"/>
      <c r="F4" s="95"/>
      <c r="G4" s="95"/>
    </row>
    <row r="5" spans="2:7" x14ac:dyDescent="0.35">
      <c r="B5" s="104">
        <v>1971</v>
      </c>
      <c r="C5" s="104">
        <v>9</v>
      </c>
      <c r="D5" s="95"/>
      <c r="E5" s="95"/>
      <c r="F5" s="95"/>
      <c r="G5" s="95"/>
    </row>
    <row r="6" spans="2:7" x14ac:dyDescent="0.35">
      <c r="B6" s="104">
        <v>1972</v>
      </c>
      <c r="C6" s="104">
        <v>9</v>
      </c>
      <c r="D6" s="95"/>
      <c r="E6" s="95"/>
      <c r="F6" s="95"/>
      <c r="G6" s="95"/>
    </row>
    <row r="7" spans="2:7" x14ac:dyDescent="0.35">
      <c r="B7" s="104">
        <v>1973</v>
      </c>
      <c r="C7" s="104">
        <v>10</v>
      </c>
      <c r="D7" s="95"/>
      <c r="E7" s="95"/>
      <c r="F7" s="95"/>
      <c r="G7" s="95"/>
    </row>
    <row r="8" spans="2:7" x14ac:dyDescent="0.35">
      <c r="B8" s="104">
        <v>1988</v>
      </c>
      <c r="C8" s="104">
        <v>10</v>
      </c>
      <c r="D8" s="95"/>
      <c r="E8" s="95"/>
      <c r="F8" s="95"/>
      <c r="G8" s="95"/>
    </row>
    <row r="9" spans="2:7" x14ac:dyDescent="0.35">
      <c r="B9" s="104">
        <v>1990</v>
      </c>
      <c r="C9" s="104">
        <v>16</v>
      </c>
      <c r="D9" s="95"/>
      <c r="E9" s="95"/>
      <c r="F9" s="95"/>
      <c r="G9" s="95"/>
    </row>
    <row r="10" spans="2:7" x14ac:dyDescent="0.35">
      <c r="B10" s="104">
        <v>1992</v>
      </c>
      <c r="C10" s="104">
        <v>12</v>
      </c>
      <c r="D10" s="95"/>
      <c r="E10" s="95"/>
      <c r="F10" s="95"/>
      <c r="G10" s="95"/>
    </row>
    <row r="11" spans="2:7" x14ac:dyDescent="0.35">
      <c r="B11" s="104">
        <v>1993</v>
      </c>
      <c r="C11" s="104">
        <v>22</v>
      </c>
      <c r="D11" s="95"/>
      <c r="E11" s="95"/>
      <c r="F11" s="95"/>
      <c r="G11" s="95"/>
    </row>
    <row r="12" spans="2:7" x14ac:dyDescent="0.35">
      <c r="B12" s="104">
        <v>1995</v>
      </c>
      <c r="C12" s="104">
        <v>24</v>
      </c>
      <c r="D12" s="95"/>
      <c r="E12" s="95"/>
      <c r="F12" s="95"/>
      <c r="G12" s="95"/>
    </row>
    <row r="13" spans="2:7" x14ac:dyDescent="0.35">
      <c r="B13" s="104">
        <v>1996</v>
      </c>
      <c r="C13" s="104">
        <v>20</v>
      </c>
      <c r="D13" s="95"/>
      <c r="E13" s="95"/>
      <c r="F13" s="95"/>
      <c r="G13" s="95"/>
    </row>
    <row r="14" spans="2:7" x14ac:dyDescent="0.35">
      <c r="B14" s="104">
        <v>1999</v>
      </c>
      <c r="C14" s="104">
        <v>15</v>
      </c>
      <c r="D14" s="95"/>
      <c r="E14" s="95"/>
      <c r="F14" s="95"/>
      <c r="G14" s="95"/>
    </row>
    <row r="15" spans="2:7" x14ac:dyDescent="0.35">
      <c r="B15" s="104">
        <v>2002</v>
      </c>
      <c r="C15" s="104">
        <v>15</v>
      </c>
      <c r="D15" s="95"/>
      <c r="E15" s="95"/>
      <c r="F15" s="95"/>
      <c r="G15" s="95"/>
    </row>
    <row r="16" spans="2:7" x14ac:dyDescent="0.35">
      <c r="B16" s="104">
        <v>2005</v>
      </c>
      <c r="C16" s="104">
        <v>19</v>
      </c>
      <c r="D16" s="95"/>
      <c r="E16" s="95"/>
      <c r="F16" s="95"/>
      <c r="G16" s="95"/>
    </row>
    <row r="17" spans="2:7" x14ac:dyDescent="0.35">
      <c r="B17" s="104">
        <v>2006</v>
      </c>
      <c r="C17" s="104">
        <v>19</v>
      </c>
      <c r="D17" s="95"/>
      <c r="E17" s="95"/>
      <c r="F17" s="95"/>
      <c r="G17" s="95"/>
    </row>
    <row r="18" spans="2:7" x14ac:dyDescent="0.35">
      <c r="B18" s="104">
        <v>2008</v>
      </c>
      <c r="C18" s="104">
        <v>30</v>
      </c>
      <c r="D18" s="95"/>
      <c r="E18" s="95"/>
      <c r="F18" s="95"/>
      <c r="G18" s="95"/>
    </row>
    <row r="19" spans="2:7" x14ac:dyDescent="0.35">
      <c r="B19" s="104">
        <v>2009</v>
      </c>
      <c r="C19" s="104">
        <v>21</v>
      </c>
      <c r="D19" s="95"/>
      <c r="E19" s="95"/>
      <c r="F19" s="95"/>
      <c r="G19" s="95"/>
    </row>
    <row r="20" spans="2:7" x14ac:dyDescent="0.35">
      <c r="B20" s="104">
        <v>2010</v>
      </c>
      <c r="C20" s="104">
        <v>21</v>
      </c>
      <c r="D20" s="95"/>
      <c r="E20" s="95"/>
      <c r="F20" s="95"/>
      <c r="G20" s="95"/>
    </row>
    <row r="21" spans="2:7" x14ac:dyDescent="0.35">
      <c r="B21" s="104">
        <v>2011</v>
      </c>
      <c r="C21" s="104">
        <v>20</v>
      </c>
      <c r="D21" s="95"/>
      <c r="E21" s="95"/>
      <c r="F21" s="95"/>
      <c r="G21" s="95"/>
    </row>
    <row r="22" spans="2:7" x14ac:dyDescent="0.35">
      <c r="B22" s="104">
        <v>2012</v>
      </c>
      <c r="C22" s="104">
        <v>20</v>
      </c>
      <c r="D22" s="95"/>
      <c r="E22" s="95"/>
      <c r="F22" s="95"/>
      <c r="G22" s="95"/>
    </row>
    <row r="23" spans="2:7" x14ac:dyDescent="0.35">
      <c r="B23" s="104">
        <v>2013</v>
      </c>
      <c r="C23" s="104">
        <v>30</v>
      </c>
      <c r="D23" s="95"/>
      <c r="E23" s="95"/>
      <c r="F23" s="95"/>
      <c r="G23" s="95"/>
    </row>
    <row r="24" spans="2:7" x14ac:dyDescent="0.35">
      <c r="B24" s="104">
        <v>2014</v>
      </c>
      <c r="C24" s="104">
        <v>19</v>
      </c>
      <c r="D24" s="95"/>
      <c r="E24" s="95"/>
      <c r="F24" s="95"/>
      <c r="G24" s="95"/>
    </row>
    <row r="25" spans="2:7" x14ac:dyDescent="0.35">
      <c r="B25" s="104">
        <v>2015</v>
      </c>
      <c r="C25" s="104">
        <v>23</v>
      </c>
      <c r="D25" s="95"/>
      <c r="E25" s="95"/>
      <c r="F25" s="95"/>
      <c r="G25" s="9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5203-FE0D-4BC9-921B-0E43C4D71A27}">
  <dimension ref="A1:O47"/>
  <sheetViews>
    <sheetView zoomScale="70" zoomScaleNormal="70" workbookViewId="0">
      <selection activeCell="O47" sqref="A1:O47"/>
    </sheetView>
  </sheetViews>
  <sheetFormatPr defaultRowHeight="14.5" x14ac:dyDescent="0.35"/>
  <cols>
    <col min="1" max="1" width="25" bestFit="1" customWidth="1"/>
    <col min="2" max="2" width="16.36328125" style="106" bestFit="1" customWidth="1"/>
    <col min="3" max="3" width="19.08984375" bestFit="1" customWidth="1"/>
    <col min="4" max="4" width="12.453125" bestFit="1" customWidth="1"/>
    <col min="7" max="7" width="15.90625" bestFit="1" customWidth="1"/>
    <col min="8" max="8" width="15.1796875" bestFit="1" customWidth="1"/>
    <col min="9" max="9" width="18.6328125" bestFit="1" customWidth="1"/>
    <col min="10" max="10" width="15.26953125" bestFit="1" customWidth="1"/>
    <col min="11" max="11" width="18.81640625" bestFit="1" customWidth="1"/>
    <col min="14" max="14" width="12.1796875" bestFit="1" customWidth="1"/>
    <col min="15" max="15" width="11.81640625" bestFit="1" customWidth="1"/>
  </cols>
  <sheetData>
    <row r="1" spans="1:15" x14ac:dyDescent="0.35">
      <c r="A1" s="166" t="s">
        <v>117</v>
      </c>
      <c r="B1" s="145" t="s">
        <v>118</v>
      </c>
      <c r="C1" s="146" t="s">
        <v>119</v>
      </c>
      <c r="D1" s="146" t="s">
        <v>120</v>
      </c>
      <c r="E1" s="168" t="s">
        <v>121</v>
      </c>
      <c r="F1" s="168"/>
      <c r="G1" s="168"/>
      <c r="H1" s="168"/>
      <c r="I1" s="168"/>
      <c r="J1" s="168"/>
      <c r="K1" s="168"/>
      <c r="L1" s="169" t="s">
        <v>122</v>
      </c>
      <c r="M1" s="170"/>
      <c r="N1" s="170"/>
      <c r="O1" s="146" t="s">
        <v>123</v>
      </c>
    </row>
    <row r="2" spans="1:15" x14ac:dyDescent="0.35">
      <c r="A2" s="167"/>
      <c r="B2" s="147" t="s">
        <v>124</v>
      </c>
      <c r="C2" s="142" t="s">
        <v>125</v>
      </c>
      <c r="D2" s="148" t="s">
        <v>126</v>
      </c>
      <c r="E2" s="149" t="s">
        <v>127</v>
      </c>
      <c r="F2" s="149" t="s">
        <v>128</v>
      </c>
      <c r="G2" s="149" t="s">
        <v>129</v>
      </c>
      <c r="H2" s="149" t="s">
        <v>130</v>
      </c>
      <c r="I2" s="149" t="s">
        <v>131</v>
      </c>
      <c r="J2" s="149" t="s">
        <v>132</v>
      </c>
      <c r="K2" s="149" t="s">
        <v>133</v>
      </c>
      <c r="L2" s="150" t="s">
        <v>134</v>
      </c>
      <c r="M2" s="150" t="s">
        <v>135</v>
      </c>
      <c r="N2" s="150" t="s">
        <v>136</v>
      </c>
      <c r="O2" s="151" t="s">
        <v>137</v>
      </c>
    </row>
    <row r="3" spans="1:15" x14ac:dyDescent="0.35">
      <c r="A3" s="152" t="s">
        <v>31</v>
      </c>
      <c r="B3" s="153">
        <v>30.75</v>
      </c>
      <c r="C3" s="154">
        <v>17</v>
      </c>
      <c r="D3" s="104" t="s">
        <v>138</v>
      </c>
      <c r="E3" s="136" t="s">
        <v>138</v>
      </c>
      <c r="F3" s="136" t="s">
        <v>138</v>
      </c>
      <c r="G3" s="136" t="s">
        <v>139</v>
      </c>
      <c r="H3" s="136" t="s">
        <v>138</v>
      </c>
      <c r="I3" s="136" t="s">
        <v>139</v>
      </c>
      <c r="J3" s="136" t="s">
        <v>138</v>
      </c>
      <c r="K3" s="136" t="s">
        <v>138</v>
      </c>
      <c r="L3" s="104" t="s">
        <v>139</v>
      </c>
      <c r="M3" s="104" t="s">
        <v>138</v>
      </c>
      <c r="N3" s="104" t="s">
        <v>138</v>
      </c>
      <c r="O3" s="136" t="s">
        <v>138</v>
      </c>
    </row>
    <row r="4" spans="1:15" x14ac:dyDescent="0.35">
      <c r="A4" s="152" t="s">
        <v>22</v>
      </c>
      <c r="B4" s="153">
        <v>871.5</v>
      </c>
      <c r="C4" s="154">
        <v>58</v>
      </c>
      <c r="D4" s="104" t="s">
        <v>139</v>
      </c>
      <c r="E4" s="136" t="s">
        <v>139</v>
      </c>
      <c r="F4" s="136" t="s">
        <v>138</v>
      </c>
      <c r="G4" s="136" t="s">
        <v>139</v>
      </c>
      <c r="H4" s="136" t="s">
        <v>139</v>
      </c>
      <c r="I4" s="136" t="s">
        <v>138</v>
      </c>
      <c r="J4" s="136" t="s">
        <v>138</v>
      </c>
      <c r="K4" s="136" t="s">
        <v>138</v>
      </c>
      <c r="L4" s="104" t="s">
        <v>138</v>
      </c>
      <c r="M4" s="104" t="s">
        <v>139</v>
      </c>
      <c r="N4" s="104" t="s">
        <v>138</v>
      </c>
      <c r="O4" s="136" t="s">
        <v>138</v>
      </c>
    </row>
    <row r="5" spans="1:15" x14ac:dyDescent="0.35">
      <c r="A5" s="152" t="s">
        <v>18</v>
      </c>
      <c r="B5" s="153">
        <v>325</v>
      </c>
      <c r="C5" s="154">
        <v>36</v>
      </c>
      <c r="D5" s="104" t="s">
        <v>139</v>
      </c>
      <c r="E5" s="136" t="s">
        <v>138</v>
      </c>
      <c r="F5" s="136" t="s">
        <v>138</v>
      </c>
      <c r="G5" s="136" t="s">
        <v>139</v>
      </c>
      <c r="H5" s="136" t="s">
        <v>139</v>
      </c>
      <c r="I5" s="136" t="s">
        <v>138</v>
      </c>
      <c r="J5" s="136" t="s">
        <v>138</v>
      </c>
      <c r="K5" s="136" t="s">
        <v>138</v>
      </c>
      <c r="L5" s="104" t="s">
        <v>138</v>
      </c>
      <c r="M5" s="104" t="s">
        <v>139</v>
      </c>
      <c r="N5" s="104" t="s">
        <v>138</v>
      </c>
      <c r="O5" s="136" t="s">
        <v>138</v>
      </c>
    </row>
    <row r="6" spans="1:15" x14ac:dyDescent="0.35">
      <c r="A6" s="152" t="s">
        <v>1</v>
      </c>
      <c r="B6" s="153">
        <v>1181.25</v>
      </c>
      <c r="C6" s="154">
        <v>62.5</v>
      </c>
      <c r="D6" s="104" t="s">
        <v>139</v>
      </c>
      <c r="E6" s="136" t="s">
        <v>139</v>
      </c>
      <c r="F6" s="136" t="s">
        <v>138</v>
      </c>
      <c r="G6" s="136" t="s">
        <v>139</v>
      </c>
      <c r="H6" s="136" t="s">
        <v>139</v>
      </c>
      <c r="I6" s="136" t="s">
        <v>138</v>
      </c>
      <c r="J6" s="136" t="s">
        <v>138</v>
      </c>
      <c r="K6" s="136" t="s">
        <v>138</v>
      </c>
      <c r="L6" s="104" t="s">
        <v>138</v>
      </c>
      <c r="M6" s="104" t="s">
        <v>139</v>
      </c>
      <c r="N6" s="104" t="s">
        <v>138</v>
      </c>
      <c r="O6" s="136" t="s">
        <v>138</v>
      </c>
    </row>
    <row r="7" spans="1:15" x14ac:dyDescent="0.35">
      <c r="A7" s="152" t="s">
        <v>2</v>
      </c>
      <c r="B7" s="153">
        <v>2587.5</v>
      </c>
      <c r="C7" s="154">
        <v>75.5</v>
      </c>
      <c r="D7" s="104" t="s">
        <v>139</v>
      </c>
      <c r="E7" s="136" t="s">
        <v>139</v>
      </c>
      <c r="F7" s="136" t="s">
        <v>138</v>
      </c>
      <c r="G7" s="136" t="s">
        <v>139</v>
      </c>
      <c r="H7" s="136" t="s">
        <v>139</v>
      </c>
      <c r="I7" s="136" t="s">
        <v>138</v>
      </c>
      <c r="J7" s="136" t="s">
        <v>138</v>
      </c>
      <c r="K7" s="136" t="s">
        <v>138</v>
      </c>
      <c r="L7" s="104" t="s">
        <v>138</v>
      </c>
      <c r="M7" s="104" t="s">
        <v>139</v>
      </c>
      <c r="N7" s="104" t="s">
        <v>138</v>
      </c>
      <c r="O7" s="136" t="s">
        <v>139</v>
      </c>
    </row>
    <row r="8" spans="1:15" x14ac:dyDescent="0.35">
      <c r="A8" s="152" t="s">
        <v>3</v>
      </c>
      <c r="B8" s="153">
        <v>3237.5</v>
      </c>
      <c r="C8" s="154">
        <v>82.5</v>
      </c>
      <c r="D8" s="104" t="s">
        <v>139</v>
      </c>
      <c r="E8" s="136" t="s">
        <v>139</v>
      </c>
      <c r="F8" s="136" t="s">
        <v>138</v>
      </c>
      <c r="G8" s="136" t="s">
        <v>139</v>
      </c>
      <c r="H8" s="136" t="s">
        <v>139</v>
      </c>
      <c r="I8" s="136" t="s">
        <v>138</v>
      </c>
      <c r="J8" s="136" t="s">
        <v>138</v>
      </c>
      <c r="K8" s="136" t="s">
        <v>138</v>
      </c>
      <c r="L8" s="104" t="s">
        <v>138</v>
      </c>
      <c r="M8" s="104" t="s">
        <v>139</v>
      </c>
      <c r="N8" s="104" t="s">
        <v>138</v>
      </c>
      <c r="O8" s="136" t="s">
        <v>138</v>
      </c>
    </row>
    <row r="9" spans="1:15" x14ac:dyDescent="0.35">
      <c r="A9" s="152" t="s">
        <v>34</v>
      </c>
      <c r="B9" s="153">
        <v>1200</v>
      </c>
      <c r="C9" s="154">
        <v>92</v>
      </c>
      <c r="D9" s="155" t="s">
        <v>138</v>
      </c>
      <c r="E9" s="136" t="s">
        <v>139</v>
      </c>
      <c r="F9" s="136" t="s">
        <v>139</v>
      </c>
      <c r="G9" s="136" t="s">
        <v>139</v>
      </c>
      <c r="H9" s="136" t="s">
        <v>139</v>
      </c>
      <c r="I9" s="136" t="s">
        <v>138</v>
      </c>
      <c r="J9" s="136" t="s">
        <v>138</v>
      </c>
      <c r="K9" s="136" t="s">
        <v>138</v>
      </c>
      <c r="L9" s="104" t="s">
        <v>139</v>
      </c>
      <c r="M9" s="104" t="s">
        <v>138</v>
      </c>
      <c r="N9" s="104" t="s">
        <v>138</v>
      </c>
      <c r="O9" s="136" t="s">
        <v>138</v>
      </c>
    </row>
    <row r="10" spans="1:15" x14ac:dyDescent="0.35">
      <c r="A10" s="152" t="s">
        <v>4</v>
      </c>
      <c r="B10" s="153">
        <v>1546.5</v>
      </c>
      <c r="C10" s="154">
        <v>94</v>
      </c>
      <c r="D10" s="104" t="s">
        <v>139</v>
      </c>
      <c r="E10" s="136" t="s">
        <v>139</v>
      </c>
      <c r="F10" s="136" t="s">
        <v>139</v>
      </c>
      <c r="G10" s="136" t="s">
        <v>139</v>
      </c>
      <c r="H10" s="136" t="s">
        <v>139</v>
      </c>
      <c r="I10" s="136" t="s">
        <v>138</v>
      </c>
      <c r="J10" s="136" t="s">
        <v>138</v>
      </c>
      <c r="K10" s="136" t="s">
        <v>138</v>
      </c>
      <c r="L10" s="104" t="s">
        <v>139</v>
      </c>
      <c r="M10" s="104" t="s">
        <v>138</v>
      </c>
      <c r="N10" s="104" t="s">
        <v>138</v>
      </c>
      <c r="O10" s="136" t="s">
        <v>138</v>
      </c>
    </row>
    <row r="11" spans="1:15" x14ac:dyDescent="0.35">
      <c r="A11" s="152" t="s">
        <v>140</v>
      </c>
      <c r="B11" s="153">
        <v>845.5</v>
      </c>
      <c r="C11" s="154">
        <v>45.5</v>
      </c>
      <c r="D11" s="104" t="s">
        <v>139</v>
      </c>
      <c r="E11" s="136" t="s">
        <v>138</v>
      </c>
      <c r="F11" s="136" t="s">
        <v>138</v>
      </c>
      <c r="G11" s="136" t="s">
        <v>139</v>
      </c>
      <c r="H11" s="136" t="s">
        <v>139</v>
      </c>
      <c r="I11" s="136" t="s">
        <v>138</v>
      </c>
      <c r="J11" s="136" t="s">
        <v>139</v>
      </c>
      <c r="K11" s="136" t="s">
        <v>139</v>
      </c>
      <c r="L11" s="104" t="s">
        <v>138</v>
      </c>
      <c r="M11" s="104" t="s">
        <v>139</v>
      </c>
      <c r="N11" s="104" t="s">
        <v>139</v>
      </c>
      <c r="O11" s="136" t="s">
        <v>138</v>
      </c>
    </row>
    <row r="12" spans="1:15" x14ac:dyDescent="0.35">
      <c r="A12" s="152" t="s">
        <v>6</v>
      </c>
      <c r="B12" s="153">
        <v>777.5</v>
      </c>
      <c r="C12" s="154">
        <v>43.5</v>
      </c>
      <c r="D12" s="104" t="s">
        <v>139</v>
      </c>
      <c r="E12" s="136" t="s">
        <v>138</v>
      </c>
      <c r="F12" s="136" t="s">
        <v>138</v>
      </c>
      <c r="G12" s="136" t="s">
        <v>139</v>
      </c>
      <c r="H12" s="136" t="s">
        <v>139</v>
      </c>
      <c r="I12" s="136" t="s">
        <v>138</v>
      </c>
      <c r="J12" s="136" t="s">
        <v>139</v>
      </c>
      <c r="K12" s="136" t="s">
        <v>139</v>
      </c>
      <c r="L12" s="104" t="s">
        <v>138</v>
      </c>
      <c r="M12" s="104" t="s">
        <v>139</v>
      </c>
      <c r="N12" s="104" t="s">
        <v>139</v>
      </c>
      <c r="O12" s="136" t="s">
        <v>138</v>
      </c>
    </row>
    <row r="13" spans="1:15" x14ac:dyDescent="0.35">
      <c r="A13" s="152" t="s">
        <v>14</v>
      </c>
      <c r="B13" s="153">
        <v>597.75</v>
      </c>
      <c r="C13" s="154">
        <v>40</v>
      </c>
      <c r="D13" s="104" t="s">
        <v>139</v>
      </c>
      <c r="E13" s="136" t="s">
        <v>138</v>
      </c>
      <c r="F13" s="136" t="s">
        <v>138</v>
      </c>
      <c r="G13" s="136" t="s">
        <v>139</v>
      </c>
      <c r="H13" s="136" t="s">
        <v>139</v>
      </c>
      <c r="I13" s="136" t="s">
        <v>138</v>
      </c>
      <c r="J13" s="136" t="s">
        <v>139</v>
      </c>
      <c r="K13" s="136" t="s">
        <v>139</v>
      </c>
      <c r="L13" s="104" t="s">
        <v>138</v>
      </c>
      <c r="M13" s="104" t="s">
        <v>139</v>
      </c>
      <c r="N13" s="104" t="s">
        <v>138</v>
      </c>
      <c r="O13" s="136" t="s">
        <v>138</v>
      </c>
    </row>
    <row r="14" spans="1:15" x14ac:dyDescent="0.35">
      <c r="A14" s="152" t="s">
        <v>23</v>
      </c>
      <c r="B14" s="153">
        <v>1152.5</v>
      </c>
      <c r="C14" s="154">
        <v>72</v>
      </c>
      <c r="D14" s="104" t="s">
        <v>139</v>
      </c>
      <c r="E14" s="136" t="s">
        <v>139</v>
      </c>
      <c r="F14" s="136" t="s">
        <v>139</v>
      </c>
      <c r="G14" s="136" t="s">
        <v>139</v>
      </c>
      <c r="H14" s="136" t="s">
        <v>138</v>
      </c>
      <c r="I14" s="136" t="s">
        <v>138</v>
      </c>
      <c r="J14" s="136" t="s">
        <v>138</v>
      </c>
      <c r="K14" s="136" t="s">
        <v>138</v>
      </c>
      <c r="L14" s="104" t="s">
        <v>139</v>
      </c>
      <c r="M14" s="104" t="s">
        <v>138</v>
      </c>
      <c r="N14" s="104" t="s">
        <v>138</v>
      </c>
      <c r="O14" s="136" t="s">
        <v>138</v>
      </c>
    </row>
    <row r="15" spans="1:15" x14ac:dyDescent="0.35">
      <c r="A15" s="152" t="s">
        <v>15</v>
      </c>
      <c r="B15" s="153">
        <v>981.75</v>
      </c>
      <c r="C15" s="154">
        <v>46</v>
      </c>
      <c r="D15" s="104" t="s">
        <v>138</v>
      </c>
      <c r="E15" s="136" t="s">
        <v>138</v>
      </c>
      <c r="F15" s="136" t="s">
        <v>138</v>
      </c>
      <c r="G15" s="136" t="s">
        <v>139</v>
      </c>
      <c r="H15" s="136" t="s">
        <v>139</v>
      </c>
      <c r="I15" s="136" t="s">
        <v>138</v>
      </c>
      <c r="J15" s="136" t="s">
        <v>139</v>
      </c>
      <c r="K15" s="136" t="s">
        <v>139</v>
      </c>
      <c r="L15" s="136" t="s">
        <v>138</v>
      </c>
      <c r="M15" s="136" t="s">
        <v>139</v>
      </c>
      <c r="N15" s="136" t="s">
        <v>139</v>
      </c>
      <c r="O15" s="136" t="s">
        <v>139</v>
      </c>
    </row>
    <row r="16" spans="1:15" x14ac:dyDescent="0.35">
      <c r="A16" s="152" t="s">
        <v>38</v>
      </c>
      <c r="B16" s="153">
        <v>84</v>
      </c>
      <c r="C16" s="154">
        <v>26</v>
      </c>
      <c r="D16" s="104" t="s">
        <v>138</v>
      </c>
      <c r="E16" s="136" t="s">
        <v>139</v>
      </c>
      <c r="F16" s="136" t="s">
        <v>138</v>
      </c>
      <c r="G16" s="136" t="s">
        <v>138</v>
      </c>
      <c r="H16" s="136" t="s">
        <v>138</v>
      </c>
      <c r="I16" s="136" t="s">
        <v>139</v>
      </c>
      <c r="J16" s="136" t="s">
        <v>138</v>
      </c>
      <c r="K16" s="136" t="s">
        <v>138</v>
      </c>
      <c r="L16" s="136" t="s">
        <v>139</v>
      </c>
      <c r="M16" s="136" t="s">
        <v>138</v>
      </c>
      <c r="N16" s="136" t="s">
        <v>139</v>
      </c>
      <c r="O16" s="136" t="s">
        <v>138</v>
      </c>
    </row>
    <row r="17" spans="1:15" x14ac:dyDescent="0.35">
      <c r="A17" s="152" t="s">
        <v>141</v>
      </c>
      <c r="B17" s="153">
        <v>285</v>
      </c>
      <c r="C17" s="154">
        <v>43</v>
      </c>
      <c r="D17" s="104" t="s">
        <v>138</v>
      </c>
      <c r="E17" s="136" t="s">
        <v>139</v>
      </c>
      <c r="F17" s="136" t="s">
        <v>138</v>
      </c>
      <c r="G17" s="136" t="s">
        <v>139</v>
      </c>
      <c r="H17" s="136" t="s">
        <v>139</v>
      </c>
      <c r="I17" s="136" t="s">
        <v>139</v>
      </c>
      <c r="J17" s="136" t="s">
        <v>138</v>
      </c>
      <c r="K17" s="136" t="s">
        <v>138</v>
      </c>
      <c r="L17" s="136" t="s">
        <v>139</v>
      </c>
      <c r="M17" s="136" t="s">
        <v>138</v>
      </c>
      <c r="N17" s="136" t="s">
        <v>139</v>
      </c>
      <c r="O17" s="136" t="s">
        <v>138</v>
      </c>
    </row>
    <row r="18" spans="1:15" x14ac:dyDescent="0.35">
      <c r="A18" s="152" t="s">
        <v>42</v>
      </c>
      <c r="B18" s="153">
        <v>260</v>
      </c>
      <c r="C18" s="154">
        <v>40</v>
      </c>
      <c r="D18" s="104" t="s">
        <v>139</v>
      </c>
      <c r="E18" s="136" t="s">
        <v>139</v>
      </c>
      <c r="F18" s="136" t="s">
        <v>138</v>
      </c>
      <c r="G18" s="136" t="s">
        <v>139</v>
      </c>
      <c r="H18" s="136" t="s">
        <v>139</v>
      </c>
      <c r="I18" s="136" t="s">
        <v>139</v>
      </c>
      <c r="J18" s="136" t="s">
        <v>138</v>
      </c>
      <c r="K18" s="136" t="s">
        <v>138</v>
      </c>
      <c r="L18" s="136" t="s">
        <v>139</v>
      </c>
      <c r="M18" s="136" t="s">
        <v>139</v>
      </c>
      <c r="N18" s="136" t="s">
        <v>139</v>
      </c>
      <c r="O18" s="136" t="s">
        <v>138</v>
      </c>
    </row>
    <row r="19" spans="1:15" x14ac:dyDescent="0.35">
      <c r="A19" s="152" t="s">
        <v>32</v>
      </c>
      <c r="B19" s="153">
        <v>3000</v>
      </c>
      <c r="C19" s="154">
        <v>97.5</v>
      </c>
      <c r="D19" s="104" t="s">
        <v>138</v>
      </c>
      <c r="E19" s="136" t="s">
        <v>139</v>
      </c>
      <c r="F19" s="136" t="s">
        <v>139</v>
      </c>
      <c r="G19" s="136" t="s">
        <v>139</v>
      </c>
      <c r="H19" s="136" t="s">
        <v>139</v>
      </c>
      <c r="I19" s="136" t="s">
        <v>138</v>
      </c>
      <c r="J19" s="136" t="s">
        <v>138</v>
      </c>
      <c r="K19" s="136" t="s">
        <v>138</v>
      </c>
      <c r="L19" s="136" t="s">
        <v>139</v>
      </c>
      <c r="M19" s="136" t="s">
        <v>138</v>
      </c>
      <c r="N19" s="136" t="s">
        <v>138</v>
      </c>
      <c r="O19" s="136" t="s">
        <v>138</v>
      </c>
    </row>
    <row r="20" spans="1:15" x14ac:dyDescent="0.35">
      <c r="A20" s="152" t="s">
        <v>16</v>
      </c>
      <c r="B20" s="153">
        <v>10800</v>
      </c>
      <c r="C20" s="154">
        <v>142.5</v>
      </c>
      <c r="D20" s="104" t="s">
        <v>139</v>
      </c>
      <c r="E20" s="136" t="s">
        <v>139</v>
      </c>
      <c r="F20" s="136" t="s">
        <v>138</v>
      </c>
      <c r="G20" s="136" t="s">
        <v>139</v>
      </c>
      <c r="H20" s="136" t="s">
        <v>139</v>
      </c>
      <c r="I20" s="136" t="s">
        <v>138</v>
      </c>
      <c r="J20" s="136" t="s">
        <v>139</v>
      </c>
      <c r="K20" s="136" t="s">
        <v>139</v>
      </c>
      <c r="L20" s="136" t="s">
        <v>138</v>
      </c>
      <c r="M20" s="136" t="s">
        <v>139</v>
      </c>
      <c r="N20" s="136" t="s">
        <v>138</v>
      </c>
      <c r="O20" s="136" t="s">
        <v>138</v>
      </c>
    </row>
    <row r="21" spans="1:15" x14ac:dyDescent="0.35">
      <c r="A21" s="152" t="s">
        <v>24</v>
      </c>
      <c r="B21" s="153">
        <v>495</v>
      </c>
      <c r="C21" s="154">
        <v>60</v>
      </c>
      <c r="D21" s="104" t="s">
        <v>138</v>
      </c>
      <c r="E21" s="136" t="s">
        <v>139</v>
      </c>
      <c r="F21" s="136" t="s">
        <v>139</v>
      </c>
      <c r="G21" s="136" t="s">
        <v>139</v>
      </c>
      <c r="H21" s="136" t="s">
        <v>139</v>
      </c>
      <c r="I21" s="136" t="s">
        <v>138</v>
      </c>
      <c r="J21" s="136" t="s">
        <v>138</v>
      </c>
      <c r="K21" s="136" t="s">
        <v>138</v>
      </c>
      <c r="L21" s="136" t="s">
        <v>139</v>
      </c>
      <c r="M21" s="136" t="s">
        <v>138</v>
      </c>
      <c r="N21" s="136" t="s">
        <v>138</v>
      </c>
      <c r="O21" s="136" t="s">
        <v>138</v>
      </c>
    </row>
    <row r="22" spans="1:15" x14ac:dyDescent="0.35">
      <c r="A22" s="152" t="s">
        <v>7</v>
      </c>
      <c r="B22" s="153">
        <v>892.5</v>
      </c>
      <c r="C22" s="154">
        <v>37.5</v>
      </c>
      <c r="D22" s="104" t="s">
        <v>139</v>
      </c>
      <c r="E22" s="136" t="s">
        <v>139</v>
      </c>
      <c r="F22" s="136" t="s">
        <v>139</v>
      </c>
      <c r="G22" s="136" t="s">
        <v>139</v>
      </c>
      <c r="H22" s="136" t="s">
        <v>139</v>
      </c>
      <c r="I22" s="136" t="s">
        <v>139</v>
      </c>
      <c r="J22" s="136" t="s">
        <v>139</v>
      </c>
      <c r="K22" s="136" t="s">
        <v>139</v>
      </c>
      <c r="L22" s="136" t="s">
        <v>138</v>
      </c>
      <c r="M22" s="136" t="s">
        <v>139</v>
      </c>
      <c r="N22" s="136" t="s">
        <v>138</v>
      </c>
      <c r="O22" s="136" t="s">
        <v>138</v>
      </c>
    </row>
    <row r="23" spans="1:15" x14ac:dyDescent="0.35">
      <c r="A23" s="152" t="s">
        <v>19</v>
      </c>
      <c r="B23" s="153">
        <v>319.25</v>
      </c>
      <c r="C23" s="154">
        <v>34</v>
      </c>
      <c r="D23" s="104" t="s">
        <v>139</v>
      </c>
      <c r="E23" s="136" t="s">
        <v>139</v>
      </c>
      <c r="F23" s="136" t="s">
        <v>139</v>
      </c>
      <c r="G23" s="136" t="s">
        <v>139</v>
      </c>
      <c r="H23" s="136" t="s">
        <v>139</v>
      </c>
      <c r="I23" s="136" t="s">
        <v>138</v>
      </c>
      <c r="J23" s="136" t="s">
        <v>138</v>
      </c>
      <c r="K23" s="136" t="s">
        <v>138</v>
      </c>
      <c r="L23" s="136" t="s">
        <v>138</v>
      </c>
      <c r="M23" s="136" t="s">
        <v>139</v>
      </c>
      <c r="N23" s="136" t="s">
        <v>139</v>
      </c>
      <c r="O23" s="136" t="s">
        <v>138</v>
      </c>
    </row>
    <row r="24" spans="1:15" x14ac:dyDescent="0.35">
      <c r="A24" s="152" t="s">
        <v>41</v>
      </c>
      <c r="B24" s="153">
        <v>125</v>
      </c>
      <c r="C24" s="154">
        <v>27.5</v>
      </c>
      <c r="D24" s="104" t="s">
        <v>138</v>
      </c>
      <c r="E24" s="136" t="s">
        <v>139</v>
      </c>
      <c r="F24" s="136" t="s">
        <v>138</v>
      </c>
      <c r="G24" s="136" t="s">
        <v>139</v>
      </c>
      <c r="H24" s="136" t="s">
        <v>139</v>
      </c>
      <c r="I24" s="136" t="s">
        <v>139</v>
      </c>
      <c r="J24" s="136" t="s">
        <v>138</v>
      </c>
      <c r="K24" s="136" t="s">
        <v>138</v>
      </c>
      <c r="L24" s="136" t="s">
        <v>139</v>
      </c>
      <c r="M24" s="136" t="s">
        <v>138</v>
      </c>
      <c r="N24" s="136" t="s">
        <v>139</v>
      </c>
      <c r="O24" s="136" t="s">
        <v>139</v>
      </c>
    </row>
    <row r="25" spans="1:15" x14ac:dyDescent="0.35">
      <c r="A25" s="152" t="s">
        <v>40</v>
      </c>
      <c r="B25" s="153">
        <v>1450</v>
      </c>
      <c r="C25" s="154">
        <v>66</v>
      </c>
      <c r="D25" s="104" t="s">
        <v>138</v>
      </c>
      <c r="E25" s="136" t="s">
        <v>139</v>
      </c>
      <c r="F25" s="136" t="s">
        <v>138</v>
      </c>
      <c r="G25" s="136" t="s">
        <v>139</v>
      </c>
      <c r="H25" s="136" t="s">
        <v>139</v>
      </c>
      <c r="I25" s="136" t="s">
        <v>139</v>
      </c>
      <c r="J25" s="136" t="s">
        <v>138</v>
      </c>
      <c r="K25" s="136" t="s">
        <v>138</v>
      </c>
      <c r="L25" s="104" t="s">
        <v>139</v>
      </c>
      <c r="M25" s="104" t="s">
        <v>139</v>
      </c>
      <c r="N25" s="104" t="s">
        <v>139</v>
      </c>
      <c r="O25" s="136" t="s">
        <v>139</v>
      </c>
    </row>
    <row r="26" spans="1:15" x14ac:dyDescent="0.35">
      <c r="A26" s="156" t="s">
        <v>54</v>
      </c>
      <c r="B26" s="153">
        <v>1033.3333333333333</v>
      </c>
      <c r="C26" s="135">
        <v>58.833333333333336</v>
      </c>
      <c r="D26" s="104" t="s">
        <v>138</v>
      </c>
      <c r="E26" s="104" t="s">
        <v>139</v>
      </c>
      <c r="F26" s="104" t="s">
        <v>138</v>
      </c>
      <c r="G26" s="104" t="s">
        <v>139</v>
      </c>
      <c r="H26" s="104" t="s">
        <v>139</v>
      </c>
      <c r="I26" s="104" t="s">
        <v>139</v>
      </c>
      <c r="J26" s="104" t="s">
        <v>138</v>
      </c>
      <c r="K26" s="104" t="s">
        <v>138</v>
      </c>
      <c r="L26" s="104" t="s">
        <v>139</v>
      </c>
      <c r="M26" s="104" t="s">
        <v>139</v>
      </c>
      <c r="N26" s="104" t="s">
        <v>139</v>
      </c>
      <c r="O26" s="104" t="s">
        <v>138</v>
      </c>
    </row>
    <row r="27" spans="1:15" x14ac:dyDescent="0.35">
      <c r="A27" s="152" t="s">
        <v>25</v>
      </c>
      <c r="B27" s="153">
        <v>421</v>
      </c>
      <c r="C27" s="154">
        <v>43</v>
      </c>
      <c r="D27" s="104" t="s">
        <v>138</v>
      </c>
      <c r="E27" s="136" t="s">
        <v>139</v>
      </c>
      <c r="F27" s="136" t="s">
        <v>138</v>
      </c>
      <c r="G27" s="136" t="s">
        <v>139</v>
      </c>
      <c r="H27" s="136" t="s">
        <v>139</v>
      </c>
      <c r="I27" s="136" t="s">
        <v>139</v>
      </c>
      <c r="J27" s="136" t="s">
        <v>138</v>
      </c>
      <c r="K27" s="136" t="s">
        <v>138</v>
      </c>
      <c r="L27" s="104" t="s">
        <v>139</v>
      </c>
      <c r="M27" s="104" t="s">
        <v>139</v>
      </c>
      <c r="N27" s="104" t="s">
        <v>139</v>
      </c>
      <c r="O27" s="136" t="s">
        <v>139</v>
      </c>
    </row>
    <row r="28" spans="1:15" x14ac:dyDescent="0.35">
      <c r="A28" s="152" t="s">
        <v>30</v>
      </c>
      <c r="B28" s="153">
        <v>875</v>
      </c>
      <c r="C28" s="154">
        <v>56</v>
      </c>
      <c r="D28" s="104" t="s">
        <v>138</v>
      </c>
      <c r="E28" s="136" t="s">
        <v>139</v>
      </c>
      <c r="F28" s="136" t="s">
        <v>138</v>
      </c>
      <c r="G28" s="136" t="s">
        <v>139</v>
      </c>
      <c r="H28" s="136" t="s">
        <v>139</v>
      </c>
      <c r="I28" s="136" t="s">
        <v>139</v>
      </c>
      <c r="J28" s="136" t="s">
        <v>138</v>
      </c>
      <c r="K28" s="136" t="s">
        <v>138</v>
      </c>
      <c r="L28" s="104" t="s">
        <v>139</v>
      </c>
      <c r="M28" s="104" t="s">
        <v>139</v>
      </c>
      <c r="N28" s="104" t="s">
        <v>139</v>
      </c>
      <c r="O28" s="136" t="s">
        <v>139</v>
      </c>
    </row>
    <row r="29" spans="1:15" x14ac:dyDescent="0.35">
      <c r="A29" s="152" t="s">
        <v>28</v>
      </c>
      <c r="B29" s="153">
        <v>232.5</v>
      </c>
      <c r="C29" s="154">
        <v>37</v>
      </c>
      <c r="D29" s="104" t="s">
        <v>138</v>
      </c>
      <c r="E29" s="136" t="s">
        <v>139</v>
      </c>
      <c r="F29" s="136" t="s">
        <v>138</v>
      </c>
      <c r="G29" s="136" t="s">
        <v>139</v>
      </c>
      <c r="H29" s="136" t="s">
        <v>139</v>
      </c>
      <c r="I29" s="136" t="s">
        <v>139</v>
      </c>
      <c r="J29" s="136" t="s">
        <v>138</v>
      </c>
      <c r="K29" s="136" t="s">
        <v>138</v>
      </c>
      <c r="L29" s="104" t="s">
        <v>139</v>
      </c>
      <c r="M29" s="104" t="s">
        <v>139</v>
      </c>
      <c r="N29" s="104" t="s">
        <v>139</v>
      </c>
      <c r="O29" s="136" t="s">
        <v>138</v>
      </c>
    </row>
    <row r="30" spans="1:15" x14ac:dyDescent="0.35">
      <c r="A30" s="152" t="s">
        <v>46</v>
      </c>
      <c r="B30" s="153">
        <v>725</v>
      </c>
      <c r="C30" s="154">
        <v>48</v>
      </c>
      <c r="D30" s="104" t="s">
        <v>138</v>
      </c>
      <c r="E30" s="136" t="s">
        <v>139</v>
      </c>
      <c r="F30" s="136" t="s">
        <v>138</v>
      </c>
      <c r="G30" s="136" t="s">
        <v>139</v>
      </c>
      <c r="H30" s="136" t="s">
        <v>139</v>
      </c>
      <c r="I30" s="136" t="s">
        <v>138</v>
      </c>
      <c r="J30" s="136" t="s">
        <v>138</v>
      </c>
      <c r="K30" s="136" t="s">
        <v>138</v>
      </c>
      <c r="L30" s="104" t="s">
        <v>138</v>
      </c>
      <c r="M30" s="104" t="s">
        <v>139</v>
      </c>
      <c r="N30" s="104" t="s">
        <v>138</v>
      </c>
      <c r="O30" s="136" t="s">
        <v>139</v>
      </c>
    </row>
    <row r="31" spans="1:15" x14ac:dyDescent="0.35">
      <c r="A31" s="152" t="s">
        <v>45</v>
      </c>
      <c r="B31" s="153">
        <v>762.5</v>
      </c>
      <c r="C31" s="154">
        <v>52</v>
      </c>
      <c r="D31" s="104" t="s">
        <v>139</v>
      </c>
      <c r="E31" s="136" t="s">
        <v>139</v>
      </c>
      <c r="F31" s="136" t="s">
        <v>138</v>
      </c>
      <c r="G31" s="136" t="s">
        <v>139</v>
      </c>
      <c r="H31" s="136" t="s">
        <v>139</v>
      </c>
      <c r="I31" s="136" t="s">
        <v>138</v>
      </c>
      <c r="J31" s="136" t="s">
        <v>138</v>
      </c>
      <c r="K31" s="136" t="s">
        <v>138</v>
      </c>
      <c r="L31" s="104" t="s">
        <v>138</v>
      </c>
      <c r="M31" s="104" t="s">
        <v>139</v>
      </c>
      <c r="N31" s="104" t="s">
        <v>138</v>
      </c>
      <c r="O31" s="136" t="s">
        <v>138</v>
      </c>
    </row>
    <row r="32" spans="1:15" x14ac:dyDescent="0.35">
      <c r="A32" s="152" t="s">
        <v>8</v>
      </c>
      <c r="B32" s="153">
        <v>737.5</v>
      </c>
      <c r="C32" s="154">
        <v>39.5</v>
      </c>
      <c r="D32" s="104" t="s">
        <v>138</v>
      </c>
      <c r="E32" s="136" t="s">
        <v>138</v>
      </c>
      <c r="F32" s="136" t="s">
        <v>138</v>
      </c>
      <c r="G32" s="136" t="s">
        <v>138</v>
      </c>
      <c r="H32" s="136" t="s">
        <v>139</v>
      </c>
      <c r="I32" s="136" t="s">
        <v>138</v>
      </c>
      <c r="J32" s="136" t="s">
        <v>139</v>
      </c>
      <c r="K32" s="136" t="s">
        <v>139</v>
      </c>
      <c r="L32" s="104" t="s">
        <v>139</v>
      </c>
      <c r="M32" s="104" t="s">
        <v>138</v>
      </c>
      <c r="N32" s="104" t="s">
        <v>138</v>
      </c>
      <c r="O32" s="136" t="s">
        <v>139</v>
      </c>
    </row>
    <row r="33" spans="1:15" x14ac:dyDescent="0.35">
      <c r="A33" s="152" t="s">
        <v>142</v>
      </c>
      <c r="B33" s="153">
        <v>717.5</v>
      </c>
      <c r="C33" s="154">
        <v>50</v>
      </c>
      <c r="D33" s="104" t="s">
        <v>138</v>
      </c>
      <c r="E33" s="136" t="s">
        <v>138</v>
      </c>
      <c r="F33" s="136" t="s">
        <v>138</v>
      </c>
      <c r="G33" s="136" t="s">
        <v>138</v>
      </c>
      <c r="H33" s="136" t="s">
        <v>139</v>
      </c>
      <c r="I33" s="136" t="s">
        <v>138</v>
      </c>
      <c r="J33" s="136" t="s">
        <v>139</v>
      </c>
      <c r="K33" s="136" t="s">
        <v>138</v>
      </c>
      <c r="L33" s="104" t="s">
        <v>139</v>
      </c>
      <c r="M33" s="104" t="s">
        <v>138</v>
      </c>
      <c r="N33" s="104" t="s">
        <v>138</v>
      </c>
      <c r="O33" s="136" t="s">
        <v>138</v>
      </c>
    </row>
    <row r="34" spans="1:15" x14ac:dyDescent="0.35">
      <c r="A34" s="152" t="s">
        <v>9</v>
      </c>
      <c r="B34" s="153">
        <v>1137.5</v>
      </c>
      <c r="C34" s="154">
        <v>55.5</v>
      </c>
      <c r="D34" s="104" t="s">
        <v>139</v>
      </c>
      <c r="E34" s="136" t="s">
        <v>138</v>
      </c>
      <c r="F34" s="136" t="s">
        <v>138</v>
      </c>
      <c r="G34" s="136" t="s">
        <v>139</v>
      </c>
      <c r="H34" s="136" t="s">
        <v>139</v>
      </c>
      <c r="I34" s="136" t="s">
        <v>138</v>
      </c>
      <c r="J34" s="136" t="s">
        <v>139</v>
      </c>
      <c r="K34" s="136" t="s">
        <v>139</v>
      </c>
      <c r="L34" s="104" t="s">
        <v>138</v>
      </c>
      <c r="M34" s="104" t="s">
        <v>139</v>
      </c>
      <c r="N34" s="104" t="s">
        <v>138</v>
      </c>
      <c r="O34" s="136" t="s">
        <v>138</v>
      </c>
    </row>
    <row r="35" spans="1:15" x14ac:dyDescent="0.35">
      <c r="A35" s="152" t="s">
        <v>27</v>
      </c>
      <c r="B35" s="153">
        <v>707</v>
      </c>
      <c r="C35" s="154">
        <v>45.5</v>
      </c>
      <c r="D35" s="104" t="s">
        <v>139</v>
      </c>
      <c r="E35" s="136" t="s">
        <v>138</v>
      </c>
      <c r="F35" s="136" t="s">
        <v>138</v>
      </c>
      <c r="G35" s="136" t="s">
        <v>139</v>
      </c>
      <c r="H35" s="136" t="s">
        <v>139</v>
      </c>
      <c r="I35" s="136" t="s">
        <v>138</v>
      </c>
      <c r="J35" s="136" t="s">
        <v>138</v>
      </c>
      <c r="K35" s="136" t="s">
        <v>139</v>
      </c>
      <c r="L35" s="104" t="s">
        <v>138</v>
      </c>
      <c r="M35" s="104" t="s">
        <v>139</v>
      </c>
      <c r="N35" s="104" t="s">
        <v>139</v>
      </c>
      <c r="O35" s="136" t="s">
        <v>138</v>
      </c>
    </row>
    <row r="36" spans="1:15" x14ac:dyDescent="0.35">
      <c r="A36" s="152" t="s">
        <v>10</v>
      </c>
      <c r="B36" s="153">
        <v>11500</v>
      </c>
      <c r="C36" s="154">
        <v>170</v>
      </c>
      <c r="D36" s="104" t="s">
        <v>139</v>
      </c>
      <c r="E36" s="136" t="s">
        <v>138</v>
      </c>
      <c r="F36" s="136" t="s">
        <v>138</v>
      </c>
      <c r="G36" s="136" t="s">
        <v>139</v>
      </c>
      <c r="H36" s="136" t="s">
        <v>139</v>
      </c>
      <c r="I36" s="136" t="s">
        <v>139</v>
      </c>
      <c r="J36" s="136" t="s">
        <v>138</v>
      </c>
      <c r="K36" s="136" t="s">
        <v>138</v>
      </c>
      <c r="L36" s="104" t="s">
        <v>139</v>
      </c>
      <c r="M36" s="136" t="s">
        <v>138</v>
      </c>
      <c r="N36" s="136" t="s">
        <v>138</v>
      </c>
      <c r="O36" s="136" t="s">
        <v>138</v>
      </c>
    </row>
    <row r="37" spans="1:15" x14ac:dyDescent="0.35">
      <c r="A37" s="152" t="s">
        <v>29</v>
      </c>
      <c r="B37" s="153">
        <v>9600</v>
      </c>
      <c r="C37" s="154">
        <v>157.5</v>
      </c>
      <c r="D37" s="104" t="s">
        <v>139</v>
      </c>
      <c r="E37" s="136" t="s">
        <v>138</v>
      </c>
      <c r="F37" s="136" t="s">
        <v>138</v>
      </c>
      <c r="G37" s="136" t="s">
        <v>139</v>
      </c>
      <c r="H37" s="136" t="s">
        <v>139</v>
      </c>
      <c r="I37" s="136" t="s">
        <v>139</v>
      </c>
      <c r="J37" s="136" t="s">
        <v>138</v>
      </c>
      <c r="K37" s="136" t="s">
        <v>138</v>
      </c>
      <c r="L37" s="136" t="s">
        <v>139</v>
      </c>
      <c r="M37" s="136" t="s">
        <v>138</v>
      </c>
      <c r="N37" s="136" t="s">
        <v>138</v>
      </c>
      <c r="O37" s="136" t="s">
        <v>138</v>
      </c>
    </row>
    <row r="38" spans="1:15" x14ac:dyDescent="0.35">
      <c r="A38" s="152" t="s">
        <v>11</v>
      </c>
      <c r="B38" s="153">
        <v>2310</v>
      </c>
      <c r="C38" s="154">
        <v>90</v>
      </c>
      <c r="D38" s="104" t="s">
        <v>139</v>
      </c>
      <c r="E38" s="136" t="s">
        <v>138</v>
      </c>
      <c r="F38" s="136" t="s">
        <v>138</v>
      </c>
      <c r="G38" s="136" t="s">
        <v>138</v>
      </c>
      <c r="H38" s="136" t="s">
        <v>139</v>
      </c>
      <c r="I38" s="136" t="s">
        <v>138</v>
      </c>
      <c r="J38" s="136" t="s">
        <v>139</v>
      </c>
      <c r="K38" s="136" t="s">
        <v>139</v>
      </c>
      <c r="L38" s="136" t="s">
        <v>139</v>
      </c>
      <c r="M38" s="136" t="s">
        <v>138</v>
      </c>
      <c r="N38" s="136" t="s">
        <v>138</v>
      </c>
      <c r="O38" s="136" t="s">
        <v>138</v>
      </c>
    </row>
    <row r="39" spans="1:15" x14ac:dyDescent="0.35">
      <c r="A39" s="152" t="s">
        <v>12</v>
      </c>
      <c r="B39" s="153">
        <v>1043</v>
      </c>
      <c r="C39" s="154">
        <v>53.5</v>
      </c>
      <c r="D39" s="104" t="s">
        <v>138</v>
      </c>
      <c r="E39" s="136" t="s">
        <v>138</v>
      </c>
      <c r="F39" s="136" t="s">
        <v>138</v>
      </c>
      <c r="G39" s="136" t="s">
        <v>139</v>
      </c>
      <c r="H39" s="136" t="s">
        <v>139</v>
      </c>
      <c r="I39" s="136" t="s">
        <v>139</v>
      </c>
      <c r="J39" s="136" t="s">
        <v>139</v>
      </c>
      <c r="K39" s="136" t="s">
        <v>138</v>
      </c>
      <c r="L39" s="136" t="s">
        <v>139</v>
      </c>
      <c r="M39" s="136" t="s">
        <v>138</v>
      </c>
      <c r="N39" s="136" t="s">
        <v>138</v>
      </c>
      <c r="O39" s="136" t="s">
        <v>138</v>
      </c>
    </row>
    <row r="40" spans="1:15" x14ac:dyDescent="0.35">
      <c r="A40" s="152" t="s">
        <v>39</v>
      </c>
      <c r="B40" s="153">
        <v>775</v>
      </c>
      <c r="C40" s="154">
        <v>45</v>
      </c>
      <c r="D40" s="104" t="s">
        <v>138</v>
      </c>
      <c r="E40" s="136" t="s">
        <v>138</v>
      </c>
      <c r="F40" s="136" t="s">
        <v>138</v>
      </c>
      <c r="G40" s="136" t="s">
        <v>139</v>
      </c>
      <c r="H40" s="136" t="s">
        <v>139</v>
      </c>
      <c r="I40" s="136" t="s">
        <v>139</v>
      </c>
      <c r="J40" s="136" t="s">
        <v>139</v>
      </c>
      <c r="K40" s="136" t="s">
        <v>138</v>
      </c>
      <c r="L40" s="136" t="s">
        <v>139</v>
      </c>
      <c r="M40" s="136" t="s">
        <v>138</v>
      </c>
      <c r="N40" s="136" t="s">
        <v>139</v>
      </c>
      <c r="O40" s="136" t="s">
        <v>138</v>
      </c>
    </row>
    <row r="41" spans="1:15" x14ac:dyDescent="0.35">
      <c r="A41" s="152" t="s">
        <v>17</v>
      </c>
      <c r="B41" s="153">
        <v>357.5</v>
      </c>
      <c r="C41" s="154">
        <v>31</v>
      </c>
      <c r="D41" s="104" t="s">
        <v>138</v>
      </c>
      <c r="E41" s="136" t="s">
        <v>138</v>
      </c>
      <c r="F41" s="136" t="s">
        <v>138</v>
      </c>
      <c r="G41" s="136" t="s">
        <v>139</v>
      </c>
      <c r="H41" s="136" t="s">
        <v>139</v>
      </c>
      <c r="I41" s="136" t="s">
        <v>139</v>
      </c>
      <c r="J41" s="136" t="s">
        <v>139</v>
      </c>
      <c r="K41" s="136" t="s">
        <v>139</v>
      </c>
      <c r="L41" s="136" t="s">
        <v>139</v>
      </c>
      <c r="M41" s="136" t="s">
        <v>138</v>
      </c>
      <c r="N41" s="136" t="s">
        <v>139</v>
      </c>
      <c r="O41" s="136" t="s">
        <v>138</v>
      </c>
    </row>
    <row r="42" spans="1:15" x14ac:dyDescent="0.35">
      <c r="A42" s="152" t="s">
        <v>26</v>
      </c>
      <c r="B42" s="153">
        <v>115</v>
      </c>
      <c r="C42" s="154">
        <v>26.5</v>
      </c>
      <c r="D42" s="104" t="s">
        <v>139</v>
      </c>
      <c r="E42" s="136" t="s">
        <v>139</v>
      </c>
      <c r="F42" s="136" t="s">
        <v>139</v>
      </c>
      <c r="G42" s="136" t="s">
        <v>139</v>
      </c>
      <c r="H42" s="136" t="s">
        <v>138</v>
      </c>
      <c r="I42" s="136" t="s">
        <v>138</v>
      </c>
      <c r="J42" s="136" t="s">
        <v>138</v>
      </c>
      <c r="K42" s="136" t="s">
        <v>138</v>
      </c>
      <c r="L42" s="104" t="s">
        <v>138</v>
      </c>
      <c r="M42" s="104" t="s">
        <v>139</v>
      </c>
      <c r="N42" s="104" t="s">
        <v>139</v>
      </c>
      <c r="O42" s="136" t="s">
        <v>138</v>
      </c>
    </row>
    <row r="43" spans="1:15" x14ac:dyDescent="0.35">
      <c r="A43" s="152" t="s">
        <v>47</v>
      </c>
      <c r="B43" s="153">
        <v>755</v>
      </c>
      <c r="C43" s="154">
        <v>49.5</v>
      </c>
      <c r="D43" s="104" t="s">
        <v>139</v>
      </c>
      <c r="E43" s="136" t="s">
        <v>138</v>
      </c>
      <c r="F43" s="136" t="s">
        <v>138</v>
      </c>
      <c r="G43" s="136" t="s">
        <v>139</v>
      </c>
      <c r="H43" s="136" t="s">
        <v>139</v>
      </c>
      <c r="I43" s="136" t="s">
        <v>139</v>
      </c>
      <c r="J43" s="136" t="s">
        <v>138</v>
      </c>
      <c r="K43" s="136" t="s">
        <v>138</v>
      </c>
      <c r="L43" s="104" t="s">
        <v>138</v>
      </c>
      <c r="M43" s="104" t="s">
        <v>139</v>
      </c>
      <c r="N43" s="104" t="s">
        <v>139</v>
      </c>
      <c r="O43" s="136" t="s">
        <v>138</v>
      </c>
    </row>
    <row r="44" spans="1:15" x14ac:dyDescent="0.35">
      <c r="A44" s="152" t="s">
        <v>13</v>
      </c>
      <c r="B44" s="153">
        <v>183</v>
      </c>
      <c r="C44" s="154">
        <v>27</v>
      </c>
      <c r="D44" s="104" t="s">
        <v>138</v>
      </c>
      <c r="E44" s="136" t="s">
        <v>138</v>
      </c>
      <c r="F44" s="136" t="s">
        <v>138</v>
      </c>
      <c r="G44" s="136" t="s">
        <v>139</v>
      </c>
      <c r="H44" s="136" t="s">
        <v>139</v>
      </c>
      <c r="I44" s="136" t="s">
        <v>139</v>
      </c>
      <c r="J44" s="136" t="s">
        <v>139</v>
      </c>
      <c r="K44" s="136" t="s">
        <v>139</v>
      </c>
      <c r="L44" s="104" t="s">
        <v>139</v>
      </c>
      <c r="M44" s="104" t="s">
        <v>138</v>
      </c>
      <c r="N44" s="104" t="s">
        <v>139</v>
      </c>
      <c r="O44" s="136" t="s">
        <v>138</v>
      </c>
    </row>
    <row r="45" spans="1:15" x14ac:dyDescent="0.35">
      <c r="A45" s="152" t="s">
        <v>20</v>
      </c>
      <c r="B45" s="153">
        <v>1316.25</v>
      </c>
      <c r="C45" s="154">
        <v>66</v>
      </c>
      <c r="D45" s="104" t="s">
        <v>139</v>
      </c>
      <c r="E45" s="136" t="s">
        <v>139</v>
      </c>
      <c r="F45" s="136" t="s">
        <v>138</v>
      </c>
      <c r="G45" s="136" t="s">
        <v>139</v>
      </c>
      <c r="H45" s="136" t="s">
        <v>139</v>
      </c>
      <c r="I45" s="136" t="s">
        <v>138</v>
      </c>
      <c r="J45" s="136" t="s">
        <v>138</v>
      </c>
      <c r="K45" s="136" t="s">
        <v>138</v>
      </c>
      <c r="L45" s="104" t="s">
        <v>138</v>
      </c>
      <c r="M45" s="104" t="s">
        <v>139</v>
      </c>
      <c r="N45" s="104" t="s">
        <v>138</v>
      </c>
      <c r="O45" s="136" t="s">
        <v>138</v>
      </c>
    </row>
    <row r="46" spans="1:15" x14ac:dyDescent="0.35">
      <c r="A46" s="152" t="s">
        <v>21</v>
      </c>
      <c r="B46" s="135">
        <v>1035.5</v>
      </c>
      <c r="C46" s="154">
        <v>62.5</v>
      </c>
      <c r="D46" s="104" t="s">
        <v>139</v>
      </c>
      <c r="E46" s="136" t="s">
        <v>139</v>
      </c>
      <c r="F46" s="136" t="s">
        <v>138</v>
      </c>
      <c r="G46" s="136" t="s">
        <v>139</v>
      </c>
      <c r="H46" s="136" t="s">
        <v>139</v>
      </c>
      <c r="I46" s="136" t="s">
        <v>138</v>
      </c>
      <c r="J46" s="136" t="s">
        <v>138</v>
      </c>
      <c r="K46" s="136" t="s">
        <v>138</v>
      </c>
      <c r="L46" s="104" t="s">
        <v>138</v>
      </c>
      <c r="M46" s="104" t="s">
        <v>139</v>
      </c>
      <c r="N46" s="104" t="s">
        <v>139</v>
      </c>
      <c r="O46" s="136" t="s">
        <v>138</v>
      </c>
    </row>
    <row r="47" spans="1:15" x14ac:dyDescent="0.35">
      <c r="A47" s="152" t="s">
        <v>53</v>
      </c>
      <c r="B47" s="135">
        <v>207.5</v>
      </c>
      <c r="C47" s="135">
        <v>41</v>
      </c>
      <c r="D47" s="157" t="s">
        <v>138</v>
      </c>
      <c r="E47" s="157" t="s">
        <v>138</v>
      </c>
      <c r="F47" s="157" t="s">
        <v>138</v>
      </c>
      <c r="G47" s="157" t="s">
        <v>138</v>
      </c>
      <c r="H47" s="157" t="s">
        <v>138</v>
      </c>
      <c r="I47" s="157" t="s">
        <v>139</v>
      </c>
      <c r="J47" s="157" t="s">
        <v>138</v>
      </c>
      <c r="K47" s="157" t="s">
        <v>138</v>
      </c>
      <c r="L47" s="157" t="s">
        <v>139</v>
      </c>
      <c r="M47" s="157" t="s">
        <v>138</v>
      </c>
      <c r="N47" s="157" t="s">
        <v>138</v>
      </c>
      <c r="O47" s="157" t="s">
        <v>139</v>
      </c>
    </row>
  </sheetData>
  <sortState xmlns:xlrd2="http://schemas.microsoft.com/office/spreadsheetml/2017/richdata2" ref="A3:O33">
    <sortCondition ref="A3:A33"/>
  </sortState>
  <mergeCells count="3">
    <mergeCell ref="A1:A2"/>
    <mergeCell ref="E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Uluabat MWS</vt:lpstr>
      <vt:lpstr>Species Data</vt:lpstr>
      <vt:lpstr>Species Data Edited</vt:lpstr>
      <vt:lpstr>Sheet1</vt:lpstr>
      <vt:lpstr>Water Level Data</vt:lpstr>
      <vt:lpstr>Total Number</vt:lpstr>
      <vt:lpstr>Functional Groups</vt:lpstr>
      <vt:lpstr>Diversity Indices</vt:lpstr>
      <vt:lpstr>Functional Diversity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Kaan</dc:creator>
  <cp:lastModifiedBy>İbrahim Kaan</cp:lastModifiedBy>
  <dcterms:created xsi:type="dcterms:W3CDTF">2018-12-30T12:07:02Z</dcterms:created>
  <dcterms:modified xsi:type="dcterms:W3CDTF">2020-02-18T22:16:47Z</dcterms:modified>
</cp:coreProperties>
</file>