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740" yWindow="0" windowWidth="34880" windowHeight="28340" tabRatio="500" activeTab="1"/>
  </bookViews>
  <sheets>
    <sheet name="Aij calcs" sheetId="1" r:id="rId1"/>
    <sheet name="for ggplot2" sheetId="5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5" l="1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I77" i="1"/>
  <c r="N77" i="1"/>
  <c r="I78" i="1"/>
  <c r="N78" i="1"/>
  <c r="M83" i="1"/>
  <c r="I75" i="1"/>
  <c r="N75" i="1"/>
  <c r="I76" i="1"/>
  <c r="N76" i="1"/>
  <c r="I74" i="1"/>
  <c r="N74" i="1"/>
  <c r="I73" i="1"/>
  <c r="N73" i="1"/>
  <c r="I68" i="1"/>
  <c r="N68" i="1"/>
  <c r="I69" i="1"/>
  <c r="N69" i="1"/>
  <c r="I70" i="1"/>
  <c r="N70" i="1"/>
  <c r="I71" i="1"/>
  <c r="N71" i="1"/>
  <c r="I72" i="1"/>
  <c r="N72" i="1"/>
  <c r="I66" i="1"/>
  <c r="N66" i="1"/>
  <c r="I67" i="1"/>
  <c r="N67" i="1"/>
  <c r="I63" i="1"/>
  <c r="N63" i="1"/>
  <c r="I64" i="1"/>
  <c r="N64" i="1"/>
  <c r="I65" i="1"/>
  <c r="N65" i="1"/>
  <c r="I62" i="1"/>
  <c r="N62" i="1"/>
  <c r="I61" i="1"/>
  <c r="N61" i="1"/>
  <c r="I58" i="1"/>
  <c r="N58" i="1"/>
  <c r="I59" i="1"/>
  <c r="N59" i="1"/>
  <c r="I60" i="1"/>
  <c r="N60" i="1"/>
  <c r="I57" i="1"/>
  <c r="N57" i="1"/>
  <c r="I56" i="1"/>
  <c r="N56" i="1"/>
  <c r="I47" i="1"/>
  <c r="N47" i="1"/>
  <c r="I48" i="1"/>
  <c r="N48" i="1"/>
  <c r="I49" i="1"/>
  <c r="N49" i="1"/>
  <c r="I50" i="1"/>
  <c r="N50" i="1"/>
  <c r="I51" i="1"/>
  <c r="N51" i="1"/>
  <c r="I52" i="1"/>
  <c r="N52" i="1"/>
  <c r="I53" i="1"/>
  <c r="N53" i="1"/>
  <c r="I54" i="1"/>
  <c r="N54" i="1"/>
  <c r="I55" i="1"/>
  <c r="N55" i="1"/>
  <c r="I42" i="1"/>
  <c r="N42" i="1"/>
  <c r="I43" i="1"/>
  <c r="N43" i="1"/>
  <c r="I44" i="1"/>
  <c r="N44" i="1"/>
  <c r="I45" i="1"/>
  <c r="N45" i="1"/>
  <c r="I46" i="1"/>
  <c r="N46" i="1"/>
  <c r="I36" i="1"/>
  <c r="N36" i="1"/>
  <c r="I37" i="1"/>
  <c r="N37" i="1"/>
  <c r="I38" i="1"/>
  <c r="N38" i="1"/>
  <c r="I39" i="1"/>
  <c r="N39" i="1"/>
  <c r="I40" i="1"/>
  <c r="N40" i="1"/>
  <c r="I41" i="1"/>
  <c r="N41" i="1"/>
  <c r="I35" i="1"/>
  <c r="N35" i="1"/>
  <c r="I30" i="1"/>
  <c r="N30" i="1"/>
  <c r="I31" i="1"/>
  <c r="N31" i="1"/>
  <c r="I32" i="1"/>
  <c r="N32" i="1"/>
  <c r="I33" i="1"/>
  <c r="N33" i="1"/>
  <c r="I34" i="1"/>
  <c r="N34" i="1"/>
  <c r="I28" i="1"/>
  <c r="N28" i="1"/>
  <c r="I29" i="1"/>
  <c r="N29" i="1"/>
  <c r="I26" i="1"/>
  <c r="N26" i="1"/>
  <c r="I27" i="1"/>
  <c r="N27" i="1"/>
  <c r="I25" i="1"/>
  <c r="N25" i="1"/>
  <c r="I23" i="1"/>
  <c r="N23" i="1"/>
  <c r="I24" i="1"/>
  <c r="N24" i="1"/>
  <c r="I20" i="1"/>
  <c r="N20" i="1"/>
  <c r="I21" i="1"/>
  <c r="N21" i="1"/>
  <c r="I22" i="1"/>
  <c r="N22" i="1"/>
  <c r="I19" i="1"/>
  <c r="N19" i="1"/>
  <c r="I17" i="1"/>
  <c r="N17" i="1"/>
  <c r="I18" i="1"/>
  <c r="N18" i="1"/>
  <c r="I14" i="1"/>
  <c r="N14" i="1"/>
  <c r="I15" i="1"/>
  <c r="N15" i="1"/>
  <c r="I16" i="1"/>
  <c r="N16" i="1"/>
  <c r="I13" i="1"/>
  <c r="N13" i="1"/>
  <c r="I2" i="1"/>
  <c r="N2" i="1"/>
  <c r="I3" i="1"/>
  <c r="N3" i="1"/>
  <c r="I4" i="1"/>
  <c r="N4" i="1"/>
  <c r="I5" i="1"/>
  <c r="N5" i="1"/>
  <c r="I6" i="1"/>
  <c r="N6" i="1"/>
  <c r="I7" i="1"/>
  <c r="N7" i="1"/>
  <c r="I8" i="1"/>
  <c r="N8" i="1"/>
  <c r="I9" i="1"/>
  <c r="N9" i="1"/>
  <c r="I10" i="1"/>
  <c r="N10" i="1"/>
  <c r="I11" i="1"/>
  <c r="N11" i="1"/>
  <c r="I12" i="1"/>
  <c r="N12" i="1"/>
  <c r="K77" i="1"/>
  <c r="K78" i="1"/>
  <c r="J83" i="1"/>
  <c r="K121" i="1"/>
  <c r="K75" i="1"/>
  <c r="K76" i="1"/>
  <c r="K120" i="1"/>
  <c r="K74" i="1"/>
  <c r="K119" i="1"/>
  <c r="K73" i="1"/>
  <c r="K118" i="1"/>
  <c r="K68" i="1"/>
  <c r="K69" i="1"/>
  <c r="K70" i="1"/>
  <c r="K71" i="1"/>
  <c r="K72" i="1"/>
  <c r="K117" i="1"/>
  <c r="K66" i="1"/>
  <c r="K67" i="1"/>
  <c r="K116" i="1"/>
  <c r="K63" i="1"/>
  <c r="K64" i="1"/>
  <c r="K65" i="1"/>
  <c r="K115" i="1"/>
  <c r="K62" i="1"/>
  <c r="K114" i="1"/>
  <c r="K61" i="1"/>
  <c r="K113" i="1"/>
  <c r="K58" i="1"/>
  <c r="K59" i="1"/>
  <c r="K60" i="1"/>
  <c r="K112" i="1"/>
  <c r="K57" i="1"/>
  <c r="K111" i="1"/>
  <c r="Y83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V83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S83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P83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56" i="1"/>
  <c r="K110" i="1"/>
  <c r="K47" i="1"/>
  <c r="K48" i="1"/>
  <c r="K49" i="1"/>
  <c r="K50" i="1"/>
  <c r="K51" i="1"/>
  <c r="K52" i="1"/>
  <c r="K53" i="1"/>
  <c r="K54" i="1"/>
  <c r="K55" i="1"/>
  <c r="K109" i="1"/>
  <c r="K42" i="1"/>
  <c r="K43" i="1"/>
  <c r="K44" i="1"/>
  <c r="K45" i="1"/>
  <c r="K46" i="1"/>
  <c r="K108" i="1"/>
  <c r="K36" i="1"/>
  <c r="K37" i="1"/>
  <c r="K38" i="1"/>
  <c r="K39" i="1"/>
  <c r="K40" i="1"/>
  <c r="K41" i="1"/>
  <c r="K107" i="1"/>
  <c r="K35" i="1"/>
  <c r="K106" i="1"/>
  <c r="K30" i="1"/>
  <c r="K31" i="1"/>
  <c r="K32" i="1"/>
  <c r="K33" i="1"/>
  <c r="K34" i="1"/>
  <c r="K105" i="1"/>
  <c r="K28" i="1"/>
  <c r="K29" i="1"/>
  <c r="K104" i="1"/>
  <c r="K26" i="1"/>
  <c r="K27" i="1"/>
  <c r="K103" i="1"/>
  <c r="K25" i="1"/>
  <c r="K102" i="1"/>
  <c r="K23" i="1"/>
  <c r="K24" i="1"/>
  <c r="K101" i="1"/>
  <c r="K20" i="1"/>
  <c r="K21" i="1"/>
  <c r="K22" i="1"/>
  <c r="K100" i="1"/>
  <c r="K19" i="1"/>
  <c r="K99" i="1"/>
  <c r="K17" i="1"/>
  <c r="K18" i="1"/>
  <c r="K98" i="1"/>
  <c r="K14" i="1"/>
  <c r="K15" i="1"/>
  <c r="K16" i="1"/>
  <c r="K97" i="1"/>
  <c r="K13" i="1"/>
  <c r="K96" i="1"/>
  <c r="K11" i="1"/>
  <c r="K12" i="1"/>
  <c r="K95" i="1"/>
  <c r="K2" i="1"/>
  <c r="K3" i="1"/>
  <c r="K4" i="1"/>
  <c r="K5" i="1"/>
  <c r="K6" i="1"/>
  <c r="K7" i="1"/>
  <c r="K8" i="1"/>
  <c r="K9" i="1"/>
  <c r="K10" i="1"/>
  <c r="K94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Y80" i="1"/>
  <c r="Y81" i="1"/>
  <c r="Y82" i="1"/>
  <c r="V80" i="1"/>
  <c r="V81" i="1"/>
  <c r="V82" i="1"/>
  <c r="S80" i="1"/>
  <c r="S81" i="1"/>
  <c r="S82" i="1"/>
  <c r="P80" i="1"/>
  <c r="P81" i="1"/>
  <c r="P82" i="1"/>
  <c r="M80" i="1"/>
  <c r="M81" i="1"/>
  <c r="M82" i="1"/>
  <c r="J80" i="1"/>
  <c r="J81" i="1"/>
  <c r="J82" i="1"/>
</calcChain>
</file>

<file path=xl/sharedStrings.xml><?xml version="1.0" encoding="utf-8"?>
<sst xmlns="http://schemas.openxmlformats.org/spreadsheetml/2006/main" count="659" uniqueCount="224">
  <si>
    <t>17-1</t>
  </si>
  <si>
    <t>21-1</t>
  </si>
  <si>
    <t>28-1</t>
  </si>
  <si>
    <t>29-1</t>
  </si>
  <si>
    <t>43-1</t>
  </si>
  <si>
    <t>43-2</t>
  </si>
  <si>
    <t>45-1</t>
  </si>
  <si>
    <t>45-2</t>
  </si>
  <si>
    <t>47-1</t>
  </si>
  <si>
    <t>47-2</t>
  </si>
  <si>
    <t>51-1</t>
  </si>
  <si>
    <t>51-2</t>
  </si>
  <si>
    <t>51_l</t>
  </si>
  <si>
    <t>56-1</t>
  </si>
  <si>
    <t>56-2</t>
  </si>
  <si>
    <t>57-1</t>
  </si>
  <si>
    <t>61-1</t>
  </si>
  <si>
    <t>61-2</t>
  </si>
  <si>
    <t>63-1</t>
  </si>
  <si>
    <t>63-2</t>
  </si>
  <si>
    <t>Bin</t>
  </si>
  <si>
    <t>bin length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</si>
  <si>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</si>
  <si>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</si>
  <si>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</si>
  <si>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</si>
  <si>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</si>
  <si>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</si>
  <si>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</si>
  <si>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</si>
  <si>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</si>
  <si>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</si>
  <si>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</si>
  <si>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</si>
  <si>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</si>
  <si>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</si>
  <si>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</si>
  <si>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</si>
  <si>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</si>
  <si>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</si>
  <si>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</si>
  <si>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</si>
  <si>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</si>
  <si>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</si>
  <si>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</si>
  <si>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</si>
  <si>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</si>
  <si>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</si>
  <si>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</si>
  <si>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</si>
  <si>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</si>
  <si>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</si>
  <si>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</si>
  <si>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</si>
  <si>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</si>
  <si>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</si>
  <si>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</si>
  <si>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</si>
  <si>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</si>
  <si>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</si>
  <si>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</si>
  <si>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</si>
  <si>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</si>
  <si>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</si>
  <si>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</si>
  <si>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</si>
  <si>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</si>
  <si>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</si>
  <si>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</si>
  <si>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</si>
  <si>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</si>
  <si>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</si>
  <si>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</si>
  <si>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</si>
  <si>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</si>
  <si>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</si>
  <si>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</si>
  <si>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71</t>
  </si>
  <si>
    <t>72</t>
  </si>
  <si>
    <t>D1</t>
  </si>
  <si>
    <t>D2</t>
  </si>
  <si>
    <t>D3</t>
  </si>
  <si>
    <t>E2</t>
  </si>
  <si>
    <t>E2A</t>
  </si>
  <si>
    <t>E4</t>
  </si>
  <si>
    <t>Group (by clade)</t>
  </si>
  <si>
    <t>Group Aa</t>
  </si>
  <si>
    <t>Group Ab</t>
  </si>
  <si>
    <t>Group Ac</t>
  </si>
  <si>
    <t>Group Ba</t>
  </si>
  <si>
    <t>Group Bb</t>
  </si>
  <si>
    <t>Group Bc</t>
  </si>
  <si>
    <t>Group C</t>
  </si>
  <si>
    <t>Group F</t>
  </si>
  <si>
    <t>Group Ga</t>
  </si>
  <si>
    <t>Group Gb</t>
  </si>
  <si>
    <t>Group I</t>
  </si>
  <si>
    <t>SAR406</t>
  </si>
  <si>
    <t>Group K</t>
  </si>
  <si>
    <t>Group N</t>
  </si>
  <si>
    <t>Group Pa</t>
  </si>
  <si>
    <t>Group Pb</t>
  </si>
  <si>
    <t>Group Q</t>
  </si>
  <si>
    <t>Group Ra</t>
  </si>
  <si>
    <t>Group Rb</t>
  </si>
  <si>
    <t>Group S</t>
  </si>
  <si>
    <t>Group V</t>
  </si>
  <si>
    <t>Group Y</t>
  </si>
  <si>
    <t>Completeness</t>
  </si>
  <si>
    <t>Group</t>
  </si>
  <si>
    <t>Sample</t>
  </si>
  <si>
    <t>DO</t>
  </si>
  <si>
    <t>Flavobacteriaceae</t>
  </si>
  <si>
    <t>Rhodothermaceae</t>
  </si>
  <si>
    <t>SAR202</t>
  </si>
  <si>
    <t>Nitrosopumilus</t>
  </si>
  <si>
    <t>Chromatiales</t>
  </si>
  <si>
    <t>Nitrospina</t>
  </si>
  <si>
    <t>Proteobacteria</t>
  </si>
  <si>
    <t>Synechococcus</t>
  </si>
  <si>
    <t>Rhodobacteraceae</t>
  </si>
  <si>
    <t>Verrucomicrobiales</t>
  </si>
  <si>
    <t>NO3</t>
  </si>
  <si>
    <t>NO2</t>
  </si>
  <si>
    <t>NH4</t>
  </si>
  <si>
    <t>Bin Id</t>
  </si>
  <si>
    <t>major clade</t>
  </si>
  <si>
    <t>level 2</t>
  </si>
  <si>
    <t>level 3</t>
  </si>
  <si>
    <t>Actinobacteria</t>
  </si>
  <si>
    <t>Near OM1</t>
  </si>
  <si>
    <t>Illumatobacter</t>
  </si>
  <si>
    <t>MedAcidi</t>
  </si>
  <si>
    <t>MedAcidi-G2A</t>
  </si>
  <si>
    <t>MedAcidi-G2B</t>
  </si>
  <si>
    <t>Rubrobacteridae</t>
  </si>
  <si>
    <t>Bacteroidetes</t>
  </si>
  <si>
    <t>Kordia</t>
  </si>
  <si>
    <t>Polaribacter</t>
  </si>
  <si>
    <t>Rhodothermus</t>
  </si>
  <si>
    <t>Chloroflexi</t>
  </si>
  <si>
    <t>Dehalococcoidia</t>
  </si>
  <si>
    <t>Thaumarchaeota</t>
  </si>
  <si>
    <t>Nitrosopumilaceae</t>
  </si>
  <si>
    <t>Gammaproteobacteria</t>
  </si>
  <si>
    <t>OM60/NOR5</t>
  </si>
  <si>
    <t>Ignavibacteriae</t>
  </si>
  <si>
    <t>Ignavibacteriales</t>
  </si>
  <si>
    <t>Group J</t>
  </si>
  <si>
    <t>Marinimicrobia</t>
  </si>
  <si>
    <t>Gemmatimonadetes</t>
  </si>
  <si>
    <t>Gemmatimonas</t>
  </si>
  <si>
    <t>Group M</t>
  </si>
  <si>
    <t>Euryarchaeota</t>
  </si>
  <si>
    <t>MGII</t>
  </si>
  <si>
    <t>Nitrospinae</t>
  </si>
  <si>
    <t>Nitrospinaceae</t>
  </si>
  <si>
    <t>Planctomycetes</t>
  </si>
  <si>
    <t>Planctomycetaceae</t>
  </si>
  <si>
    <t>Phycisphaerae</t>
  </si>
  <si>
    <t>Alphaproteobacteria</t>
  </si>
  <si>
    <t>Donghicola</t>
  </si>
  <si>
    <t>Group Rc</t>
  </si>
  <si>
    <t>Rhodospirillales</t>
  </si>
  <si>
    <t>Cyanobacteria</t>
  </si>
  <si>
    <t>Chroococcales</t>
  </si>
  <si>
    <t>Group U</t>
  </si>
  <si>
    <t>Unclassified</t>
  </si>
  <si>
    <t>Verrucomicrobia</t>
  </si>
  <si>
    <t>Ellin514</t>
  </si>
  <si>
    <t>Group W</t>
  </si>
  <si>
    <t>CP ACD39</t>
  </si>
  <si>
    <t>Group X</t>
  </si>
  <si>
    <t>CP Parcubacteria (OD1)</t>
  </si>
  <si>
    <t>Uhrbacteria</t>
  </si>
  <si>
    <t>CP Peregrinibacteria</t>
  </si>
  <si>
    <t>Group Z</t>
  </si>
  <si>
    <t>CP WS3</t>
  </si>
  <si>
    <t>minor</t>
  </si>
  <si>
    <t>major</t>
  </si>
  <si>
    <t>Sphingobacteriales</t>
  </si>
  <si>
    <t>average read length for all samples = 98 bp</t>
  </si>
  <si>
    <t>reads mapped</t>
  </si>
  <si>
    <t>reads unmapped</t>
  </si>
  <si>
    <t>T</t>
  </si>
  <si>
    <t>fraction mapped</t>
  </si>
  <si>
    <t>total reads</t>
  </si>
  <si>
    <t>Li</t>
  </si>
  <si>
    <t>Ni D1</t>
  </si>
  <si>
    <t>Ai D1</t>
  </si>
  <si>
    <t>Ni D2</t>
  </si>
  <si>
    <t>Ai D2</t>
  </si>
  <si>
    <t>Ni D3</t>
  </si>
  <si>
    <t>Ai D3</t>
  </si>
  <si>
    <t>Ni E2</t>
  </si>
  <si>
    <t>Ai E2</t>
  </si>
  <si>
    <t>Ni E2A</t>
  </si>
  <si>
    <t>Ai E2A</t>
  </si>
  <si>
    <t>Ni E4</t>
  </si>
  <si>
    <t>Ai E4</t>
  </si>
  <si>
    <t>Aij = (Nij/Li) x (1/Tj)</t>
  </si>
  <si>
    <t>Aij = abundance of bin i in sample j</t>
  </si>
  <si>
    <t>Nij = number of reads that map to bin i for sample j</t>
  </si>
  <si>
    <t>Li = length of bin i in kb</t>
  </si>
  <si>
    <t>Tj = total number of reads in sample j / 10^6</t>
  </si>
  <si>
    <t>Ai</t>
  </si>
  <si>
    <t>Unknown Actino</t>
  </si>
  <si>
    <t>Unknown Proteo</t>
  </si>
  <si>
    <t>ACD39</t>
  </si>
  <si>
    <t>Peregrinibacteria</t>
  </si>
  <si>
    <t>WS3</t>
  </si>
  <si>
    <t>Group Aij = SUM(Nij/Li) x (1/Tj)</t>
  </si>
  <si>
    <t>Group Ai D1</t>
  </si>
  <si>
    <t>Group Ai D2</t>
  </si>
  <si>
    <t>Group Ai D3</t>
  </si>
  <si>
    <t>Group Ai E2</t>
  </si>
  <si>
    <t>Group Ai E2A</t>
  </si>
  <si>
    <t>Group Ai E4</t>
  </si>
  <si>
    <t>Ni/Li D1</t>
  </si>
  <si>
    <t>Ni/Li D2</t>
  </si>
  <si>
    <t>Ni/Li D3</t>
  </si>
  <si>
    <t>Ni/Li E2</t>
  </si>
  <si>
    <t>Ni/Li E2A</t>
  </si>
  <si>
    <t>Ni/Li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</si>
</sst>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FC9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A00FF"/>
        <bgColor indexed="64"/>
      </patternFill>
    </fill>
    <fill>
      <patternFill patternType="solid">
        <fgColor rgb="FFD3B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6FDC"/>
        <bgColor indexed="64"/>
      </patternFill>
    </fill>
    <fill>
      <patternFill patternType="solid">
        <fgColor rgb="FFFFAAD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6666"/>
        <bgColor rgb="FF000000"/>
      </patternFill>
    </fill>
    <fill>
      <patternFill patternType="solid">
        <fgColor rgb="FFFF6FDC"/>
        <bgColor rgb="FF000000"/>
      </patternFill>
    </fill>
    <fill>
      <patternFill patternType="solid">
        <fgColor rgb="FFFFAAD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49" fontId="0" fillId="0" borderId="0" xfId="0" applyNumberFormat="1"/>
    <xf numFmtId="0" fontId="3" fillId="0" borderId="0" xfId="0" applyFont="1"/>
    <xf numFmtId="0" fontId="0" fillId="0" borderId="1" xfId="0" applyBorder="1"/>
    <xf numFmtId="0" fontId="0" fillId="9" borderId="1" xfId="0" applyFill="1" applyBorder="1"/>
    <xf numFmtId="0" fontId="0" fillId="10" borderId="1" xfId="0" applyFill="1" applyBorder="1"/>
    <xf numFmtId="0" fontId="0" fillId="15" borderId="1" xfId="0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49" fontId="4" fillId="0" borderId="1" xfId="0" applyNumberFormat="1" applyFont="1" applyBorder="1"/>
    <xf numFmtId="0" fontId="5" fillId="0" borderId="1" xfId="0" applyFont="1" applyFill="1" applyBorder="1"/>
    <xf numFmtId="49" fontId="4" fillId="4" borderId="1" xfId="0" applyNumberFormat="1" applyFont="1" applyFill="1" applyBorder="1"/>
    <xf numFmtId="0" fontId="5" fillId="4" borderId="1" xfId="0" applyFont="1" applyFill="1" applyBorder="1"/>
    <xf numFmtId="49" fontId="4" fillId="3" borderId="1" xfId="0" applyNumberFormat="1" applyFont="1" applyFill="1" applyBorder="1"/>
    <xf numFmtId="0" fontId="5" fillId="3" borderId="1" xfId="0" applyFont="1" applyFill="1" applyBorder="1"/>
    <xf numFmtId="49" fontId="4" fillId="2" borderId="1" xfId="0" applyNumberFormat="1" applyFont="1" applyFill="1" applyBorder="1"/>
    <xf numFmtId="0" fontId="5" fillId="2" borderId="1" xfId="0" applyFont="1" applyFill="1" applyBorder="1"/>
    <xf numFmtId="49" fontId="4" fillId="18" borderId="1" xfId="0" applyNumberFormat="1" applyFont="1" applyFill="1" applyBorder="1"/>
    <xf numFmtId="0" fontId="5" fillId="18" borderId="1" xfId="0" applyFont="1" applyFill="1" applyBorder="1"/>
    <xf numFmtId="49" fontId="4" fillId="5" borderId="1" xfId="0" applyNumberFormat="1" applyFont="1" applyFill="1" applyBorder="1"/>
    <xf numFmtId="0" fontId="5" fillId="5" borderId="1" xfId="0" applyFont="1" applyFill="1" applyBorder="1"/>
    <xf numFmtId="49" fontId="4" fillId="6" borderId="1" xfId="0" applyNumberFormat="1" applyFont="1" applyFill="1" applyBorder="1"/>
    <xf numFmtId="0" fontId="5" fillId="6" borderId="1" xfId="0" applyFont="1" applyFill="1" applyBorder="1"/>
    <xf numFmtId="49" fontId="4" fillId="7" borderId="1" xfId="0" applyNumberFormat="1" applyFont="1" applyFill="1" applyBorder="1"/>
    <xf numFmtId="0" fontId="5" fillId="7" borderId="1" xfId="0" applyFont="1" applyFill="1" applyBorder="1"/>
    <xf numFmtId="49" fontId="4" fillId="19" borderId="1" xfId="0" applyNumberFormat="1" applyFont="1" applyFill="1" applyBorder="1"/>
    <xf numFmtId="0" fontId="5" fillId="19" borderId="1" xfId="0" applyFont="1" applyFill="1" applyBorder="1"/>
    <xf numFmtId="49" fontId="4" fillId="9" borderId="1" xfId="0" applyNumberFormat="1" applyFont="1" applyFill="1" applyBorder="1"/>
    <xf numFmtId="0" fontId="5" fillId="9" borderId="1" xfId="0" applyFont="1" applyFill="1" applyBorder="1"/>
    <xf numFmtId="49" fontId="4" fillId="20" borderId="1" xfId="0" applyNumberFormat="1" applyFont="1" applyFill="1" applyBorder="1"/>
    <xf numFmtId="0" fontId="5" fillId="20" borderId="1" xfId="0" applyFont="1" applyFill="1" applyBorder="1"/>
    <xf numFmtId="49" fontId="4" fillId="21" borderId="1" xfId="0" applyNumberFormat="1" applyFont="1" applyFill="1" applyBorder="1"/>
    <xf numFmtId="0" fontId="5" fillId="21" borderId="1" xfId="0" applyFont="1" applyFill="1" applyBorder="1"/>
    <xf numFmtId="49" fontId="4" fillId="11" borderId="1" xfId="0" applyNumberFormat="1" applyFont="1" applyFill="1" applyBorder="1"/>
    <xf numFmtId="0" fontId="5" fillId="11" borderId="1" xfId="0" applyFont="1" applyFill="1" applyBorder="1"/>
    <xf numFmtId="49" fontId="4" fillId="12" borderId="1" xfId="0" applyNumberFormat="1" applyFont="1" applyFill="1" applyBorder="1"/>
    <xf numFmtId="0" fontId="5" fillId="12" borderId="1" xfId="0" applyFont="1" applyFill="1" applyBorder="1"/>
    <xf numFmtId="49" fontId="4" fillId="8" borderId="1" xfId="0" applyNumberFormat="1" applyFont="1" applyFill="1" applyBorder="1"/>
    <xf numFmtId="0" fontId="5" fillId="8" borderId="1" xfId="0" applyFont="1" applyFill="1" applyBorder="1"/>
    <xf numFmtId="49" fontId="4" fillId="22" borderId="1" xfId="0" applyNumberFormat="1" applyFont="1" applyFill="1" applyBorder="1"/>
    <xf numFmtId="0" fontId="5" fillId="22" borderId="1" xfId="0" applyFont="1" applyFill="1" applyBorder="1"/>
    <xf numFmtId="0" fontId="5" fillId="23" borderId="1" xfId="0" applyFont="1" applyFill="1" applyBorder="1"/>
    <xf numFmtId="49" fontId="4" fillId="24" borderId="1" xfId="0" applyNumberFormat="1" applyFont="1" applyFill="1" applyBorder="1"/>
    <xf numFmtId="0" fontId="5" fillId="24" borderId="1" xfId="0" applyFont="1" applyFill="1" applyBorder="1"/>
    <xf numFmtId="49" fontId="4" fillId="25" borderId="1" xfId="0" applyNumberFormat="1" applyFont="1" applyFill="1" applyBorder="1"/>
    <xf numFmtId="0" fontId="5" fillId="25" borderId="1" xfId="0" applyFont="1" applyFill="1" applyBorder="1"/>
    <xf numFmtId="49" fontId="4" fillId="26" borderId="1" xfId="0" applyNumberFormat="1" applyFont="1" applyFill="1" applyBorder="1"/>
    <xf numFmtId="0" fontId="5" fillId="26" borderId="1" xfId="0" applyFont="1" applyFill="1" applyBorder="1"/>
    <xf numFmtId="49" fontId="4" fillId="17" borderId="1" xfId="0" applyNumberFormat="1" applyFont="1" applyFill="1" applyBorder="1"/>
    <xf numFmtId="0" fontId="5" fillId="17" borderId="1" xfId="0" applyFont="1" applyFill="1" applyBorder="1"/>
    <xf numFmtId="49" fontId="4" fillId="13" borderId="1" xfId="0" applyNumberFormat="1" applyFont="1" applyFill="1" applyBorder="1"/>
    <xf numFmtId="0" fontId="5" fillId="13" borderId="1" xfId="0" applyFont="1" applyFill="1" applyBorder="1"/>
    <xf numFmtId="49" fontId="4" fillId="14" borderId="1" xfId="0" applyNumberFormat="1" applyFont="1" applyFill="1" applyBorder="1"/>
    <xf numFmtId="0" fontId="5" fillId="14" borderId="1" xfId="0" applyFont="1" applyFill="1" applyBorder="1"/>
    <xf numFmtId="49" fontId="4" fillId="15" borderId="1" xfId="0" applyNumberFormat="1" applyFont="1" applyFill="1" applyBorder="1"/>
    <xf numFmtId="0" fontId="5" fillId="15" borderId="1" xfId="0" applyFont="1" applyFill="1" applyBorder="1"/>
    <xf numFmtId="0" fontId="5" fillId="26" borderId="1" xfId="0" quotePrefix="1" applyFont="1" applyFill="1" applyBorder="1"/>
    <xf numFmtId="0" fontId="5" fillId="0" borderId="1" xfId="0" quotePrefix="1" applyFont="1" applyFill="1" applyBorder="1"/>
    <xf numFmtId="49" fontId="4" fillId="27" borderId="1" xfId="0" applyNumberFormat="1" applyFont="1" applyFill="1" applyBorder="1"/>
    <xf numFmtId="0" fontId="5" fillId="27" borderId="1" xfId="0" applyFont="1" applyFill="1" applyBorder="1"/>
    <xf numFmtId="49" fontId="4" fillId="16" borderId="1" xfId="0" applyNumberFormat="1" applyFont="1" applyFill="1" applyBorder="1"/>
    <xf numFmtId="0" fontId="5" fillId="16" borderId="1" xfId="0" applyFont="1" applyFill="1" applyBorder="1"/>
    <xf numFmtId="49" fontId="4" fillId="28" borderId="1" xfId="0" applyNumberFormat="1" applyFont="1" applyFill="1" applyBorder="1"/>
    <xf numFmtId="0" fontId="5" fillId="28" borderId="1" xfId="0" applyFont="1" applyFill="1" applyBorder="1"/>
    <xf numFmtId="49" fontId="4" fillId="29" borderId="1" xfId="0" applyNumberFormat="1" applyFont="1" applyFill="1" applyBorder="1"/>
    <xf numFmtId="0" fontId="5" fillId="29" borderId="1" xfId="0" applyFont="1" applyFill="1" applyBorder="1"/>
    <xf numFmtId="49" fontId="4" fillId="30" borderId="1" xfId="0" applyNumberFormat="1" applyFont="1" applyFill="1" applyBorder="1"/>
    <xf numFmtId="0" fontId="5" fillId="30" borderId="1" xfId="0" applyFont="1" applyFill="1" applyBorder="1"/>
    <xf numFmtId="0" fontId="5" fillId="0" borderId="0" xfId="0" applyFont="1" applyFill="1" applyBorder="1"/>
    <xf numFmtId="0" fontId="5" fillId="4" borderId="0" xfId="0" applyFont="1" applyFill="1" applyBorder="1"/>
    <xf numFmtId="0" fontId="5" fillId="3" borderId="0" xfId="0" applyFont="1" applyFill="1" applyBorder="1"/>
    <xf numFmtId="0" fontId="5" fillId="2" borderId="0" xfId="0" applyFont="1" applyFill="1" applyBorder="1"/>
    <xf numFmtId="0" fontId="5" fillId="18" borderId="0" xfId="0" applyFont="1" applyFill="1" applyBorder="1"/>
    <xf numFmtId="0" fontId="5" fillId="5" borderId="0" xfId="0" applyFont="1" applyFill="1" applyBorder="1"/>
    <xf numFmtId="0" fontId="5" fillId="6" borderId="0" xfId="0" applyFont="1" applyFill="1" applyBorder="1"/>
    <xf numFmtId="0" fontId="5" fillId="7" borderId="0" xfId="0" applyFont="1" applyFill="1" applyBorder="1"/>
    <xf numFmtId="0" fontId="5" fillId="19" borderId="0" xfId="0" applyFont="1" applyFill="1" applyBorder="1"/>
    <xf numFmtId="0" fontId="5" fillId="9" borderId="0" xfId="0" applyFont="1" applyFill="1" applyBorder="1"/>
    <xf numFmtId="0" fontId="5" fillId="20" borderId="0" xfId="0" applyFont="1" applyFill="1" applyBorder="1"/>
    <xf numFmtId="0" fontId="5" fillId="21" borderId="0" xfId="0" applyFont="1" applyFill="1" applyBorder="1"/>
    <xf numFmtId="0" fontId="5" fillId="11" borderId="0" xfId="0" applyFont="1" applyFill="1" applyBorder="1"/>
    <xf numFmtId="0" fontId="5" fillId="12" borderId="0" xfId="0" applyFont="1" applyFill="1" applyBorder="1"/>
    <xf numFmtId="0" fontId="5" fillId="8" borderId="0" xfId="0" applyFont="1" applyFill="1" applyBorder="1"/>
    <xf numFmtId="0" fontId="5" fillId="22" borderId="0" xfId="0" applyFont="1" applyFill="1" applyBorder="1"/>
    <xf numFmtId="0" fontId="5" fillId="23" borderId="0" xfId="0" applyFont="1" applyFill="1" applyBorder="1"/>
    <xf numFmtId="0" fontId="5" fillId="24" borderId="0" xfId="0" applyFont="1" applyFill="1" applyBorder="1"/>
    <xf numFmtId="0" fontId="5" fillId="25" borderId="0" xfId="0" applyFont="1" applyFill="1" applyBorder="1"/>
    <xf numFmtId="0" fontId="5" fillId="26" borderId="0" xfId="0" applyFont="1" applyFill="1" applyBorder="1"/>
    <xf numFmtId="0" fontId="5" fillId="17" borderId="0" xfId="0" applyFont="1" applyFill="1" applyBorder="1"/>
    <xf numFmtId="0" fontId="5" fillId="13" borderId="0" xfId="0" applyFont="1" applyFill="1" applyBorder="1"/>
    <xf numFmtId="0" fontId="5" fillId="14" borderId="0" xfId="0" applyFont="1" applyFill="1" applyBorder="1"/>
    <xf numFmtId="0" fontId="5" fillId="15" borderId="0" xfId="0" applyFont="1" applyFill="1" applyBorder="1"/>
    <xf numFmtId="0" fontId="5" fillId="26" borderId="0" xfId="0" quotePrefix="1" applyFont="1" applyFill="1" applyBorder="1"/>
    <xf numFmtId="0" fontId="5" fillId="27" borderId="0" xfId="0" applyFont="1" applyFill="1" applyBorder="1"/>
    <xf numFmtId="0" fontId="5" fillId="16" borderId="0" xfId="0" applyFont="1" applyFill="1" applyBorder="1"/>
    <xf numFmtId="0" fontId="5" fillId="28" borderId="0" xfId="0" applyFont="1" applyFill="1" applyBorder="1"/>
    <xf numFmtId="0" fontId="5" fillId="29" borderId="0" xfId="0" applyFont="1" applyFill="1" applyBorder="1"/>
    <xf numFmtId="0" fontId="5" fillId="30" borderId="0" xfId="0" applyFont="1" applyFill="1" applyBorder="1"/>
    <xf numFmtId="0" fontId="5" fillId="31" borderId="0" xfId="0" applyFont="1" applyFill="1"/>
    <xf numFmtId="0" fontId="5" fillId="32" borderId="0" xfId="0" applyFont="1" applyFill="1"/>
    <xf numFmtId="0" fontId="5" fillId="33" borderId="0" xfId="0" applyFont="1" applyFill="1"/>
    <xf numFmtId="0" fontId="5" fillId="34" borderId="0" xfId="0" applyFont="1" applyFill="1"/>
    <xf numFmtId="0" fontId="5" fillId="35" borderId="0" xfId="0" applyFont="1" applyFill="1"/>
    <xf numFmtId="0" fontId="5" fillId="36" borderId="0" xfId="0" applyFont="1" applyFill="1"/>
    <xf numFmtId="0" fontId="5" fillId="37" borderId="0" xfId="0" applyFont="1" applyFill="1"/>
    <xf numFmtId="49" fontId="4" fillId="0" borderId="0" xfId="0" applyNumberFormat="1" applyFont="1" applyFill="1" applyBorder="1"/>
  </cellXfs>
  <cellStyles count="4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opLeftCell="F44" workbookViewId="0">
      <selection activeCell="M94" sqref="M94"/>
    </sheetView>
  </sheetViews>
  <sheetFormatPr baseColWidth="10" defaultRowHeight="15" x14ac:dyDescent="0"/>
  <cols>
    <col min="1" max="1" width="6" style="1" bestFit="1" customWidth="1"/>
    <col min="2" max="2" width="14.6640625" bestFit="1" customWidth="1"/>
    <col min="3" max="3" width="20.1640625" bestFit="1" customWidth="1"/>
    <col min="4" max="4" width="18" bestFit="1" customWidth="1"/>
    <col min="5" max="5" width="14.1640625" bestFit="1" customWidth="1"/>
    <col min="6" max="6" width="12.83203125" bestFit="1" customWidth="1"/>
    <col min="7" max="7" width="16.83203125" bestFit="1" customWidth="1"/>
    <col min="8" max="8" width="10.83203125" bestFit="1" customWidth="1"/>
    <col min="9" max="9" width="12" bestFit="1" customWidth="1"/>
    <col min="10" max="11" width="12.1640625" customWidth="1"/>
    <col min="12" max="12" width="12.1640625" bestFit="1" customWidth="1"/>
    <col min="13" max="14" width="12.1640625" customWidth="1"/>
  </cols>
  <sheetData>
    <row r="1" spans="1:27">
      <c r="A1" s="10" t="s">
        <v>125</v>
      </c>
      <c r="B1" s="11" t="s">
        <v>85</v>
      </c>
      <c r="C1" s="11" t="s">
        <v>126</v>
      </c>
      <c r="D1" s="11" t="s">
        <v>127</v>
      </c>
      <c r="E1" s="11" t="s">
        <v>128</v>
      </c>
      <c r="F1" s="3" t="s">
        <v>108</v>
      </c>
      <c r="G1" s="1" t="s">
        <v>20</v>
      </c>
      <c r="H1" t="s">
        <v>21</v>
      </c>
      <c r="I1" t="s">
        <v>187</v>
      </c>
      <c r="J1" t="s">
        <v>188</v>
      </c>
      <c r="K1" t="s">
        <v>218</v>
      </c>
      <c r="L1" t="s">
        <v>189</v>
      </c>
      <c r="M1" t="s">
        <v>190</v>
      </c>
      <c r="N1" t="s">
        <v>219</v>
      </c>
      <c r="O1" t="s">
        <v>191</v>
      </c>
      <c r="P1" t="s">
        <v>192</v>
      </c>
      <c r="Q1" t="s">
        <v>220</v>
      </c>
      <c r="R1" t="s">
        <v>193</v>
      </c>
      <c r="S1" t="s">
        <v>194</v>
      </c>
      <c r="T1" t="s">
        <v>221</v>
      </c>
      <c r="U1" s="2" t="s">
        <v>195</v>
      </c>
      <c r="V1" t="s">
        <v>196</v>
      </c>
      <c r="W1" t="s">
        <v>222</v>
      </c>
      <c r="X1" s="2" t="s">
        <v>197</v>
      </c>
      <c r="Y1" t="s">
        <v>198</v>
      </c>
      <c r="Z1" t="s">
        <v>223</v>
      </c>
      <c r="AA1" s="2" t="s">
        <v>199</v>
      </c>
    </row>
    <row r="2" spans="1:27">
      <c r="A2" s="12">
        <v>58</v>
      </c>
      <c r="B2" s="13" t="s">
        <v>86</v>
      </c>
      <c r="C2" s="13" t="s">
        <v>129</v>
      </c>
      <c r="D2" s="13" t="s">
        <v>130</v>
      </c>
      <c r="E2" s="13" t="s">
        <v>131</v>
      </c>
      <c r="F2" s="6">
        <v>86.32</v>
      </c>
      <c r="G2" s="1" t="s">
        <v>69</v>
      </c>
      <c r="H2">
        <v>2478153</v>
      </c>
      <c r="I2">
        <f>H2/1000</f>
        <v>2478.1529999999998</v>
      </c>
      <c r="J2">
        <v>108875</v>
      </c>
      <c r="K2">
        <f>J2/$I2</f>
        <v>43.933929825963133</v>
      </c>
      <c r="L2">
        <f>(J2/$I2)*(1/$J$83)</f>
        <v>0.88851531402016737</v>
      </c>
      <c r="M2">
        <v>376330</v>
      </c>
      <c r="N2">
        <f t="shared" ref="N2:N65" si="0">M2/$I2</f>
        <v>151.85906600601336</v>
      </c>
      <c r="O2">
        <f t="shared" ref="O2:O33" si="1">(M2/$I2)*(1/$M$83)</f>
        <v>2.6536502105094169</v>
      </c>
      <c r="P2" s="2">
        <v>317087</v>
      </c>
      <c r="Q2">
        <f t="shared" ref="Q2:Q65" si="2">P2/$I2</f>
        <v>127.95295528565025</v>
      </c>
      <c r="R2">
        <f t="shared" ref="R2:R33" si="3">(P2/$I2)*(1/$P$83)</f>
        <v>2.0767454433029329</v>
      </c>
      <c r="S2">
        <v>543839</v>
      </c>
      <c r="T2">
        <f t="shared" ref="T2:T65" si="4">S2/$I2</f>
        <v>219.45335901374938</v>
      </c>
      <c r="U2">
        <f t="shared" ref="U2:U33" si="5">(S2/$I2)*(1/$S$83)</f>
        <v>3.4624588899649678</v>
      </c>
      <c r="V2">
        <v>272646</v>
      </c>
      <c r="W2">
        <f t="shared" ref="W2:W65" si="6">V2/$I2</f>
        <v>110.01984138993841</v>
      </c>
      <c r="X2">
        <f t="shared" ref="X2:X33" si="7">(V2/$I2)*(1/$V$83)</f>
        <v>0.8801539712468307</v>
      </c>
      <c r="Y2">
        <v>77546</v>
      </c>
      <c r="Z2">
        <f t="shared" ref="Z2:Z65" si="8">Y2/$I2</f>
        <v>31.291853247156251</v>
      </c>
      <c r="AA2">
        <f t="shared" ref="AA2:AA33" si="9">(Y2/$I2)*(1/$Y$83)</f>
        <v>0.5844859248688169</v>
      </c>
    </row>
    <row r="3" spans="1:27">
      <c r="A3" s="12">
        <v>60</v>
      </c>
      <c r="B3" s="13" t="s">
        <v>86</v>
      </c>
      <c r="C3" s="13" t="s">
        <v>129</v>
      </c>
      <c r="D3" s="13" t="s">
        <v>130</v>
      </c>
      <c r="E3" s="13" t="s">
        <v>131</v>
      </c>
      <c r="F3" s="6">
        <v>78.209999999999994</v>
      </c>
      <c r="G3" s="1" t="s">
        <v>71</v>
      </c>
      <c r="H3">
        <v>2889107</v>
      </c>
      <c r="I3">
        <f t="shared" ref="I3:I66" si="10">H3/1000</f>
        <v>2889.107</v>
      </c>
      <c r="J3">
        <v>96517</v>
      </c>
      <c r="K3">
        <f t="shared" ref="K3:K66" si="11">J3/$I3</f>
        <v>33.407208524987134</v>
      </c>
      <c r="L3">
        <f t="shared" ref="L3:L66" si="12">(J3/$I3)*(1/$J$83)</f>
        <v>0.67562397651882355</v>
      </c>
      <c r="M3">
        <v>243788</v>
      </c>
      <c r="N3">
        <f t="shared" si="0"/>
        <v>84.381783021535725</v>
      </c>
      <c r="O3">
        <f t="shared" si="1"/>
        <v>1.4745233338218435</v>
      </c>
      <c r="P3" s="2">
        <v>219474</v>
      </c>
      <c r="Q3">
        <f t="shared" si="2"/>
        <v>75.966033795217697</v>
      </c>
      <c r="R3">
        <f t="shared" si="3"/>
        <v>1.2329696815350364</v>
      </c>
      <c r="S3">
        <v>309763</v>
      </c>
      <c r="T3">
        <f t="shared" si="4"/>
        <v>107.21755892045535</v>
      </c>
      <c r="U3">
        <f t="shared" si="5"/>
        <v>1.6916414117006717</v>
      </c>
      <c r="V3">
        <v>54144</v>
      </c>
      <c r="W3">
        <f t="shared" si="6"/>
        <v>18.740738920365359</v>
      </c>
      <c r="X3">
        <f t="shared" si="7"/>
        <v>0.149925100567979</v>
      </c>
      <c r="Y3">
        <v>34772</v>
      </c>
      <c r="Z3">
        <f t="shared" si="8"/>
        <v>12.035552854221045</v>
      </c>
      <c r="AA3">
        <f t="shared" si="9"/>
        <v>0.22480647553037497</v>
      </c>
    </row>
    <row r="4" spans="1:27">
      <c r="A4" s="12">
        <v>57</v>
      </c>
      <c r="B4" s="13" t="s">
        <v>86</v>
      </c>
      <c r="C4" s="13" t="s">
        <v>129</v>
      </c>
      <c r="D4" s="13" t="s">
        <v>130</v>
      </c>
      <c r="E4" s="13" t="s">
        <v>131</v>
      </c>
      <c r="F4" s="6">
        <v>68.86</v>
      </c>
      <c r="G4" s="1" t="s">
        <v>68</v>
      </c>
      <c r="H4">
        <v>1411409</v>
      </c>
      <c r="I4">
        <f t="shared" si="10"/>
        <v>1411.4090000000001</v>
      </c>
      <c r="J4">
        <v>18058</v>
      </c>
      <c r="K4">
        <f t="shared" si="11"/>
        <v>12.794306965592538</v>
      </c>
      <c r="L4">
        <f t="shared" si="12"/>
        <v>0.25875075861039615</v>
      </c>
      <c r="M4">
        <v>83735</v>
      </c>
      <c r="N4">
        <f t="shared" si="0"/>
        <v>59.327239659092434</v>
      </c>
      <c r="O4">
        <f t="shared" si="1"/>
        <v>1.0367095370128192</v>
      </c>
      <c r="P4" s="2">
        <v>78163</v>
      </c>
      <c r="Q4">
        <f t="shared" si="2"/>
        <v>55.379411637590515</v>
      </c>
      <c r="R4">
        <f t="shared" si="3"/>
        <v>0.89883770573653654</v>
      </c>
      <c r="S4">
        <v>73213</v>
      </c>
      <c r="T4">
        <f t="shared" si="4"/>
        <v>51.872277986040899</v>
      </c>
      <c r="U4">
        <f t="shared" si="5"/>
        <v>0.8184227886174601</v>
      </c>
      <c r="V4">
        <v>118473</v>
      </c>
      <c r="W4">
        <f t="shared" si="6"/>
        <v>83.939524262633995</v>
      </c>
      <c r="X4">
        <f t="shared" si="7"/>
        <v>0.67151256256113367</v>
      </c>
      <c r="Y4">
        <v>55690</v>
      </c>
      <c r="Z4">
        <f t="shared" si="8"/>
        <v>39.457024859555233</v>
      </c>
      <c r="AA4">
        <f t="shared" si="9"/>
        <v>0.73699935524607774</v>
      </c>
    </row>
    <row r="5" spans="1:27">
      <c r="A5" s="12">
        <v>26</v>
      </c>
      <c r="B5" s="13" t="s">
        <v>86</v>
      </c>
      <c r="C5" s="13" t="s">
        <v>129</v>
      </c>
      <c r="D5" s="13" t="s">
        <v>130</v>
      </c>
      <c r="E5" s="13" t="s">
        <v>131</v>
      </c>
      <c r="F5" s="5">
        <v>22.92</v>
      </c>
      <c r="G5" s="1" t="s">
        <v>38</v>
      </c>
      <c r="H5">
        <v>419318</v>
      </c>
      <c r="I5">
        <f t="shared" si="10"/>
        <v>419.31799999999998</v>
      </c>
      <c r="J5">
        <v>7781</v>
      </c>
      <c r="K5">
        <f t="shared" si="11"/>
        <v>18.556322409245489</v>
      </c>
      <c r="L5">
        <f t="shared" si="12"/>
        <v>0.37528117101800329</v>
      </c>
      <c r="M5">
        <v>11845</v>
      </c>
      <c r="N5">
        <f t="shared" si="0"/>
        <v>28.248250730948829</v>
      </c>
      <c r="O5">
        <f t="shared" si="1"/>
        <v>0.49362200407407236</v>
      </c>
      <c r="P5" s="2">
        <v>14268</v>
      </c>
      <c r="Q5">
        <f t="shared" si="2"/>
        <v>34.026681420783277</v>
      </c>
      <c r="R5">
        <f t="shared" si="3"/>
        <v>0.55227138313121238</v>
      </c>
      <c r="S5">
        <v>23428</v>
      </c>
      <c r="T5">
        <f t="shared" si="4"/>
        <v>55.871677342732724</v>
      </c>
      <c r="U5">
        <f t="shared" si="5"/>
        <v>0.88152392281440894</v>
      </c>
      <c r="V5">
        <v>19017</v>
      </c>
      <c r="W5">
        <f t="shared" si="6"/>
        <v>45.352214786868203</v>
      </c>
      <c r="X5">
        <f t="shared" si="7"/>
        <v>0.36281575618733614</v>
      </c>
      <c r="Y5">
        <v>8945</v>
      </c>
      <c r="Z5">
        <f t="shared" si="8"/>
        <v>21.332258572253039</v>
      </c>
      <c r="AA5">
        <f t="shared" si="9"/>
        <v>0.39845530345113617</v>
      </c>
    </row>
    <row r="6" spans="1:27">
      <c r="A6" s="12">
        <v>59</v>
      </c>
      <c r="B6" s="13" t="s">
        <v>86</v>
      </c>
      <c r="C6" s="13" t="s">
        <v>129</v>
      </c>
      <c r="D6" s="13" t="s">
        <v>130</v>
      </c>
      <c r="E6" s="13" t="s">
        <v>132</v>
      </c>
      <c r="F6" s="6">
        <v>84.48</v>
      </c>
      <c r="G6" s="1" t="s">
        <v>70</v>
      </c>
      <c r="H6">
        <v>2475232</v>
      </c>
      <c r="I6">
        <f t="shared" si="10"/>
        <v>2475.232</v>
      </c>
      <c r="J6">
        <v>104134</v>
      </c>
      <c r="K6">
        <f t="shared" si="11"/>
        <v>42.070399865547955</v>
      </c>
      <c r="L6">
        <f t="shared" si="12"/>
        <v>0.85082747424522909</v>
      </c>
      <c r="M6">
        <v>106686</v>
      </c>
      <c r="N6">
        <f t="shared" si="0"/>
        <v>43.101414332070689</v>
      </c>
      <c r="O6">
        <f t="shared" si="1"/>
        <v>0.75317253176721033</v>
      </c>
      <c r="P6" s="2">
        <v>115220</v>
      </c>
      <c r="Q6">
        <f t="shared" si="2"/>
        <v>46.549171956406511</v>
      </c>
      <c r="R6">
        <f t="shared" si="3"/>
        <v>0.7555181553577871</v>
      </c>
      <c r="S6">
        <v>187660</v>
      </c>
      <c r="T6">
        <f t="shared" si="4"/>
        <v>75.815115512404489</v>
      </c>
      <c r="U6">
        <f t="shared" si="5"/>
        <v>1.1961845645898683</v>
      </c>
      <c r="V6">
        <v>122848</v>
      </c>
      <c r="W6">
        <f t="shared" si="6"/>
        <v>49.630903285025404</v>
      </c>
      <c r="X6">
        <f t="shared" si="7"/>
        <v>0.3970450790604157</v>
      </c>
      <c r="Y6">
        <v>82329</v>
      </c>
      <c r="Z6">
        <f t="shared" si="8"/>
        <v>33.261124613773575</v>
      </c>
      <c r="AA6">
        <f t="shared" si="9"/>
        <v>0.62126902579108678</v>
      </c>
    </row>
    <row r="7" spans="1:27">
      <c r="A7" s="12" t="s">
        <v>3</v>
      </c>
      <c r="B7" s="13" t="s">
        <v>86</v>
      </c>
      <c r="C7" s="13" t="s">
        <v>129</v>
      </c>
      <c r="D7" s="13" t="s">
        <v>130</v>
      </c>
      <c r="E7" s="13" t="s">
        <v>133</v>
      </c>
      <c r="F7" s="6">
        <v>91.74</v>
      </c>
      <c r="G7" s="1" t="s">
        <v>3</v>
      </c>
      <c r="H7">
        <v>1678258</v>
      </c>
      <c r="I7">
        <f t="shared" si="10"/>
        <v>1678.258</v>
      </c>
      <c r="J7">
        <v>280956</v>
      </c>
      <c r="K7">
        <f t="shared" si="11"/>
        <v>167.40930178792533</v>
      </c>
      <c r="L7">
        <f t="shared" si="12"/>
        <v>3.3856686378210785</v>
      </c>
      <c r="M7">
        <v>78774</v>
      </c>
      <c r="N7">
        <f t="shared" si="0"/>
        <v>46.937955904276933</v>
      </c>
      <c r="O7">
        <f t="shared" si="1"/>
        <v>0.8202138985981513</v>
      </c>
      <c r="P7" s="2">
        <v>110634</v>
      </c>
      <c r="Q7">
        <f t="shared" si="2"/>
        <v>65.921926187749435</v>
      </c>
      <c r="R7">
        <f t="shared" si="3"/>
        <v>1.069948400320492</v>
      </c>
      <c r="S7">
        <v>250802</v>
      </c>
      <c r="T7">
        <f t="shared" si="4"/>
        <v>149.44186173997085</v>
      </c>
      <c r="U7">
        <f t="shared" si="5"/>
        <v>2.3578417985484506</v>
      </c>
      <c r="V7">
        <v>34778</v>
      </c>
      <c r="W7">
        <f t="shared" si="6"/>
        <v>20.722677919604731</v>
      </c>
      <c r="X7">
        <f t="shared" si="7"/>
        <v>0.16578052681574884</v>
      </c>
      <c r="Y7">
        <v>65026</v>
      </c>
      <c r="Z7">
        <f t="shared" si="8"/>
        <v>38.746128426022693</v>
      </c>
      <c r="AA7">
        <f t="shared" si="9"/>
        <v>0.72372085249466367</v>
      </c>
    </row>
    <row r="8" spans="1:27">
      <c r="A8" s="12">
        <v>29</v>
      </c>
      <c r="B8" s="13" t="s">
        <v>86</v>
      </c>
      <c r="C8" s="13" t="s">
        <v>129</v>
      </c>
      <c r="D8" s="13" t="s">
        <v>130</v>
      </c>
      <c r="E8" s="13" t="s">
        <v>134</v>
      </c>
      <c r="F8" s="6">
        <v>67.739999999999995</v>
      </c>
      <c r="G8" s="1" t="s">
        <v>41</v>
      </c>
      <c r="H8">
        <v>1416651</v>
      </c>
      <c r="I8">
        <f t="shared" si="10"/>
        <v>1416.6510000000001</v>
      </c>
      <c r="J8">
        <v>58598</v>
      </c>
      <c r="K8">
        <f t="shared" si="11"/>
        <v>41.363751552075989</v>
      </c>
      <c r="L8">
        <f t="shared" si="12"/>
        <v>0.83653629085613646</v>
      </c>
      <c r="M8">
        <v>37832</v>
      </c>
      <c r="N8">
        <f t="shared" si="0"/>
        <v>26.705236504968408</v>
      </c>
      <c r="O8">
        <f t="shared" si="1"/>
        <v>0.4666587141416173</v>
      </c>
      <c r="P8" s="2">
        <v>66637</v>
      </c>
      <c r="Q8">
        <f t="shared" si="2"/>
        <v>47.038402542333998</v>
      </c>
      <c r="R8">
        <f t="shared" si="3"/>
        <v>0.76345863150998794</v>
      </c>
      <c r="S8">
        <v>29749</v>
      </c>
      <c r="T8">
        <f t="shared" si="4"/>
        <v>20.999526347703139</v>
      </c>
      <c r="U8">
        <f t="shared" si="5"/>
        <v>0.33132323430557659</v>
      </c>
      <c r="V8">
        <v>209755</v>
      </c>
      <c r="W8">
        <f t="shared" si="6"/>
        <v>148.06399035471685</v>
      </c>
      <c r="X8">
        <f t="shared" si="7"/>
        <v>1.1845055170318988</v>
      </c>
      <c r="Y8">
        <v>102479</v>
      </c>
      <c r="Z8">
        <f t="shared" si="8"/>
        <v>72.338917630383207</v>
      </c>
      <c r="AA8">
        <f t="shared" si="9"/>
        <v>1.3511848864063725</v>
      </c>
    </row>
    <row r="9" spans="1:27">
      <c r="A9" s="12">
        <v>52</v>
      </c>
      <c r="B9" s="13" t="s">
        <v>86</v>
      </c>
      <c r="C9" s="13" t="s">
        <v>129</v>
      </c>
      <c r="D9" s="13" t="s">
        <v>130</v>
      </c>
      <c r="E9" s="11"/>
      <c r="F9" s="6">
        <v>54.99</v>
      </c>
      <c r="G9" s="1" t="s">
        <v>63</v>
      </c>
      <c r="H9">
        <v>1638268</v>
      </c>
      <c r="I9">
        <f t="shared" si="10"/>
        <v>1638.268</v>
      </c>
      <c r="J9">
        <v>197656</v>
      </c>
      <c r="K9">
        <f t="shared" si="11"/>
        <v>120.64936872355439</v>
      </c>
      <c r="L9">
        <f t="shared" si="12"/>
        <v>2.4400005226574071</v>
      </c>
      <c r="M9">
        <v>21367</v>
      </c>
      <c r="N9">
        <f t="shared" si="0"/>
        <v>13.042432617862278</v>
      </c>
      <c r="O9">
        <f t="shared" si="1"/>
        <v>0.22790904074554641</v>
      </c>
      <c r="P9" s="2">
        <v>47148</v>
      </c>
      <c r="Q9">
        <f t="shared" si="2"/>
        <v>28.779174103382353</v>
      </c>
      <c r="R9">
        <f t="shared" si="3"/>
        <v>0.46710151045588127</v>
      </c>
      <c r="S9">
        <v>1698</v>
      </c>
      <c r="T9">
        <f t="shared" si="4"/>
        <v>1.0364604570192422</v>
      </c>
      <c r="U9">
        <f t="shared" si="5"/>
        <v>1.6352913164015801E-2</v>
      </c>
      <c r="V9">
        <v>22096</v>
      </c>
      <c r="W9">
        <f t="shared" si="6"/>
        <v>13.487414757536618</v>
      </c>
      <c r="X9">
        <f t="shared" si="7"/>
        <v>0.10789873454393653</v>
      </c>
      <c r="Y9">
        <v>62146</v>
      </c>
      <c r="Z9">
        <f t="shared" si="8"/>
        <v>37.933964406312029</v>
      </c>
      <c r="AA9">
        <f t="shared" si="9"/>
        <v>0.70855081975622547</v>
      </c>
    </row>
    <row r="10" spans="1:27">
      <c r="A10" s="12" t="s">
        <v>15</v>
      </c>
      <c r="B10" s="13" t="s">
        <v>86</v>
      </c>
      <c r="C10" s="13" t="s">
        <v>129</v>
      </c>
      <c r="D10" s="13" t="s">
        <v>130</v>
      </c>
      <c r="E10" s="11"/>
      <c r="F10" s="5">
        <v>15.38</v>
      </c>
      <c r="G10" s="1" t="s">
        <v>15</v>
      </c>
      <c r="H10">
        <v>328734</v>
      </c>
      <c r="I10">
        <f t="shared" si="10"/>
        <v>328.73399999999998</v>
      </c>
      <c r="J10">
        <v>6482</v>
      </c>
      <c r="K10">
        <f t="shared" si="11"/>
        <v>19.71806992887867</v>
      </c>
      <c r="L10">
        <f t="shared" si="12"/>
        <v>0.39877623431664361</v>
      </c>
      <c r="M10">
        <v>21165</v>
      </c>
      <c r="N10">
        <f t="shared" si="0"/>
        <v>64.383361623683584</v>
      </c>
      <c r="O10">
        <f t="shared" si="1"/>
        <v>1.1250623727609812</v>
      </c>
      <c r="P10" s="2">
        <v>21752</v>
      </c>
      <c r="Q10">
        <f t="shared" si="2"/>
        <v>66.168999860069235</v>
      </c>
      <c r="R10">
        <f t="shared" si="3"/>
        <v>1.0739585392188453</v>
      </c>
      <c r="S10">
        <v>6453</v>
      </c>
      <c r="T10">
        <f t="shared" si="4"/>
        <v>19.629852707660298</v>
      </c>
      <c r="U10">
        <f t="shared" si="5"/>
        <v>0.30971299925321683</v>
      </c>
      <c r="V10">
        <v>10708</v>
      </c>
      <c r="W10">
        <f t="shared" si="6"/>
        <v>32.573448441597158</v>
      </c>
      <c r="X10">
        <f t="shared" si="7"/>
        <v>0.26058617828272512</v>
      </c>
      <c r="Y10">
        <v>8477</v>
      </c>
      <c r="Z10">
        <f t="shared" si="8"/>
        <v>25.786806354073509</v>
      </c>
      <c r="AA10">
        <f t="shared" si="9"/>
        <v>0.48165972281119074</v>
      </c>
    </row>
    <row r="11" spans="1:27">
      <c r="A11" s="14" t="s">
        <v>1</v>
      </c>
      <c r="B11" s="15" t="s">
        <v>87</v>
      </c>
      <c r="C11" s="15" t="s">
        <v>129</v>
      </c>
      <c r="D11" s="15" t="s">
        <v>135</v>
      </c>
      <c r="E11" s="11"/>
      <c r="F11" s="6">
        <v>56.12</v>
      </c>
      <c r="G11" s="1" t="s">
        <v>1</v>
      </c>
      <c r="H11">
        <v>1268592</v>
      </c>
      <c r="I11">
        <f t="shared" si="10"/>
        <v>1268.5920000000001</v>
      </c>
      <c r="J11">
        <v>64084</v>
      </c>
      <c r="K11">
        <f t="shared" si="11"/>
        <v>50.515847490761409</v>
      </c>
      <c r="L11">
        <f t="shared" si="12"/>
        <v>1.0216273452898381</v>
      </c>
      <c r="M11">
        <v>179839</v>
      </c>
      <c r="N11">
        <f t="shared" si="0"/>
        <v>141.76267862322953</v>
      </c>
      <c r="O11">
        <f t="shared" si="1"/>
        <v>2.4772216230805442</v>
      </c>
      <c r="P11" s="2">
        <v>136323</v>
      </c>
      <c r="Q11">
        <f t="shared" si="2"/>
        <v>107.46008172840439</v>
      </c>
      <c r="R11">
        <f t="shared" si="3"/>
        <v>1.7441350578281833</v>
      </c>
      <c r="S11">
        <v>132885</v>
      </c>
      <c r="T11">
        <f t="shared" si="4"/>
        <v>104.74999054069393</v>
      </c>
      <c r="U11">
        <f t="shared" si="5"/>
        <v>1.6527089747058656</v>
      </c>
      <c r="V11">
        <v>165590</v>
      </c>
      <c r="W11">
        <f t="shared" si="6"/>
        <v>130.53054094618284</v>
      </c>
      <c r="X11">
        <f t="shared" si="7"/>
        <v>1.0442386803266794</v>
      </c>
      <c r="Y11">
        <v>93188</v>
      </c>
      <c r="Z11">
        <f t="shared" si="8"/>
        <v>73.457817801152771</v>
      </c>
      <c r="AA11">
        <f t="shared" si="9"/>
        <v>1.3720843005760193</v>
      </c>
    </row>
    <row r="12" spans="1:27">
      <c r="A12" s="14">
        <v>21</v>
      </c>
      <c r="B12" s="15" t="s">
        <v>87</v>
      </c>
      <c r="C12" s="15" t="s">
        <v>129</v>
      </c>
      <c r="D12" s="15" t="s">
        <v>135</v>
      </c>
      <c r="E12" s="11"/>
      <c r="F12" s="5">
        <v>28.45</v>
      </c>
      <c r="G12" s="1" t="s">
        <v>33</v>
      </c>
      <c r="H12">
        <v>882294</v>
      </c>
      <c r="I12">
        <f t="shared" si="10"/>
        <v>882.29399999999998</v>
      </c>
      <c r="J12">
        <v>22988</v>
      </c>
      <c r="K12">
        <f t="shared" si="11"/>
        <v>26.054807127782802</v>
      </c>
      <c r="L12">
        <f t="shared" si="12"/>
        <v>0.52692976086095733</v>
      </c>
      <c r="M12">
        <v>47849</v>
      </c>
      <c r="N12">
        <f t="shared" si="0"/>
        <v>54.232489396958385</v>
      </c>
      <c r="O12">
        <f t="shared" si="1"/>
        <v>0.94768169388707812</v>
      </c>
      <c r="P12" s="2">
        <v>43151</v>
      </c>
      <c r="Q12">
        <f t="shared" si="2"/>
        <v>48.907733703278048</v>
      </c>
      <c r="R12">
        <f t="shared" si="3"/>
        <v>0.79379888400238285</v>
      </c>
      <c r="S12">
        <v>49349</v>
      </c>
      <c r="T12">
        <f t="shared" si="4"/>
        <v>55.932602964544699</v>
      </c>
      <c r="U12">
        <f t="shared" si="5"/>
        <v>0.88248518611799909</v>
      </c>
      <c r="V12">
        <v>68991</v>
      </c>
      <c r="W12">
        <f t="shared" si="6"/>
        <v>78.195023427564962</v>
      </c>
      <c r="X12">
        <f t="shared" si="7"/>
        <v>0.62555680440932149</v>
      </c>
      <c r="Y12">
        <v>39922</v>
      </c>
      <c r="Z12">
        <f t="shared" si="8"/>
        <v>45.247955896787239</v>
      </c>
      <c r="AA12">
        <f t="shared" si="9"/>
        <v>0.84516545382816421</v>
      </c>
    </row>
    <row r="13" spans="1:27">
      <c r="A13" s="16">
        <v>19</v>
      </c>
      <c r="B13" s="17" t="s">
        <v>88</v>
      </c>
      <c r="C13" s="17" t="s">
        <v>129</v>
      </c>
      <c r="D13" s="11"/>
      <c r="E13" s="11"/>
      <c r="F13" s="5">
        <v>35.42</v>
      </c>
      <c r="G13" s="1" t="s">
        <v>31</v>
      </c>
      <c r="H13">
        <v>1303449</v>
      </c>
      <c r="I13">
        <f t="shared" si="10"/>
        <v>1303.4490000000001</v>
      </c>
      <c r="J13">
        <v>127922</v>
      </c>
      <c r="K13">
        <f t="shared" si="11"/>
        <v>98.141162408348919</v>
      </c>
      <c r="L13">
        <f t="shared" si="12"/>
        <v>1.9847968547540868</v>
      </c>
      <c r="M13">
        <v>341305</v>
      </c>
      <c r="N13">
        <f t="shared" si="0"/>
        <v>261.84760585185916</v>
      </c>
      <c r="O13">
        <f t="shared" si="1"/>
        <v>4.5756369551400899</v>
      </c>
      <c r="P13" s="2">
        <v>303484</v>
      </c>
      <c r="Q13">
        <f t="shared" si="2"/>
        <v>232.83151086080082</v>
      </c>
      <c r="R13">
        <f t="shared" si="3"/>
        <v>3.7789809399715586</v>
      </c>
      <c r="S13">
        <v>244035</v>
      </c>
      <c r="T13">
        <f t="shared" si="4"/>
        <v>187.22251503511069</v>
      </c>
      <c r="U13">
        <f t="shared" si="5"/>
        <v>2.9539318263262677</v>
      </c>
      <c r="V13">
        <v>223832</v>
      </c>
      <c r="W13">
        <f t="shared" si="6"/>
        <v>171.72286756136987</v>
      </c>
      <c r="X13">
        <f t="shared" si="7"/>
        <v>1.3737755111129948</v>
      </c>
      <c r="Y13">
        <v>128703</v>
      </c>
      <c r="Z13">
        <f t="shared" si="8"/>
        <v>98.740341969651283</v>
      </c>
      <c r="AA13">
        <f t="shared" si="9"/>
        <v>1.8443247717595532</v>
      </c>
    </row>
    <row r="14" spans="1:27">
      <c r="A14" s="18">
        <v>12</v>
      </c>
      <c r="B14" s="19" t="s">
        <v>89</v>
      </c>
      <c r="C14" s="19" t="s">
        <v>136</v>
      </c>
      <c r="D14" s="19" t="s">
        <v>180</v>
      </c>
      <c r="E14" s="11"/>
      <c r="F14" s="6">
        <v>95.71</v>
      </c>
      <c r="G14" s="1" t="s">
        <v>24</v>
      </c>
      <c r="H14">
        <v>2662539</v>
      </c>
      <c r="I14">
        <f t="shared" si="10"/>
        <v>2662.5390000000002</v>
      </c>
      <c r="J14">
        <v>14798</v>
      </c>
      <c r="K14">
        <f t="shared" si="11"/>
        <v>5.5578528614979907</v>
      </c>
      <c r="L14">
        <f t="shared" si="12"/>
        <v>0.11240144917774871</v>
      </c>
      <c r="M14">
        <v>76265</v>
      </c>
      <c r="N14">
        <f t="shared" si="0"/>
        <v>28.64371188553482</v>
      </c>
      <c r="O14">
        <f t="shared" si="1"/>
        <v>0.50053246127439421</v>
      </c>
      <c r="P14" s="2">
        <v>57826</v>
      </c>
      <c r="Q14">
        <f t="shared" si="2"/>
        <v>21.718367317812056</v>
      </c>
      <c r="R14">
        <f t="shared" si="3"/>
        <v>0.35250080986838939</v>
      </c>
      <c r="S14">
        <v>84515</v>
      </c>
      <c r="T14">
        <f t="shared" si="4"/>
        <v>31.742258047675545</v>
      </c>
      <c r="U14">
        <f t="shared" si="5"/>
        <v>0.50081832448894203</v>
      </c>
      <c r="V14">
        <v>401930</v>
      </c>
      <c r="W14">
        <f t="shared" si="6"/>
        <v>150.95741320596616</v>
      </c>
      <c r="X14">
        <f t="shared" si="7"/>
        <v>1.207652774661524</v>
      </c>
      <c r="Y14">
        <v>89074</v>
      </c>
      <c r="Z14">
        <f t="shared" si="8"/>
        <v>33.454533435942153</v>
      </c>
      <c r="AA14">
        <f t="shared" si="9"/>
        <v>0.62488161892867167</v>
      </c>
    </row>
    <row r="15" spans="1:27">
      <c r="A15" s="18">
        <v>64</v>
      </c>
      <c r="B15" s="19" t="s">
        <v>89</v>
      </c>
      <c r="C15" s="19" t="s">
        <v>136</v>
      </c>
      <c r="D15" s="19" t="s">
        <v>180</v>
      </c>
      <c r="E15" s="11"/>
      <c r="F15" s="6">
        <v>62.07</v>
      </c>
      <c r="G15" s="1" t="s">
        <v>75</v>
      </c>
      <c r="H15">
        <v>1854287</v>
      </c>
      <c r="I15">
        <f t="shared" si="10"/>
        <v>1854.287</v>
      </c>
      <c r="J15">
        <v>9283</v>
      </c>
      <c r="K15">
        <f t="shared" si="11"/>
        <v>5.006236898603075</v>
      </c>
      <c r="L15">
        <f t="shared" si="12"/>
        <v>0.10124562422806545</v>
      </c>
      <c r="M15">
        <v>235374</v>
      </c>
      <c r="N15">
        <f t="shared" si="0"/>
        <v>126.93504295721212</v>
      </c>
      <c r="O15">
        <f t="shared" si="1"/>
        <v>2.2181171814338003</v>
      </c>
      <c r="P15" s="2">
        <v>142524</v>
      </c>
      <c r="Q15">
        <f t="shared" si="2"/>
        <v>76.86188815431484</v>
      </c>
      <c r="R15">
        <f t="shared" si="3"/>
        <v>1.247509880735318</v>
      </c>
      <c r="S15">
        <v>44293</v>
      </c>
      <c r="T15">
        <f t="shared" si="4"/>
        <v>23.886809323475816</v>
      </c>
      <c r="U15">
        <f t="shared" si="5"/>
        <v>0.37687778244389997</v>
      </c>
      <c r="V15">
        <v>525971</v>
      </c>
      <c r="W15">
        <f t="shared" si="6"/>
        <v>283.65134415546243</v>
      </c>
      <c r="X15">
        <f t="shared" si="7"/>
        <v>2.2691984814183117</v>
      </c>
      <c r="Y15">
        <v>32004</v>
      </c>
      <c r="Z15">
        <f t="shared" si="8"/>
        <v>17.259464149832255</v>
      </c>
      <c r="AA15">
        <f t="shared" si="9"/>
        <v>0.32238147695108682</v>
      </c>
    </row>
    <row r="16" spans="1:27">
      <c r="A16" s="18">
        <v>41</v>
      </c>
      <c r="B16" s="19" t="s">
        <v>89</v>
      </c>
      <c r="C16" s="19" t="s">
        <v>136</v>
      </c>
      <c r="D16" s="19" t="s">
        <v>180</v>
      </c>
      <c r="E16" s="11"/>
      <c r="F16" s="5">
        <v>17.239999999999998</v>
      </c>
      <c r="G16" s="1" t="s">
        <v>53</v>
      </c>
      <c r="H16">
        <v>505660</v>
      </c>
      <c r="I16">
        <f t="shared" si="10"/>
        <v>505.66</v>
      </c>
      <c r="J16">
        <v>1271</v>
      </c>
      <c r="K16">
        <f t="shared" si="11"/>
        <v>2.5135466519004863</v>
      </c>
      <c r="L16">
        <f t="shared" si="12"/>
        <v>5.0833711019356582E-2</v>
      </c>
      <c r="M16">
        <v>60425</v>
      </c>
      <c r="N16">
        <f t="shared" si="0"/>
        <v>119.4972906696199</v>
      </c>
      <c r="O16">
        <f t="shared" si="1"/>
        <v>2.0881467197235697</v>
      </c>
      <c r="P16" s="2">
        <v>38613</v>
      </c>
      <c r="Q16">
        <f t="shared" si="2"/>
        <v>76.361586837005092</v>
      </c>
      <c r="R16">
        <f t="shared" si="3"/>
        <v>1.2393897206445881</v>
      </c>
      <c r="S16">
        <v>9893</v>
      </c>
      <c r="T16">
        <f t="shared" si="4"/>
        <v>19.5645295257683</v>
      </c>
      <c r="U16">
        <f t="shared" si="5"/>
        <v>0.30868235277380446</v>
      </c>
      <c r="V16">
        <v>136366</v>
      </c>
      <c r="W16">
        <f t="shared" si="6"/>
        <v>269.67923110390382</v>
      </c>
      <c r="X16">
        <f t="shared" si="7"/>
        <v>2.1574221814920729</v>
      </c>
      <c r="Y16">
        <v>10170</v>
      </c>
      <c r="Z16">
        <f t="shared" si="8"/>
        <v>20.112328442036151</v>
      </c>
      <c r="AA16">
        <f t="shared" si="9"/>
        <v>0.37566879781328449</v>
      </c>
    </row>
    <row r="17" spans="1:27">
      <c r="A17" s="20">
        <v>37</v>
      </c>
      <c r="B17" s="21" t="s">
        <v>90</v>
      </c>
      <c r="C17" s="21" t="s">
        <v>136</v>
      </c>
      <c r="D17" s="21" t="s">
        <v>112</v>
      </c>
      <c r="E17" s="21" t="s">
        <v>137</v>
      </c>
      <c r="F17" s="5">
        <v>40.21</v>
      </c>
      <c r="G17" s="1" t="s">
        <v>49</v>
      </c>
      <c r="H17">
        <v>777102</v>
      </c>
      <c r="I17">
        <f t="shared" si="10"/>
        <v>777.10199999999998</v>
      </c>
      <c r="J17">
        <v>2761</v>
      </c>
      <c r="K17">
        <f t="shared" si="11"/>
        <v>3.5529441437546168</v>
      </c>
      <c r="L17">
        <f t="shared" si="12"/>
        <v>7.18543798401272E-2</v>
      </c>
      <c r="M17">
        <v>2578</v>
      </c>
      <c r="N17">
        <f t="shared" si="0"/>
        <v>3.3174538220207901</v>
      </c>
      <c r="O17">
        <f t="shared" si="1"/>
        <v>5.7970605672052145E-2</v>
      </c>
      <c r="P17" s="2">
        <v>2341</v>
      </c>
      <c r="Q17">
        <f t="shared" si="2"/>
        <v>3.0124745528900969</v>
      </c>
      <c r="R17">
        <f t="shared" si="3"/>
        <v>4.889408600851728E-2</v>
      </c>
      <c r="S17">
        <v>144625</v>
      </c>
      <c r="T17">
        <f t="shared" si="4"/>
        <v>186.10812994947898</v>
      </c>
      <c r="U17">
        <f t="shared" si="5"/>
        <v>2.9363494454325303</v>
      </c>
      <c r="V17">
        <v>13737</v>
      </c>
      <c r="W17">
        <f t="shared" si="6"/>
        <v>17.677216118347399</v>
      </c>
      <c r="X17">
        <f t="shared" si="7"/>
        <v>0.14141696416383701</v>
      </c>
      <c r="Y17">
        <v>956</v>
      </c>
      <c r="Z17">
        <f t="shared" si="8"/>
        <v>1.2302117353963831</v>
      </c>
      <c r="AA17">
        <f t="shared" si="9"/>
        <v>2.2978550943222657E-2</v>
      </c>
    </row>
    <row r="18" spans="1:27">
      <c r="A18" s="20">
        <v>10</v>
      </c>
      <c r="B18" s="21" t="s">
        <v>90</v>
      </c>
      <c r="C18" s="21" t="s">
        <v>136</v>
      </c>
      <c r="D18" s="21" t="s">
        <v>112</v>
      </c>
      <c r="E18" s="21" t="s">
        <v>138</v>
      </c>
      <c r="F18" s="6">
        <v>95.01</v>
      </c>
      <c r="G18" s="1" t="s">
        <v>22</v>
      </c>
      <c r="H18">
        <v>2095669</v>
      </c>
      <c r="I18">
        <f t="shared" si="10"/>
        <v>2095.6689999999999</v>
      </c>
      <c r="J18">
        <v>1779</v>
      </c>
      <c r="K18">
        <f t="shared" si="11"/>
        <v>0.84889359913230578</v>
      </c>
      <c r="L18">
        <f t="shared" si="12"/>
        <v>1.7167937532349253E-2</v>
      </c>
      <c r="M18">
        <v>66186</v>
      </c>
      <c r="N18">
        <f t="shared" si="0"/>
        <v>31.582277544784031</v>
      </c>
      <c r="O18">
        <f t="shared" si="1"/>
        <v>0.551882213286919</v>
      </c>
      <c r="P18" s="2">
        <v>113912</v>
      </c>
      <c r="Q18">
        <f t="shared" si="2"/>
        <v>54.355912121618445</v>
      </c>
      <c r="R18">
        <f t="shared" si="3"/>
        <v>0.88222575682709126</v>
      </c>
      <c r="S18">
        <v>13298</v>
      </c>
      <c r="T18">
        <f t="shared" si="4"/>
        <v>6.3454677241491861</v>
      </c>
      <c r="U18">
        <f t="shared" si="5"/>
        <v>0.10011658619036941</v>
      </c>
      <c r="V18">
        <v>757153</v>
      </c>
      <c r="W18">
        <f t="shared" si="6"/>
        <v>361.29417384138435</v>
      </c>
      <c r="X18">
        <f t="shared" si="7"/>
        <v>2.8903377597844697</v>
      </c>
      <c r="Y18">
        <v>126825</v>
      </c>
      <c r="Z18">
        <f t="shared" si="8"/>
        <v>60.51766762785536</v>
      </c>
      <c r="AA18">
        <f t="shared" si="9"/>
        <v>1.1303812738411465</v>
      </c>
    </row>
    <row r="19" spans="1:27">
      <c r="A19" s="22">
        <v>49</v>
      </c>
      <c r="B19" s="23" t="s">
        <v>91</v>
      </c>
      <c r="C19" s="23" t="s">
        <v>136</v>
      </c>
      <c r="D19" s="23" t="s">
        <v>113</v>
      </c>
      <c r="E19" s="23" t="s">
        <v>139</v>
      </c>
      <c r="F19" s="6">
        <v>96.17</v>
      </c>
      <c r="G19" s="1" t="s">
        <v>60</v>
      </c>
      <c r="H19">
        <v>2919402</v>
      </c>
      <c r="I19">
        <f t="shared" si="10"/>
        <v>2919.402</v>
      </c>
      <c r="J19">
        <v>22538</v>
      </c>
      <c r="K19">
        <f t="shared" si="11"/>
        <v>7.720074179575132</v>
      </c>
      <c r="L19">
        <f t="shared" si="12"/>
        <v>0.15612999249319512</v>
      </c>
      <c r="M19">
        <v>106897</v>
      </c>
      <c r="N19">
        <f t="shared" si="0"/>
        <v>36.616060412372121</v>
      </c>
      <c r="O19">
        <f t="shared" si="1"/>
        <v>0.63984468610829726</v>
      </c>
      <c r="P19" s="2">
        <v>100534</v>
      </c>
      <c r="Q19">
        <f t="shared" si="2"/>
        <v>34.436504462215204</v>
      </c>
      <c r="R19">
        <f t="shared" si="3"/>
        <v>0.55892303202790461</v>
      </c>
      <c r="S19">
        <v>355612</v>
      </c>
      <c r="T19">
        <f t="shared" si="4"/>
        <v>121.8098775023104</v>
      </c>
      <c r="U19">
        <f t="shared" si="5"/>
        <v>1.9218739468781327</v>
      </c>
      <c r="V19">
        <v>821705</v>
      </c>
      <c r="W19">
        <f t="shared" si="6"/>
        <v>281.46346409298889</v>
      </c>
      <c r="X19">
        <f t="shared" si="7"/>
        <v>2.2516955355744548</v>
      </c>
      <c r="Y19">
        <v>74942</v>
      </c>
      <c r="Z19">
        <f t="shared" si="8"/>
        <v>25.670325635181452</v>
      </c>
      <c r="AA19">
        <f t="shared" si="9"/>
        <v>0.47948403381721288</v>
      </c>
    </row>
    <row r="20" spans="1:27">
      <c r="A20" s="24" t="s">
        <v>4</v>
      </c>
      <c r="B20" s="25" t="s">
        <v>92</v>
      </c>
      <c r="C20" s="25" t="s">
        <v>140</v>
      </c>
      <c r="D20" s="25" t="s">
        <v>141</v>
      </c>
      <c r="E20" s="25" t="s">
        <v>114</v>
      </c>
      <c r="F20" s="6">
        <v>90.26</v>
      </c>
      <c r="G20" s="1" t="s">
        <v>4</v>
      </c>
      <c r="H20">
        <v>1972793</v>
      </c>
      <c r="I20">
        <f t="shared" si="10"/>
        <v>1972.7929999999999</v>
      </c>
      <c r="J20">
        <v>52669</v>
      </c>
      <c r="K20">
        <f t="shared" si="11"/>
        <v>26.697681915943541</v>
      </c>
      <c r="L20">
        <f t="shared" si="12"/>
        <v>0.53993119498126063</v>
      </c>
      <c r="M20">
        <v>38897</v>
      </c>
      <c r="N20">
        <f t="shared" si="0"/>
        <v>19.716716350879185</v>
      </c>
      <c r="O20">
        <f t="shared" si="1"/>
        <v>0.34453832669425993</v>
      </c>
      <c r="P20" s="2">
        <v>137393</v>
      </c>
      <c r="Q20">
        <f t="shared" si="2"/>
        <v>69.643900804595319</v>
      </c>
      <c r="R20">
        <f t="shared" si="3"/>
        <v>1.1303580548561596</v>
      </c>
      <c r="S20">
        <v>3273</v>
      </c>
      <c r="T20">
        <f t="shared" si="4"/>
        <v>1.659069147143162</v>
      </c>
      <c r="U20">
        <f t="shared" si="5"/>
        <v>2.6176216866348041E-2</v>
      </c>
      <c r="V20">
        <v>389294</v>
      </c>
      <c r="W20">
        <f t="shared" si="6"/>
        <v>197.33139766817908</v>
      </c>
      <c r="X20">
        <f t="shared" si="7"/>
        <v>1.5786426440460137</v>
      </c>
      <c r="Y20">
        <v>273970</v>
      </c>
      <c r="Z20">
        <f t="shared" si="8"/>
        <v>138.87417483740057</v>
      </c>
      <c r="AA20">
        <f t="shared" si="9"/>
        <v>2.5939659079670663</v>
      </c>
    </row>
    <row r="21" spans="1:27">
      <c r="A21" s="24" t="s">
        <v>5</v>
      </c>
      <c r="B21" s="25" t="s">
        <v>92</v>
      </c>
      <c r="C21" s="25" t="s">
        <v>140</v>
      </c>
      <c r="D21" s="25" t="s">
        <v>141</v>
      </c>
      <c r="E21" s="25" t="s">
        <v>114</v>
      </c>
      <c r="F21" s="6">
        <v>88.61</v>
      </c>
      <c r="G21" s="1" t="s">
        <v>5</v>
      </c>
      <c r="H21">
        <v>2402386</v>
      </c>
      <c r="I21">
        <f t="shared" si="10"/>
        <v>2402.386</v>
      </c>
      <c r="J21">
        <v>37195</v>
      </c>
      <c r="K21">
        <f t="shared" si="11"/>
        <v>15.48252445693573</v>
      </c>
      <c r="L21">
        <f t="shared" si="12"/>
        <v>0.3131169948641761</v>
      </c>
      <c r="M21">
        <v>77514</v>
      </c>
      <c r="N21">
        <f t="shared" si="0"/>
        <v>32.265422792174114</v>
      </c>
      <c r="O21">
        <f t="shared" si="1"/>
        <v>0.56381978525561149</v>
      </c>
      <c r="P21" s="2">
        <v>42349</v>
      </c>
      <c r="Q21">
        <f t="shared" si="2"/>
        <v>17.62789160442993</v>
      </c>
      <c r="R21">
        <f t="shared" si="3"/>
        <v>0.28611018387821086</v>
      </c>
      <c r="S21">
        <v>548390</v>
      </c>
      <c r="T21">
        <f t="shared" si="4"/>
        <v>228.26889600588748</v>
      </c>
      <c r="U21">
        <f t="shared" si="5"/>
        <v>3.6015473712961246</v>
      </c>
      <c r="V21">
        <v>121917</v>
      </c>
      <c r="W21">
        <f t="shared" si="6"/>
        <v>50.748297734002783</v>
      </c>
      <c r="X21">
        <f t="shared" si="7"/>
        <v>0.40598418630954269</v>
      </c>
      <c r="Y21">
        <v>15339</v>
      </c>
      <c r="Z21">
        <f t="shared" si="8"/>
        <v>6.3849023429207463</v>
      </c>
      <c r="AA21">
        <f t="shared" si="9"/>
        <v>0.11926061143209074</v>
      </c>
    </row>
    <row r="22" spans="1:27">
      <c r="A22" s="24">
        <v>43</v>
      </c>
      <c r="B22" s="25" t="s">
        <v>92</v>
      </c>
      <c r="C22" s="25" t="s">
        <v>140</v>
      </c>
      <c r="D22" s="25" t="s">
        <v>141</v>
      </c>
      <c r="E22" s="25" t="s">
        <v>114</v>
      </c>
      <c r="F22" s="6">
        <v>83.17</v>
      </c>
      <c r="G22" s="1" t="s">
        <v>55</v>
      </c>
      <c r="H22">
        <v>2475308</v>
      </c>
      <c r="I22">
        <f t="shared" si="10"/>
        <v>2475.308</v>
      </c>
      <c r="J22">
        <v>1648</v>
      </c>
      <c r="K22">
        <f t="shared" si="11"/>
        <v>0.66577573376727262</v>
      </c>
      <c r="L22">
        <f t="shared" si="12"/>
        <v>1.3464580507561445E-2</v>
      </c>
      <c r="M22">
        <v>140127</v>
      </c>
      <c r="N22">
        <f t="shared" si="0"/>
        <v>56.609924906314689</v>
      </c>
      <c r="O22">
        <f t="shared" si="1"/>
        <v>0.98922601788302644</v>
      </c>
      <c r="P22" s="2">
        <v>94542</v>
      </c>
      <c r="Q22">
        <f t="shared" si="2"/>
        <v>38.19403484334071</v>
      </c>
      <c r="R22">
        <f t="shared" si="3"/>
        <v>0.61990977578582596</v>
      </c>
      <c r="S22">
        <v>59765</v>
      </c>
      <c r="T22">
        <f t="shared" si="4"/>
        <v>24.14447010230646</v>
      </c>
      <c r="U22">
        <f t="shared" si="5"/>
        <v>0.38094306473562178</v>
      </c>
      <c r="V22">
        <v>201523</v>
      </c>
      <c r="W22">
        <f t="shared" si="6"/>
        <v>81.413302910183305</v>
      </c>
      <c r="X22">
        <f t="shared" si="7"/>
        <v>0.65130290103537758</v>
      </c>
      <c r="Y22">
        <v>27095</v>
      </c>
      <c r="Z22">
        <f t="shared" si="8"/>
        <v>10.946112564577822</v>
      </c>
      <c r="AA22">
        <f t="shared" si="9"/>
        <v>0.20445732873321817</v>
      </c>
    </row>
    <row r="23" spans="1:27">
      <c r="A23" s="26">
        <v>71</v>
      </c>
      <c r="B23" s="27" t="s">
        <v>93</v>
      </c>
      <c r="C23" s="27" t="s">
        <v>142</v>
      </c>
      <c r="D23" s="27" t="s">
        <v>143</v>
      </c>
      <c r="E23" s="27" t="s">
        <v>115</v>
      </c>
      <c r="F23" s="6">
        <v>95.63</v>
      </c>
      <c r="G23" s="1" t="s">
        <v>77</v>
      </c>
      <c r="H23">
        <v>1469066</v>
      </c>
      <c r="I23">
        <f t="shared" si="10"/>
        <v>1469.066</v>
      </c>
      <c r="J23">
        <v>1278915</v>
      </c>
      <c r="K23">
        <f t="shared" si="11"/>
        <v>870.56333752193564</v>
      </c>
      <c r="L23">
        <f t="shared" si="12"/>
        <v>17.606184110478456</v>
      </c>
      <c r="M23">
        <v>811886</v>
      </c>
      <c r="N23">
        <f t="shared" si="0"/>
        <v>552.65454377134859</v>
      </c>
      <c r="O23">
        <f t="shared" si="1"/>
        <v>9.6573216534846331</v>
      </c>
      <c r="P23" s="2">
        <v>775506</v>
      </c>
      <c r="Q23">
        <f t="shared" si="2"/>
        <v>527.89051002473684</v>
      </c>
      <c r="R23">
        <f t="shared" si="3"/>
        <v>8.5679475617370233</v>
      </c>
      <c r="S23">
        <v>79908</v>
      </c>
      <c r="T23">
        <f t="shared" si="4"/>
        <v>54.393744052343457</v>
      </c>
      <c r="U23">
        <f t="shared" si="5"/>
        <v>0.85820560459371187</v>
      </c>
      <c r="V23">
        <v>1167388</v>
      </c>
      <c r="W23">
        <f t="shared" si="6"/>
        <v>794.64639437574624</v>
      </c>
      <c r="X23">
        <f t="shared" si="7"/>
        <v>6.3571367756102877</v>
      </c>
      <c r="Y23">
        <v>866274</v>
      </c>
      <c r="Z23">
        <f t="shared" si="8"/>
        <v>589.67670615207214</v>
      </c>
      <c r="AA23">
        <f t="shared" si="9"/>
        <v>11.014296029277633</v>
      </c>
    </row>
    <row r="24" spans="1:27">
      <c r="A24" s="26">
        <v>72</v>
      </c>
      <c r="B24" s="27" t="s">
        <v>93</v>
      </c>
      <c r="C24" s="27" t="s">
        <v>142</v>
      </c>
      <c r="D24" s="27" t="s">
        <v>143</v>
      </c>
      <c r="E24" s="27" t="s">
        <v>115</v>
      </c>
      <c r="F24" s="6">
        <v>79.13</v>
      </c>
      <c r="G24" s="1" t="s">
        <v>78</v>
      </c>
      <c r="H24">
        <v>1106018</v>
      </c>
      <c r="I24">
        <f t="shared" si="10"/>
        <v>1106.018</v>
      </c>
      <c r="J24">
        <v>379621</v>
      </c>
      <c r="K24">
        <f t="shared" si="11"/>
        <v>343.23220779408655</v>
      </c>
      <c r="L24">
        <f t="shared" si="12"/>
        <v>6.9414931488731799</v>
      </c>
      <c r="M24">
        <v>2937467</v>
      </c>
      <c r="N24">
        <f t="shared" si="0"/>
        <v>2655.8943886989182</v>
      </c>
      <c r="O24">
        <f t="shared" si="1"/>
        <v>46.410233442253507</v>
      </c>
      <c r="P24" s="2">
        <v>3347417</v>
      </c>
      <c r="Q24">
        <f t="shared" si="2"/>
        <v>3026.5483925216408</v>
      </c>
      <c r="R24">
        <f t="shared" si="3"/>
        <v>49.122512012897836</v>
      </c>
      <c r="S24">
        <v>856329</v>
      </c>
      <c r="T24">
        <f t="shared" si="4"/>
        <v>774.24508461887604</v>
      </c>
      <c r="U24">
        <f t="shared" si="5"/>
        <v>12.215770076603597</v>
      </c>
      <c r="V24">
        <v>3664577</v>
      </c>
      <c r="W24">
        <f t="shared" si="6"/>
        <v>3313.3068358742803</v>
      </c>
      <c r="X24">
        <f t="shared" si="7"/>
        <v>26.50631134086251</v>
      </c>
      <c r="Y24">
        <v>1783301</v>
      </c>
      <c r="Z24">
        <f t="shared" si="8"/>
        <v>1612.3616433005611</v>
      </c>
      <c r="AA24">
        <f t="shared" si="9"/>
        <v>30.116550747699094</v>
      </c>
    </row>
    <row r="25" spans="1:27">
      <c r="A25" s="28">
        <v>33</v>
      </c>
      <c r="B25" s="29" t="s">
        <v>94</v>
      </c>
      <c r="C25" s="29" t="s">
        <v>144</v>
      </c>
      <c r="D25" s="29" t="s">
        <v>145</v>
      </c>
      <c r="E25" s="11"/>
      <c r="F25" s="4">
        <v>62.38</v>
      </c>
      <c r="G25" s="1" t="s">
        <v>45</v>
      </c>
      <c r="H25">
        <v>3533681</v>
      </c>
      <c r="I25">
        <f t="shared" si="10"/>
        <v>3533.681</v>
      </c>
      <c r="J25">
        <v>132594</v>
      </c>
      <c r="K25">
        <f t="shared" si="11"/>
        <v>37.522911660673387</v>
      </c>
      <c r="L25">
        <f t="shared" si="12"/>
        <v>0.75885953679089835</v>
      </c>
      <c r="M25">
        <v>138241</v>
      </c>
      <c r="N25">
        <f t="shared" si="0"/>
        <v>39.120961965723559</v>
      </c>
      <c r="O25">
        <f t="shared" si="1"/>
        <v>0.68361640622471886</v>
      </c>
      <c r="P25" s="2">
        <v>158005</v>
      </c>
      <c r="Q25">
        <f t="shared" si="2"/>
        <v>44.71399653788783</v>
      </c>
      <c r="R25">
        <f t="shared" si="3"/>
        <v>0.7257322689782042</v>
      </c>
      <c r="S25">
        <v>324696</v>
      </c>
      <c r="T25">
        <f t="shared" si="4"/>
        <v>91.886053098737548</v>
      </c>
      <c r="U25">
        <f t="shared" si="5"/>
        <v>1.4497462369467937</v>
      </c>
      <c r="V25">
        <v>219391</v>
      </c>
      <c r="W25">
        <f t="shared" si="6"/>
        <v>62.08568345586373</v>
      </c>
      <c r="X25">
        <f t="shared" si="7"/>
        <v>0.49668278158642704</v>
      </c>
      <c r="Y25">
        <v>91500</v>
      </c>
      <c r="Z25">
        <f t="shared" si="8"/>
        <v>25.893678574834571</v>
      </c>
      <c r="AA25">
        <f t="shared" si="9"/>
        <v>0.48365593915226002</v>
      </c>
    </row>
    <row r="26" spans="1:27">
      <c r="A26" s="30">
        <v>61</v>
      </c>
      <c r="B26" s="31" t="s">
        <v>95</v>
      </c>
      <c r="C26" s="31" t="s">
        <v>144</v>
      </c>
      <c r="D26" s="31" t="s">
        <v>116</v>
      </c>
      <c r="E26" s="11"/>
      <c r="F26" s="6">
        <v>80.17</v>
      </c>
      <c r="G26" s="1" t="s">
        <v>72</v>
      </c>
      <c r="H26">
        <v>2675766</v>
      </c>
      <c r="I26">
        <f t="shared" si="10"/>
        <v>2675.7660000000001</v>
      </c>
      <c r="J26">
        <v>49345</v>
      </c>
      <c r="K26">
        <f t="shared" si="11"/>
        <v>18.441448168487078</v>
      </c>
      <c r="L26">
        <f t="shared" si="12"/>
        <v>0.37295796609405019</v>
      </c>
      <c r="M26">
        <v>363216</v>
      </c>
      <c r="N26">
        <f t="shared" si="0"/>
        <v>135.7428115911481</v>
      </c>
      <c r="O26">
        <f t="shared" si="1"/>
        <v>2.3720278942037378</v>
      </c>
      <c r="P26" s="2">
        <v>315139</v>
      </c>
      <c r="Q26">
        <f t="shared" si="2"/>
        <v>117.77524641541898</v>
      </c>
      <c r="R26">
        <f t="shared" si="3"/>
        <v>1.9115557415697437</v>
      </c>
      <c r="S26">
        <v>203800</v>
      </c>
      <c r="T26">
        <f t="shared" si="4"/>
        <v>76.165105618353763</v>
      </c>
      <c r="U26">
        <f t="shared" si="5"/>
        <v>1.2017065869420891</v>
      </c>
      <c r="V26">
        <v>2375303</v>
      </c>
      <c r="W26">
        <f t="shared" si="6"/>
        <v>887.70953812852088</v>
      </c>
      <c r="X26">
        <f t="shared" si="7"/>
        <v>7.1016378993704068</v>
      </c>
      <c r="Y26">
        <v>405349</v>
      </c>
      <c r="Z26">
        <f t="shared" si="8"/>
        <v>151.48895680713485</v>
      </c>
      <c r="AA26">
        <f t="shared" si="9"/>
        <v>2.8295915338564077</v>
      </c>
    </row>
    <row r="27" spans="1:27">
      <c r="A27" s="30" t="s">
        <v>17</v>
      </c>
      <c r="B27" s="31" t="s">
        <v>95</v>
      </c>
      <c r="C27" s="31" t="s">
        <v>144</v>
      </c>
      <c r="D27" s="31" t="s">
        <v>116</v>
      </c>
      <c r="E27" s="11"/>
      <c r="F27" s="5">
        <v>37.93</v>
      </c>
      <c r="G27" s="1" t="s">
        <v>17</v>
      </c>
      <c r="H27">
        <v>1167519</v>
      </c>
      <c r="I27">
        <f t="shared" si="10"/>
        <v>1167.519</v>
      </c>
      <c r="J27">
        <v>2473</v>
      </c>
      <c r="K27">
        <f t="shared" si="11"/>
        <v>2.118166813559351</v>
      </c>
      <c r="L27">
        <f t="shared" si="12"/>
        <v>4.2837589511161511E-2</v>
      </c>
      <c r="M27">
        <v>868825</v>
      </c>
      <c r="N27">
        <f t="shared" si="0"/>
        <v>744.16347828172388</v>
      </c>
      <c r="O27">
        <f t="shared" si="1"/>
        <v>13.003830609082765</v>
      </c>
      <c r="P27" s="2">
        <v>388768</v>
      </c>
      <c r="Q27">
        <f t="shared" si="2"/>
        <v>332.98644390369662</v>
      </c>
      <c r="R27">
        <f t="shared" si="3"/>
        <v>5.4045494964523382</v>
      </c>
      <c r="S27">
        <v>14707</v>
      </c>
      <c r="T27">
        <f t="shared" si="4"/>
        <v>12.596797139918065</v>
      </c>
      <c r="U27">
        <f t="shared" si="5"/>
        <v>0.19874789084208969</v>
      </c>
      <c r="V27">
        <v>873353</v>
      </c>
      <c r="W27">
        <f t="shared" si="6"/>
        <v>748.04178775677315</v>
      </c>
      <c r="X27">
        <f t="shared" si="7"/>
        <v>5.9843019389492991</v>
      </c>
      <c r="Y27">
        <v>49540</v>
      </c>
      <c r="Z27">
        <f t="shared" si="8"/>
        <v>42.431857640004147</v>
      </c>
      <c r="AA27">
        <f t="shared" si="9"/>
        <v>0.79256486858520125</v>
      </c>
    </row>
    <row r="28" spans="1:27">
      <c r="A28" s="32" t="s">
        <v>12</v>
      </c>
      <c r="B28" s="33" t="s">
        <v>96</v>
      </c>
      <c r="C28" s="33" t="s">
        <v>146</v>
      </c>
      <c r="D28" s="33" t="s">
        <v>147</v>
      </c>
      <c r="E28" s="11"/>
      <c r="F28" s="6">
        <v>56.9</v>
      </c>
      <c r="G28" s="1" t="s">
        <v>12</v>
      </c>
      <c r="H28">
        <v>1250613</v>
      </c>
      <c r="I28">
        <f t="shared" si="10"/>
        <v>1250.6130000000001</v>
      </c>
      <c r="J28">
        <v>11879</v>
      </c>
      <c r="K28">
        <f t="shared" si="11"/>
        <v>9.4985419150448624</v>
      </c>
      <c r="L28">
        <f t="shared" si="12"/>
        <v>0.19209754251012515</v>
      </c>
      <c r="M28">
        <v>158941</v>
      </c>
      <c r="N28">
        <f t="shared" si="0"/>
        <v>127.0904748311428</v>
      </c>
      <c r="O28">
        <f t="shared" si="1"/>
        <v>2.2208332644166875</v>
      </c>
      <c r="P28" s="2">
        <v>260787</v>
      </c>
      <c r="Q28">
        <f t="shared" si="2"/>
        <v>208.52733819334998</v>
      </c>
      <c r="R28">
        <f t="shared" si="3"/>
        <v>3.3845111152793832</v>
      </c>
      <c r="S28">
        <v>39743</v>
      </c>
      <c r="T28">
        <f t="shared" si="4"/>
        <v>31.778815668796021</v>
      </c>
      <c r="U28">
        <f t="shared" si="5"/>
        <v>0.50139511793978475</v>
      </c>
      <c r="V28">
        <v>1806094</v>
      </c>
      <c r="W28">
        <f t="shared" si="6"/>
        <v>1444.1669805127565</v>
      </c>
      <c r="X28">
        <f t="shared" si="7"/>
        <v>11.553273363999699</v>
      </c>
      <c r="Y28">
        <v>422088</v>
      </c>
      <c r="Z28">
        <f t="shared" si="8"/>
        <v>337.50488760311941</v>
      </c>
      <c r="AA28">
        <f t="shared" si="9"/>
        <v>6.3040963032888637</v>
      </c>
    </row>
    <row r="29" spans="1:27">
      <c r="A29" s="32" t="s">
        <v>11</v>
      </c>
      <c r="B29" s="33" t="s">
        <v>96</v>
      </c>
      <c r="C29" s="33" t="s">
        <v>146</v>
      </c>
      <c r="D29" s="33" t="s">
        <v>147</v>
      </c>
      <c r="E29" s="11"/>
      <c r="F29" s="5">
        <v>5.17</v>
      </c>
      <c r="G29" s="1" t="s">
        <v>11</v>
      </c>
      <c r="H29">
        <v>136297</v>
      </c>
      <c r="I29">
        <f t="shared" si="10"/>
        <v>136.297</v>
      </c>
      <c r="J29">
        <v>1594</v>
      </c>
      <c r="K29">
        <f t="shared" si="11"/>
        <v>11.69504831360925</v>
      </c>
      <c r="L29">
        <f t="shared" si="12"/>
        <v>0.23651946379508182</v>
      </c>
      <c r="M29">
        <v>576</v>
      </c>
      <c r="N29">
        <f t="shared" si="0"/>
        <v>4.2260651371636939</v>
      </c>
      <c r="O29">
        <f t="shared" si="1"/>
        <v>7.3848068052893664E-2</v>
      </c>
      <c r="P29" s="2">
        <v>1691</v>
      </c>
      <c r="Q29">
        <f t="shared" si="2"/>
        <v>12.406729421777442</v>
      </c>
      <c r="R29">
        <f t="shared" si="3"/>
        <v>0.20136790694242224</v>
      </c>
      <c r="S29">
        <v>502</v>
      </c>
      <c r="T29">
        <f t="shared" si="4"/>
        <v>3.6831331577364139</v>
      </c>
      <c r="U29">
        <f t="shared" si="5"/>
        <v>5.8111195938131875E-2</v>
      </c>
      <c r="V29">
        <v>19278</v>
      </c>
      <c r="W29">
        <f t="shared" si="6"/>
        <v>141.44111755944738</v>
      </c>
      <c r="X29">
        <f t="shared" si="7"/>
        <v>1.131522821200162</v>
      </c>
      <c r="Y29">
        <v>8069</v>
      </c>
      <c r="Z29">
        <f t="shared" si="8"/>
        <v>59.201596513496263</v>
      </c>
      <c r="AA29">
        <f t="shared" si="9"/>
        <v>1.1057989956234378</v>
      </c>
    </row>
    <row r="30" spans="1:27">
      <c r="A30" s="34">
        <v>45</v>
      </c>
      <c r="B30" s="35" t="s">
        <v>148</v>
      </c>
      <c r="C30" s="35" t="s">
        <v>149</v>
      </c>
      <c r="D30" s="35" t="s">
        <v>97</v>
      </c>
      <c r="E30" s="11"/>
      <c r="F30" s="6">
        <v>89.83</v>
      </c>
      <c r="G30" s="1" t="s">
        <v>56</v>
      </c>
      <c r="H30">
        <v>2811623</v>
      </c>
      <c r="I30">
        <f t="shared" si="10"/>
        <v>2811.623</v>
      </c>
      <c r="J30">
        <v>849</v>
      </c>
      <c r="K30">
        <f t="shared" si="11"/>
        <v>0.30196082476206804</v>
      </c>
      <c r="L30">
        <f t="shared" si="12"/>
        <v>6.106824909541903E-3</v>
      </c>
      <c r="M30">
        <v>135545</v>
      </c>
      <c r="N30">
        <f t="shared" si="0"/>
        <v>48.20881035615372</v>
      </c>
      <c r="O30">
        <f t="shared" si="1"/>
        <v>0.84242135234092708</v>
      </c>
      <c r="P30" s="2">
        <v>87708</v>
      </c>
      <c r="Q30">
        <f t="shared" si="2"/>
        <v>31.194793896621274</v>
      </c>
      <c r="R30">
        <f t="shared" si="3"/>
        <v>0.5063083219528246</v>
      </c>
      <c r="S30">
        <v>9634</v>
      </c>
      <c r="T30">
        <f t="shared" si="4"/>
        <v>3.4264906781599098</v>
      </c>
      <c r="U30">
        <f t="shared" si="5"/>
        <v>5.4061980018421829E-2</v>
      </c>
      <c r="V30">
        <v>878563</v>
      </c>
      <c r="W30">
        <f t="shared" si="6"/>
        <v>312.47539232678065</v>
      </c>
      <c r="X30">
        <f t="shared" si="7"/>
        <v>2.4997896197519816</v>
      </c>
      <c r="Y30">
        <v>57435</v>
      </c>
      <c r="Z30">
        <f t="shared" si="8"/>
        <v>20.42770314512294</v>
      </c>
      <c r="AA30">
        <f t="shared" si="9"/>
        <v>0.38155953472675452</v>
      </c>
    </row>
    <row r="31" spans="1:27">
      <c r="A31" s="34" t="s">
        <v>6</v>
      </c>
      <c r="B31" s="35" t="s">
        <v>148</v>
      </c>
      <c r="C31" s="35" t="s">
        <v>149</v>
      </c>
      <c r="D31" s="35" t="s">
        <v>97</v>
      </c>
      <c r="E31" s="11"/>
      <c r="F31" s="6">
        <v>85.16</v>
      </c>
      <c r="G31" s="1" t="s">
        <v>6</v>
      </c>
      <c r="H31">
        <v>2410233</v>
      </c>
      <c r="I31">
        <f t="shared" si="10"/>
        <v>2410.2330000000002</v>
      </c>
      <c r="J31">
        <v>1825</v>
      </c>
      <c r="K31">
        <f t="shared" si="11"/>
        <v>0.75718820545565502</v>
      </c>
      <c r="L31">
        <f t="shared" si="12"/>
        <v>1.5313297007754067E-2</v>
      </c>
      <c r="M31">
        <v>570690</v>
      </c>
      <c r="N31">
        <f t="shared" si="0"/>
        <v>236.77793806656865</v>
      </c>
      <c r="O31">
        <f t="shared" si="1"/>
        <v>4.1375588677033939</v>
      </c>
      <c r="P31" s="2">
        <v>348381</v>
      </c>
      <c r="Q31">
        <f t="shared" si="2"/>
        <v>144.54245709854607</v>
      </c>
      <c r="R31">
        <f t="shared" si="3"/>
        <v>2.3460020010720277</v>
      </c>
      <c r="S31">
        <v>28553</v>
      </c>
      <c r="T31">
        <f t="shared" si="4"/>
        <v>11.846572509794695</v>
      </c>
      <c r="U31">
        <f t="shared" si="5"/>
        <v>0.18691110715504394</v>
      </c>
      <c r="V31">
        <v>2223046</v>
      </c>
      <c r="W31">
        <f t="shared" si="6"/>
        <v>922.33655418376554</v>
      </c>
      <c r="X31">
        <f t="shared" si="7"/>
        <v>7.3786525297172432</v>
      </c>
      <c r="Y31">
        <v>118723</v>
      </c>
      <c r="Z31">
        <f t="shared" si="8"/>
        <v>49.257893324006432</v>
      </c>
      <c r="AA31">
        <f t="shared" si="9"/>
        <v>0.92006520384623935</v>
      </c>
    </row>
    <row r="32" spans="1:27">
      <c r="A32" s="34" t="s">
        <v>7</v>
      </c>
      <c r="B32" s="35" t="s">
        <v>148</v>
      </c>
      <c r="C32" s="35" t="s">
        <v>149</v>
      </c>
      <c r="D32" s="35" t="s">
        <v>97</v>
      </c>
      <c r="E32" s="11"/>
      <c r="F32" s="6">
        <v>79.3</v>
      </c>
      <c r="G32" s="1" t="s">
        <v>7</v>
      </c>
      <c r="H32">
        <v>2811444</v>
      </c>
      <c r="I32">
        <f t="shared" si="10"/>
        <v>2811.444</v>
      </c>
      <c r="J32">
        <v>616</v>
      </c>
      <c r="K32">
        <f t="shared" si="11"/>
        <v>0.21910448865422893</v>
      </c>
      <c r="L32">
        <f t="shared" si="12"/>
        <v>4.431146822308483E-3</v>
      </c>
      <c r="M32">
        <v>174467</v>
      </c>
      <c r="N32">
        <f t="shared" si="0"/>
        <v>62.05601107473597</v>
      </c>
      <c r="O32">
        <f t="shared" si="1"/>
        <v>1.0843932547650923</v>
      </c>
      <c r="P32" s="2">
        <v>79089</v>
      </c>
      <c r="Q32">
        <f t="shared" si="2"/>
        <v>28.13109562203622</v>
      </c>
      <c r="R32">
        <f t="shared" si="3"/>
        <v>0.45658284732665844</v>
      </c>
      <c r="S32">
        <v>6067</v>
      </c>
      <c r="T32">
        <f t="shared" si="4"/>
        <v>2.1579657997811803</v>
      </c>
      <c r="U32">
        <f t="shared" si="5"/>
        <v>3.4047635002135354E-2</v>
      </c>
      <c r="V32">
        <v>532048</v>
      </c>
      <c r="W32">
        <f t="shared" si="6"/>
        <v>189.24367691478116</v>
      </c>
      <c r="X32">
        <f t="shared" si="7"/>
        <v>1.5139412279240887</v>
      </c>
      <c r="Y32">
        <v>29982</v>
      </c>
      <c r="Z32">
        <f t="shared" si="8"/>
        <v>10.664270744855669</v>
      </c>
      <c r="AA32">
        <f t="shared" si="9"/>
        <v>0.19919293690043391</v>
      </c>
    </row>
    <row r="33" spans="1:27">
      <c r="A33" s="34" t="s">
        <v>10</v>
      </c>
      <c r="B33" s="35" t="s">
        <v>148</v>
      </c>
      <c r="C33" s="35" t="s">
        <v>149</v>
      </c>
      <c r="D33" s="35" t="s">
        <v>97</v>
      </c>
      <c r="E33" s="11"/>
      <c r="F33" s="6">
        <v>73.63</v>
      </c>
      <c r="G33" s="1" t="s">
        <v>10</v>
      </c>
      <c r="H33">
        <v>1901306</v>
      </c>
      <c r="I33">
        <f t="shared" si="10"/>
        <v>1901.306</v>
      </c>
      <c r="J33">
        <v>7850</v>
      </c>
      <c r="K33">
        <f t="shared" si="11"/>
        <v>4.1287409811992388</v>
      </c>
      <c r="L33">
        <f t="shared" si="12"/>
        <v>8.3499236329418317E-2</v>
      </c>
      <c r="M33">
        <v>40990</v>
      </c>
      <c r="N33">
        <f t="shared" si="0"/>
        <v>21.558865327306599</v>
      </c>
      <c r="O33">
        <f t="shared" si="1"/>
        <v>0.37672882507973493</v>
      </c>
      <c r="P33" s="2">
        <v>134951</v>
      </c>
      <c r="Q33">
        <f t="shared" si="2"/>
        <v>70.97805403233356</v>
      </c>
      <c r="R33">
        <f t="shared" si="3"/>
        <v>1.1520120809799628</v>
      </c>
      <c r="S33">
        <v>13170</v>
      </c>
      <c r="T33">
        <f t="shared" si="4"/>
        <v>6.9268176716425449</v>
      </c>
      <c r="U33">
        <f t="shared" si="5"/>
        <v>0.10928892377920957</v>
      </c>
      <c r="V33">
        <v>818581</v>
      </c>
      <c r="W33">
        <f t="shared" si="6"/>
        <v>430.53616829694954</v>
      </c>
      <c r="X33">
        <f t="shared" si="7"/>
        <v>3.4442707197595439</v>
      </c>
      <c r="Y33">
        <v>280355</v>
      </c>
      <c r="Z33">
        <f t="shared" si="8"/>
        <v>147.45390799797613</v>
      </c>
      <c r="AA33">
        <f t="shared" si="9"/>
        <v>2.7542227400529828</v>
      </c>
    </row>
    <row r="34" spans="1:27">
      <c r="A34" s="34">
        <v>51</v>
      </c>
      <c r="B34" s="35" t="s">
        <v>148</v>
      </c>
      <c r="C34" s="35" t="s">
        <v>149</v>
      </c>
      <c r="D34" s="35" t="s">
        <v>97</v>
      </c>
      <c r="E34" s="11"/>
      <c r="F34" s="5">
        <v>21.25</v>
      </c>
      <c r="G34" s="1" t="s">
        <v>62</v>
      </c>
      <c r="H34">
        <v>578802</v>
      </c>
      <c r="I34">
        <f t="shared" si="10"/>
        <v>578.80200000000002</v>
      </c>
      <c r="J34">
        <v>50732</v>
      </c>
      <c r="K34">
        <f t="shared" si="11"/>
        <v>87.650008120220733</v>
      </c>
      <c r="L34">
        <f t="shared" si="12"/>
        <v>1.7726248208915119</v>
      </c>
      <c r="M34">
        <v>105348</v>
      </c>
      <c r="N34">
        <f t="shared" si="0"/>
        <v>182.01042843666747</v>
      </c>
      <c r="O34">
        <f t="shared" ref="O34:O65" si="13">(M34/$I34)*(1/$M$83)</f>
        <v>3.1805280016455924</v>
      </c>
      <c r="P34" s="2">
        <v>212800</v>
      </c>
      <c r="Q34">
        <f t="shared" si="2"/>
        <v>367.6559514307138</v>
      </c>
      <c r="R34">
        <f t="shared" ref="R34:R65" si="14">(P34/$I34)*(1/$P$83)</f>
        <v>5.9672542938331636</v>
      </c>
      <c r="S34">
        <v>47485</v>
      </c>
      <c r="T34">
        <f t="shared" si="4"/>
        <v>82.040144989132727</v>
      </c>
      <c r="U34">
        <f t="shared" ref="U34:U65" si="15">(S34/$I34)*(1/$S$83)</f>
        <v>1.2944009179364637</v>
      </c>
      <c r="V34">
        <v>685385</v>
      </c>
      <c r="W34">
        <f t="shared" si="6"/>
        <v>1184.1441460119349</v>
      </c>
      <c r="X34">
        <f t="shared" ref="X34:X65" si="16">(V34/$I34)*(1/$V$83)</f>
        <v>9.4731019375602017</v>
      </c>
      <c r="Y34">
        <v>136031</v>
      </c>
      <c r="Z34">
        <f t="shared" si="8"/>
        <v>235.02164816292964</v>
      </c>
      <c r="AA34">
        <f t="shared" ref="AA34:AA65" si="17">(Y34/$I34)*(1/$Y$83)</f>
        <v>4.3898596962513645</v>
      </c>
    </row>
    <row r="35" spans="1:27">
      <c r="A35" s="36">
        <v>42</v>
      </c>
      <c r="B35" s="37" t="s">
        <v>98</v>
      </c>
      <c r="C35" s="37" t="s">
        <v>150</v>
      </c>
      <c r="D35" s="37" t="s">
        <v>150</v>
      </c>
      <c r="E35" s="37" t="s">
        <v>151</v>
      </c>
      <c r="F35" s="6">
        <v>85.71</v>
      </c>
      <c r="G35" s="1" t="s">
        <v>54</v>
      </c>
      <c r="H35">
        <v>2568100</v>
      </c>
      <c r="I35">
        <f t="shared" si="10"/>
        <v>2568.1</v>
      </c>
      <c r="J35">
        <v>189935</v>
      </c>
      <c r="K35">
        <f t="shared" si="11"/>
        <v>73.959347377438576</v>
      </c>
      <c r="L35">
        <f t="shared" si="12"/>
        <v>1.4957462949503146</v>
      </c>
      <c r="M35">
        <v>50955</v>
      </c>
      <c r="N35">
        <f t="shared" si="0"/>
        <v>19.841517074880262</v>
      </c>
      <c r="O35">
        <f t="shared" si="13"/>
        <v>0.34671914787423525</v>
      </c>
      <c r="P35" s="2">
        <v>44741</v>
      </c>
      <c r="Q35">
        <f t="shared" si="2"/>
        <v>17.421829368015263</v>
      </c>
      <c r="R35">
        <f t="shared" si="14"/>
        <v>0.28276568269372776</v>
      </c>
      <c r="S35">
        <v>24711</v>
      </c>
      <c r="T35">
        <f t="shared" si="4"/>
        <v>9.6222888516802314</v>
      </c>
      <c r="U35">
        <f t="shared" si="15"/>
        <v>0.15181713201402228</v>
      </c>
      <c r="V35">
        <v>94382</v>
      </c>
      <c r="W35">
        <f t="shared" si="6"/>
        <v>36.751684124449987</v>
      </c>
      <c r="X35">
        <f t="shared" si="16"/>
        <v>0.29401188297933672</v>
      </c>
      <c r="Y35">
        <v>113686</v>
      </c>
      <c r="Z35">
        <f t="shared" si="8"/>
        <v>44.26852536894981</v>
      </c>
      <c r="AA35">
        <f t="shared" si="17"/>
        <v>0.82687112803715868</v>
      </c>
    </row>
    <row r="36" spans="1:27">
      <c r="A36" s="38">
        <v>15</v>
      </c>
      <c r="B36" s="39" t="s">
        <v>152</v>
      </c>
      <c r="C36" s="39" t="s">
        <v>153</v>
      </c>
      <c r="D36" s="39" t="s">
        <v>154</v>
      </c>
      <c r="E36" s="11"/>
      <c r="F36" s="6">
        <v>83.16</v>
      </c>
      <c r="G36" s="1" t="s">
        <v>27</v>
      </c>
      <c r="H36">
        <v>1885130</v>
      </c>
      <c r="I36">
        <f t="shared" si="10"/>
        <v>1885.13</v>
      </c>
      <c r="J36">
        <v>16926</v>
      </c>
      <c r="K36">
        <f t="shared" si="11"/>
        <v>8.9786911247500161</v>
      </c>
      <c r="L36">
        <f t="shared" si="12"/>
        <v>0.18158413316995964</v>
      </c>
      <c r="M36">
        <v>45296</v>
      </c>
      <c r="N36">
        <f t="shared" si="0"/>
        <v>24.028051115838164</v>
      </c>
      <c r="O36">
        <f t="shared" si="13"/>
        <v>0.41987643265993818</v>
      </c>
      <c r="P36" s="2">
        <v>190748</v>
      </c>
      <c r="Q36">
        <f t="shared" si="2"/>
        <v>101.18559462742621</v>
      </c>
      <c r="R36">
        <f t="shared" si="14"/>
        <v>1.6422967496239742</v>
      </c>
      <c r="S36">
        <v>3599</v>
      </c>
      <c r="T36">
        <f t="shared" si="4"/>
        <v>1.9091521539628566</v>
      </c>
      <c r="U36">
        <f t="shared" si="15"/>
        <v>3.0121939702778947E-2</v>
      </c>
      <c r="V36">
        <v>279648</v>
      </c>
      <c r="W36">
        <f t="shared" si="6"/>
        <v>148.34414602706443</v>
      </c>
      <c r="X36">
        <f t="shared" si="16"/>
        <v>1.1867467502900899</v>
      </c>
      <c r="Y36">
        <v>179064</v>
      </c>
      <c r="Z36">
        <f t="shared" si="8"/>
        <v>94.987613586330909</v>
      </c>
      <c r="AA36">
        <f t="shared" si="17"/>
        <v>1.7742293094492216</v>
      </c>
    </row>
    <row r="37" spans="1:27">
      <c r="A37" s="38">
        <v>17</v>
      </c>
      <c r="B37" s="39" t="s">
        <v>152</v>
      </c>
      <c r="C37" s="39" t="s">
        <v>153</v>
      </c>
      <c r="D37" s="39" t="s">
        <v>154</v>
      </c>
      <c r="E37" s="11"/>
      <c r="F37" s="6">
        <v>81.87</v>
      </c>
      <c r="G37" s="1" t="s">
        <v>29</v>
      </c>
      <c r="H37">
        <v>1803861</v>
      </c>
      <c r="I37">
        <f t="shared" si="10"/>
        <v>1803.8610000000001</v>
      </c>
      <c r="J37">
        <v>79424</v>
      </c>
      <c r="K37">
        <f t="shared" si="11"/>
        <v>44.03000009424229</v>
      </c>
      <c r="L37">
        <f t="shared" si="12"/>
        <v>0.8904582293233555</v>
      </c>
      <c r="M37">
        <v>31034</v>
      </c>
      <c r="N37">
        <f t="shared" si="0"/>
        <v>17.204208084769281</v>
      </c>
      <c r="O37">
        <f t="shared" si="13"/>
        <v>0.30063368362866133</v>
      </c>
      <c r="P37" s="2">
        <v>85363</v>
      </c>
      <c r="Q37">
        <f t="shared" si="2"/>
        <v>47.322382378686605</v>
      </c>
      <c r="R37">
        <f t="shared" si="14"/>
        <v>0.76806777734658538</v>
      </c>
      <c r="S37">
        <v>499</v>
      </c>
      <c r="T37">
        <f t="shared" si="4"/>
        <v>0.27662885333182546</v>
      </c>
      <c r="U37">
        <f t="shared" si="15"/>
        <v>4.3645539842458473E-3</v>
      </c>
      <c r="V37">
        <v>21143</v>
      </c>
      <c r="W37">
        <f t="shared" si="6"/>
        <v>11.720969631252075</v>
      </c>
      <c r="X37">
        <f t="shared" si="16"/>
        <v>9.3767249956728832E-2</v>
      </c>
      <c r="Y37">
        <v>154481</v>
      </c>
      <c r="Z37">
        <f t="shared" si="8"/>
        <v>85.639081947001458</v>
      </c>
      <c r="AA37">
        <f t="shared" si="17"/>
        <v>1.5996124493284349</v>
      </c>
    </row>
    <row r="38" spans="1:27">
      <c r="A38" s="38">
        <v>14</v>
      </c>
      <c r="B38" s="39" t="s">
        <v>152</v>
      </c>
      <c r="C38" s="39" t="s">
        <v>153</v>
      </c>
      <c r="D38" s="39" t="s">
        <v>154</v>
      </c>
      <c r="E38" s="11"/>
      <c r="F38" s="6">
        <v>71.2</v>
      </c>
      <c r="G38" s="1" t="s">
        <v>26</v>
      </c>
      <c r="H38">
        <v>1389909</v>
      </c>
      <c r="I38">
        <f t="shared" si="10"/>
        <v>1389.9090000000001</v>
      </c>
      <c r="J38">
        <v>371748</v>
      </c>
      <c r="K38">
        <f t="shared" si="11"/>
        <v>267.46211442619625</v>
      </c>
      <c r="L38">
        <f t="shared" si="12"/>
        <v>5.4091265117706779</v>
      </c>
      <c r="M38">
        <v>689193</v>
      </c>
      <c r="N38">
        <f t="shared" si="0"/>
        <v>495.85476459250208</v>
      </c>
      <c r="O38">
        <f t="shared" si="13"/>
        <v>8.6647780409164774</v>
      </c>
      <c r="P38" s="2">
        <v>1387671</v>
      </c>
      <c r="Q38">
        <f t="shared" si="2"/>
        <v>998.38982264306503</v>
      </c>
      <c r="R38">
        <f t="shared" si="14"/>
        <v>16.20440505016251</v>
      </c>
      <c r="S38">
        <v>32177</v>
      </c>
      <c r="T38">
        <f t="shared" si="4"/>
        <v>23.150436467423404</v>
      </c>
      <c r="U38">
        <f t="shared" si="15"/>
        <v>0.36525954723790421</v>
      </c>
      <c r="V38">
        <v>2797040</v>
      </c>
      <c r="W38">
        <f t="shared" si="6"/>
        <v>2012.3907392498356</v>
      </c>
      <c r="X38">
        <f t="shared" si="16"/>
        <v>16.099038850396582</v>
      </c>
      <c r="Y38">
        <v>1266431</v>
      </c>
      <c r="Z38">
        <f t="shared" si="8"/>
        <v>911.16109040232118</v>
      </c>
      <c r="AA38">
        <f t="shared" si="17"/>
        <v>17.019152826196979</v>
      </c>
    </row>
    <row r="39" spans="1:27">
      <c r="A39" s="38">
        <v>18</v>
      </c>
      <c r="B39" s="39" t="s">
        <v>152</v>
      </c>
      <c r="C39" s="39" t="s">
        <v>153</v>
      </c>
      <c r="D39" s="39" t="s">
        <v>154</v>
      </c>
      <c r="E39" s="11"/>
      <c r="F39" s="6">
        <v>61.07</v>
      </c>
      <c r="G39" s="1" t="s">
        <v>30</v>
      </c>
      <c r="H39">
        <v>1033226</v>
      </c>
      <c r="I39">
        <f t="shared" si="10"/>
        <v>1033.2260000000001</v>
      </c>
      <c r="J39">
        <v>71537</v>
      </c>
      <c r="K39">
        <f t="shared" si="11"/>
        <v>69.23654650579833</v>
      </c>
      <c r="L39">
        <f t="shared" si="12"/>
        <v>1.4002328520112695</v>
      </c>
      <c r="M39">
        <v>23400</v>
      </c>
      <c r="N39">
        <f t="shared" si="0"/>
        <v>22.647513709488532</v>
      </c>
      <c r="O39">
        <f t="shared" si="13"/>
        <v>0.39575233210191973</v>
      </c>
      <c r="P39" s="2">
        <v>28653</v>
      </c>
      <c r="Q39">
        <f t="shared" si="2"/>
        <v>27.731590184528841</v>
      </c>
      <c r="R39">
        <f t="shared" si="14"/>
        <v>0.45009865870384796</v>
      </c>
      <c r="S39">
        <v>1046</v>
      </c>
      <c r="T39">
        <f t="shared" si="4"/>
        <v>1.0123632196634618</v>
      </c>
      <c r="U39">
        <f t="shared" si="15"/>
        <v>1.5972715321152572E-2</v>
      </c>
      <c r="V39">
        <v>41735</v>
      </c>
      <c r="W39">
        <f t="shared" si="6"/>
        <v>40.392905327585638</v>
      </c>
      <c r="X39">
        <f t="shared" si="16"/>
        <v>0.32314149507147977</v>
      </c>
      <c r="Y39">
        <v>62869</v>
      </c>
      <c r="Z39">
        <f t="shared" si="8"/>
        <v>60.847288008625405</v>
      </c>
      <c r="AA39">
        <f t="shared" si="17"/>
        <v>1.1365380991205025</v>
      </c>
    </row>
    <row r="40" spans="1:27">
      <c r="A40" s="38">
        <v>38</v>
      </c>
      <c r="B40" s="39" t="s">
        <v>152</v>
      </c>
      <c r="C40" s="39" t="s">
        <v>153</v>
      </c>
      <c r="D40" s="39" t="s">
        <v>154</v>
      </c>
      <c r="E40" s="11"/>
      <c r="F40" s="5">
        <v>27.1</v>
      </c>
      <c r="G40" s="1" t="s">
        <v>50</v>
      </c>
      <c r="H40">
        <v>615290</v>
      </c>
      <c r="I40">
        <f t="shared" si="10"/>
        <v>615.29</v>
      </c>
      <c r="J40">
        <v>55005</v>
      </c>
      <c r="K40">
        <f t="shared" si="11"/>
        <v>89.396869768726944</v>
      </c>
      <c r="L40">
        <f t="shared" si="12"/>
        <v>1.8079531726306055</v>
      </c>
      <c r="M40">
        <v>5534</v>
      </c>
      <c r="N40">
        <f t="shared" si="0"/>
        <v>8.9941328479253695</v>
      </c>
      <c r="O40">
        <f t="shared" si="13"/>
        <v>0.15716732068075354</v>
      </c>
      <c r="P40" s="2">
        <v>6662</v>
      </c>
      <c r="Q40">
        <f t="shared" si="2"/>
        <v>10.827414715012434</v>
      </c>
      <c r="R40">
        <f t="shared" si="14"/>
        <v>0.17573477784826863</v>
      </c>
      <c r="S40">
        <v>2822</v>
      </c>
      <c r="T40">
        <f t="shared" si="4"/>
        <v>4.5864551674820007</v>
      </c>
      <c r="U40">
        <f t="shared" si="15"/>
        <v>7.236349691543735E-2</v>
      </c>
      <c r="V40">
        <v>1524</v>
      </c>
      <c r="W40">
        <f t="shared" si="6"/>
        <v>2.4768808204261408</v>
      </c>
      <c r="X40">
        <f t="shared" si="16"/>
        <v>1.9814939404216827E-2</v>
      </c>
      <c r="Y40">
        <v>4450</v>
      </c>
      <c r="Z40">
        <f t="shared" si="8"/>
        <v>7.2323619756537569</v>
      </c>
      <c r="AA40">
        <f t="shared" si="17"/>
        <v>0.13508991445593629</v>
      </c>
    </row>
    <row r="41" spans="1:27">
      <c r="A41" s="38" t="s">
        <v>0</v>
      </c>
      <c r="B41" s="39" t="s">
        <v>152</v>
      </c>
      <c r="C41" s="39" t="s">
        <v>153</v>
      </c>
      <c r="D41" s="39" t="s">
        <v>154</v>
      </c>
      <c r="E41" s="11"/>
      <c r="F41" s="5">
        <v>16.59</v>
      </c>
      <c r="G41" s="1" t="s">
        <v>0</v>
      </c>
      <c r="H41">
        <v>538052</v>
      </c>
      <c r="I41">
        <f t="shared" si="10"/>
        <v>538.05200000000002</v>
      </c>
      <c r="J41">
        <v>73355</v>
      </c>
      <c r="K41">
        <f t="shared" si="11"/>
        <v>136.33440633990767</v>
      </c>
      <c r="L41">
        <f t="shared" si="12"/>
        <v>2.7572131229942984</v>
      </c>
      <c r="M41">
        <v>48254</v>
      </c>
      <c r="N41">
        <f t="shared" si="0"/>
        <v>89.682781589883504</v>
      </c>
      <c r="O41">
        <f t="shared" si="13"/>
        <v>1.5671552479826298</v>
      </c>
      <c r="P41" s="2">
        <v>72881</v>
      </c>
      <c r="Q41">
        <f t="shared" si="2"/>
        <v>135.45345059585318</v>
      </c>
      <c r="R41">
        <f t="shared" si="14"/>
        <v>2.1984825256798479</v>
      </c>
      <c r="S41">
        <v>7646</v>
      </c>
      <c r="T41">
        <f t="shared" si="4"/>
        <v>14.210522403039111</v>
      </c>
      <c r="U41">
        <f t="shared" si="15"/>
        <v>0.22420868765269786</v>
      </c>
      <c r="V41">
        <v>221699</v>
      </c>
      <c r="W41">
        <f t="shared" si="6"/>
        <v>412.04010021336228</v>
      </c>
      <c r="X41">
        <f t="shared" si="16"/>
        <v>3.2963029753004078</v>
      </c>
      <c r="Y41">
        <v>58200</v>
      </c>
      <c r="Z41">
        <f t="shared" si="8"/>
        <v>108.16798376365109</v>
      </c>
      <c r="AA41">
        <f t="shared" si="17"/>
        <v>2.0204192935437066</v>
      </c>
    </row>
    <row r="42" spans="1:27">
      <c r="A42" s="40">
        <v>24</v>
      </c>
      <c r="B42" s="41" t="s">
        <v>99</v>
      </c>
      <c r="C42" s="42" t="s">
        <v>155</v>
      </c>
      <c r="D42" s="42" t="s">
        <v>156</v>
      </c>
      <c r="E42" s="42" t="s">
        <v>117</v>
      </c>
      <c r="F42" s="6">
        <v>93.92</v>
      </c>
      <c r="G42" s="1" t="s">
        <v>36</v>
      </c>
      <c r="H42">
        <v>2960991</v>
      </c>
      <c r="I42">
        <f t="shared" si="10"/>
        <v>2960.991</v>
      </c>
      <c r="J42">
        <v>48953</v>
      </c>
      <c r="K42">
        <f t="shared" si="11"/>
        <v>16.532640592288189</v>
      </c>
      <c r="L42">
        <f t="shared" si="12"/>
        <v>0.33435443643738461</v>
      </c>
      <c r="M42">
        <v>313944</v>
      </c>
      <c r="N42">
        <f t="shared" si="0"/>
        <v>106.026664721372</v>
      </c>
      <c r="O42">
        <f t="shared" si="13"/>
        <v>1.8527552457509444</v>
      </c>
      <c r="P42" s="2">
        <v>505943</v>
      </c>
      <c r="Q42">
        <f t="shared" si="2"/>
        <v>170.86948254824145</v>
      </c>
      <c r="R42">
        <f t="shared" si="14"/>
        <v>2.7733038169333057</v>
      </c>
      <c r="S42">
        <v>27986</v>
      </c>
      <c r="T42">
        <f t="shared" si="4"/>
        <v>9.4515653711882273</v>
      </c>
      <c r="U42">
        <f t="shared" si="15"/>
        <v>0.14912351622517367</v>
      </c>
      <c r="V42">
        <v>483720</v>
      </c>
      <c r="W42">
        <f t="shared" si="6"/>
        <v>163.36422501790787</v>
      </c>
      <c r="X42">
        <f t="shared" si="16"/>
        <v>1.3069067323916541</v>
      </c>
      <c r="Y42">
        <v>158975</v>
      </c>
      <c r="Z42">
        <f t="shared" si="8"/>
        <v>53.689795071987724</v>
      </c>
      <c r="AA42">
        <f t="shared" si="17"/>
        <v>1.002846628507688</v>
      </c>
    </row>
    <row r="43" spans="1:27">
      <c r="A43" s="40">
        <v>25</v>
      </c>
      <c r="B43" s="41" t="s">
        <v>99</v>
      </c>
      <c r="C43" s="42" t="s">
        <v>155</v>
      </c>
      <c r="D43" s="42" t="s">
        <v>156</v>
      </c>
      <c r="E43" s="42" t="s">
        <v>117</v>
      </c>
      <c r="F43" s="6">
        <v>92.31</v>
      </c>
      <c r="G43" s="1" t="s">
        <v>37</v>
      </c>
      <c r="H43">
        <v>4158979</v>
      </c>
      <c r="I43">
        <f t="shared" si="10"/>
        <v>4158.9790000000003</v>
      </c>
      <c r="J43">
        <v>73810</v>
      </c>
      <c r="K43">
        <f t="shared" si="11"/>
        <v>17.747144190918011</v>
      </c>
      <c r="L43">
        <f t="shared" si="12"/>
        <v>0.35891643329470863</v>
      </c>
      <c r="M43">
        <v>30918</v>
      </c>
      <c r="N43">
        <f t="shared" si="0"/>
        <v>7.4340360939547896</v>
      </c>
      <c r="O43">
        <f t="shared" si="13"/>
        <v>0.12990552335463831</v>
      </c>
      <c r="P43" s="2">
        <v>65124</v>
      </c>
      <c r="Q43">
        <f t="shared" si="2"/>
        <v>15.658650837140557</v>
      </c>
      <c r="R43">
        <f t="shared" si="14"/>
        <v>0.25414834461389163</v>
      </c>
      <c r="S43">
        <v>4468</v>
      </c>
      <c r="T43">
        <f t="shared" si="4"/>
        <v>1.0743021304026781</v>
      </c>
      <c r="U43">
        <f t="shared" si="15"/>
        <v>1.6949965945556592E-2</v>
      </c>
      <c r="V43">
        <v>328576</v>
      </c>
      <c r="W43">
        <f t="shared" si="6"/>
        <v>79.004005550400706</v>
      </c>
      <c r="X43">
        <f t="shared" si="16"/>
        <v>0.6320286263923941</v>
      </c>
      <c r="Y43">
        <v>283621</v>
      </c>
      <c r="Z43">
        <f t="shared" si="8"/>
        <v>68.194862248643233</v>
      </c>
      <c r="AA43">
        <f t="shared" si="17"/>
        <v>1.2737800097001963</v>
      </c>
    </row>
    <row r="44" spans="1:27">
      <c r="A44" s="40" t="s">
        <v>9</v>
      </c>
      <c r="B44" s="41" t="s">
        <v>99</v>
      </c>
      <c r="C44" s="42" t="s">
        <v>155</v>
      </c>
      <c r="D44" s="42" t="s">
        <v>156</v>
      </c>
      <c r="E44" s="42" t="s">
        <v>117</v>
      </c>
      <c r="F44" s="6">
        <v>91.4</v>
      </c>
      <c r="G44" s="1" t="s">
        <v>9</v>
      </c>
      <c r="H44">
        <v>2209238</v>
      </c>
      <c r="I44">
        <f t="shared" si="10"/>
        <v>2209.2379999999998</v>
      </c>
      <c r="J44">
        <v>70198</v>
      </c>
      <c r="K44">
        <f t="shared" si="11"/>
        <v>31.774756726074784</v>
      </c>
      <c r="L44">
        <f t="shared" si="12"/>
        <v>0.64260943790415515</v>
      </c>
      <c r="M44">
        <v>170623</v>
      </c>
      <c r="N44">
        <f t="shared" si="0"/>
        <v>77.231606553933986</v>
      </c>
      <c r="O44">
        <f t="shared" si="13"/>
        <v>1.3495780948745719</v>
      </c>
      <c r="P44" s="2">
        <v>289022</v>
      </c>
      <c r="Q44">
        <f t="shared" si="2"/>
        <v>130.82429326310702</v>
      </c>
      <c r="R44">
        <f t="shared" si="14"/>
        <v>2.1233488066059043</v>
      </c>
      <c r="S44">
        <v>17813</v>
      </c>
      <c r="T44">
        <f t="shared" si="4"/>
        <v>8.062961075266676</v>
      </c>
      <c r="U44">
        <f t="shared" si="15"/>
        <v>0.12721459985832104</v>
      </c>
      <c r="V44">
        <v>580302</v>
      </c>
      <c r="W44">
        <f t="shared" si="6"/>
        <v>262.67065838990641</v>
      </c>
      <c r="X44">
        <f t="shared" si="16"/>
        <v>2.101353902997344</v>
      </c>
      <c r="Y44">
        <v>135664</v>
      </c>
      <c r="Z44">
        <f t="shared" si="8"/>
        <v>61.407598457024555</v>
      </c>
      <c r="AA44">
        <f t="shared" si="17"/>
        <v>1.1470038765245942</v>
      </c>
    </row>
    <row r="45" spans="1:27">
      <c r="A45" s="40">
        <v>47</v>
      </c>
      <c r="B45" s="42" t="s">
        <v>99</v>
      </c>
      <c r="C45" s="42" t="s">
        <v>155</v>
      </c>
      <c r="D45" s="42" t="s">
        <v>156</v>
      </c>
      <c r="E45" s="42" t="s">
        <v>117</v>
      </c>
      <c r="F45" s="6">
        <v>73.400000000000006</v>
      </c>
      <c r="G45" s="1" t="s">
        <v>58</v>
      </c>
      <c r="H45">
        <v>2386532</v>
      </c>
      <c r="I45">
        <f t="shared" si="10"/>
        <v>2386.5320000000002</v>
      </c>
      <c r="J45">
        <v>50048</v>
      </c>
      <c r="K45">
        <f t="shared" si="11"/>
        <v>20.97101568300781</v>
      </c>
      <c r="L45">
        <f t="shared" si="12"/>
        <v>0.42411568140435657</v>
      </c>
      <c r="M45">
        <v>137436</v>
      </c>
      <c r="N45">
        <f t="shared" si="0"/>
        <v>57.588165589231565</v>
      </c>
      <c r="O45">
        <f t="shared" si="13"/>
        <v>1.0063202135897777</v>
      </c>
      <c r="P45" s="2">
        <v>236316</v>
      </c>
      <c r="Q45">
        <f t="shared" si="2"/>
        <v>99.020670998754667</v>
      </c>
      <c r="R45">
        <f t="shared" si="14"/>
        <v>1.6071588720274361</v>
      </c>
      <c r="S45">
        <v>9693</v>
      </c>
      <c r="T45">
        <f t="shared" si="4"/>
        <v>4.0615420199687247</v>
      </c>
      <c r="U45">
        <f t="shared" si="15"/>
        <v>6.4081599558136179E-2</v>
      </c>
      <c r="V45">
        <v>367643</v>
      </c>
      <c r="W45">
        <f t="shared" si="6"/>
        <v>154.04905528189019</v>
      </c>
      <c r="X45">
        <f t="shared" si="16"/>
        <v>1.2323857775128366</v>
      </c>
      <c r="Y45">
        <v>79657</v>
      </c>
      <c r="Z45">
        <f t="shared" si="8"/>
        <v>33.377721312766809</v>
      </c>
      <c r="AA45">
        <f t="shared" si="17"/>
        <v>0.62344688112325397</v>
      </c>
    </row>
    <row r="46" spans="1:27">
      <c r="A46" s="40" t="s">
        <v>8</v>
      </c>
      <c r="B46" s="41" t="s">
        <v>99</v>
      </c>
      <c r="C46" s="42" t="s">
        <v>155</v>
      </c>
      <c r="D46" s="42" t="s">
        <v>156</v>
      </c>
      <c r="E46" s="42" t="s">
        <v>117</v>
      </c>
      <c r="F46" s="5">
        <v>11.21</v>
      </c>
      <c r="G46" s="1" t="s">
        <v>8</v>
      </c>
      <c r="H46">
        <v>281931</v>
      </c>
      <c r="I46">
        <f t="shared" si="10"/>
        <v>281.93099999999998</v>
      </c>
      <c r="J46">
        <v>292</v>
      </c>
      <c r="K46">
        <f t="shared" si="11"/>
        <v>1.0357144123916846</v>
      </c>
      <c r="L46">
        <f t="shared" si="12"/>
        <v>2.0946182597523573E-2</v>
      </c>
      <c r="M46">
        <v>2912</v>
      </c>
      <c r="N46">
        <f t="shared" si="0"/>
        <v>10.328768386591046</v>
      </c>
      <c r="O46">
        <f t="shared" si="13"/>
        <v>0.18048931238846808</v>
      </c>
      <c r="P46" s="2">
        <v>4005</v>
      </c>
      <c r="Q46">
        <f t="shared" si="2"/>
        <v>14.205603498728413</v>
      </c>
      <c r="R46">
        <f t="shared" si="14"/>
        <v>0.23056460297842746</v>
      </c>
      <c r="S46">
        <v>1138</v>
      </c>
      <c r="T46">
        <f t="shared" si="4"/>
        <v>4.0364486345949899</v>
      </c>
      <c r="U46">
        <f t="shared" si="15"/>
        <v>6.3685684837773385E-2</v>
      </c>
      <c r="V46">
        <v>32648</v>
      </c>
      <c r="W46">
        <f t="shared" si="6"/>
        <v>115.80138402658807</v>
      </c>
      <c r="X46">
        <f t="shared" si="16"/>
        <v>0.92640606220872013</v>
      </c>
      <c r="Y46">
        <v>2173</v>
      </c>
      <c r="Z46">
        <f t="shared" si="8"/>
        <v>7.7075596511203104</v>
      </c>
      <c r="AA46">
        <f t="shared" si="17"/>
        <v>0.14396591009118431</v>
      </c>
    </row>
    <row r="47" spans="1:27">
      <c r="A47" s="43">
        <v>20</v>
      </c>
      <c r="B47" s="44" t="s">
        <v>100</v>
      </c>
      <c r="C47" s="44" t="s">
        <v>157</v>
      </c>
      <c r="D47" s="44" t="s">
        <v>158</v>
      </c>
      <c r="E47" s="11"/>
      <c r="F47" s="6">
        <v>95.33</v>
      </c>
      <c r="G47" s="1" t="s">
        <v>32</v>
      </c>
      <c r="H47">
        <v>3217927</v>
      </c>
      <c r="I47">
        <f t="shared" si="10"/>
        <v>3217.9270000000001</v>
      </c>
      <c r="J47">
        <v>283103</v>
      </c>
      <c r="K47">
        <f t="shared" si="11"/>
        <v>87.976824831638496</v>
      </c>
      <c r="L47">
        <f t="shared" si="12"/>
        <v>1.7792343287166186</v>
      </c>
      <c r="M47">
        <v>604857</v>
      </c>
      <c r="N47">
        <f t="shared" si="0"/>
        <v>187.96479845565173</v>
      </c>
      <c r="O47">
        <f t="shared" si="13"/>
        <v>3.2845772077279141</v>
      </c>
      <c r="P47" s="2">
        <v>819306</v>
      </c>
      <c r="Q47">
        <f t="shared" si="2"/>
        <v>254.60677013493469</v>
      </c>
      <c r="R47">
        <f t="shared" si="14"/>
        <v>4.1324051369613173</v>
      </c>
      <c r="S47">
        <v>389635</v>
      </c>
      <c r="T47">
        <f t="shared" si="4"/>
        <v>121.08261001570266</v>
      </c>
      <c r="U47">
        <f t="shared" si="15"/>
        <v>1.9103993730292552</v>
      </c>
      <c r="V47">
        <v>919408</v>
      </c>
      <c r="W47">
        <f t="shared" si="6"/>
        <v>285.71437450259123</v>
      </c>
      <c r="X47">
        <f t="shared" si="16"/>
        <v>2.28570263494088</v>
      </c>
      <c r="Y47">
        <v>350686</v>
      </c>
      <c r="Z47">
        <f t="shared" si="8"/>
        <v>108.97885502063906</v>
      </c>
      <c r="AA47">
        <f t="shared" si="17"/>
        <v>2.0355651793704985</v>
      </c>
    </row>
    <row r="48" spans="1:27">
      <c r="A48" s="43" t="s">
        <v>67</v>
      </c>
      <c r="B48" s="44" t="s">
        <v>100</v>
      </c>
      <c r="C48" s="44" t="s">
        <v>157</v>
      </c>
      <c r="D48" s="44" t="s">
        <v>158</v>
      </c>
      <c r="E48" s="11"/>
      <c r="F48" s="6">
        <v>83.84</v>
      </c>
      <c r="G48" s="1" t="s">
        <v>67</v>
      </c>
      <c r="H48">
        <v>4807217</v>
      </c>
      <c r="I48">
        <f t="shared" si="10"/>
        <v>4807.2169999999996</v>
      </c>
      <c r="J48">
        <v>314656</v>
      </c>
      <c r="K48">
        <f t="shared" si="11"/>
        <v>65.45491913512538</v>
      </c>
      <c r="L48">
        <f t="shared" si="12"/>
        <v>1.3237536059235429</v>
      </c>
      <c r="M48">
        <v>64239</v>
      </c>
      <c r="N48">
        <f t="shared" si="0"/>
        <v>13.363033122906664</v>
      </c>
      <c r="O48">
        <f t="shared" si="13"/>
        <v>0.23351135096696429</v>
      </c>
      <c r="P48" s="2">
        <v>168574</v>
      </c>
      <c r="Q48">
        <f t="shared" si="2"/>
        <v>35.06685884993334</v>
      </c>
      <c r="R48">
        <f t="shared" si="14"/>
        <v>0.56915402356254452</v>
      </c>
      <c r="S48">
        <v>3304</v>
      </c>
      <c r="T48">
        <f t="shared" si="4"/>
        <v>0.68729994922217996</v>
      </c>
      <c r="U48">
        <f t="shared" si="15"/>
        <v>1.0843979923349954E-2</v>
      </c>
      <c r="V48">
        <v>114343</v>
      </c>
      <c r="W48">
        <f t="shared" si="6"/>
        <v>23.785695549004757</v>
      </c>
      <c r="X48">
        <f t="shared" si="16"/>
        <v>0.19028453533327097</v>
      </c>
      <c r="Y48">
        <v>213065</v>
      </c>
      <c r="Z48">
        <f t="shared" si="8"/>
        <v>44.321901840503564</v>
      </c>
      <c r="AA48">
        <f t="shared" si="17"/>
        <v>0.82786812224187756</v>
      </c>
    </row>
    <row r="49" spans="1:27">
      <c r="A49" s="43">
        <v>32</v>
      </c>
      <c r="B49" s="44" t="s">
        <v>100</v>
      </c>
      <c r="C49" s="44" t="s">
        <v>157</v>
      </c>
      <c r="D49" s="44" t="s">
        <v>158</v>
      </c>
      <c r="E49" s="11"/>
      <c r="F49" s="6">
        <v>52.07</v>
      </c>
      <c r="G49" s="1" t="s">
        <v>44</v>
      </c>
      <c r="H49">
        <v>2492421</v>
      </c>
      <c r="I49">
        <f t="shared" si="10"/>
        <v>2492.4209999999998</v>
      </c>
      <c r="J49">
        <v>33460</v>
      </c>
      <c r="K49">
        <f t="shared" si="11"/>
        <v>13.424698315413007</v>
      </c>
      <c r="L49">
        <f t="shared" si="12"/>
        <v>0.27149972894744817</v>
      </c>
      <c r="M49">
        <v>111244</v>
      </c>
      <c r="N49">
        <f t="shared" si="0"/>
        <v>44.632909127310356</v>
      </c>
      <c r="O49">
        <f t="shared" si="13"/>
        <v>0.77993452624451653</v>
      </c>
      <c r="P49" s="2">
        <v>114435</v>
      </c>
      <c r="Q49">
        <f t="shared" si="2"/>
        <v>45.913190428101835</v>
      </c>
      <c r="R49">
        <f t="shared" si="14"/>
        <v>0.74519583229785469</v>
      </c>
      <c r="S49">
        <v>131791</v>
      </c>
      <c r="T49">
        <f t="shared" si="4"/>
        <v>52.876701006772137</v>
      </c>
      <c r="U49">
        <f t="shared" si="15"/>
        <v>0.83427022623721625</v>
      </c>
      <c r="V49">
        <v>235526</v>
      </c>
      <c r="W49">
        <f t="shared" si="6"/>
        <v>94.496876731499214</v>
      </c>
      <c r="X49">
        <f t="shared" si="16"/>
        <v>0.75597092556122825</v>
      </c>
      <c r="Y49">
        <v>57633</v>
      </c>
      <c r="Z49">
        <f t="shared" si="8"/>
        <v>23.123300598093181</v>
      </c>
      <c r="AA49">
        <f t="shared" si="17"/>
        <v>0.43190934168542422</v>
      </c>
    </row>
    <row r="50" spans="1:27">
      <c r="A50" s="43">
        <v>22</v>
      </c>
      <c r="B50" s="44" t="s">
        <v>100</v>
      </c>
      <c r="C50" s="44" t="s">
        <v>157</v>
      </c>
      <c r="D50" s="44" t="s">
        <v>158</v>
      </c>
      <c r="E50" s="11"/>
      <c r="F50" s="5">
        <v>46.41</v>
      </c>
      <c r="G50" s="1" t="s">
        <v>34</v>
      </c>
      <c r="H50">
        <v>3841030</v>
      </c>
      <c r="I50">
        <f t="shared" si="10"/>
        <v>3841.03</v>
      </c>
      <c r="J50">
        <v>296745</v>
      </c>
      <c r="K50">
        <f t="shared" si="11"/>
        <v>77.256621270857025</v>
      </c>
      <c r="L50">
        <f t="shared" si="12"/>
        <v>1.56243002573485</v>
      </c>
      <c r="M50">
        <v>51376</v>
      </c>
      <c r="N50">
        <f t="shared" si="0"/>
        <v>13.375578946272222</v>
      </c>
      <c r="O50">
        <f t="shared" si="13"/>
        <v>0.23373058204542824</v>
      </c>
      <c r="P50" s="2">
        <v>47121</v>
      </c>
      <c r="Q50">
        <f t="shared" si="2"/>
        <v>12.267803167379583</v>
      </c>
      <c r="R50">
        <f t="shared" si="14"/>
        <v>0.19911305893885875</v>
      </c>
      <c r="S50">
        <v>87720</v>
      </c>
      <c r="T50">
        <f t="shared" si="4"/>
        <v>22.837624283069903</v>
      </c>
      <c r="U50">
        <f t="shared" si="15"/>
        <v>0.36032410522201658</v>
      </c>
      <c r="V50">
        <v>53084</v>
      </c>
      <c r="W50">
        <f t="shared" si="6"/>
        <v>13.820251338833593</v>
      </c>
      <c r="X50">
        <f t="shared" si="16"/>
        <v>0.11056141279454836</v>
      </c>
      <c r="Y50">
        <v>11961</v>
      </c>
      <c r="Z50">
        <f t="shared" si="8"/>
        <v>3.1140084820998535</v>
      </c>
      <c r="AA50">
        <f t="shared" si="17"/>
        <v>5.8165111325737172E-2</v>
      </c>
    </row>
    <row r="51" spans="1:27">
      <c r="A51" s="43" t="s">
        <v>13</v>
      </c>
      <c r="B51" s="44" t="s">
        <v>100</v>
      </c>
      <c r="C51" s="44" t="s">
        <v>157</v>
      </c>
      <c r="D51" s="44" t="s">
        <v>158</v>
      </c>
      <c r="E51" s="11"/>
      <c r="F51" s="5">
        <v>35.409999999999997</v>
      </c>
      <c r="G51" s="1" t="s">
        <v>13</v>
      </c>
      <c r="H51">
        <v>835598</v>
      </c>
      <c r="I51">
        <f t="shared" si="10"/>
        <v>835.59799999999996</v>
      </c>
      <c r="J51">
        <v>61874</v>
      </c>
      <c r="K51">
        <f t="shared" si="11"/>
        <v>74.047568328310987</v>
      </c>
      <c r="L51">
        <f t="shared" si="12"/>
        <v>1.4975304664591707</v>
      </c>
      <c r="M51">
        <v>15205</v>
      </c>
      <c r="N51">
        <f t="shared" si="0"/>
        <v>18.196549058279221</v>
      </c>
      <c r="O51">
        <f t="shared" si="13"/>
        <v>0.31797427383845162</v>
      </c>
      <c r="P51" s="2">
        <v>18631</v>
      </c>
      <c r="Q51">
        <f t="shared" si="2"/>
        <v>22.296606741519248</v>
      </c>
      <c r="R51">
        <f t="shared" si="14"/>
        <v>0.36188594744212621</v>
      </c>
      <c r="S51">
        <v>4328</v>
      </c>
      <c r="T51">
        <f t="shared" si="4"/>
        <v>5.1795241252372559</v>
      </c>
      <c r="U51">
        <f t="shared" si="15"/>
        <v>8.1720732978583163E-2</v>
      </c>
      <c r="V51">
        <v>23711</v>
      </c>
      <c r="W51">
        <f t="shared" si="6"/>
        <v>28.37608515099366</v>
      </c>
      <c r="X51">
        <f t="shared" si="16"/>
        <v>0.22700745355164048</v>
      </c>
      <c r="Y51">
        <v>10128</v>
      </c>
      <c r="Z51">
        <f t="shared" si="8"/>
        <v>12.120660891960011</v>
      </c>
      <c r="AA51">
        <f t="shared" si="17"/>
        <v>0.22639616885274635</v>
      </c>
    </row>
    <row r="52" spans="1:27">
      <c r="A52" s="43">
        <v>63</v>
      </c>
      <c r="B52" s="44" t="s">
        <v>100</v>
      </c>
      <c r="C52" s="44" t="s">
        <v>157</v>
      </c>
      <c r="D52" s="44" t="s">
        <v>158</v>
      </c>
      <c r="E52" s="11"/>
      <c r="F52" s="5">
        <v>32.22</v>
      </c>
      <c r="G52" s="1" t="s">
        <v>74</v>
      </c>
      <c r="H52">
        <v>1240183</v>
      </c>
      <c r="I52">
        <f t="shared" si="10"/>
        <v>1240.183</v>
      </c>
      <c r="J52">
        <v>183723</v>
      </c>
      <c r="K52">
        <f t="shared" si="11"/>
        <v>148.14184680809203</v>
      </c>
      <c r="L52">
        <f t="shared" si="12"/>
        <v>2.996005594255621</v>
      </c>
      <c r="M52">
        <v>376998</v>
      </c>
      <c r="N52">
        <f t="shared" si="0"/>
        <v>303.98578274335318</v>
      </c>
      <c r="O52">
        <f t="shared" si="13"/>
        <v>5.3119774642682591</v>
      </c>
      <c r="P52" s="2">
        <v>309675</v>
      </c>
      <c r="Q52">
        <f t="shared" si="2"/>
        <v>249.70105218342778</v>
      </c>
      <c r="R52">
        <f t="shared" si="14"/>
        <v>4.0527826899519681</v>
      </c>
      <c r="S52">
        <v>515799</v>
      </c>
      <c r="T52">
        <f t="shared" si="4"/>
        <v>415.90555587360899</v>
      </c>
      <c r="U52">
        <f t="shared" si="15"/>
        <v>6.5620134309731633</v>
      </c>
      <c r="V52">
        <v>603018</v>
      </c>
      <c r="W52">
        <f t="shared" si="6"/>
        <v>486.23308011801487</v>
      </c>
      <c r="X52">
        <f t="shared" si="16"/>
        <v>3.8898436046699048</v>
      </c>
      <c r="Y52">
        <v>193551</v>
      </c>
      <c r="Z52">
        <f t="shared" si="8"/>
        <v>156.06648373667434</v>
      </c>
      <c r="AA52">
        <f t="shared" si="17"/>
        <v>2.9150930233300922</v>
      </c>
    </row>
    <row r="53" spans="1:27">
      <c r="A53" s="43" t="s">
        <v>19</v>
      </c>
      <c r="B53" s="44" t="s">
        <v>100</v>
      </c>
      <c r="C53" s="44" t="s">
        <v>157</v>
      </c>
      <c r="D53" s="44" t="s">
        <v>158</v>
      </c>
      <c r="E53" s="11"/>
      <c r="F53" s="5">
        <v>28.95</v>
      </c>
      <c r="G53" s="1" t="s">
        <v>19</v>
      </c>
      <c r="H53">
        <v>1355865</v>
      </c>
      <c r="I53">
        <f t="shared" si="10"/>
        <v>1355.865</v>
      </c>
      <c r="J53">
        <v>81963</v>
      </c>
      <c r="K53">
        <f t="shared" si="11"/>
        <v>60.450708588244403</v>
      </c>
      <c r="L53">
        <f t="shared" si="12"/>
        <v>1.2225489624259473</v>
      </c>
      <c r="M53">
        <v>178160</v>
      </c>
      <c r="N53">
        <f t="shared" si="0"/>
        <v>131.39951248833771</v>
      </c>
      <c r="O53">
        <f t="shared" si="13"/>
        <v>2.2961312297397156</v>
      </c>
      <c r="P53" s="2">
        <v>174685</v>
      </c>
      <c r="Q53">
        <f t="shared" si="2"/>
        <v>128.83657296264747</v>
      </c>
      <c r="R53">
        <f t="shared" si="14"/>
        <v>2.0910870345559776</v>
      </c>
      <c r="S53">
        <v>239576</v>
      </c>
      <c r="T53">
        <f t="shared" si="4"/>
        <v>176.69605749834977</v>
      </c>
      <c r="U53">
        <f t="shared" si="15"/>
        <v>2.7878490347855238</v>
      </c>
      <c r="V53">
        <v>289838</v>
      </c>
      <c r="W53">
        <f t="shared" si="6"/>
        <v>213.76611978331175</v>
      </c>
      <c r="X53">
        <f t="shared" si="16"/>
        <v>1.7101197099391026</v>
      </c>
      <c r="Y53">
        <v>90269</v>
      </c>
      <c r="Z53">
        <f t="shared" si="8"/>
        <v>66.576687207059706</v>
      </c>
      <c r="AA53">
        <f t="shared" si="17"/>
        <v>1.243554873198716</v>
      </c>
    </row>
    <row r="54" spans="1:27">
      <c r="A54" s="43" t="s">
        <v>18</v>
      </c>
      <c r="B54" s="44" t="s">
        <v>100</v>
      </c>
      <c r="C54" s="44" t="s">
        <v>157</v>
      </c>
      <c r="D54" s="44" t="s">
        <v>158</v>
      </c>
      <c r="E54" s="11"/>
      <c r="F54" s="5">
        <v>28.07</v>
      </c>
      <c r="G54" s="1" t="s">
        <v>18</v>
      </c>
      <c r="H54">
        <v>759904</v>
      </c>
      <c r="I54">
        <f t="shared" si="10"/>
        <v>759.904</v>
      </c>
      <c r="J54">
        <v>13028</v>
      </c>
      <c r="K54">
        <f t="shared" si="11"/>
        <v>17.14427085526593</v>
      </c>
      <c r="L54">
        <f t="shared" si="12"/>
        <v>0.34672398446840896</v>
      </c>
      <c r="M54">
        <v>26924</v>
      </c>
      <c r="N54">
        <f t="shared" si="0"/>
        <v>35.430791257843097</v>
      </c>
      <c r="O54">
        <f t="shared" si="13"/>
        <v>0.61913278642295533</v>
      </c>
      <c r="P54" s="2">
        <v>23415</v>
      </c>
      <c r="Q54">
        <f t="shared" si="2"/>
        <v>30.813102707710449</v>
      </c>
      <c r="R54">
        <f t="shared" si="14"/>
        <v>0.5001132681883389</v>
      </c>
      <c r="S54">
        <v>48947</v>
      </c>
      <c r="T54">
        <f t="shared" si="4"/>
        <v>64.412083631616625</v>
      </c>
      <c r="U54">
        <f t="shared" si="15"/>
        <v>1.0162714874529892</v>
      </c>
      <c r="V54">
        <v>62250</v>
      </c>
      <c r="W54">
        <f t="shared" si="6"/>
        <v>81.91824230429107</v>
      </c>
      <c r="X54">
        <f t="shared" si="16"/>
        <v>0.65534239434265995</v>
      </c>
      <c r="Y54">
        <v>21605</v>
      </c>
      <c r="Z54">
        <f t="shared" si="8"/>
        <v>28.431222891312586</v>
      </c>
      <c r="AA54">
        <f t="shared" si="17"/>
        <v>0.53105354532782423</v>
      </c>
    </row>
    <row r="55" spans="1:27">
      <c r="A55" s="43" t="s">
        <v>14</v>
      </c>
      <c r="B55" s="44" t="s">
        <v>100</v>
      </c>
      <c r="C55" s="44" t="s">
        <v>157</v>
      </c>
      <c r="D55" s="44" t="s">
        <v>158</v>
      </c>
      <c r="E55" s="11"/>
      <c r="F55" s="5">
        <v>8.77</v>
      </c>
      <c r="G55" s="1" t="s">
        <v>14</v>
      </c>
      <c r="H55">
        <v>397145</v>
      </c>
      <c r="I55">
        <f t="shared" si="10"/>
        <v>397.14499999999998</v>
      </c>
      <c r="J55">
        <v>3908</v>
      </c>
      <c r="K55">
        <f t="shared" si="11"/>
        <v>9.8402346749927609</v>
      </c>
      <c r="L55">
        <f t="shared" si="12"/>
        <v>0.19900790202283394</v>
      </c>
      <c r="M55">
        <v>4810</v>
      </c>
      <c r="N55">
        <f t="shared" si="0"/>
        <v>12.111445441841141</v>
      </c>
      <c r="O55">
        <f t="shared" si="13"/>
        <v>0.21164057301025671</v>
      </c>
      <c r="P55" s="2">
        <v>11536</v>
      </c>
      <c r="Q55">
        <f t="shared" si="2"/>
        <v>29.047325284216093</v>
      </c>
      <c r="R55">
        <f t="shared" si="14"/>
        <v>0.47145374868023143</v>
      </c>
      <c r="S55">
        <v>853</v>
      </c>
      <c r="T55">
        <f t="shared" si="4"/>
        <v>2.1478301376071713</v>
      </c>
      <c r="U55">
        <f t="shared" si="15"/>
        <v>3.3887718044118408E-2</v>
      </c>
      <c r="V55">
        <v>26317</v>
      </c>
      <c r="W55">
        <f t="shared" si="6"/>
        <v>66.265469790630632</v>
      </c>
      <c r="X55">
        <f t="shared" si="16"/>
        <v>0.53012089143126417</v>
      </c>
      <c r="Y55">
        <v>15119</v>
      </c>
      <c r="Z55">
        <f t="shared" si="8"/>
        <v>38.069219050976344</v>
      </c>
      <c r="AA55">
        <f t="shared" si="17"/>
        <v>0.71107717814909599</v>
      </c>
    </row>
    <row r="56" spans="1:27">
      <c r="A56" s="45">
        <v>31</v>
      </c>
      <c r="B56" s="46" t="s">
        <v>101</v>
      </c>
      <c r="C56" s="46" t="s">
        <v>157</v>
      </c>
      <c r="D56" s="46" t="s">
        <v>159</v>
      </c>
      <c r="E56" s="11"/>
      <c r="F56" s="5">
        <v>19.28</v>
      </c>
      <c r="G56" s="1" t="s">
        <v>43</v>
      </c>
      <c r="H56">
        <v>432415</v>
      </c>
      <c r="I56">
        <f t="shared" si="10"/>
        <v>432.41500000000002</v>
      </c>
      <c r="J56">
        <v>5012</v>
      </c>
      <c r="K56">
        <f t="shared" si="11"/>
        <v>11.590717250789172</v>
      </c>
      <c r="L56">
        <f t="shared" si="12"/>
        <v>0.2344094830259848</v>
      </c>
      <c r="M56">
        <v>12645</v>
      </c>
      <c r="N56">
        <f t="shared" si="0"/>
        <v>29.24274134801059</v>
      </c>
      <c r="O56">
        <f t="shared" si="13"/>
        <v>0.51100015807385446</v>
      </c>
      <c r="P56" s="2">
        <v>11421</v>
      </c>
      <c r="Q56">
        <f t="shared" si="2"/>
        <v>26.412127238879314</v>
      </c>
      <c r="R56">
        <f t="shared" si="14"/>
        <v>0.42868306377782728</v>
      </c>
      <c r="S56">
        <v>158</v>
      </c>
      <c r="T56">
        <f t="shared" si="4"/>
        <v>0.3653897297734815</v>
      </c>
      <c r="U56">
        <f t="shared" si="15"/>
        <v>5.7649922691628665E-3</v>
      </c>
      <c r="V56">
        <v>5486</v>
      </c>
      <c r="W56">
        <f t="shared" si="6"/>
        <v>12.686886440109616</v>
      </c>
      <c r="X56">
        <f t="shared" si="16"/>
        <v>0.10149454263839033</v>
      </c>
      <c r="Y56">
        <v>17920</v>
      </c>
      <c r="Z56">
        <f t="shared" si="8"/>
        <v>41.441670617346759</v>
      </c>
      <c r="AA56">
        <f t="shared" si="17"/>
        <v>0.77406962724683159</v>
      </c>
    </row>
    <row r="57" spans="1:27">
      <c r="A57" s="47">
        <v>36</v>
      </c>
      <c r="B57" s="48" t="s">
        <v>102</v>
      </c>
      <c r="C57" s="48" t="s">
        <v>118</v>
      </c>
      <c r="D57" s="11"/>
      <c r="E57" s="11"/>
      <c r="F57" s="5">
        <v>43.13</v>
      </c>
      <c r="G57" s="1" t="s">
        <v>48</v>
      </c>
      <c r="H57">
        <v>1527969</v>
      </c>
      <c r="I57">
        <f t="shared" si="10"/>
        <v>1527.9690000000001</v>
      </c>
      <c r="J57">
        <v>52255</v>
      </c>
      <c r="K57">
        <f t="shared" si="11"/>
        <v>34.198992257041866</v>
      </c>
      <c r="L57">
        <f t="shared" si="12"/>
        <v>0.69163692992657733</v>
      </c>
      <c r="M57">
        <v>103164</v>
      </c>
      <c r="N57">
        <f t="shared" si="0"/>
        <v>67.517076589904633</v>
      </c>
      <c r="O57">
        <f t="shared" si="13"/>
        <v>1.1798222471530686</v>
      </c>
      <c r="P57" s="2">
        <v>104664</v>
      </c>
      <c r="Q57">
        <f t="shared" si="2"/>
        <v>68.498771899168105</v>
      </c>
      <c r="R57">
        <f t="shared" si="14"/>
        <v>1.111771995385854</v>
      </c>
      <c r="S57">
        <v>49659</v>
      </c>
      <c r="T57">
        <f t="shared" si="4"/>
        <v>32.500004908476548</v>
      </c>
      <c r="U57">
        <f t="shared" si="15"/>
        <v>0.51277379131940914</v>
      </c>
      <c r="V57">
        <v>215276</v>
      </c>
      <c r="W57">
        <f t="shared" si="6"/>
        <v>140.89029293133564</v>
      </c>
      <c r="X57">
        <f t="shared" si="16"/>
        <v>1.127116248006016</v>
      </c>
      <c r="Y57">
        <v>141671</v>
      </c>
      <c r="Z57">
        <f t="shared" si="8"/>
        <v>92.718504105777015</v>
      </c>
      <c r="AA57">
        <f t="shared" si="17"/>
        <v>1.7318456723122722</v>
      </c>
    </row>
    <row r="58" spans="1:27">
      <c r="A58" s="49">
        <v>53</v>
      </c>
      <c r="B58" s="50" t="s">
        <v>103</v>
      </c>
      <c r="C58" s="50" t="s">
        <v>160</v>
      </c>
      <c r="D58" s="50" t="s">
        <v>120</v>
      </c>
      <c r="E58" s="50" t="s">
        <v>161</v>
      </c>
      <c r="F58" s="6">
        <v>67.67</v>
      </c>
      <c r="G58" s="1" t="s">
        <v>64</v>
      </c>
      <c r="H58">
        <v>2003464</v>
      </c>
      <c r="I58">
        <f t="shared" si="10"/>
        <v>2003.4639999999999</v>
      </c>
      <c r="J58">
        <v>95570</v>
      </c>
      <c r="K58">
        <f t="shared" si="11"/>
        <v>47.70237947874282</v>
      </c>
      <c r="L58">
        <f t="shared" si="12"/>
        <v>0.96472805528580341</v>
      </c>
      <c r="M58">
        <v>70089</v>
      </c>
      <c r="N58">
        <f t="shared" si="0"/>
        <v>34.983907871566451</v>
      </c>
      <c r="O58">
        <f t="shared" si="13"/>
        <v>0.61132375517276161</v>
      </c>
      <c r="P58" s="2">
        <v>83278</v>
      </c>
      <c r="Q58">
        <f t="shared" si="2"/>
        <v>41.567005945702043</v>
      </c>
      <c r="R58">
        <f t="shared" si="14"/>
        <v>0.67465491513476405</v>
      </c>
      <c r="S58">
        <v>166409</v>
      </c>
      <c r="T58">
        <f t="shared" si="4"/>
        <v>83.060638973298254</v>
      </c>
      <c r="U58">
        <f t="shared" si="15"/>
        <v>1.3105019176363968</v>
      </c>
      <c r="V58">
        <v>226577</v>
      </c>
      <c r="W58">
        <f t="shared" si="6"/>
        <v>113.09262357596643</v>
      </c>
      <c r="X58">
        <f t="shared" si="16"/>
        <v>0.90473609579492531</v>
      </c>
      <c r="Y58">
        <v>169672</v>
      </c>
      <c r="Z58">
        <f t="shared" si="8"/>
        <v>84.689318101048983</v>
      </c>
      <c r="AA58">
        <f t="shared" si="17"/>
        <v>1.5818722536447885</v>
      </c>
    </row>
    <row r="59" spans="1:27">
      <c r="A59" s="49">
        <v>23</v>
      </c>
      <c r="B59" s="50" t="s">
        <v>103</v>
      </c>
      <c r="C59" s="50" t="s">
        <v>160</v>
      </c>
      <c r="D59" s="50" t="s">
        <v>120</v>
      </c>
      <c r="E59" s="50" t="s">
        <v>161</v>
      </c>
      <c r="F59" s="5">
        <v>43.1</v>
      </c>
      <c r="G59" s="1" t="s">
        <v>35</v>
      </c>
      <c r="H59">
        <v>2291016</v>
      </c>
      <c r="I59">
        <f t="shared" si="10"/>
        <v>2291.0160000000001</v>
      </c>
      <c r="J59">
        <v>14718</v>
      </c>
      <c r="K59">
        <f t="shared" si="11"/>
        <v>6.4242240124032302</v>
      </c>
      <c r="L59">
        <f t="shared" si="12"/>
        <v>0.1299228509338391</v>
      </c>
      <c r="M59">
        <v>55826</v>
      </c>
      <c r="N59">
        <f t="shared" si="0"/>
        <v>24.36735492026245</v>
      </c>
      <c r="O59">
        <f t="shared" si="13"/>
        <v>0.42580557232685473</v>
      </c>
      <c r="P59" s="2">
        <v>95010</v>
      </c>
      <c r="Q59">
        <f t="shared" si="2"/>
        <v>41.470683749044092</v>
      </c>
      <c r="R59">
        <f t="shared" si="14"/>
        <v>0.67309155395602649</v>
      </c>
      <c r="S59">
        <v>40555</v>
      </c>
      <c r="T59">
        <f t="shared" si="4"/>
        <v>17.701753283259478</v>
      </c>
      <c r="U59">
        <f t="shared" si="15"/>
        <v>0.27929211609719878</v>
      </c>
      <c r="V59">
        <v>294873</v>
      </c>
      <c r="W59">
        <f t="shared" si="6"/>
        <v>128.70839836998081</v>
      </c>
      <c r="X59">
        <f t="shared" si="16"/>
        <v>1.0296616185498133</v>
      </c>
      <c r="Y59">
        <v>107650</v>
      </c>
      <c r="Z59">
        <f t="shared" si="8"/>
        <v>46.98788659703817</v>
      </c>
      <c r="AA59">
        <f t="shared" si="17"/>
        <v>0.87766480746220421</v>
      </c>
    </row>
    <row r="60" spans="1:27">
      <c r="A60" s="49">
        <v>54</v>
      </c>
      <c r="B60" s="50" t="s">
        <v>103</v>
      </c>
      <c r="C60" s="50" t="s">
        <v>160</v>
      </c>
      <c r="D60" s="50" t="s">
        <v>120</v>
      </c>
      <c r="E60" s="50" t="s">
        <v>161</v>
      </c>
      <c r="F60" s="5">
        <v>22.3</v>
      </c>
      <c r="G60" s="1" t="s">
        <v>65</v>
      </c>
      <c r="H60">
        <v>526261</v>
      </c>
      <c r="I60">
        <f t="shared" si="10"/>
        <v>526.26099999999997</v>
      </c>
      <c r="J60">
        <v>10356</v>
      </c>
      <c r="K60">
        <f t="shared" si="11"/>
        <v>19.678448526491611</v>
      </c>
      <c r="L60">
        <f t="shared" si="12"/>
        <v>0.39797493511752091</v>
      </c>
      <c r="M60">
        <v>5475</v>
      </c>
      <c r="N60">
        <f t="shared" si="0"/>
        <v>10.403583012991653</v>
      </c>
      <c r="O60">
        <f t="shared" si="13"/>
        <v>0.1817966551393401</v>
      </c>
      <c r="P60" s="2">
        <v>6602</v>
      </c>
      <c r="Q60">
        <f t="shared" si="2"/>
        <v>12.545105945528931</v>
      </c>
      <c r="R60">
        <f t="shared" si="14"/>
        <v>0.20361383252123716</v>
      </c>
      <c r="S60">
        <v>108148</v>
      </c>
      <c r="T60">
        <f t="shared" si="4"/>
        <v>205.50259281991256</v>
      </c>
      <c r="U60">
        <f t="shared" si="15"/>
        <v>3.2423485455767249</v>
      </c>
      <c r="V60">
        <v>16150</v>
      </c>
      <c r="W60">
        <f t="shared" si="6"/>
        <v>30.688194641062136</v>
      </c>
      <c r="X60">
        <f t="shared" si="16"/>
        <v>0.24550422944162426</v>
      </c>
      <c r="Y60">
        <v>9407</v>
      </c>
      <c r="Z60">
        <f t="shared" si="8"/>
        <v>17.875160804239723</v>
      </c>
      <c r="AA60">
        <f t="shared" si="17"/>
        <v>0.33388178745195785</v>
      </c>
    </row>
    <row r="61" spans="1:27">
      <c r="A61" s="51">
        <v>55</v>
      </c>
      <c r="B61" s="52" t="s">
        <v>104</v>
      </c>
      <c r="C61" s="52" t="s">
        <v>160</v>
      </c>
      <c r="D61" s="52" t="s">
        <v>120</v>
      </c>
      <c r="E61" s="11"/>
      <c r="F61" s="5">
        <v>27.35</v>
      </c>
      <c r="G61" s="1" t="s">
        <v>66</v>
      </c>
      <c r="H61">
        <v>1597967</v>
      </c>
      <c r="I61">
        <f t="shared" si="10"/>
        <v>1597.9670000000001</v>
      </c>
      <c r="J61">
        <v>8833</v>
      </c>
      <c r="K61">
        <f t="shared" si="11"/>
        <v>5.5276485684623022</v>
      </c>
      <c r="L61">
        <f t="shared" si="12"/>
        <v>0.11179060063727732</v>
      </c>
      <c r="M61">
        <v>16525</v>
      </c>
      <c r="N61">
        <f t="shared" si="0"/>
        <v>10.34126486967503</v>
      </c>
      <c r="O61">
        <f t="shared" si="13"/>
        <v>0.18070768127376816</v>
      </c>
      <c r="P61" s="2">
        <v>35281</v>
      </c>
      <c r="Q61">
        <f t="shared" si="2"/>
        <v>22.078678721150059</v>
      </c>
      <c r="R61">
        <f t="shared" si="14"/>
        <v>0.35834885818725615</v>
      </c>
      <c r="S61">
        <v>16277</v>
      </c>
      <c r="T61">
        <f t="shared" si="4"/>
        <v>10.186067672236033</v>
      </c>
      <c r="U61">
        <f t="shared" si="15"/>
        <v>0.16071223846388574</v>
      </c>
      <c r="V61">
        <v>183751</v>
      </c>
      <c r="W61">
        <f t="shared" si="6"/>
        <v>114.99048478472959</v>
      </c>
      <c r="X61">
        <f t="shared" si="16"/>
        <v>0.91991890335640736</v>
      </c>
      <c r="Y61">
        <v>40419</v>
      </c>
      <c r="Z61">
        <f t="shared" si="8"/>
        <v>25.294014206801517</v>
      </c>
      <c r="AA61">
        <f t="shared" si="17"/>
        <v>0.47245508824731952</v>
      </c>
    </row>
    <row r="62" spans="1:27">
      <c r="A62" s="53">
        <v>35</v>
      </c>
      <c r="B62" s="54" t="s">
        <v>162</v>
      </c>
      <c r="C62" s="54" t="s">
        <v>160</v>
      </c>
      <c r="D62" s="54" t="s">
        <v>163</v>
      </c>
      <c r="E62" s="11"/>
      <c r="F62" s="6">
        <v>92.79</v>
      </c>
      <c r="G62" s="1" t="s">
        <v>47</v>
      </c>
      <c r="H62">
        <v>3651553</v>
      </c>
      <c r="I62">
        <f t="shared" si="10"/>
        <v>3651.5529999999999</v>
      </c>
      <c r="J62">
        <v>3828</v>
      </c>
      <c r="K62">
        <f t="shared" si="11"/>
        <v>1.0483210842071853</v>
      </c>
      <c r="L62">
        <f t="shared" si="12"/>
        <v>2.1201138642003785E-2</v>
      </c>
      <c r="M62">
        <v>119626</v>
      </c>
      <c r="N62">
        <f t="shared" si="0"/>
        <v>32.760307737557142</v>
      </c>
      <c r="O62">
        <f t="shared" si="13"/>
        <v>0.57246761626124676</v>
      </c>
      <c r="P62" s="2">
        <v>149198</v>
      </c>
      <c r="Q62">
        <f t="shared" si="2"/>
        <v>40.858779812315476</v>
      </c>
      <c r="R62">
        <f t="shared" si="14"/>
        <v>0.66316002318752387</v>
      </c>
      <c r="S62">
        <v>11101</v>
      </c>
      <c r="T62">
        <f t="shared" si="4"/>
        <v>3.0400763729843168</v>
      </c>
      <c r="U62">
        <f t="shared" si="15"/>
        <v>4.7965269299671598E-2</v>
      </c>
      <c r="V62">
        <v>1349766</v>
      </c>
      <c r="W62">
        <f t="shared" si="6"/>
        <v>369.6416291917439</v>
      </c>
      <c r="X62">
        <f t="shared" si="16"/>
        <v>2.9571170414449912</v>
      </c>
      <c r="Y62">
        <v>50501</v>
      </c>
      <c r="Z62">
        <f t="shared" si="8"/>
        <v>13.830006027572379</v>
      </c>
      <c r="AA62">
        <f t="shared" si="17"/>
        <v>0.2583242289972571</v>
      </c>
    </row>
    <row r="63" spans="1:27">
      <c r="A63" s="55">
        <v>27</v>
      </c>
      <c r="B63" s="56" t="s">
        <v>105</v>
      </c>
      <c r="C63" s="56" t="s">
        <v>164</v>
      </c>
      <c r="D63" s="56" t="s">
        <v>165</v>
      </c>
      <c r="E63" s="56" t="s">
        <v>119</v>
      </c>
      <c r="F63" s="6">
        <v>88.62</v>
      </c>
      <c r="G63" s="1" t="s">
        <v>39</v>
      </c>
      <c r="H63">
        <v>1701602</v>
      </c>
      <c r="I63">
        <f t="shared" si="10"/>
        <v>1701.6020000000001</v>
      </c>
      <c r="J63">
        <v>162896</v>
      </c>
      <c r="K63">
        <f t="shared" si="11"/>
        <v>95.730964114992801</v>
      </c>
      <c r="L63">
        <f t="shared" si="12"/>
        <v>1.9360532503928252</v>
      </c>
      <c r="M63">
        <v>50883</v>
      </c>
      <c r="N63">
        <f t="shared" si="0"/>
        <v>29.902997293139052</v>
      </c>
      <c r="O63">
        <f t="shared" si="13"/>
        <v>0.52253775259396607</v>
      </c>
      <c r="P63" s="2">
        <v>58208</v>
      </c>
      <c r="Q63">
        <f t="shared" si="2"/>
        <v>34.207764212783012</v>
      </c>
      <c r="R63">
        <f t="shared" si="14"/>
        <v>0.55521045446650485</v>
      </c>
      <c r="S63">
        <v>162510</v>
      </c>
      <c r="T63">
        <f t="shared" si="4"/>
        <v>95.504119059568566</v>
      </c>
      <c r="U63">
        <f t="shared" si="15"/>
        <v>1.5068308252477369</v>
      </c>
      <c r="V63">
        <v>557879</v>
      </c>
      <c r="W63">
        <f t="shared" si="6"/>
        <v>327.85516237051905</v>
      </c>
      <c r="X63">
        <f t="shared" si="16"/>
        <v>2.6228271147151161</v>
      </c>
      <c r="Y63">
        <v>161348</v>
      </c>
      <c r="Z63">
        <f t="shared" si="8"/>
        <v>94.821233167332892</v>
      </c>
      <c r="AA63">
        <f t="shared" si="17"/>
        <v>1.7711215672420082</v>
      </c>
    </row>
    <row r="64" spans="1:27">
      <c r="A64" s="55" t="s">
        <v>2</v>
      </c>
      <c r="B64" s="56" t="s">
        <v>105</v>
      </c>
      <c r="C64" s="56" t="s">
        <v>164</v>
      </c>
      <c r="D64" s="56" t="s">
        <v>165</v>
      </c>
      <c r="E64" s="56" t="s">
        <v>119</v>
      </c>
      <c r="F64" s="6">
        <v>56.6</v>
      </c>
      <c r="G64" s="1" t="s">
        <v>2</v>
      </c>
      <c r="H64">
        <v>1320301</v>
      </c>
      <c r="I64">
        <f t="shared" si="10"/>
        <v>1320.3009999999999</v>
      </c>
      <c r="J64">
        <v>52263</v>
      </c>
      <c r="K64">
        <f t="shared" si="11"/>
        <v>39.584155431223643</v>
      </c>
      <c r="L64">
        <f t="shared" si="12"/>
        <v>0.80054592048836271</v>
      </c>
      <c r="M64">
        <v>46680</v>
      </c>
      <c r="N64">
        <f t="shared" si="0"/>
        <v>35.355574221332866</v>
      </c>
      <c r="O64">
        <f t="shared" si="13"/>
        <v>0.61781841178587327</v>
      </c>
      <c r="P64" s="2">
        <v>28159</v>
      </c>
      <c r="Q64">
        <f t="shared" si="2"/>
        <v>21.327712392855872</v>
      </c>
      <c r="R64">
        <f t="shared" si="14"/>
        <v>0.34616026983556697</v>
      </c>
      <c r="S64">
        <v>104115</v>
      </c>
      <c r="T64">
        <f t="shared" si="4"/>
        <v>78.857018210241463</v>
      </c>
      <c r="U64">
        <f t="shared" si="15"/>
        <v>1.2441786490088458</v>
      </c>
      <c r="V64">
        <v>403664</v>
      </c>
      <c r="W64">
        <f t="shared" si="6"/>
        <v>305.73634345501517</v>
      </c>
      <c r="X64">
        <f t="shared" si="16"/>
        <v>2.4458775203344914</v>
      </c>
      <c r="Y64">
        <v>141408</v>
      </c>
      <c r="Z64">
        <f t="shared" si="8"/>
        <v>107.10285003192455</v>
      </c>
      <c r="AA64">
        <f t="shared" si="17"/>
        <v>2.0005241575995378</v>
      </c>
    </row>
    <row r="65" spans="1:27">
      <c r="A65" s="55">
        <v>28</v>
      </c>
      <c r="B65" s="56" t="s">
        <v>105</v>
      </c>
      <c r="C65" s="56" t="s">
        <v>164</v>
      </c>
      <c r="D65" s="56" t="s">
        <v>165</v>
      </c>
      <c r="E65" s="56" t="s">
        <v>119</v>
      </c>
      <c r="F65" s="5">
        <v>44.31</v>
      </c>
      <c r="G65" s="1" t="s">
        <v>40</v>
      </c>
      <c r="H65">
        <v>1175935</v>
      </c>
      <c r="I65">
        <f t="shared" si="10"/>
        <v>1175.9349999999999</v>
      </c>
      <c r="J65">
        <v>32883</v>
      </c>
      <c r="K65">
        <f t="shared" si="11"/>
        <v>27.963280283348997</v>
      </c>
      <c r="L65">
        <f t="shared" si="12"/>
        <v>0.56552652722886965</v>
      </c>
      <c r="M65">
        <v>26779</v>
      </c>
      <c r="N65">
        <f t="shared" si="0"/>
        <v>22.772517188450042</v>
      </c>
      <c r="O65">
        <f t="shared" si="13"/>
        <v>0.3979366963087132</v>
      </c>
      <c r="P65" s="2">
        <v>14222</v>
      </c>
      <c r="Q65">
        <f t="shared" si="2"/>
        <v>12.094205887230162</v>
      </c>
      <c r="R65">
        <f t="shared" si="14"/>
        <v>0.1962954814963116</v>
      </c>
      <c r="S65">
        <v>10536</v>
      </c>
      <c r="T65">
        <f t="shared" si="4"/>
        <v>8.9596788938164096</v>
      </c>
      <c r="U65">
        <f t="shared" si="15"/>
        <v>0.1413627022003453</v>
      </c>
      <c r="V65">
        <v>108855</v>
      </c>
      <c r="W65">
        <f t="shared" si="6"/>
        <v>92.568891988077581</v>
      </c>
      <c r="X65">
        <f t="shared" si="16"/>
        <v>0.74054713102573611</v>
      </c>
      <c r="Y65">
        <v>46242</v>
      </c>
      <c r="Z65">
        <f t="shared" si="8"/>
        <v>39.323602069842295</v>
      </c>
      <c r="AA65">
        <f t="shared" si="17"/>
        <v>0.73450721321703283</v>
      </c>
    </row>
    <row r="66" spans="1:27">
      <c r="A66" s="47" t="s">
        <v>16</v>
      </c>
      <c r="B66" s="57" t="s">
        <v>166</v>
      </c>
      <c r="C66" s="48" t="s">
        <v>167</v>
      </c>
      <c r="D66" s="58"/>
      <c r="E66" s="58"/>
      <c r="F66" s="4">
        <v>45.83</v>
      </c>
      <c r="G66" s="1" t="s">
        <v>16</v>
      </c>
      <c r="H66">
        <v>4536758</v>
      </c>
      <c r="I66">
        <f t="shared" si="10"/>
        <v>4536.7579999999998</v>
      </c>
      <c r="J66">
        <v>27112</v>
      </c>
      <c r="K66">
        <f t="shared" si="11"/>
        <v>5.9760736631753337</v>
      </c>
      <c r="L66">
        <f t="shared" si="12"/>
        <v>0.12085950399788713</v>
      </c>
      <c r="M66">
        <v>120358</v>
      </c>
      <c r="N66">
        <f t="shared" ref="N66:N78" si="18">M66/$I66</f>
        <v>26.529517333743613</v>
      </c>
      <c r="O66">
        <f t="shared" ref="O66:O78" si="19">(M66/$I66)*(1/$M$83)</f>
        <v>0.46358812225681834</v>
      </c>
      <c r="P66" s="2">
        <v>61486</v>
      </c>
      <c r="Q66">
        <f t="shared" ref="Q66:Q78" si="20">P66/$I66</f>
        <v>13.552849854455539</v>
      </c>
      <c r="R66">
        <f t="shared" ref="R66:R78" si="21">(P66/$I66)*(1/$P$83)</f>
        <v>0.21997005943453871</v>
      </c>
      <c r="S66">
        <v>172133</v>
      </c>
      <c r="T66">
        <f t="shared" ref="T66:T78" si="22">S66/$I66</f>
        <v>37.941851868669211</v>
      </c>
      <c r="U66">
        <f t="shared" ref="U66:U78" si="23">(S66/$I66)*(1/$S$83)</f>
        <v>0.59863336289227997</v>
      </c>
      <c r="V66">
        <v>399485</v>
      </c>
      <c r="W66">
        <f t="shared" ref="W66:W78" si="24">V66/$I66</f>
        <v>88.055170674741746</v>
      </c>
      <c r="X66">
        <f t="shared" ref="X66:X78" si="25">(V66/$I66)*(1/$V$83)</f>
        <v>0.70443755579963219</v>
      </c>
      <c r="Y66">
        <v>85463</v>
      </c>
      <c r="Z66">
        <f t="shared" ref="Z66:Z78" si="26">Y66/$I66</f>
        <v>18.837901426525285</v>
      </c>
      <c r="AA66">
        <f t="shared" ref="AA66:AA78" si="27">(Y66/$I66)*(1/$Y$83)</f>
        <v>0.35186437028528667</v>
      </c>
    </row>
    <row r="67" spans="1:27">
      <c r="A67" s="47">
        <v>62</v>
      </c>
      <c r="B67" s="57" t="s">
        <v>166</v>
      </c>
      <c r="C67" s="48" t="s">
        <v>167</v>
      </c>
      <c r="D67" s="58"/>
      <c r="E67" s="58"/>
      <c r="F67" s="5">
        <v>3.31</v>
      </c>
      <c r="G67" s="1" t="s">
        <v>73</v>
      </c>
      <c r="H67">
        <v>780493</v>
      </c>
      <c r="I67">
        <f t="shared" ref="I67:I78" si="28">H67/1000</f>
        <v>780.49300000000005</v>
      </c>
      <c r="J67">
        <v>8140</v>
      </c>
      <c r="K67">
        <f t="shared" ref="K67:K78" si="29">J67/$I67</f>
        <v>10.429305579934733</v>
      </c>
      <c r="L67">
        <f t="shared" ref="L67:L78" si="30">(J67/$I67)*(1/$J$83)</f>
        <v>0.21092121189877755</v>
      </c>
      <c r="M67">
        <v>17808</v>
      </c>
      <c r="N67">
        <f t="shared" si="18"/>
        <v>22.816348128682765</v>
      </c>
      <c r="O67">
        <f t="shared" si="19"/>
        <v>0.39870261688780317</v>
      </c>
      <c r="P67" s="2">
        <v>30528</v>
      </c>
      <c r="Q67">
        <f t="shared" si="20"/>
        <v>39.113739649170455</v>
      </c>
      <c r="R67">
        <f t="shared" si="21"/>
        <v>0.63483708059427491</v>
      </c>
      <c r="S67">
        <v>9569</v>
      </c>
      <c r="T67">
        <f t="shared" si="22"/>
        <v>12.260199643046125</v>
      </c>
      <c r="U67">
        <f t="shared" si="23"/>
        <v>0.19343717242510167</v>
      </c>
      <c r="V67">
        <v>136609</v>
      </c>
      <c r="W67">
        <f t="shared" si="24"/>
        <v>175.02911621244519</v>
      </c>
      <c r="X67">
        <f t="shared" si="25"/>
        <v>1.4002253572808294</v>
      </c>
      <c r="Y67">
        <v>25156</v>
      </c>
      <c r="Z67">
        <f t="shared" si="26"/>
        <v>32.230910463002232</v>
      </c>
      <c r="AA67">
        <f t="shared" si="27"/>
        <v>0.60202613640481328</v>
      </c>
    </row>
    <row r="68" spans="1:27">
      <c r="A68" s="59">
        <v>30</v>
      </c>
      <c r="B68" s="60" t="s">
        <v>106</v>
      </c>
      <c r="C68" s="60" t="s">
        <v>168</v>
      </c>
      <c r="D68" s="60" t="s">
        <v>121</v>
      </c>
      <c r="E68" s="60" t="s">
        <v>169</v>
      </c>
      <c r="F68" s="5">
        <v>34.119999999999997</v>
      </c>
      <c r="G68" s="1" t="s">
        <v>42</v>
      </c>
      <c r="H68">
        <v>2282842</v>
      </c>
      <c r="I68">
        <f t="shared" si="28"/>
        <v>2282.8420000000001</v>
      </c>
      <c r="J68">
        <v>34878</v>
      </c>
      <c r="K68">
        <f t="shared" si="29"/>
        <v>15.278324124052387</v>
      </c>
      <c r="L68">
        <f t="shared" si="30"/>
        <v>0.30898726816743877</v>
      </c>
      <c r="M68">
        <v>11366</v>
      </c>
      <c r="N68">
        <f t="shared" si="18"/>
        <v>4.9788815870743575</v>
      </c>
      <c r="O68">
        <f t="shared" si="19"/>
        <v>8.7003104385734525E-2</v>
      </c>
      <c r="P68" s="2">
        <v>21999</v>
      </c>
      <c r="Q68">
        <f t="shared" si="20"/>
        <v>9.6366721831821902</v>
      </c>
      <c r="R68">
        <f t="shared" si="21"/>
        <v>0.15640838463128612</v>
      </c>
      <c r="S68">
        <v>78046</v>
      </c>
      <c r="T68">
        <f t="shared" si="22"/>
        <v>34.188086604329165</v>
      </c>
      <c r="U68">
        <f t="shared" si="23"/>
        <v>0.53940775810424124</v>
      </c>
      <c r="V68">
        <v>209421</v>
      </c>
      <c r="W68">
        <f t="shared" si="24"/>
        <v>91.736966465484684</v>
      </c>
      <c r="X68">
        <f t="shared" si="25"/>
        <v>0.73389176283722402</v>
      </c>
      <c r="Y68">
        <v>35842</v>
      </c>
      <c r="Z68">
        <f t="shared" si="26"/>
        <v>15.700604772472207</v>
      </c>
      <c r="AA68">
        <f t="shared" si="27"/>
        <v>0.29326427006275663</v>
      </c>
    </row>
    <row r="69" spans="1:27">
      <c r="A69" s="59">
        <v>34</v>
      </c>
      <c r="B69" s="60" t="s">
        <v>106</v>
      </c>
      <c r="C69" s="60" t="s">
        <v>168</v>
      </c>
      <c r="D69" s="60" t="s">
        <v>121</v>
      </c>
      <c r="E69" s="60" t="s">
        <v>169</v>
      </c>
      <c r="F69" s="5">
        <v>27.77</v>
      </c>
      <c r="G69" s="1" t="s">
        <v>46</v>
      </c>
      <c r="H69">
        <v>1175995</v>
      </c>
      <c r="I69">
        <f t="shared" si="28"/>
        <v>1175.9949999999999</v>
      </c>
      <c r="J69">
        <v>4043</v>
      </c>
      <c r="K69">
        <f t="shared" si="29"/>
        <v>3.4379397871589594</v>
      </c>
      <c r="L69">
        <f t="shared" si="30"/>
        <v>6.9528543466757936E-2</v>
      </c>
      <c r="M69">
        <v>13273</v>
      </c>
      <c r="N69">
        <f t="shared" si="18"/>
        <v>11.286612613148867</v>
      </c>
      <c r="O69">
        <f t="shared" si="19"/>
        <v>0.19722709170116148</v>
      </c>
      <c r="P69" s="2">
        <v>6510</v>
      </c>
      <c r="Q69">
        <f t="shared" si="20"/>
        <v>5.5357378220145499</v>
      </c>
      <c r="R69">
        <f t="shared" si="21"/>
        <v>8.9848009149326113E-2</v>
      </c>
      <c r="S69">
        <v>164581</v>
      </c>
      <c r="T69">
        <f t="shared" si="22"/>
        <v>139.95042495928982</v>
      </c>
      <c r="U69">
        <f t="shared" si="23"/>
        <v>2.2080892050702596</v>
      </c>
      <c r="V69">
        <v>84437</v>
      </c>
      <c r="W69">
        <f t="shared" si="24"/>
        <v>71.800475342157071</v>
      </c>
      <c r="X69">
        <f t="shared" si="25"/>
        <v>0.5744006963782905</v>
      </c>
      <c r="Y69">
        <v>10380</v>
      </c>
      <c r="Z69">
        <f t="shared" si="26"/>
        <v>8.8265681401706644</v>
      </c>
      <c r="AA69">
        <f t="shared" si="27"/>
        <v>0.16486734748745269</v>
      </c>
    </row>
    <row r="70" spans="1:27">
      <c r="A70" s="59">
        <v>65</v>
      </c>
      <c r="B70" s="60" t="s">
        <v>106</v>
      </c>
      <c r="C70" s="60" t="s">
        <v>168</v>
      </c>
      <c r="D70" s="60" t="s">
        <v>121</v>
      </c>
      <c r="E70" s="60" t="s">
        <v>169</v>
      </c>
      <c r="F70" s="5">
        <v>10.81</v>
      </c>
      <c r="G70" s="1" t="s">
        <v>76</v>
      </c>
      <c r="H70">
        <v>1616217</v>
      </c>
      <c r="I70">
        <f t="shared" si="28"/>
        <v>1616.2170000000001</v>
      </c>
      <c r="J70">
        <v>56813</v>
      </c>
      <c r="K70">
        <f t="shared" si="29"/>
        <v>35.151839140412456</v>
      </c>
      <c r="L70">
        <f t="shared" si="30"/>
        <v>0.71090720807253183</v>
      </c>
      <c r="M70">
        <v>136785</v>
      </c>
      <c r="N70">
        <f t="shared" si="18"/>
        <v>84.632818489101396</v>
      </c>
      <c r="O70">
        <f t="shared" si="19"/>
        <v>1.4789100348524202</v>
      </c>
      <c r="P70" s="2">
        <v>163923</v>
      </c>
      <c r="Q70">
        <f t="shared" si="20"/>
        <v>101.42388058039235</v>
      </c>
      <c r="R70">
        <f t="shared" si="21"/>
        <v>1.6461642590997871</v>
      </c>
      <c r="S70">
        <v>89059</v>
      </c>
      <c r="T70">
        <f t="shared" si="22"/>
        <v>55.103367926460365</v>
      </c>
      <c r="U70">
        <f t="shared" si="23"/>
        <v>0.86940180365172459</v>
      </c>
      <c r="V70">
        <v>347527</v>
      </c>
      <c r="W70">
        <f t="shared" si="24"/>
        <v>215.02496261331243</v>
      </c>
      <c r="X70">
        <f t="shared" si="25"/>
        <v>1.7201903981168263</v>
      </c>
      <c r="Y70">
        <v>158247</v>
      </c>
      <c r="Z70">
        <f t="shared" si="26"/>
        <v>97.911975928974883</v>
      </c>
      <c r="AA70">
        <f t="shared" si="27"/>
        <v>1.8288521090319576</v>
      </c>
    </row>
    <row r="71" spans="1:27">
      <c r="A71" s="59">
        <v>11</v>
      </c>
      <c r="B71" s="60" t="s">
        <v>106</v>
      </c>
      <c r="C71" s="60" t="s">
        <v>168</v>
      </c>
      <c r="D71" s="60" t="s">
        <v>121</v>
      </c>
      <c r="E71" s="11"/>
      <c r="F71" s="6">
        <v>51.72</v>
      </c>
      <c r="G71" s="1" t="s">
        <v>23</v>
      </c>
      <c r="H71">
        <v>1757369</v>
      </c>
      <c r="I71">
        <f t="shared" si="28"/>
        <v>1757.3689999999999</v>
      </c>
      <c r="J71">
        <v>102531</v>
      </c>
      <c r="K71">
        <f t="shared" si="29"/>
        <v>58.343466853005829</v>
      </c>
      <c r="L71">
        <f t="shared" si="30"/>
        <v>1.1799323205840093</v>
      </c>
      <c r="M71">
        <v>21170</v>
      </c>
      <c r="N71">
        <f t="shared" si="18"/>
        <v>12.046417115585857</v>
      </c>
      <c r="O71">
        <f t="shared" si="19"/>
        <v>0.21050424024992237</v>
      </c>
      <c r="P71" s="2">
        <v>29367</v>
      </c>
      <c r="Q71">
        <f t="shared" si="20"/>
        <v>16.710776165961732</v>
      </c>
      <c r="R71">
        <f t="shared" si="21"/>
        <v>0.27122490589795928</v>
      </c>
      <c r="S71">
        <v>55389</v>
      </c>
      <c r="T71">
        <f t="shared" si="22"/>
        <v>31.518138763116912</v>
      </c>
      <c r="U71">
        <f t="shared" si="23"/>
        <v>0.49728224824604428</v>
      </c>
      <c r="V71">
        <v>103505</v>
      </c>
      <c r="W71">
        <f t="shared" si="24"/>
        <v>58.897704466165045</v>
      </c>
      <c r="X71">
        <f t="shared" si="25"/>
        <v>0.47117908759281468</v>
      </c>
      <c r="Y71">
        <v>68491</v>
      </c>
      <c r="Z71">
        <f t="shared" si="26"/>
        <v>38.973602015285351</v>
      </c>
      <c r="AA71">
        <f t="shared" si="27"/>
        <v>0.72796972552091999</v>
      </c>
    </row>
    <row r="72" spans="1:27">
      <c r="A72" s="59">
        <v>46</v>
      </c>
      <c r="B72" s="60" t="s">
        <v>106</v>
      </c>
      <c r="C72" s="60" t="s">
        <v>168</v>
      </c>
      <c r="D72" s="60" t="s">
        <v>121</v>
      </c>
      <c r="E72" s="11"/>
      <c r="F72" s="5">
        <v>41.38</v>
      </c>
      <c r="G72" s="1" t="s">
        <v>57</v>
      </c>
      <c r="H72">
        <v>3753476</v>
      </c>
      <c r="I72">
        <f t="shared" si="28"/>
        <v>3753.4760000000001</v>
      </c>
      <c r="J72">
        <v>14704</v>
      </c>
      <c r="K72">
        <f t="shared" si="29"/>
        <v>3.9174354651528343</v>
      </c>
      <c r="L72">
        <f t="shared" si="30"/>
        <v>7.9225815133365574E-2</v>
      </c>
      <c r="M72">
        <v>48283</v>
      </c>
      <c r="N72">
        <f t="shared" si="18"/>
        <v>12.863543019856793</v>
      </c>
      <c r="O72">
        <f t="shared" si="19"/>
        <v>0.22478304746842193</v>
      </c>
      <c r="P72" s="2">
        <v>27117</v>
      </c>
      <c r="Q72">
        <f t="shared" si="20"/>
        <v>7.2245033670123373</v>
      </c>
      <c r="R72">
        <f t="shared" si="21"/>
        <v>0.1172575843525842</v>
      </c>
      <c r="S72">
        <v>535313</v>
      </c>
      <c r="T72">
        <f t="shared" si="22"/>
        <v>142.61793601451029</v>
      </c>
      <c r="U72">
        <f t="shared" si="23"/>
        <v>2.2501762681652897</v>
      </c>
      <c r="V72">
        <v>276659</v>
      </c>
      <c r="W72">
        <f t="shared" si="24"/>
        <v>73.707411476721845</v>
      </c>
      <c r="X72">
        <f t="shared" si="25"/>
        <v>0.58965610295356996</v>
      </c>
      <c r="Y72">
        <v>33867</v>
      </c>
      <c r="Z72">
        <f t="shared" si="26"/>
        <v>9.0228364321498251</v>
      </c>
      <c r="AA72">
        <f t="shared" si="27"/>
        <v>0.16853335132729516</v>
      </c>
    </row>
    <row r="73" spans="1:27">
      <c r="A73" s="61">
        <v>13</v>
      </c>
      <c r="B73" s="62" t="s">
        <v>170</v>
      </c>
      <c r="C73" s="62" t="s">
        <v>171</v>
      </c>
      <c r="D73" s="11"/>
      <c r="E73" s="11"/>
      <c r="F73" s="6">
        <v>89.79</v>
      </c>
      <c r="G73" s="1" t="s">
        <v>25</v>
      </c>
      <c r="H73">
        <v>4269849</v>
      </c>
      <c r="I73">
        <f t="shared" si="28"/>
        <v>4269.8490000000002</v>
      </c>
      <c r="J73">
        <v>3795</v>
      </c>
      <c r="K73">
        <f t="shared" si="29"/>
        <v>0.88879021248760781</v>
      </c>
      <c r="L73">
        <f t="shared" si="30"/>
        <v>1.7974802570012664E-2</v>
      </c>
      <c r="M73">
        <v>114072</v>
      </c>
      <c r="N73">
        <f t="shared" si="18"/>
        <v>26.715698845556364</v>
      </c>
      <c r="O73">
        <f t="shared" si="19"/>
        <v>0.46684153755172936</v>
      </c>
      <c r="P73" s="2">
        <v>123227</v>
      </c>
      <c r="Q73">
        <f t="shared" si="20"/>
        <v>28.859802770542938</v>
      </c>
      <c r="R73">
        <f t="shared" si="21"/>
        <v>0.46841015719054652</v>
      </c>
      <c r="S73">
        <v>27089</v>
      </c>
      <c r="T73">
        <f t="shared" si="22"/>
        <v>6.3442524548291983</v>
      </c>
      <c r="U73">
        <f t="shared" si="23"/>
        <v>0.1000974120930596</v>
      </c>
      <c r="V73">
        <v>595313</v>
      </c>
      <c r="W73">
        <f t="shared" si="24"/>
        <v>139.42249480016741</v>
      </c>
      <c r="X73">
        <f t="shared" si="25"/>
        <v>1.1153739264591449</v>
      </c>
      <c r="Y73">
        <v>40923</v>
      </c>
      <c r="Z73">
        <f t="shared" si="26"/>
        <v>9.5841796747379124</v>
      </c>
      <c r="AA73">
        <f t="shared" si="27"/>
        <v>0.17901841981210204</v>
      </c>
    </row>
    <row r="74" spans="1:27">
      <c r="A74" s="63">
        <v>40</v>
      </c>
      <c r="B74" s="64" t="s">
        <v>172</v>
      </c>
      <c r="C74" s="64" t="s">
        <v>173</v>
      </c>
      <c r="D74" s="64" t="s">
        <v>174</v>
      </c>
      <c r="E74" s="11"/>
      <c r="F74" s="4">
        <v>71.930000000000007</v>
      </c>
      <c r="G74" s="1" t="s">
        <v>52</v>
      </c>
      <c r="H74">
        <v>1086283</v>
      </c>
      <c r="I74">
        <f t="shared" si="28"/>
        <v>1086.2829999999999</v>
      </c>
      <c r="J74">
        <v>3364</v>
      </c>
      <c r="K74">
        <f t="shared" si="29"/>
        <v>3.096798900470688</v>
      </c>
      <c r="L74">
        <f t="shared" si="30"/>
        <v>6.2629344982541676E-2</v>
      </c>
      <c r="M74">
        <v>78100</v>
      </c>
      <c r="N74">
        <f t="shared" si="18"/>
        <v>71.896549978228521</v>
      </c>
      <c r="O74">
        <f t="shared" si="19"/>
        <v>1.2563510365398405</v>
      </c>
      <c r="P74" s="2">
        <v>105917</v>
      </c>
      <c r="Q74">
        <f t="shared" si="20"/>
        <v>97.504057414136099</v>
      </c>
      <c r="R74">
        <f t="shared" si="21"/>
        <v>1.5825434159476877</v>
      </c>
      <c r="S74">
        <v>3479</v>
      </c>
      <c r="T74">
        <f t="shared" si="22"/>
        <v>3.2026644990301794</v>
      </c>
      <c r="U74">
        <f t="shared" si="23"/>
        <v>5.0530528291195947E-2</v>
      </c>
      <c r="V74">
        <v>176359</v>
      </c>
      <c r="W74">
        <f t="shared" si="24"/>
        <v>162.35087909872476</v>
      </c>
      <c r="X74">
        <f t="shared" si="25"/>
        <v>1.2988000088793501</v>
      </c>
      <c r="Y74">
        <v>143533</v>
      </c>
      <c r="Z74">
        <f t="shared" si="26"/>
        <v>132.13223441773462</v>
      </c>
      <c r="AA74">
        <f t="shared" si="27"/>
        <v>2.4680363489066095</v>
      </c>
    </row>
    <row r="75" spans="1:27">
      <c r="A75" s="65">
        <v>16</v>
      </c>
      <c r="B75" s="66" t="s">
        <v>107</v>
      </c>
      <c r="C75" s="66" t="s">
        <v>175</v>
      </c>
      <c r="D75" s="11"/>
      <c r="E75" s="11"/>
      <c r="F75" s="6">
        <v>83.17</v>
      </c>
      <c r="G75" s="1" t="s">
        <v>28</v>
      </c>
      <c r="H75">
        <v>1384712</v>
      </c>
      <c r="I75">
        <f t="shared" si="28"/>
        <v>1384.712</v>
      </c>
      <c r="J75">
        <v>2432</v>
      </c>
      <c r="K75">
        <f t="shared" si="29"/>
        <v>1.756321892205744</v>
      </c>
      <c r="L75">
        <f t="shared" si="30"/>
        <v>3.551967474240101E-2</v>
      </c>
      <c r="M75">
        <v>44374</v>
      </c>
      <c r="N75">
        <f t="shared" si="18"/>
        <v>32.045652814448061</v>
      </c>
      <c r="O75">
        <f t="shared" si="19"/>
        <v>0.55997943075459478</v>
      </c>
      <c r="P75" s="2">
        <v>53215</v>
      </c>
      <c r="Q75">
        <f t="shared" si="20"/>
        <v>38.430373969460796</v>
      </c>
      <c r="R75">
        <f t="shared" si="21"/>
        <v>0.62374568721239954</v>
      </c>
      <c r="S75">
        <v>2722</v>
      </c>
      <c r="T75">
        <f t="shared" si="22"/>
        <v>1.9657517231019881</v>
      </c>
      <c r="U75">
        <f t="shared" si="23"/>
        <v>3.1014948049585316E-2</v>
      </c>
      <c r="V75">
        <v>109786</v>
      </c>
      <c r="W75">
        <f t="shared" si="24"/>
        <v>79.284356602672617</v>
      </c>
      <c r="X75">
        <f t="shared" si="25"/>
        <v>0.63427142268152703</v>
      </c>
      <c r="Y75">
        <v>74859</v>
      </c>
      <c r="Z75">
        <f t="shared" si="26"/>
        <v>54.061061072627375</v>
      </c>
      <c r="AA75">
        <f t="shared" si="27"/>
        <v>1.0097813328872036</v>
      </c>
    </row>
    <row r="76" spans="1:27">
      <c r="A76" s="65">
        <v>39</v>
      </c>
      <c r="B76" s="66" t="s">
        <v>107</v>
      </c>
      <c r="C76" s="66" t="s">
        <v>175</v>
      </c>
      <c r="D76" s="11"/>
      <c r="E76" s="11"/>
      <c r="F76" s="5">
        <v>49.89</v>
      </c>
      <c r="G76" s="1" t="s">
        <v>51</v>
      </c>
      <c r="H76">
        <v>747520</v>
      </c>
      <c r="I76">
        <f t="shared" si="28"/>
        <v>747.52</v>
      </c>
      <c r="J76">
        <v>1162</v>
      </c>
      <c r="K76">
        <f t="shared" si="29"/>
        <v>1.5544734589041096</v>
      </c>
      <c r="L76">
        <f t="shared" si="30"/>
        <v>3.1437512622829025E-2</v>
      </c>
      <c r="M76">
        <v>17682</v>
      </c>
      <c r="N76">
        <f t="shared" si="18"/>
        <v>23.654216609589042</v>
      </c>
      <c r="O76">
        <f t="shared" si="19"/>
        <v>0.4133438887539696</v>
      </c>
      <c r="P76" s="2">
        <v>29920</v>
      </c>
      <c r="Q76">
        <f t="shared" si="20"/>
        <v>40.025684931506852</v>
      </c>
      <c r="R76">
        <f t="shared" si="21"/>
        <v>0.64963844415329319</v>
      </c>
      <c r="S76">
        <v>911</v>
      </c>
      <c r="T76">
        <f t="shared" si="22"/>
        <v>1.2186964897260275</v>
      </c>
      <c r="U76">
        <f t="shared" si="23"/>
        <v>1.922817000379843E-2</v>
      </c>
      <c r="V76">
        <v>63739</v>
      </c>
      <c r="W76">
        <f t="shared" si="24"/>
        <v>85.267283818493155</v>
      </c>
      <c r="X76">
        <f t="shared" si="25"/>
        <v>0.6821345815641281</v>
      </c>
      <c r="Y76">
        <v>18465</v>
      </c>
      <c r="Z76">
        <f t="shared" si="26"/>
        <v>24.701680222602739</v>
      </c>
      <c r="AA76">
        <f t="shared" si="27"/>
        <v>0.46139115816139159</v>
      </c>
    </row>
    <row r="77" spans="1:27">
      <c r="A77" s="67">
        <v>50</v>
      </c>
      <c r="B77" s="68" t="s">
        <v>176</v>
      </c>
      <c r="C77" s="68" t="s">
        <v>177</v>
      </c>
      <c r="D77" s="11"/>
      <c r="E77" s="11"/>
      <c r="F77" s="6">
        <v>84.8</v>
      </c>
      <c r="G77" s="1" t="s">
        <v>61</v>
      </c>
      <c r="H77">
        <v>5346994</v>
      </c>
      <c r="I77">
        <f t="shared" si="28"/>
        <v>5346.9939999999997</v>
      </c>
      <c r="J77">
        <v>44904</v>
      </c>
      <c r="K77">
        <f t="shared" si="29"/>
        <v>8.397989599389863</v>
      </c>
      <c r="L77">
        <f t="shared" si="30"/>
        <v>0.16984008477271259</v>
      </c>
      <c r="M77">
        <v>28692</v>
      </c>
      <c r="N77">
        <f t="shared" si="18"/>
        <v>5.3660056472851849</v>
      </c>
      <c r="O77">
        <f t="shared" si="19"/>
        <v>9.3767875636408773E-2</v>
      </c>
      <c r="P77" s="2">
        <v>110303</v>
      </c>
      <c r="Q77">
        <f t="shared" si="20"/>
        <v>20.628973961818549</v>
      </c>
      <c r="R77">
        <f t="shared" si="21"/>
        <v>0.33481936841224402</v>
      </c>
      <c r="S77">
        <v>15511</v>
      </c>
      <c r="T77">
        <f t="shared" si="22"/>
        <v>2.9008822527199398</v>
      </c>
      <c r="U77">
        <f t="shared" si="23"/>
        <v>4.5769112807439234E-2</v>
      </c>
      <c r="V77">
        <v>494285</v>
      </c>
      <c r="W77">
        <f t="shared" si="24"/>
        <v>92.441659743773798</v>
      </c>
      <c r="X77">
        <f t="shared" si="25"/>
        <v>0.73952927857585182</v>
      </c>
      <c r="Y77">
        <v>357130</v>
      </c>
      <c r="Z77">
        <f t="shared" si="26"/>
        <v>66.790798717933853</v>
      </c>
      <c r="AA77">
        <f t="shared" si="27"/>
        <v>1.2475541621979929</v>
      </c>
    </row>
    <row r="78" spans="1:27">
      <c r="A78" s="67">
        <v>48</v>
      </c>
      <c r="B78" s="68" t="s">
        <v>176</v>
      </c>
      <c r="C78" s="68" t="s">
        <v>177</v>
      </c>
      <c r="D78" s="11"/>
      <c r="E78" s="11"/>
      <c r="F78" s="6">
        <v>51.85</v>
      </c>
      <c r="G78" s="1" t="s">
        <v>59</v>
      </c>
      <c r="H78">
        <v>2566149</v>
      </c>
      <c r="I78">
        <f t="shared" si="28"/>
        <v>2566.1489999999999</v>
      </c>
      <c r="J78">
        <v>135709</v>
      </c>
      <c r="K78">
        <f t="shared" si="29"/>
        <v>52.884302509324286</v>
      </c>
      <c r="L78">
        <f t="shared" si="30"/>
        <v>1.069526737920939</v>
      </c>
      <c r="M78">
        <v>90501</v>
      </c>
      <c r="N78">
        <f t="shared" si="18"/>
        <v>35.267242860800366</v>
      </c>
      <c r="O78">
        <f t="shared" si="19"/>
        <v>0.61627487184692509</v>
      </c>
      <c r="P78" s="2">
        <v>102471</v>
      </c>
      <c r="Q78">
        <f t="shared" si="20"/>
        <v>39.931820015127727</v>
      </c>
      <c r="R78">
        <f t="shared" si="21"/>
        <v>0.64811496595819262</v>
      </c>
      <c r="S78">
        <v>120361</v>
      </c>
      <c r="T78">
        <f t="shared" si="22"/>
        <v>46.903355962572711</v>
      </c>
      <c r="U78">
        <f t="shared" si="23"/>
        <v>0.74002486246577059</v>
      </c>
      <c r="V78">
        <v>506216</v>
      </c>
      <c r="W78">
        <f t="shared" si="24"/>
        <v>197.26679939473507</v>
      </c>
      <c r="X78">
        <f t="shared" si="25"/>
        <v>1.5781258606532262</v>
      </c>
      <c r="Y78">
        <v>127293</v>
      </c>
      <c r="Z78">
        <f t="shared" si="26"/>
        <v>49.604680008838152</v>
      </c>
      <c r="AA78">
        <f t="shared" si="27"/>
        <v>0.92654267050873174</v>
      </c>
    </row>
    <row r="79" spans="1:27">
      <c r="A79" s="106"/>
      <c r="B79" s="69"/>
      <c r="C79" s="69"/>
      <c r="D79" s="69"/>
      <c r="E79" s="69"/>
      <c r="F79" s="8"/>
      <c r="G79" s="1" t="s">
        <v>186</v>
      </c>
      <c r="J79">
        <v>49446452</v>
      </c>
      <c r="M79">
        <v>57226482</v>
      </c>
      <c r="P79" s="2">
        <v>61612248</v>
      </c>
      <c r="Q79" s="2"/>
      <c r="S79">
        <v>63380784</v>
      </c>
      <c r="V79">
        <v>125000676</v>
      </c>
      <c r="Y79">
        <v>53537394</v>
      </c>
    </row>
    <row r="80" spans="1:27">
      <c r="A80"/>
      <c r="G80" s="1" t="s">
        <v>182</v>
      </c>
      <c r="J80">
        <f>SUM(J2:J78)</f>
        <v>6408178</v>
      </c>
      <c r="M80">
        <f>SUM(M2:M78)</f>
        <v>12894438</v>
      </c>
      <c r="P80">
        <f>SUM(P2:P78)</f>
        <v>14370150</v>
      </c>
      <c r="S80">
        <f>SUM(S2:S78)</f>
        <v>8240314</v>
      </c>
      <c r="V80">
        <f>SUM(V2:V78)</f>
        <v>34398654</v>
      </c>
      <c r="Y80">
        <f>SUM(Y2:Y78)</f>
        <v>11187420</v>
      </c>
    </row>
    <row r="81" spans="1:26">
      <c r="A81"/>
      <c r="G81" s="1" t="s">
        <v>183</v>
      </c>
      <c r="J81">
        <f>J79-J80</f>
        <v>43038274</v>
      </c>
      <c r="M81">
        <f>M79-M80</f>
        <v>44332044</v>
      </c>
      <c r="P81">
        <f>P79-P80</f>
        <v>47242098</v>
      </c>
      <c r="S81">
        <f>S79-S80</f>
        <v>55140470</v>
      </c>
      <c r="V81">
        <f>V79-V80</f>
        <v>90602022</v>
      </c>
      <c r="Y81">
        <f>Y79-Y80</f>
        <v>42349974</v>
      </c>
    </row>
    <row r="82" spans="1:26">
      <c r="A82"/>
      <c r="G82" s="1" t="s">
        <v>185</v>
      </c>
      <c r="J82">
        <f>J80/J81</f>
        <v>0.14889486506824134</v>
      </c>
      <c r="M82">
        <f>M80/M81</f>
        <v>0.29086044397140814</v>
      </c>
      <c r="P82">
        <f>P80/P81</f>
        <v>0.30418102938612085</v>
      </c>
      <c r="S82">
        <f>S80/S81</f>
        <v>0.14944221549072759</v>
      </c>
      <c r="V82">
        <f>V80/V81</f>
        <v>0.3796676193385618</v>
      </c>
      <c r="Y82">
        <f>Y80/Y81</f>
        <v>0.26416592369100395</v>
      </c>
    </row>
    <row r="83" spans="1:26">
      <c r="A83"/>
      <c r="G83" s="1" t="s">
        <v>184</v>
      </c>
      <c r="J83">
        <f>J79/1000000</f>
        <v>49.446452000000001</v>
      </c>
      <c r="M83">
        <f>M79/1000000</f>
        <v>57.226481999999997</v>
      </c>
      <c r="P83">
        <f>P79/1000000</f>
        <v>61.612248000000001</v>
      </c>
      <c r="S83">
        <f>S79/1000000</f>
        <v>63.380783999999998</v>
      </c>
      <c r="V83">
        <f>V79/1000000</f>
        <v>125.000676</v>
      </c>
      <c r="Y83">
        <f>Y79/1000000</f>
        <v>53.537393999999999</v>
      </c>
    </row>
    <row r="84" spans="1:26">
      <c r="A84"/>
    </row>
    <row r="86" spans="1:26">
      <c r="E86" t="s">
        <v>181</v>
      </c>
    </row>
    <row r="87" spans="1:26">
      <c r="E87" t="s">
        <v>200</v>
      </c>
    </row>
    <row r="88" spans="1:26">
      <c r="E88" t="s">
        <v>201</v>
      </c>
    </row>
    <row r="89" spans="1:26">
      <c r="E89" t="s">
        <v>202</v>
      </c>
    </row>
    <row r="90" spans="1:26">
      <c r="E90" t="s">
        <v>203</v>
      </c>
    </row>
    <row r="91" spans="1:26">
      <c r="E91" t="s">
        <v>204</v>
      </c>
    </row>
    <row r="92" spans="1:26">
      <c r="E92" t="s">
        <v>211</v>
      </c>
    </row>
    <row r="93" spans="1:26">
      <c r="H93" t="s">
        <v>109</v>
      </c>
      <c r="I93" t="s">
        <v>179</v>
      </c>
      <c r="J93" t="s">
        <v>178</v>
      </c>
      <c r="K93" t="s">
        <v>212</v>
      </c>
      <c r="N93" t="s">
        <v>213</v>
      </c>
      <c r="Q93" t="s">
        <v>214</v>
      </c>
      <c r="T93" t="s">
        <v>215</v>
      </c>
      <c r="W93" t="s">
        <v>216</v>
      </c>
      <c r="Z93" t="s">
        <v>217</v>
      </c>
    </row>
    <row r="94" spans="1:26">
      <c r="H94" s="70" t="s">
        <v>86</v>
      </c>
      <c r="I94" s="70" t="s">
        <v>129</v>
      </c>
      <c r="J94" s="70" t="s">
        <v>130</v>
      </c>
      <c r="K94">
        <f>SUM(K2:K10)*(1/$J$83)</f>
        <v>10.109980380063885</v>
      </c>
      <c r="N94">
        <f>SUM(N2:N10)*(1/M$83)</f>
        <v>9.0515216434316574</v>
      </c>
      <c r="Q94">
        <f>SUM(Q2:Q10)*(1/P$83)</f>
        <v>8.8908094505687121</v>
      </c>
      <c r="T94">
        <f>SUM(T2:T10)*(1/S$83)</f>
        <v>11.065462522958637</v>
      </c>
      <c r="W94">
        <f>SUM(W2:W10)*(1/V$83)</f>
        <v>4.1802234262980047</v>
      </c>
      <c r="Z94">
        <f>SUM(Z2:Z10)*(1/Y$83)</f>
        <v>5.8311323663559449</v>
      </c>
    </row>
    <row r="95" spans="1:26">
      <c r="H95" s="71" t="s">
        <v>87</v>
      </c>
      <c r="I95" s="71" t="s">
        <v>129</v>
      </c>
      <c r="J95" s="71" t="s">
        <v>135</v>
      </c>
      <c r="K95">
        <f>SUM(K11:K12)*(1/$J$83)</f>
        <v>1.5485571061507954</v>
      </c>
      <c r="N95">
        <f>SUM(N11:N12)*(1/$M$83)</f>
        <v>3.424903316967622</v>
      </c>
      <c r="Q95">
        <f>SUM(Q11:Q12)*(1/$M$83)</f>
        <v>2.7324380246138915</v>
      </c>
      <c r="T95">
        <f>SUM(T11:T12)*(1/$M$83)</f>
        <v>2.8078363004253633</v>
      </c>
      <c r="W95">
        <f>SUM(W11:W12)*(1/$M$83)</f>
        <v>3.6473597026940743</v>
      </c>
      <c r="Z95">
        <f>SUM(Z11:Z12)*(1/$M$83)</f>
        <v>2.0743154139361564</v>
      </c>
    </row>
    <row r="96" spans="1:26">
      <c r="H96" s="72" t="s">
        <v>88</v>
      </c>
      <c r="I96" s="72" t="s">
        <v>129</v>
      </c>
      <c r="J96" s="7" t="s">
        <v>206</v>
      </c>
      <c r="K96">
        <f>K13*(1/$J$83)</f>
        <v>1.9847968547540868</v>
      </c>
      <c r="N96">
        <f>N13*(1/M$83)</f>
        <v>4.5756369551400899</v>
      </c>
      <c r="Q96">
        <f>Q13*(1/P$83)</f>
        <v>3.7789809399715586</v>
      </c>
      <c r="T96">
        <f>T13*(1/S$83)</f>
        <v>2.9539318263262677</v>
      </c>
      <c r="W96">
        <f>W13*(1/V$83)</f>
        <v>1.3737755111129948</v>
      </c>
      <c r="Z96">
        <f>Z13*(1/Y$83)</f>
        <v>1.8443247717595532</v>
      </c>
    </row>
    <row r="97" spans="8:26">
      <c r="H97" s="73" t="s">
        <v>89</v>
      </c>
      <c r="I97" s="73" t="s">
        <v>136</v>
      </c>
      <c r="J97" s="73" t="s">
        <v>180</v>
      </c>
      <c r="K97">
        <f>SUM(K14:K16)*(1/$J$83)</f>
        <v>0.26448078442517076</v>
      </c>
      <c r="N97">
        <f>SUM(N14:N16)*(1/M$83)</f>
        <v>4.806796362431764</v>
      </c>
      <c r="Q97">
        <f>SUM(Q14:Q16)*(1/P$83)</f>
        <v>2.8394004112482953</v>
      </c>
      <c r="T97">
        <f>SUM(T14:T16)*(1/S$83)</f>
        <v>1.1863784597066467</v>
      </c>
      <c r="W97">
        <f>SUM(W14:W16)*(1/V$83)</f>
        <v>5.6342734375719088</v>
      </c>
      <c r="Z97">
        <f>SUM(Z14:Z16)*(1/Y$83)</f>
        <v>1.3229318936930428</v>
      </c>
    </row>
    <row r="98" spans="8:26">
      <c r="H98" s="74" t="s">
        <v>90</v>
      </c>
      <c r="I98" s="74" t="s">
        <v>136</v>
      </c>
      <c r="J98" s="74" t="s">
        <v>112</v>
      </c>
      <c r="K98">
        <f>SUM(K17:K18)*(1/$J$83)</f>
        <v>8.9022317372476442E-2</v>
      </c>
      <c r="N98">
        <f>SUM(N17:N18)*(1/M$83)</f>
        <v>0.60985281895897114</v>
      </c>
      <c r="Q98">
        <f>SUM(Q17:Q18)*(1/P$83)</f>
        <v>0.93111984283560856</v>
      </c>
      <c r="T98">
        <f>SUM(T17:T18)*(1/S$83)</f>
        <v>3.0364660316228997</v>
      </c>
      <c r="W98">
        <f>SUM(W17:W18)*(1/V$83)</f>
        <v>3.0317547239483069</v>
      </c>
      <c r="Z98">
        <f>SUM(Z17:Z18)*(1/Y$83)</f>
        <v>1.1533598247843693</v>
      </c>
    </row>
    <row r="99" spans="8:26">
      <c r="H99" s="75" t="s">
        <v>91</v>
      </c>
      <c r="I99" s="75" t="s">
        <v>136</v>
      </c>
      <c r="J99" s="75" t="s">
        <v>113</v>
      </c>
      <c r="K99">
        <f>K19*(1/$J$83)</f>
        <v>0.15612999249319512</v>
      </c>
      <c r="N99">
        <f>N19*(1/M$83)</f>
        <v>0.63984468610829726</v>
      </c>
      <c r="Q99">
        <f>Q19*(1/P$83)</f>
        <v>0.55892303202790461</v>
      </c>
      <c r="T99">
        <f>T19*(1/S$83)</f>
        <v>1.9218739468781327</v>
      </c>
      <c r="W99">
        <f>W19*(1/V$83)</f>
        <v>2.2516955355744548</v>
      </c>
      <c r="Z99">
        <f>Z19*(1/Y$83)</f>
        <v>0.47948403381721288</v>
      </c>
    </row>
    <row r="100" spans="8:26">
      <c r="H100" s="76" t="s">
        <v>92</v>
      </c>
      <c r="I100" s="76" t="s">
        <v>140</v>
      </c>
      <c r="J100" s="76" t="s">
        <v>114</v>
      </c>
      <c r="K100">
        <f>SUM(K20:K22)*(1/$J$83)</f>
        <v>0.86651277035299801</v>
      </c>
      <c r="N100">
        <f>SUM(N20:N22)*(1/M$83)</f>
        <v>1.8975841298328979</v>
      </c>
      <c r="Q100">
        <f>SUM(Q20:Q22)*(1/P$83)</f>
        <v>2.0363780145201962</v>
      </c>
      <c r="T100">
        <f>SUM(T20:T22)*(1/S$83)</f>
        <v>4.0086666528980945</v>
      </c>
      <c r="W100">
        <f>SUM(W20:W22)*(1/V$83)</f>
        <v>2.635929731390934</v>
      </c>
      <c r="Z100">
        <f>SUM(Z20:Z22)*(1/Y$83)</f>
        <v>2.9176838481323752</v>
      </c>
    </row>
    <row r="101" spans="8:26">
      <c r="H101" s="77" t="s">
        <v>93</v>
      </c>
      <c r="I101" s="77" t="s">
        <v>142</v>
      </c>
      <c r="J101" s="77" t="s">
        <v>115</v>
      </c>
      <c r="K101">
        <f>SUM(K23:K24)*(1/$J$83)</f>
        <v>24.547677259351634</v>
      </c>
      <c r="N101">
        <f>SUM(N23:N24)*(1/M$83)</f>
        <v>56.067555095738136</v>
      </c>
      <c r="Q101">
        <f>SUM(Q23:Q24)*(1/P$83)</f>
        <v>57.690459574634858</v>
      </c>
      <c r="T101">
        <f>SUM(T23:T24)*(1/S$83)</f>
        <v>13.073975681197309</v>
      </c>
      <c r="W101">
        <f>SUM(W23:W24)*(1/V$83)</f>
        <v>32.863448116472796</v>
      </c>
      <c r="Z101">
        <f>SUM(Z23:Z24)*(1/Y$83)</f>
        <v>41.130846776976725</v>
      </c>
    </row>
    <row r="102" spans="8:26">
      <c r="H102" s="78" t="s">
        <v>94</v>
      </c>
      <c r="I102" s="78" t="s">
        <v>144</v>
      </c>
      <c r="J102" s="78" t="s">
        <v>145</v>
      </c>
      <c r="K102">
        <f>K25*(1/$J$83)</f>
        <v>0.75885953679089835</v>
      </c>
      <c r="N102">
        <f>N25*(1/M$83)</f>
        <v>0.68361640622471886</v>
      </c>
      <c r="Q102">
        <f>Q25*(1/P$83)</f>
        <v>0.7257322689782042</v>
      </c>
      <c r="T102">
        <f>T25*(1/S$83)</f>
        <v>1.4497462369467937</v>
      </c>
      <c r="W102">
        <f>W25*(1/V$83)</f>
        <v>0.49668278158642704</v>
      </c>
      <c r="Z102">
        <f>Z25*(1/Y$83)</f>
        <v>0.48365593915226002</v>
      </c>
    </row>
    <row r="103" spans="8:26">
      <c r="H103" s="79" t="s">
        <v>95</v>
      </c>
      <c r="I103" s="79" t="s">
        <v>144</v>
      </c>
      <c r="J103" s="79" t="s">
        <v>116</v>
      </c>
      <c r="K103">
        <f>SUM(K26:K27)*(1/$J$83)</f>
        <v>0.4157955556052117</v>
      </c>
      <c r="N103">
        <f>SUM(N26:N27)*(1/M$83)</f>
        <v>15.375858503286503</v>
      </c>
      <c r="Q103">
        <f>SUM(Q26:Q27)*(1/P$83)</f>
        <v>7.3161052380220815</v>
      </c>
      <c r="T103">
        <f>SUM(T26:T27)*(1/S$83)</f>
        <v>1.4004544777841788</v>
      </c>
      <c r="W103">
        <f>SUM(W26:W27)*(1/V$83)</f>
        <v>13.085939838319707</v>
      </c>
      <c r="Z103">
        <f>SUM(Z26:Z27)*(1/Y$83)</f>
        <v>3.6221564024416093</v>
      </c>
    </row>
    <row r="104" spans="8:26">
      <c r="H104" s="80" t="s">
        <v>96</v>
      </c>
      <c r="I104" s="80" t="s">
        <v>146</v>
      </c>
      <c r="J104" s="80" t="s">
        <v>147</v>
      </c>
      <c r="K104">
        <f>SUM(K28:K29)*(1/$J$83)</f>
        <v>0.42861700630520699</v>
      </c>
      <c r="N104">
        <f>SUM(N28:N29)*(1/M$83)</f>
        <v>2.2946813324695809</v>
      </c>
      <c r="Q104">
        <f>SUM(Q28:Q29)*(1/P$83)</f>
        <v>3.5858790222218055</v>
      </c>
      <c r="T104">
        <f>SUM(T28:T29)*(1/S$83)</f>
        <v>0.55950631387791661</v>
      </c>
      <c r="W104">
        <f>SUM(W28:W29)*(1/V$83)</f>
        <v>12.684796185199861</v>
      </c>
      <c r="Z104">
        <f>SUM(Z28:Z29)*(1/Y$83)</f>
        <v>7.4098952989123017</v>
      </c>
    </row>
    <row r="105" spans="8:26">
      <c r="H105" s="81" t="s">
        <v>148</v>
      </c>
      <c r="I105" s="81" t="s">
        <v>149</v>
      </c>
      <c r="J105" s="81" t="s">
        <v>97</v>
      </c>
      <c r="K105">
        <f>SUM(K30:K34)*(1/$J$83)</f>
        <v>1.8819753259605347</v>
      </c>
      <c r="N105">
        <f>SUM(N30:N34)*(1/M$83)</f>
        <v>9.62163030153474</v>
      </c>
      <c r="Q105">
        <f>SUM(Q30:Q34)*(1/P$83)</f>
        <v>10.428159545164636</v>
      </c>
      <c r="T105">
        <f>SUM(T30:T34)*(1/S$83)</f>
        <v>1.6787105638912745</v>
      </c>
      <c r="W105">
        <f>SUM(W30:W34)*(1/V$83)</f>
        <v>24.309756034713057</v>
      </c>
      <c r="Z105">
        <f>SUM(Z30:Z34)*(1/Y$83)</f>
        <v>8.6449001117777762</v>
      </c>
    </row>
    <row r="106" spans="8:26">
      <c r="H106" s="82" t="s">
        <v>98</v>
      </c>
      <c r="I106" s="82" t="s">
        <v>150</v>
      </c>
      <c r="J106" s="82" t="s">
        <v>151</v>
      </c>
      <c r="K106">
        <f>K35*(1/$J$83)</f>
        <v>1.4957462949503146</v>
      </c>
      <c r="N106">
        <f>N35*(1/M$83)</f>
        <v>0.34671914787423525</v>
      </c>
      <c r="Q106">
        <f>Q35*(1/P$83)</f>
        <v>0.28276568269372776</v>
      </c>
      <c r="T106">
        <f>T35*(1/S$83)</f>
        <v>0.15181713201402228</v>
      </c>
      <c r="W106">
        <f>W35*(1/V$83)</f>
        <v>0.29401188297933672</v>
      </c>
      <c r="Z106">
        <f>Z35*(1/Y$83)</f>
        <v>0.82687112803715868</v>
      </c>
    </row>
    <row r="107" spans="8:26">
      <c r="H107" s="83" t="s">
        <v>152</v>
      </c>
      <c r="I107" s="83" t="s">
        <v>153</v>
      </c>
      <c r="J107" s="83" t="s">
        <v>154</v>
      </c>
      <c r="K107">
        <f>SUM(K36:K41)*(1/$J$83)</f>
        <v>12.446568021900166</v>
      </c>
      <c r="N107">
        <f>SUM(N36:N41)*(1/M$83)</f>
        <v>11.50536305797038</v>
      </c>
      <c r="Q107">
        <f>SUM(Q36:Q41)*(1/P$83)</f>
        <v>21.439085539365035</v>
      </c>
      <c r="T107">
        <f>SUM(T36:T41)*(1/S$83)</f>
        <v>0.71229094081421684</v>
      </c>
      <c r="W107">
        <f>SUM(W36:W41)*(1/V$83)</f>
        <v>21.018812260419505</v>
      </c>
      <c r="Z107">
        <f>SUM(Z36:Z41)*(1/Y$83)</f>
        <v>23.68504189209478</v>
      </c>
    </row>
    <row r="108" spans="8:26">
      <c r="H108" s="84" t="s">
        <v>99</v>
      </c>
      <c r="I108" s="85" t="s">
        <v>155</v>
      </c>
      <c r="J108" s="85" t="s">
        <v>117</v>
      </c>
      <c r="K108">
        <f>SUM(K42:K46)*(1/$J$83)</f>
        <v>1.7809421716381284</v>
      </c>
      <c r="N108">
        <f>SUM(N42:N46)*(1/M$83)</f>
        <v>4.5190483899584004</v>
      </c>
      <c r="Q108">
        <f>SUM(Q42:Q46)*(1/P$83)</f>
        <v>6.9885244431589655</v>
      </c>
      <c r="T108">
        <f>SUM(T42:T46)*(1/S$83)</f>
        <v>0.42105536642496083</v>
      </c>
      <c r="W108">
        <f>SUM(W42:W46)*(1/V$83)</f>
        <v>6.1990811015029488</v>
      </c>
      <c r="Z108">
        <f>SUM(Z42:Z46)*(1/Y$83)</f>
        <v>4.1910433059469163</v>
      </c>
    </row>
    <row r="109" spans="8:26">
      <c r="H109" s="86" t="s">
        <v>100</v>
      </c>
      <c r="I109" s="86" t="s">
        <v>157</v>
      </c>
      <c r="J109" s="86" t="s">
        <v>158</v>
      </c>
      <c r="K109">
        <f>SUM(K47:K55)*(1/$J$83)</f>
        <v>11.198734598954443</v>
      </c>
      <c r="N109">
        <f>SUM(N47:N55)*(1/M$83)</f>
        <v>13.288609994264462</v>
      </c>
      <c r="Q109">
        <f>SUM(Q47:Q55)*(1/P$83)</f>
        <v>13.123190740579215</v>
      </c>
      <c r="T109">
        <f>SUM(T47:T55)*(1/S$83)</f>
        <v>13.597580088646215</v>
      </c>
      <c r="W109">
        <f>SUM(W47:W55)*(1/V$83)</f>
        <v>10.3549535625645</v>
      </c>
      <c r="Z109">
        <f>SUM(Z47:Z55)*(1/Y$83)</f>
        <v>8.980682543482013</v>
      </c>
    </row>
    <row r="110" spans="8:26">
      <c r="H110" s="87" t="s">
        <v>101</v>
      </c>
      <c r="I110" s="87" t="s">
        <v>157</v>
      </c>
      <c r="J110" s="87" t="s">
        <v>159</v>
      </c>
      <c r="K110">
        <f>K56*(1/$J$83)</f>
        <v>0.2344094830259848</v>
      </c>
      <c r="N110">
        <f>N56*(1/M$83)</f>
        <v>0.51100015807385446</v>
      </c>
      <c r="Q110">
        <f>Q56*(1/P$83)</f>
        <v>0.42868306377782728</v>
      </c>
      <c r="T110">
        <f>T56*(1/S$83)</f>
        <v>5.7649922691628665E-3</v>
      </c>
      <c r="W110">
        <f>W56*(1/V$83)</f>
        <v>0.10149454263839033</v>
      </c>
      <c r="Z110">
        <f>Z56*(1/Y$83)</f>
        <v>0.77406962724683159</v>
      </c>
    </row>
    <row r="111" spans="8:26">
      <c r="H111" s="88" t="s">
        <v>102</v>
      </c>
      <c r="I111" s="88" t="s">
        <v>118</v>
      </c>
      <c r="J111" s="7" t="s">
        <v>207</v>
      </c>
      <c r="K111">
        <f>K57*(1/$J$83)</f>
        <v>0.69163692992657733</v>
      </c>
      <c r="N111">
        <f>N57*(1/M$83)</f>
        <v>1.1798222471530686</v>
      </c>
      <c r="Q111">
        <f>Q57*(1/P$83)</f>
        <v>1.111771995385854</v>
      </c>
      <c r="T111">
        <f>T57*(1/S$83)</f>
        <v>0.51277379131940914</v>
      </c>
      <c r="W111">
        <f>W57*(1/V$83)</f>
        <v>1.127116248006016</v>
      </c>
      <c r="Z111">
        <f>Z57*(1/Y$83)</f>
        <v>1.7318456723122722</v>
      </c>
    </row>
    <row r="112" spans="8:26">
      <c r="H112" s="89" t="s">
        <v>103</v>
      </c>
      <c r="I112" s="89" t="s">
        <v>160</v>
      </c>
      <c r="J112" s="89" t="s">
        <v>120</v>
      </c>
      <c r="K112">
        <f>SUM(K58:K60)*(1/$J$83)</f>
        <v>1.4926258413371634</v>
      </c>
      <c r="N112">
        <f>SUM(N58:N60)*(1/M$83)</f>
        <v>1.2189259826389565</v>
      </c>
      <c r="Q112">
        <f>SUM(Q58:Q60)*(1/P$83)</f>
        <v>1.5513603016120279</v>
      </c>
      <c r="T112">
        <f>SUM(T58:T60)*(1/S$83)</f>
        <v>4.8321425793103199</v>
      </c>
      <c r="W112">
        <f>SUM(W58:W60)*(1/V$83)</f>
        <v>2.1799019437863629</v>
      </c>
      <c r="Z112">
        <f>SUM(Z58:Z60)*(1/Y$83)</f>
        <v>2.7934188485589511</v>
      </c>
    </row>
    <row r="113" spans="8:26">
      <c r="H113" s="90" t="s">
        <v>104</v>
      </c>
      <c r="I113" s="90" t="s">
        <v>160</v>
      </c>
      <c r="J113" s="90" t="s">
        <v>120</v>
      </c>
      <c r="K113">
        <f>K61*(1/$J$83)</f>
        <v>0.11179060063727732</v>
      </c>
      <c r="N113">
        <f>N61*(1/M$83)</f>
        <v>0.18070768127376816</v>
      </c>
      <c r="Q113">
        <f>Q61*(1/P$83)</f>
        <v>0.35834885818725615</v>
      </c>
      <c r="T113">
        <f>T61*(1/S$83)</f>
        <v>0.16071223846388574</v>
      </c>
      <c r="W113">
        <f>W61*(1/V$83)</f>
        <v>0.91991890335640736</v>
      </c>
      <c r="Z113">
        <f>Z61*(1/Y$83)</f>
        <v>0.47245508824731952</v>
      </c>
    </row>
    <row r="114" spans="8:26">
      <c r="H114" s="91" t="s">
        <v>162</v>
      </c>
      <c r="I114" s="91" t="s">
        <v>160</v>
      </c>
      <c r="J114" s="91" t="s">
        <v>163</v>
      </c>
      <c r="K114">
        <f>K62*(1/$J$83)</f>
        <v>2.1201138642003785E-2</v>
      </c>
      <c r="N114">
        <f>N62*(1/M$83)</f>
        <v>0.57246761626124676</v>
      </c>
      <c r="Q114">
        <f>Q62*(1/P$83)</f>
        <v>0.66316002318752387</v>
      </c>
      <c r="T114">
        <f>T62*(1/S$83)</f>
        <v>4.7965269299671598E-2</v>
      </c>
      <c r="W114">
        <f>W62*(1/V$83)</f>
        <v>2.9571170414449912</v>
      </c>
      <c r="Z114">
        <f>Z62*(1/Y$83)</f>
        <v>0.2583242289972571</v>
      </c>
    </row>
    <row r="115" spans="8:26">
      <c r="H115" s="92" t="s">
        <v>105</v>
      </c>
      <c r="I115" s="92" t="s">
        <v>164</v>
      </c>
      <c r="J115" s="92" t="s">
        <v>119</v>
      </c>
      <c r="K115">
        <f>SUM(K63:K65)*(1/$J$83)</f>
        <v>3.3021256981100575</v>
      </c>
      <c r="N115">
        <f>SUM(N63:N65)*(1/M$83)</f>
        <v>1.5382928606885526</v>
      </c>
      <c r="Q115">
        <f>SUM(Q63:Q65)*(1/P$83)</f>
        <v>1.0976662057983835</v>
      </c>
      <c r="T115">
        <f>SUM(T63:T65)*(1/S$83)</f>
        <v>2.8923721764569277</v>
      </c>
      <c r="W115">
        <f>SUM(W63:W65)*(1/V$83)</f>
        <v>5.8092517660753433</v>
      </c>
      <c r="Z115">
        <f>SUM(Z63:Z65)*(1/Y$83)</f>
        <v>4.5061529380585785</v>
      </c>
    </row>
    <row r="116" spans="8:26">
      <c r="H116" s="93" t="s">
        <v>166</v>
      </c>
      <c r="I116" s="88" t="s">
        <v>167</v>
      </c>
      <c r="J116" s="7" t="s">
        <v>167</v>
      </c>
      <c r="K116">
        <f>SUM(K66:K67)*(1/$J$83)</f>
        <v>0.33178071589666464</v>
      </c>
      <c r="N116">
        <f>SUM(N66:N67)*(1/M$83)</f>
        <v>0.8622907391446214</v>
      </c>
      <c r="Q116">
        <f>SUM(Q66:Q67)*(1/P$83)</f>
        <v>0.85480714002881353</v>
      </c>
      <c r="T116">
        <f>SUM(T66:T67)*(1/S$83)</f>
        <v>0.7920705353173817</v>
      </c>
      <c r="W116">
        <f>SUM(W66:W67)*(1/V$83)</f>
        <v>2.1046629130804613</v>
      </c>
      <c r="Z116">
        <f>SUM(Z66:Z67)*(1/Y$83)</f>
        <v>0.95389050669009989</v>
      </c>
    </row>
    <row r="117" spans="8:26">
      <c r="H117" s="94" t="s">
        <v>106</v>
      </c>
      <c r="I117" s="94" t="s">
        <v>168</v>
      </c>
      <c r="J117" s="94" t="s">
        <v>121</v>
      </c>
      <c r="K117">
        <f>SUM(K68:K72)*(1/$J$83)</f>
        <v>2.3485811554241036</v>
      </c>
      <c r="N117">
        <f>SUM(N68:N72)*(1/M$83)</f>
        <v>2.1984275186576605</v>
      </c>
      <c r="Q117">
        <f>SUM(Q68:Q72)*(1/P$83)</f>
        <v>2.280903143130943</v>
      </c>
      <c r="T117">
        <f>SUM(T68:T72)*(1/S$83)</f>
        <v>6.3643572832375588</v>
      </c>
      <c r="W117">
        <f>SUM(W68:W72)*(1/V$83)</f>
        <v>4.0893180478787263</v>
      </c>
      <c r="Z117">
        <f>SUM(Z68:Z72)*(1/Y$83)</f>
        <v>3.183486803430382</v>
      </c>
    </row>
    <row r="118" spans="8:26">
      <c r="H118" s="95" t="s">
        <v>170</v>
      </c>
      <c r="I118" s="95" t="s">
        <v>171</v>
      </c>
      <c r="J118" s="7" t="s">
        <v>208</v>
      </c>
      <c r="K118">
        <f>K73*(1/$J$83)</f>
        <v>1.7974802570012664E-2</v>
      </c>
      <c r="N118">
        <f>N73*(1/M$83)</f>
        <v>0.46684153755172936</v>
      </c>
      <c r="Q118">
        <f>Q73*(1/P$83)</f>
        <v>0.46841015719054652</v>
      </c>
      <c r="T118">
        <f>T73*(1/S$83)</f>
        <v>0.1000974120930596</v>
      </c>
      <c r="W118">
        <f>W73*(1/V$83)</f>
        <v>1.1153739264591449</v>
      </c>
      <c r="Z118">
        <f>Z73*(1/Y$83)</f>
        <v>0.17901841981210204</v>
      </c>
    </row>
    <row r="119" spans="8:26">
      <c r="H119" s="96" t="s">
        <v>172</v>
      </c>
      <c r="I119" s="96" t="s">
        <v>173</v>
      </c>
      <c r="J119" s="96" t="s">
        <v>174</v>
      </c>
      <c r="K119">
        <f>K74*(1/$J$83)</f>
        <v>6.2629344982541676E-2</v>
      </c>
      <c r="N119">
        <f>N74*(1/M$83)</f>
        <v>1.2563510365398405</v>
      </c>
      <c r="Q119">
        <f>Q74*(1/P$83)</f>
        <v>1.5825434159476877</v>
      </c>
      <c r="T119">
        <f>T74*(1/S$83)</f>
        <v>5.0530528291195947E-2</v>
      </c>
      <c r="W119">
        <f>W74*(1/V$83)</f>
        <v>1.2988000088793501</v>
      </c>
      <c r="Z119">
        <f>Z74*(1/Y$83)</f>
        <v>2.4680363489066095</v>
      </c>
    </row>
    <row r="120" spans="8:26">
      <c r="H120" s="97" t="s">
        <v>107</v>
      </c>
      <c r="I120" s="97" t="s">
        <v>175</v>
      </c>
      <c r="J120" s="7" t="s">
        <v>209</v>
      </c>
      <c r="K120">
        <f>SUM(K75:K76)*(1/$J$83)</f>
        <v>6.6957187365230042E-2</v>
      </c>
      <c r="N120">
        <f>SUM(N75:N76)*(1/M$83)</f>
        <v>0.97332331950856432</v>
      </c>
      <c r="Q120">
        <f>SUM(Q75:Q76)*(1/P$83)</f>
        <v>1.2733841313656928</v>
      </c>
      <c r="T120">
        <f>SUM(T75:T76)*(1/S$83)</f>
        <v>5.0243118053383738E-2</v>
      </c>
      <c r="W120">
        <f>SUM(W75:W76)*(1/V$83)</f>
        <v>1.3164060042456551</v>
      </c>
      <c r="Z120">
        <f>SUM(Z75:Z76)*(1/Y$83)</f>
        <v>1.471172491048595</v>
      </c>
    </row>
    <row r="121" spans="8:26">
      <c r="H121" s="98" t="s">
        <v>176</v>
      </c>
      <c r="I121" s="98" t="s">
        <v>177</v>
      </c>
      <c r="J121" s="7" t="s">
        <v>210</v>
      </c>
      <c r="K121">
        <f>SUM(K77:K78)*(1/$J$83)</f>
        <v>1.2393668226936514</v>
      </c>
      <c r="N121">
        <f>SUM(N77:N78)*(1/M$83)</f>
        <v>0.71004274748333385</v>
      </c>
      <c r="Q121">
        <f>SUM(Q77:Q78)*(1/P$83)</f>
        <v>0.98293433437043665</v>
      </c>
      <c r="T121">
        <f>SUM(T77:T78)*(1/S$83)</f>
        <v>0.78579397527320971</v>
      </c>
      <c r="W121">
        <f>SUM(W77:W78)*(1/V$83)</f>
        <v>2.3176551392290783</v>
      </c>
      <c r="Z121">
        <f>SUM(Z77:Z78)*(1/Y$83)</f>
        <v>2.1740968327067245</v>
      </c>
    </row>
  </sheetData>
  <sortState ref="A3:AW79">
    <sortCondition ref="B3:B79"/>
    <sortCondition ref="C3:C79"/>
    <sortCondition ref="D3:D79"/>
    <sortCondition ref="E3:E79"/>
    <sortCondition descending="1" ref="F3:F7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M16" sqref="M16"/>
    </sheetView>
  </sheetViews>
  <sheetFormatPr baseColWidth="10" defaultRowHeight="15" x14ac:dyDescent="0"/>
  <cols>
    <col min="1" max="1" width="21.83203125" bestFit="1" customWidth="1"/>
    <col min="2" max="2" width="16.6640625" bestFit="1" customWidth="1"/>
  </cols>
  <sheetData>
    <row r="1" spans="1:9">
      <c r="A1" t="s">
        <v>109</v>
      </c>
      <c r="B1" t="s">
        <v>179</v>
      </c>
      <c r="C1" t="s">
        <v>178</v>
      </c>
      <c r="D1" s="7" t="s">
        <v>110</v>
      </c>
      <c r="E1" s="7" t="s">
        <v>205</v>
      </c>
      <c r="F1" s="7" t="s">
        <v>111</v>
      </c>
      <c r="G1" s="7" t="s">
        <v>122</v>
      </c>
      <c r="H1" s="7" t="s">
        <v>123</v>
      </c>
      <c r="I1" s="7" t="s">
        <v>124</v>
      </c>
    </row>
    <row r="2" spans="1:9">
      <c r="A2" s="76" t="s">
        <v>92</v>
      </c>
      <c r="B2" s="76" t="s">
        <v>140</v>
      </c>
      <c r="C2" s="76" t="s">
        <v>114</v>
      </c>
      <c r="D2" s="7" t="s">
        <v>79</v>
      </c>
      <c r="E2" s="7">
        <f>'Aij calcs'!K100</f>
        <v>0.86651277035299801</v>
      </c>
      <c r="F2" s="8">
        <v>131.71</v>
      </c>
      <c r="G2" s="8">
        <v>3.97</v>
      </c>
      <c r="H2" s="8">
        <v>0.84</v>
      </c>
      <c r="I2" s="8">
        <v>5.76</v>
      </c>
    </row>
    <row r="3" spans="1:9">
      <c r="A3" s="81" t="s">
        <v>148</v>
      </c>
      <c r="B3" s="81" t="s">
        <v>149</v>
      </c>
      <c r="C3" s="81" t="s">
        <v>97</v>
      </c>
      <c r="D3" s="7" t="s">
        <v>79</v>
      </c>
      <c r="E3" s="7">
        <f>'Aij calcs'!K105</f>
        <v>1.8819753259605347</v>
      </c>
      <c r="F3" s="8">
        <v>131.71</v>
      </c>
      <c r="G3" s="8">
        <v>3.97</v>
      </c>
      <c r="H3" s="8">
        <v>0.84</v>
      </c>
      <c r="I3" s="8">
        <v>5.76</v>
      </c>
    </row>
    <row r="4" spans="1:9">
      <c r="A4" s="83" t="s">
        <v>152</v>
      </c>
      <c r="B4" s="83" t="s">
        <v>153</v>
      </c>
      <c r="C4" s="83" t="s">
        <v>154</v>
      </c>
      <c r="D4" s="7" t="s">
        <v>79</v>
      </c>
      <c r="E4" s="7">
        <f>'Aij calcs'!K107</f>
        <v>12.446568021900166</v>
      </c>
      <c r="F4" s="8">
        <v>131.71</v>
      </c>
      <c r="G4" s="8">
        <v>3.97</v>
      </c>
      <c r="H4" s="8">
        <v>0.84</v>
      </c>
      <c r="I4" s="8">
        <v>5.76</v>
      </c>
    </row>
    <row r="5" spans="1:9">
      <c r="A5" s="95" t="s">
        <v>170</v>
      </c>
      <c r="B5" s="95" t="s">
        <v>171</v>
      </c>
      <c r="C5" s="7" t="s">
        <v>208</v>
      </c>
      <c r="D5" s="7" t="s">
        <v>79</v>
      </c>
      <c r="E5" s="7">
        <f>'Aij calcs'!K118</f>
        <v>1.7974802570012664E-2</v>
      </c>
      <c r="F5" s="8">
        <v>131.71</v>
      </c>
      <c r="G5" s="8">
        <v>3.97</v>
      </c>
      <c r="H5" s="8">
        <v>0.84</v>
      </c>
      <c r="I5" s="8">
        <v>5.76</v>
      </c>
    </row>
    <row r="6" spans="1:9">
      <c r="A6" s="96" t="s">
        <v>172</v>
      </c>
      <c r="B6" s="96" t="s">
        <v>173</v>
      </c>
      <c r="C6" s="96" t="s">
        <v>174</v>
      </c>
      <c r="D6" s="7" t="s">
        <v>79</v>
      </c>
      <c r="E6" s="7">
        <f>'Aij calcs'!K119</f>
        <v>6.2629344982541676E-2</v>
      </c>
      <c r="F6" s="8">
        <v>131.71</v>
      </c>
      <c r="G6" s="8">
        <v>3.97</v>
      </c>
      <c r="H6" s="8">
        <v>0.84</v>
      </c>
      <c r="I6" s="8">
        <v>5.76</v>
      </c>
    </row>
    <row r="7" spans="1:9">
      <c r="A7" s="97" t="s">
        <v>107</v>
      </c>
      <c r="B7" s="97" t="s">
        <v>175</v>
      </c>
      <c r="C7" s="7" t="s">
        <v>209</v>
      </c>
      <c r="D7" s="7" t="s">
        <v>79</v>
      </c>
      <c r="E7" s="7">
        <f>'Aij calcs'!K120</f>
        <v>6.6957187365230042E-2</v>
      </c>
      <c r="F7" s="8">
        <v>131.71</v>
      </c>
      <c r="G7" s="8">
        <v>3.97</v>
      </c>
      <c r="H7" s="8">
        <v>0.84</v>
      </c>
      <c r="I7" s="8">
        <v>5.76</v>
      </c>
    </row>
    <row r="8" spans="1:9">
      <c r="A8" s="98" t="s">
        <v>176</v>
      </c>
      <c r="B8" s="98" t="s">
        <v>177</v>
      </c>
      <c r="C8" s="7" t="s">
        <v>210</v>
      </c>
      <c r="D8" s="7" t="s">
        <v>79</v>
      </c>
      <c r="E8" s="7">
        <f>'Aij calcs'!K121</f>
        <v>1.2393668226936514</v>
      </c>
      <c r="F8" s="8">
        <v>131.71</v>
      </c>
      <c r="G8" s="8">
        <v>3.97</v>
      </c>
      <c r="H8" s="8">
        <v>0.84</v>
      </c>
      <c r="I8" s="8">
        <v>5.76</v>
      </c>
    </row>
    <row r="9" spans="1:9">
      <c r="A9" s="76" t="s">
        <v>92</v>
      </c>
      <c r="B9" s="76" t="s">
        <v>140</v>
      </c>
      <c r="C9" s="76" t="s">
        <v>114</v>
      </c>
      <c r="D9" s="7" t="s">
        <v>80</v>
      </c>
      <c r="E9" s="7">
        <f>'Aij calcs'!N100</f>
        <v>1.8975841298328979</v>
      </c>
      <c r="F9" s="7">
        <v>10.54</v>
      </c>
      <c r="G9" s="9">
        <v>7.73</v>
      </c>
      <c r="H9" s="9">
        <v>3.39</v>
      </c>
      <c r="I9" s="9">
        <v>0.63</v>
      </c>
    </row>
    <row r="10" spans="1:9">
      <c r="A10" s="81" t="s">
        <v>148</v>
      </c>
      <c r="B10" s="81" t="s">
        <v>149</v>
      </c>
      <c r="C10" s="81" t="s">
        <v>97</v>
      </c>
      <c r="D10" s="7" t="s">
        <v>80</v>
      </c>
      <c r="E10" s="7">
        <f>'Aij calcs'!N105</f>
        <v>9.62163030153474</v>
      </c>
      <c r="F10" s="7">
        <v>10.54</v>
      </c>
      <c r="G10" s="9">
        <v>7.73</v>
      </c>
      <c r="H10" s="9">
        <v>3.39</v>
      </c>
      <c r="I10" s="9">
        <v>0.63</v>
      </c>
    </row>
    <row r="11" spans="1:9">
      <c r="A11" s="83" t="s">
        <v>152</v>
      </c>
      <c r="B11" s="83" t="s">
        <v>153</v>
      </c>
      <c r="C11" s="83" t="s">
        <v>154</v>
      </c>
      <c r="D11" s="7" t="s">
        <v>80</v>
      </c>
      <c r="E11" s="7">
        <f>'Aij calcs'!N107</f>
        <v>11.50536305797038</v>
      </c>
      <c r="F11" s="7">
        <v>10.54</v>
      </c>
      <c r="G11" s="9">
        <v>7.73</v>
      </c>
      <c r="H11" s="9">
        <v>3.39</v>
      </c>
      <c r="I11" s="9">
        <v>0.63</v>
      </c>
    </row>
    <row r="12" spans="1:9">
      <c r="A12" s="95" t="s">
        <v>170</v>
      </c>
      <c r="B12" s="95" t="s">
        <v>171</v>
      </c>
      <c r="C12" s="7" t="s">
        <v>208</v>
      </c>
      <c r="D12" s="7" t="s">
        <v>80</v>
      </c>
      <c r="E12" s="7">
        <f>'Aij calcs'!N118</f>
        <v>0.46684153755172936</v>
      </c>
      <c r="F12" s="7">
        <v>10.54</v>
      </c>
      <c r="G12" s="9">
        <v>7.73</v>
      </c>
      <c r="H12" s="9">
        <v>3.39</v>
      </c>
      <c r="I12" s="9">
        <v>0.63</v>
      </c>
    </row>
    <row r="13" spans="1:9">
      <c r="A13" s="96" t="s">
        <v>172</v>
      </c>
      <c r="B13" s="96" t="s">
        <v>173</v>
      </c>
      <c r="C13" s="96" t="s">
        <v>174</v>
      </c>
      <c r="D13" s="7" t="s">
        <v>80</v>
      </c>
      <c r="E13" s="7">
        <f>'Aij calcs'!N119</f>
        <v>1.2563510365398405</v>
      </c>
      <c r="F13" s="7">
        <v>10.54</v>
      </c>
      <c r="G13" s="9">
        <v>7.73</v>
      </c>
      <c r="H13" s="9">
        <v>3.39</v>
      </c>
      <c r="I13" s="9">
        <v>0.63</v>
      </c>
    </row>
    <row r="14" spans="1:9">
      <c r="A14" s="97" t="s">
        <v>107</v>
      </c>
      <c r="B14" s="97" t="s">
        <v>175</v>
      </c>
      <c r="C14" s="7" t="s">
        <v>209</v>
      </c>
      <c r="D14" s="7" t="s">
        <v>80</v>
      </c>
      <c r="E14" s="7">
        <f>'Aij calcs'!N120</f>
        <v>0.97332331950856432</v>
      </c>
      <c r="F14" s="7">
        <v>10.54</v>
      </c>
      <c r="G14" s="9">
        <v>7.73</v>
      </c>
      <c r="H14" s="9">
        <v>3.39</v>
      </c>
      <c r="I14" s="9">
        <v>0.63</v>
      </c>
    </row>
    <row r="15" spans="1:9">
      <c r="A15" s="98" t="s">
        <v>176</v>
      </c>
      <c r="B15" s="98" t="s">
        <v>177</v>
      </c>
      <c r="C15" s="7" t="s">
        <v>210</v>
      </c>
      <c r="D15" s="7" t="s">
        <v>80</v>
      </c>
      <c r="E15" s="7">
        <f>'Aij calcs'!N121</f>
        <v>0.71004274748333385</v>
      </c>
      <c r="F15" s="7">
        <v>10.54</v>
      </c>
      <c r="G15" s="9">
        <v>7.73</v>
      </c>
      <c r="H15" s="9">
        <v>3.39</v>
      </c>
      <c r="I15" s="9">
        <v>0.63</v>
      </c>
    </row>
    <row r="16" spans="1:9">
      <c r="A16" s="99" t="s">
        <v>92</v>
      </c>
      <c r="B16" s="99" t="s">
        <v>140</v>
      </c>
      <c r="C16" s="76" t="s">
        <v>114</v>
      </c>
      <c r="D16" s="7" t="s">
        <v>81</v>
      </c>
      <c r="E16" s="7">
        <f>'Aij calcs'!Q100</f>
        <v>2.0363780145201962</v>
      </c>
      <c r="F16" s="7">
        <v>12.79</v>
      </c>
      <c r="G16" s="8">
        <v>13.88</v>
      </c>
      <c r="H16" s="8">
        <v>0.86</v>
      </c>
      <c r="I16" s="8">
        <v>2.39</v>
      </c>
    </row>
    <row r="17" spans="1:9">
      <c r="A17" s="100" t="s">
        <v>148</v>
      </c>
      <c r="B17" s="100" t="s">
        <v>149</v>
      </c>
      <c r="C17" s="81" t="s">
        <v>97</v>
      </c>
      <c r="D17" s="7" t="s">
        <v>81</v>
      </c>
      <c r="E17" s="7">
        <f>'Aij calcs'!Q105</f>
        <v>10.428159545164636</v>
      </c>
      <c r="F17" s="7">
        <v>12.79</v>
      </c>
      <c r="G17" s="8">
        <v>13.88</v>
      </c>
      <c r="H17" s="8">
        <v>0.86</v>
      </c>
      <c r="I17" s="8">
        <v>2.39</v>
      </c>
    </row>
    <row r="18" spans="1:9">
      <c r="A18" s="101" t="s">
        <v>152</v>
      </c>
      <c r="B18" s="101" t="s">
        <v>153</v>
      </c>
      <c r="C18" s="83" t="s">
        <v>154</v>
      </c>
      <c r="D18" s="7" t="s">
        <v>81</v>
      </c>
      <c r="E18" s="7">
        <f>'Aij calcs'!Q107</f>
        <v>21.439085539365035</v>
      </c>
      <c r="F18" s="7">
        <v>12.79</v>
      </c>
      <c r="G18" s="8">
        <v>13.88</v>
      </c>
      <c r="H18" s="8">
        <v>0.86</v>
      </c>
      <c r="I18" s="8">
        <v>2.39</v>
      </c>
    </row>
    <row r="19" spans="1:9">
      <c r="A19" s="102" t="s">
        <v>170</v>
      </c>
      <c r="B19" s="102" t="s">
        <v>171</v>
      </c>
      <c r="C19" s="7" t="s">
        <v>208</v>
      </c>
      <c r="D19" s="7" t="s">
        <v>81</v>
      </c>
      <c r="E19" s="7">
        <f>'Aij calcs'!Q118</f>
        <v>0.46841015719054652</v>
      </c>
      <c r="F19" s="7">
        <v>12.79</v>
      </c>
      <c r="G19" s="8">
        <v>13.88</v>
      </c>
      <c r="H19" s="8">
        <v>0.86</v>
      </c>
      <c r="I19" s="8">
        <v>2.39</v>
      </c>
    </row>
    <row r="20" spans="1:9">
      <c r="A20" s="103" t="s">
        <v>172</v>
      </c>
      <c r="B20" s="103" t="s">
        <v>173</v>
      </c>
      <c r="C20" s="96" t="s">
        <v>174</v>
      </c>
      <c r="D20" s="7" t="s">
        <v>81</v>
      </c>
      <c r="E20" s="7">
        <f>'Aij calcs'!Q119</f>
        <v>1.5825434159476877</v>
      </c>
      <c r="F20" s="7">
        <v>12.79</v>
      </c>
      <c r="G20" s="8">
        <v>13.88</v>
      </c>
      <c r="H20" s="8">
        <v>0.86</v>
      </c>
      <c r="I20" s="8">
        <v>2.39</v>
      </c>
    </row>
    <row r="21" spans="1:9">
      <c r="A21" s="104" t="s">
        <v>107</v>
      </c>
      <c r="B21" s="104" t="s">
        <v>175</v>
      </c>
      <c r="C21" s="7" t="s">
        <v>209</v>
      </c>
      <c r="D21" s="7" t="s">
        <v>81</v>
      </c>
      <c r="E21" s="7">
        <f>'Aij calcs'!Q120</f>
        <v>1.2733841313656928</v>
      </c>
      <c r="F21" s="7">
        <v>12.79</v>
      </c>
      <c r="G21" s="8">
        <v>13.88</v>
      </c>
      <c r="H21" s="8">
        <v>0.86</v>
      </c>
      <c r="I21" s="8">
        <v>2.39</v>
      </c>
    </row>
    <row r="22" spans="1:9">
      <c r="A22" s="105" t="s">
        <v>176</v>
      </c>
      <c r="B22" s="105" t="s">
        <v>177</v>
      </c>
      <c r="C22" s="7" t="s">
        <v>210</v>
      </c>
      <c r="D22" s="7" t="s">
        <v>81</v>
      </c>
      <c r="E22" s="7">
        <f>'Aij calcs'!Q121</f>
        <v>0.98293433437043665</v>
      </c>
      <c r="F22" s="7">
        <v>12.79</v>
      </c>
      <c r="G22" s="8">
        <v>13.88</v>
      </c>
      <c r="H22" s="8">
        <v>0.86</v>
      </c>
      <c r="I22" s="8">
        <v>2.39</v>
      </c>
    </row>
    <row r="23" spans="1:9">
      <c r="A23" s="99" t="s">
        <v>92</v>
      </c>
      <c r="B23" s="99" t="s">
        <v>140</v>
      </c>
      <c r="C23" s="76" t="s">
        <v>114</v>
      </c>
      <c r="D23" s="7" t="s">
        <v>82</v>
      </c>
      <c r="E23" s="7">
        <f>'Aij calcs'!T100</f>
        <v>4.0086666528980945</v>
      </c>
      <c r="F23" s="7">
        <v>83.99</v>
      </c>
      <c r="G23" s="8">
        <v>0.59</v>
      </c>
      <c r="H23" s="8">
        <v>2.59</v>
      </c>
      <c r="I23" s="8">
        <v>4.7300000000000004</v>
      </c>
    </row>
    <row r="24" spans="1:9">
      <c r="A24" s="100" t="s">
        <v>148</v>
      </c>
      <c r="B24" s="100" t="s">
        <v>149</v>
      </c>
      <c r="C24" s="81" t="s">
        <v>97</v>
      </c>
      <c r="D24" s="7" t="s">
        <v>82</v>
      </c>
      <c r="E24" s="7">
        <f>'Aij calcs'!T105</f>
        <v>1.6787105638912745</v>
      </c>
      <c r="F24" s="7">
        <v>83.99</v>
      </c>
      <c r="G24" s="8">
        <v>0.59</v>
      </c>
      <c r="H24" s="8">
        <v>2.59</v>
      </c>
      <c r="I24" s="8">
        <v>4.7300000000000004</v>
      </c>
    </row>
    <row r="25" spans="1:9">
      <c r="A25" s="101" t="s">
        <v>152</v>
      </c>
      <c r="B25" s="101" t="s">
        <v>153</v>
      </c>
      <c r="C25" s="83" t="s">
        <v>154</v>
      </c>
      <c r="D25" s="7" t="s">
        <v>82</v>
      </c>
      <c r="E25" s="7">
        <f>'Aij calcs'!T107</f>
        <v>0.71229094081421684</v>
      </c>
      <c r="F25" s="7">
        <v>83.99</v>
      </c>
      <c r="G25" s="8">
        <v>0.59</v>
      </c>
      <c r="H25" s="8">
        <v>2.59</v>
      </c>
      <c r="I25" s="8">
        <v>4.7300000000000004</v>
      </c>
    </row>
    <row r="26" spans="1:9">
      <c r="A26" s="102" t="s">
        <v>170</v>
      </c>
      <c r="B26" s="102" t="s">
        <v>171</v>
      </c>
      <c r="C26" s="7" t="s">
        <v>208</v>
      </c>
      <c r="D26" s="7" t="s">
        <v>82</v>
      </c>
      <c r="E26" s="7">
        <f>'Aij calcs'!T118</f>
        <v>0.1000974120930596</v>
      </c>
      <c r="F26" s="7">
        <v>83.99</v>
      </c>
      <c r="G26" s="8">
        <v>0.59</v>
      </c>
      <c r="H26" s="8">
        <v>2.59</v>
      </c>
      <c r="I26" s="8">
        <v>4.7300000000000004</v>
      </c>
    </row>
    <row r="27" spans="1:9">
      <c r="A27" s="103" t="s">
        <v>172</v>
      </c>
      <c r="B27" s="103" t="s">
        <v>173</v>
      </c>
      <c r="C27" s="96" t="s">
        <v>174</v>
      </c>
      <c r="D27" s="7" t="s">
        <v>82</v>
      </c>
      <c r="E27" s="7">
        <f>'Aij calcs'!T119</f>
        <v>5.0530528291195947E-2</v>
      </c>
      <c r="F27" s="7">
        <v>83.99</v>
      </c>
      <c r="G27" s="8">
        <v>0.59</v>
      </c>
      <c r="H27" s="8">
        <v>2.59</v>
      </c>
      <c r="I27" s="8">
        <v>4.7300000000000004</v>
      </c>
    </row>
    <row r="28" spans="1:9">
      <c r="A28" s="104" t="s">
        <v>107</v>
      </c>
      <c r="B28" s="104" t="s">
        <v>175</v>
      </c>
      <c r="C28" s="7" t="s">
        <v>209</v>
      </c>
      <c r="D28" s="7" t="s">
        <v>82</v>
      </c>
      <c r="E28" s="7">
        <f>'Aij calcs'!T120</f>
        <v>5.0243118053383738E-2</v>
      </c>
      <c r="F28" s="7">
        <v>83.99</v>
      </c>
      <c r="G28" s="8">
        <v>0.59</v>
      </c>
      <c r="H28" s="8">
        <v>2.59</v>
      </c>
      <c r="I28" s="8">
        <v>4.7300000000000004</v>
      </c>
    </row>
    <row r="29" spans="1:9">
      <c r="A29" s="105" t="s">
        <v>176</v>
      </c>
      <c r="B29" s="105" t="s">
        <v>177</v>
      </c>
      <c r="C29" s="7" t="s">
        <v>210</v>
      </c>
      <c r="D29" s="7" t="s">
        <v>82</v>
      </c>
      <c r="E29" s="7">
        <f>'Aij calcs'!T121</f>
        <v>0.78579397527320971</v>
      </c>
      <c r="F29" s="7">
        <v>83.99</v>
      </c>
      <c r="G29" s="8">
        <v>0.59</v>
      </c>
      <c r="H29" s="8">
        <v>2.59</v>
      </c>
      <c r="I29" s="8">
        <v>4.7300000000000004</v>
      </c>
    </row>
    <row r="30" spans="1:9">
      <c r="A30" s="99" t="s">
        <v>92</v>
      </c>
      <c r="B30" s="99" t="s">
        <v>140</v>
      </c>
      <c r="C30" s="76" t="s">
        <v>114</v>
      </c>
      <c r="D30" s="7" t="s">
        <v>83</v>
      </c>
      <c r="E30" s="7">
        <f>'Aij calcs'!W100</f>
        <v>2.635929731390934</v>
      </c>
      <c r="F30" s="7">
        <v>2.2400000000000002</v>
      </c>
      <c r="G30" s="8">
        <v>8.66</v>
      </c>
      <c r="H30" s="8">
        <v>2.08</v>
      </c>
      <c r="I30" s="8">
        <v>3.49</v>
      </c>
    </row>
    <row r="31" spans="1:9">
      <c r="A31" s="100" t="s">
        <v>148</v>
      </c>
      <c r="B31" s="100" t="s">
        <v>149</v>
      </c>
      <c r="C31" s="81" t="s">
        <v>97</v>
      </c>
      <c r="D31" s="7" t="s">
        <v>83</v>
      </c>
      <c r="E31" s="7">
        <f>'Aij calcs'!W105</f>
        <v>24.309756034713057</v>
      </c>
      <c r="F31" s="7">
        <v>2.2400000000000002</v>
      </c>
      <c r="G31" s="8">
        <v>8.66</v>
      </c>
      <c r="H31" s="8">
        <v>2.08</v>
      </c>
      <c r="I31" s="8">
        <v>3.49</v>
      </c>
    </row>
    <row r="32" spans="1:9">
      <c r="A32" s="101" t="s">
        <v>152</v>
      </c>
      <c r="B32" s="101" t="s">
        <v>153</v>
      </c>
      <c r="C32" s="83" t="s">
        <v>154</v>
      </c>
      <c r="D32" s="7" t="s">
        <v>83</v>
      </c>
      <c r="E32" s="7">
        <f>'Aij calcs'!W107</f>
        <v>21.018812260419505</v>
      </c>
      <c r="F32" s="7">
        <v>2.2400000000000002</v>
      </c>
      <c r="G32" s="8">
        <v>8.66</v>
      </c>
      <c r="H32" s="8">
        <v>2.08</v>
      </c>
      <c r="I32" s="8">
        <v>3.49</v>
      </c>
    </row>
    <row r="33" spans="1:9">
      <c r="A33" s="102" t="s">
        <v>170</v>
      </c>
      <c r="B33" s="102" t="s">
        <v>171</v>
      </c>
      <c r="C33" s="7" t="s">
        <v>208</v>
      </c>
      <c r="D33" s="7" t="s">
        <v>83</v>
      </c>
      <c r="E33" s="7">
        <f>'Aij calcs'!W118</f>
        <v>1.1153739264591449</v>
      </c>
      <c r="F33" s="7">
        <v>2.2400000000000002</v>
      </c>
      <c r="G33" s="8">
        <v>8.66</v>
      </c>
      <c r="H33" s="8">
        <v>2.08</v>
      </c>
      <c r="I33" s="8">
        <v>3.49</v>
      </c>
    </row>
    <row r="34" spans="1:9">
      <c r="A34" s="103" t="s">
        <v>172</v>
      </c>
      <c r="B34" s="103" t="s">
        <v>173</v>
      </c>
      <c r="C34" s="96" t="s">
        <v>174</v>
      </c>
      <c r="D34" s="7" t="s">
        <v>83</v>
      </c>
      <c r="E34" s="7">
        <f>'Aij calcs'!W119</f>
        <v>1.2988000088793501</v>
      </c>
      <c r="F34" s="7">
        <v>2.2400000000000002</v>
      </c>
      <c r="G34" s="8">
        <v>8.66</v>
      </c>
      <c r="H34" s="8">
        <v>2.08</v>
      </c>
      <c r="I34" s="8">
        <v>3.49</v>
      </c>
    </row>
    <row r="35" spans="1:9">
      <c r="A35" s="104" t="s">
        <v>107</v>
      </c>
      <c r="B35" s="104" t="s">
        <v>175</v>
      </c>
      <c r="C35" s="7" t="s">
        <v>209</v>
      </c>
      <c r="D35" s="7" t="s">
        <v>83</v>
      </c>
      <c r="E35" s="7">
        <f>'Aij calcs'!W120</f>
        <v>1.3164060042456551</v>
      </c>
      <c r="F35" s="7">
        <v>2.2400000000000002</v>
      </c>
      <c r="G35" s="8">
        <v>8.66</v>
      </c>
      <c r="H35" s="8">
        <v>2.08</v>
      </c>
      <c r="I35" s="8">
        <v>3.49</v>
      </c>
    </row>
    <row r="36" spans="1:9">
      <c r="A36" s="105" t="s">
        <v>176</v>
      </c>
      <c r="B36" s="105" t="s">
        <v>177</v>
      </c>
      <c r="C36" s="7" t="s">
        <v>210</v>
      </c>
      <c r="D36" s="7" t="s">
        <v>83</v>
      </c>
      <c r="E36" s="7">
        <f>'Aij calcs'!W121</f>
        <v>2.3176551392290783</v>
      </c>
      <c r="F36" s="7">
        <v>2.2400000000000002</v>
      </c>
      <c r="G36" s="8">
        <v>8.66</v>
      </c>
      <c r="H36" s="8">
        <v>2.08</v>
      </c>
      <c r="I36" s="8">
        <v>3.49</v>
      </c>
    </row>
    <row r="37" spans="1:9">
      <c r="A37" s="99" t="s">
        <v>92</v>
      </c>
      <c r="B37" s="99" t="s">
        <v>140</v>
      </c>
      <c r="C37" s="76" t="s">
        <v>114</v>
      </c>
      <c r="D37" s="7" t="s">
        <v>84</v>
      </c>
      <c r="E37" s="7">
        <f>'Aij calcs'!Z100</f>
        <v>2.9176838481323752</v>
      </c>
      <c r="F37" s="7">
        <v>9.92</v>
      </c>
      <c r="G37" s="8">
        <v>14.86</v>
      </c>
      <c r="H37" s="8">
        <v>0.28999999999999998</v>
      </c>
      <c r="I37" s="8">
        <v>2.12</v>
      </c>
    </row>
    <row r="38" spans="1:9">
      <c r="A38" s="100" t="s">
        <v>148</v>
      </c>
      <c r="B38" s="100" t="s">
        <v>149</v>
      </c>
      <c r="C38" s="81" t="s">
        <v>97</v>
      </c>
      <c r="D38" s="7" t="s">
        <v>84</v>
      </c>
      <c r="E38" s="7">
        <f>'Aij calcs'!Z105</f>
        <v>8.6449001117777762</v>
      </c>
      <c r="F38" s="7">
        <v>9.92</v>
      </c>
      <c r="G38" s="8">
        <v>14.86</v>
      </c>
      <c r="H38" s="8">
        <v>0.28999999999999998</v>
      </c>
      <c r="I38" s="8">
        <v>2.12</v>
      </c>
    </row>
    <row r="39" spans="1:9">
      <c r="A39" s="101" t="s">
        <v>152</v>
      </c>
      <c r="B39" s="101" t="s">
        <v>153</v>
      </c>
      <c r="C39" s="83" t="s">
        <v>154</v>
      </c>
      <c r="D39" s="7" t="s">
        <v>84</v>
      </c>
      <c r="E39" s="7">
        <f>'Aij calcs'!Z107</f>
        <v>23.68504189209478</v>
      </c>
      <c r="F39" s="7">
        <v>9.92</v>
      </c>
      <c r="G39" s="8">
        <v>14.86</v>
      </c>
      <c r="H39" s="8">
        <v>0.28999999999999998</v>
      </c>
      <c r="I39" s="8">
        <v>2.12</v>
      </c>
    </row>
    <row r="40" spans="1:9">
      <c r="A40" s="102" t="s">
        <v>170</v>
      </c>
      <c r="B40" s="102" t="s">
        <v>171</v>
      </c>
      <c r="C40" s="7" t="s">
        <v>208</v>
      </c>
      <c r="D40" s="7" t="s">
        <v>84</v>
      </c>
      <c r="E40" s="7">
        <f>'Aij calcs'!Z118</f>
        <v>0.17901841981210204</v>
      </c>
      <c r="F40" s="7">
        <v>9.92</v>
      </c>
      <c r="G40" s="8">
        <v>14.86</v>
      </c>
      <c r="H40" s="8">
        <v>0.28999999999999998</v>
      </c>
      <c r="I40" s="8">
        <v>2.12</v>
      </c>
    </row>
    <row r="41" spans="1:9">
      <c r="A41" s="103" t="s">
        <v>172</v>
      </c>
      <c r="B41" s="103" t="s">
        <v>173</v>
      </c>
      <c r="C41" s="96" t="s">
        <v>174</v>
      </c>
      <c r="D41" s="7" t="s">
        <v>84</v>
      </c>
      <c r="E41" s="7">
        <f>'Aij calcs'!Z119</f>
        <v>2.4680363489066095</v>
      </c>
      <c r="F41" s="7">
        <v>9.92</v>
      </c>
      <c r="G41" s="8">
        <v>14.86</v>
      </c>
      <c r="H41" s="8">
        <v>0.28999999999999998</v>
      </c>
      <c r="I41" s="8">
        <v>2.12</v>
      </c>
    </row>
    <row r="42" spans="1:9">
      <c r="A42" s="104" t="s">
        <v>107</v>
      </c>
      <c r="B42" s="104" t="s">
        <v>175</v>
      </c>
      <c r="C42" s="7" t="s">
        <v>209</v>
      </c>
      <c r="D42" s="7" t="s">
        <v>84</v>
      </c>
      <c r="E42" s="7">
        <f>'Aij calcs'!Z120</f>
        <v>1.471172491048595</v>
      </c>
      <c r="F42" s="7">
        <v>9.92</v>
      </c>
      <c r="G42" s="8">
        <v>14.86</v>
      </c>
      <c r="H42" s="8">
        <v>0.28999999999999998</v>
      </c>
      <c r="I42" s="8">
        <v>2.12</v>
      </c>
    </row>
    <row r="43" spans="1:9">
      <c r="A43" s="105" t="s">
        <v>176</v>
      </c>
      <c r="B43" s="105" t="s">
        <v>177</v>
      </c>
      <c r="C43" s="7" t="s">
        <v>210</v>
      </c>
      <c r="D43" s="7" t="s">
        <v>84</v>
      </c>
      <c r="E43" s="7">
        <f>'Aij calcs'!Z121</f>
        <v>2.1740968327067245</v>
      </c>
      <c r="F43" s="7">
        <v>9.92</v>
      </c>
      <c r="G43" s="8">
        <v>14.86</v>
      </c>
      <c r="H43" s="8">
        <v>0.28999999999999998</v>
      </c>
      <c r="I43" s="8">
        <v>2.12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Aij calcs</vt:lpstr>
      <vt:lpstr>for ggplot2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Cameron Thrash</dc:creator>
  <cp:lastModifiedBy>Cameron Thrash</cp:lastModifiedBy>
  <dcterms:created xsi:type="dcterms:W3CDTF">2016-04-22T17:05:44Z</dcterms:created>
  <dcterms:modified xsi:type="dcterms:W3CDTF">2017-05-10T13:38:40Z</dcterms:modified>
</cp:coreProperties>
</file>