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zellevy/Desktop/"/>
    </mc:Choice>
  </mc:AlternateContent>
  <xr:revisionPtr revIDLastSave="0" documentId="13_ncr:1_{EA52E30F-ABF8-B746-AA49-257FF44A376D}" xr6:coauthVersionLast="36" xr6:coauthVersionMax="36" xr10:uidLastSave="{00000000-0000-0000-0000-000000000000}"/>
  <bookViews>
    <workbookView xWindow="0" yWindow="460" windowWidth="19060" windowHeight="16180" activeTab="4" xr2:uid="{D4E9E2D7-4712-7941-863D-58E0893BF64C}"/>
  </bookViews>
  <sheets>
    <sheet name="Fig. 2" sheetId="1" r:id="rId1"/>
    <sheet name="Fig. 3" sheetId="3" r:id="rId2"/>
    <sheet name="Fig. 4" sheetId="5" r:id="rId3"/>
    <sheet name="Fig. 6A" sheetId="6" r:id="rId4"/>
    <sheet name="Fig. 8" sheetId="9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3" i="9" l="1"/>
  <c r="E343" i="9"/>
  <c r="E342" i="9"/>
  <c r="G342" i="9" s="1"/>
  <c r="G341" i="9"/>
  <c r="E341" i="9"/>
  <c r="E340" i="9"/>
  <c r="G340" i="9" s="1"/>
  <c r="G339" i="9"/>
  <c r="E339" i="9"/>
  <c r="E338" i="9"/>
  <c r="G338" i="9" s="1"/>
  <c r="G337" i="9"/>
  <c r="E337" i="9"/>
  <c r="E336" i="9"/>
  <c r="G336" i="9" s="1"/>
  <c r="G335" i="9"/>
  <c r="E335" i="9"/>
  <c r="E334" i="9"/>
  <c r="G334" i="9" s="1"/>
  <c r="E333" i="9"/>
  <c r="G333" i="9" s="1"/>
  <c r="E332" i="9"/>
  <c r="G332" i="9" s="1"/>
  <c r="E331" i="9"/>
  <c r="G331" i="9" s="1"/>
  <c r="E330" i="9"/>
  <c r="G330" i="9" s="1"/>
  <c r="E329" i="9"/>
  <c r="G329" i="9" s="1"/>
  <c r="E328" i="9"/>
  <c r="G328" i="9" s="1"/>
  <c r="E327" i="9"/>
  <c r="G327" i="9" s="1"/>
  <c r="E326" i="9"/>
  <c r="G326" i="9" s="1"/>
  <c r="E325" i="9"/>
  <c r="G325" i="9" s="1"/>
  <c r="E6" i="1" l="1"/>
  <c r="B6" i="1"/>
  <c r="K14" i="6" l="1"/>
  <c r="I14" i="6"/>
  <c r="J14" i="6" s="1"/>
  <c r="I15" i="6"/>
  <c r="I7" i="6"/>
  <c r="J7" i="6"/>
  <c r="K27" i="6"/>
  <c r="J16" i="6"/>
  <c r="I18" i="6"/>
  <c r="H6" i="3"/>
  <c r="O7" i="1" l="1"/>
  <c r="N7" i="1"/>
  <c r="M7" i="1"/>
  <c r="O6" i="1"/>
  <c r="N6" i="1"/>
  <c r="M6" i="1"/>
  <c r="I5" i="5"/>
  <c r="E299" i="9"/>
  <c r="E298" i="9"/>
  <c r="G298" i="9" s="1"/>
  <c r="E297" i="9"/>
  <c r="E296" i="9"/>
  <c r="E295" i="9"/>
  <c r="E294" i="9"/>
  <c r="E293" i="9"/>
  <c r="E292" i="9"/>
  <c r="E291" i="9"/>
  <c r="E290" i="9"/>
  <c r="E289" i="9"/>
  <c r="G289" i="9" s="1"/>
  <c r="E288" i="9"/>
  <c r="E287" i="9"/>
  <c r="E286" i="9"/>
  <c r="E285" i="9"/>
  <c r="E284" i="9"/>
  <c r="E283" i="9"/>
  <c r="E282" i="9"/>
  <c r="E281" i="9"/>
  <c r="F280" i="9" s="1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F261" i="9" s="1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F232" i="9" s="1"/>
  <c r="E232" i="9"/>
  <c r="E230" i="9"/>
  <c r="G229" i="9"/>
  <c r="E229" i="9"/>
  <c r="E228" i="9"/>
  <c r="E227" i="9"/>
  <c r="E226" i="9"/>
  <c r="G226" i="9" s="1"/>
  <c r="E225" i="9"/>
  <c r="E224" i="9"/>
  <c r="E223" i="9"/>
  <c r="E222" i="9"/>
  <c r="F221" i="9" s="1"/>
  <c r="E221" i="9"/>
  <c r="E220" i="9"/>
  <c r="E219" i="9"/>
  <c r="E218" i="9"/>
  <c r="E217" i="9"/>
  <c r="E216" i="9"/>
  <c r="G215" i="9"/>
  <c r="E215" i="9"/>
  <c r="E214" i="9"/>
  <c r="E213" i="9"/>
  <c r="E212" i="9"/>
  <c r="E211" i="9"/>
  <c r="E210" i="9"/>
  <c r="F210" i="9" s="1"/>
  <c r="E207" i="9"/>
  <c r="E206" i="9"/>
  <c r="E205" i="9"/>
  <c r="E204" i="9"/>
  <c r="E203" i="9"/>
  <c r="E202" i="9"/>
  <c r="E201" i="9"/>
  <c r="E200" i="9"/>
  <c r="E199" i="9"/>
  <c r="E198" i="9"/>
  <c r="E197" i="9"/>
  <c r="E196" i="9"/>
  <c r="F196" i="9" s="1"/>
  <c r="E195" i="9"/>
  <c r="E194" i="9"/>
  <c r="E193" i="9"/>
  <c r="E192" i="9"/>
  <c r="E191" i="9"/>
  <c r="E190" i="9"/>
  <c r="F189" i="9" s="1"/>
  <c r="E189" i="9"/>
  <c r="G189" i="9" s="1"/>
  <c r="E188" i="9"/>
  <c r="E187" i="9"/>
  <c r="E186" i="9"/>
  <c r="E185" i="9"/>
  <c r="E184" i="9"/>
  <c r="E183" i="9"/>
  <c r="E182" i="9"/>
  <c r="E181" i="9"/>
  <c r="E180" i="9"/>
  <c r="G179" i="9"/>
  <c r="E179" i="9"/>
  <c r="E178" i="9"/>
  <c r="E177" i="9"/>
  <c r="E176" i="9"/>
  <c r="F174" i="9" s="1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G147" i="9" s="1"/>
  <c r="E148" i="9"/>
  <c r="E147" i="9"/>
  <c r="E145" i="9"/>
  <c r="E144" i="9"/>
  <c r="E143" i="9"/>
  <c r="E142" i="9"/>
  <c r="E141" i="9"/>
  <c r="E140" i="9"/>
  <c r="E139" i="9"/>
  <c r="E138" i="9"/>
  <c r="F137" i="9"/>
  <c r="E137" i="9"/>
  <c r="E136" i="9"/>
  <c r="E135" i="9"/>
  <c r="E134" i="9"/>
  <c r="E133" i="9"/>
  <c r="E132" i="9"/>
  <c r="G131" i="9" s="1"/>
  <c r="F131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G117" i="9" s="1"/>
  <c r="E119" i="9"/>
  <c r="E118" i="9"/>
  <c r="E117" i="9"/>
  <c r="F117" i="9" s="1"/>
  <c r="E116" i="9"/>
  <c r="E115" i="9"/>
  <c r="E114" i="9"/>
  <c r="E113" i="9"/>
  <c r="E112" i="9"/>
  <c r="E111" i="9"/>
  <c r="E110" i="9"/>
  <c r="E109" i="9"/>
  <c r="E108" i="9"/>
  <c r="E107" i="9"/>
  <c r="E105" i="9"/>
  <c r="E104" i="9"/>
  <c r="E103" i="9"/>
  <c r="E102" i="9"/>
  <c r="E101" i="9"/>
  <c r="G101" i="9" s="1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G75" i="9" s="1"/>
  <c r="E76" i="9"/>
  <c r="E75" i="9"/>
  <c r="E74" i="9"/>
  <c r="E73" i="9"/>
  <c r="E72" i="9"/>
  <c r="E71" i="9"/>
  <c r="E70" i="9"/>
  <c r="E69" i="9"/>
  <c r="E68" i="9"/>
  <c r="E67" i="9"/>
  <c r="E62" i="9"/>
  <c r="D62" i="9"/>
  <c r="E61" i="9"/>
  <c r="D61" i="9"/>
  <c r="E45" i="9"/>
  <c r="D45" i="9"/>
  <c r="E44" i="9"/>
  <c r="D44" i="9"/>
  <c r="E20" i="9"/>
  <c r="D20" i="9"/>
  <c r="E19" i="9"/>
  <c r="D19" i="9"/>
  <c r="E18" i="9"/>
  <c r="D18" i="9"/>
  <c r="F268" i="9" l="1"/>
  <c r="F83" i="9"/>
  <c r="F101" i="9"/>
  <c r="G107" i="9"/>
  <c r="G155" i="9"/>
  <c r="G196" i="9"/>
  <c r="G261" i="9"/>
  <c r="F75" i="9"/>
  <c r="F91" i="9"/>
  <c r="G91" i="9"/>
  <c r="F112" i="9"/>
  <c r="G127" i="9"/>
  <c r="G137" i="9"/>
  <c r="F147" i="9"/>
  <c r="G200" i="9"/>
  <c r="G210" i="9"/>
  <c r="F215" i="9"/>
  <c r="F229" i="9"/>
  <c r="G280" i="9"/>
  <c r="G67" i="9"/>
  <c r="G121" i="9"/>
  <c r="G166" i="9"/>
  <c r="G174" i="9"/>
  <c r="F179" i="9"/>
  <c r="G221" i="9"/>
  <c r="G232" i="9"/>
  <c r="F244" i="9"/>
  <c r="F67" i="9"/>
  <c r="F155" i="9"/>
  <c r="F298" i="9"/>
  <c r="G83" i="9"/>
  <c r="F107" i="9"/>
  <c r="G112" i="9"/>
  <c r="F121" i="9"/>
  <c r="F127" i="9"/>
  <c r="F166" i="9"/>
  <c r="F200" i="9"/>
  <c r="F226" i="9"/>
  <c r="G244" i="9"/>
  <c r="G268" i="9"/>
  <c r="F289" i="9"/>
  <c r="I27" i="6" l="1"/>
  <c r="I26" i="6"/>
  <c r="I25" i="6"/>
  <c r="I24" i="6"/>
  <c r="I23" i="6"/>
  <c r="I22" i="6"/>
  <c r="J22" i="6" s="1"/>
  <c r="I21" i="6"/>
  <c r="I20" i="6"/>
  <c r="J20" i="6" s="1"/>
  <c r="I19" i="6"/>
  <c r="I17" i="6"/>
  <c r="I16" i="6"/>
  <c r="I13" i="6"/>
  <c r="I12" i="6"/>
  <c r="J12" i="6" s="1"/>
  <c r="I11" i="6"/>
  <c r="I10" i="6"/>
  <c r="I9" i="6"/>
  <c r="I8" i="6"/>
  <c r="J23" i="6" l="1"/>
  <c r="L27" i="6" s="1"/>
  <c r="J10" i="6"/>
  <c r="J13" i="5"/>
  <c r="I13" i="5"/>
  <c r="J12" i="5"/>
  <c r="I12" i="5"/>
  <c r="J11" i="5"/>
  <c r="I11" i="5"/>
  <c r="J9" i="5"/>
  <c r="I9" i="5"/>
  <c r="J8" i="5"/>
  <c r="I8" i="5"/>
  <c r="J7" i="5"/>
  <c r="I7" i="5"/>
  <c r="J5" i="5"/>
  <c r="J4" i="5"/>
  <c r="I4" i="5"/>
  <c r="J3" i="5"/>
  <c r="I3" i="5"/>
  <c r="I18" i="3"/>
  <c r="H18" i="3"/>
  <c r="I9" i="3"/>
  <c r="H9" i="3"/>
  <c r="I17" i="3"/>
  <c r="H17" i="3"/>
  <c r="I8" i="3"/>
  <c r="H8" i="3"/>
  <c r="I16" i="3"/>
  <c r="H16" i="3"/>
  <c r="I7" i="3"/>
  <c r="H7" i="3"/>
  <c r="I15" i="3"/>
  <c r="H15" i="3"/>
  <c r="I6" i="3"/>
  <c r="I14" i="3"/>
  <c r="H14" i="3"/>
  <c r="I5" i="3"/>
  <c r="H5" i="3"/>
  <c r="I13" i="3"/>
  <c r="H13" i="3"/>
  <c r="I4" i="3"/>
  <c r="H4" i="3"/>
  <c r="K7" i="1"/>
  <c r="J7" i="1"/>
  <c r="I7" i="1"/>
  <c r="H7" i="1"/>
  <c r="G7" i="1"/>
  <c r="F7" i="1"/>
  <c r="E7" i="1"/>
  <c r="D7" i="1"/>
  <c r="C7" i="1"/>
  <c r="B7" i="1"/>
  <c r="K6" i="1"/>
  <c r="J6" i="1"/>
  <c r="I6" i="1"/>
  <c r="H6" i="1"/>
  <c r="G6" i="1"/>
  <c r="F6" i="1"/>
  <c r="D6" i="1"/>
  <c r="C6" i="1"/>
  <c r="L14" i="6" l="1"/>
</calcChain>
</file>

<file path=xl/sharedStrings.xml><?xml version="1.0" encoding="utf-8"?>
<sst xmlns="http://schemas.openxmlformats.org/spreadsheetml/2006/main" count="613" uniqueCount="402">
  <si>
    <t>TT</t>
  </si>
  <si>
    <t>HeLa</t>
  </si>
  <si>
    <t>HEK293</t>
  </si>
  <si>
    <t>K1</t>
  </si>
  <si>
    <t>A549</t>
  </si>
  <si>
    <t>Nthy-ori-3.1</t>
  </si>
  <si>
    <t>Daoy</t>
  </si>
  <si>
    <t>MCF7</t>
  </si>
  <si>
    <t>A431</t>
  </si>
  <si>
    <t>HK-2</t>
  </si>
  <si>
    <t>ave</t>
  </si>
  <si>
    <t>pM+104/pCGRP</t>
  </si>
  <si>
    <t>M+104 (% Renilla)</t>
  </si>
  <si>
    <t>rAAV serotype transduction in MTC cell line TT</t>
  </si>
  <si>
    <t>Low MOI  2e3 vg/cell</t>
  </si>
  <si>
    <t>Ave</t>
  </si>
  <si>
    <t>High MOI 1e4 vg/cell</t>
  </si>
  <si>
    <t>AAV1</t>
  </si>
  <si>
    <t>AAV2</t>
  </si>
  <si>
    <t>AAV3</t>
  </si>
  <si>
    <t>AAV4</t>
  </si>
  <si>
    <t>AAV5</t>
  </si>
  <si>
    <t>AAV6</t>
  </si>
  <si>
    <t>exp1</t>
  </si>
  <si>
    <t>exp2</t>
  </si>
  <si>
    <t>exp3</t>
  </si>
  <si>
    <t>exp4</t>
  </si>
  <si>
    <t>ave exp</t>
  </si>
  <si>
    <t>uninf</t>
  </si>
  <si>
    <t>pCBA</t>
  </si>
  <si>
    <t>pM+104</t>
  </si>
  <si>
    <t>area</t>
  </si>
  <si>
    <t>mean</t>
  </si>
  <si>
    <t>stdDev</t>
  </si>
  <si>
    <t>min thr</t>
  </si>
  <si>
    <t>max thr</t>
  </si>
  <si>
    <t>Normalized to uninf</t>
  </si>
  <si>
    <t>tumor averages</t>
  </si>
  <si>
    <t>44D7 - tumor M104 - G20X.tif</t>
  </si>
  <si>
    <t>44D6 - tumor M104 - G20X.tif</t>
  </si>
  <si>
    <t>44D5 - tumor M104 - G20X.tif</t>
  </si>
  <si>
    <t>43C2 - tumor M104 - G20x.tif</t>
  </si>
  <si>
    <t>43C1 - tumor M104 - G20x.tif</t>
  </si>
  <si>
    <t>42B1 - tumor M104 - G20x.tif</t>
  </si>
  <si>
    <t>42A1 - tumor M104 - G20x.tif</t>
  </si>
  <si>
    <t>39C1 - tumor M104 - G20X.tif</t>
  </si>
  <si>
    <t>39B1 - tumor M104 - G20x.tif</t>
  </si>
  <si>
    <t>Ave total</t>
  </si>
  <si>
    <t>37C2 - CBA tumor - G20x.tif</t>
  </si>
  <si>
    <t>37C1 - CBA tumor - G20x.tif</t>
  </si>
  <si>
    <t>40A2 - CBA tumor - G20x.tif</t>
  </si>
  <si>
    <t>38D3 - CBA tumor - G20x.tif</t>
  </si>
  <si>
    <t>38D2 - CBA tumor - G20x.tif</t>
  </si>
  <si>
    <t>38D1 - CBA tumor - G20x.tif</t>
  </si>
  <si>
    <t>38B2 - CBA tumor - G20x.tif</t>
  </si>
  <si>
    <t>38B1 - CBA tumor - G20x.tif</t>
  </si>
  <si>
    <t>pCGRP</t>
  </si>
  <si>
    <t>tumor</t>
  </si>
  <si>
    <t>tumor GFP%DAPI avg (%)</t>
  </si>
  <si>
    <t>tumor std GFP%DAPI (%)</t>
  </si>
  <si>
    <t>Uninfected</t>
  </si>
  <si>
    <t>Uninfected average</t>
  </si>
  <si>
    <t>48hr CBA average</t>
  </si>
  <si>
    <t>72hr CBA average</t>
  </si>
  <si>
    <t>48hr M+104 2e10</t>
  </si>
  <si>
    <t>48hr M+104 10e10</t>
  </si>
  <si>
    <t>2e10 ave</t>
  </si>
  <si>
    <t>10e10 ave</t>
  </si>
  <si>
    <t>72hr M+104 2e10</t>
  </si>
  <si>
    <t>72hr M+104 10e10</t>
  </si>
  <si>
    <t>48hr pM+104 2e10</t>
  </si>
  <si>
    <t>48hr pM+104 10e10</t>
  </si>
  <si>
    <t>pCBA 48 hpi 2e10</t>
  </si>
  <si>
    <t>pCBA 72 hpi 2e10</t>
  </si>
  <si>
    <t>First Experiment 2e10 vg</t>
  </si>
  <si>
    <t>2nd experiment 2e10 vs 10e10</t>
  </si>
  <si>
    <t>sample</t>
  </si>
  <si>
    <t>GFP count</t>
  </si>
  <si>
    <t>DAPI count</t>
  </si>
  <si>
    <t>GFP%DAPI</t>
  </si>
  <si>
    <t>GFP%DAPI avg</t>
  </si>
  <si>
    <t>GFP%DAPI stdev</t>
  </si>
  <si>
    <t>48hr uninfect</t>
  </si>
  <si>
    <t>111_3B_NONE_(2)</t>
  </si>
  <si>
    <t>111_3A_NONE_ (2)</t>
  </si>
  <si>
    <t>111_2B_NONE_1</t>
  </si>
  <si>
    <t>111_2B_NONE</t>
  </si>
  <si>
    <t>111_2A_NONE</t>
  </si>
  <si>
    <t>111_1B_NONE_1</t>
  </si>
  <si>
    <t>111_1B_NONE</t>
  </si>
  <si>
    <t>111_1A_NONE</t>
  </si>
  <si>
    <t>48hr CBA 2e10</t>
  </si>
  <si>
    <t>133_4CIII_CBA_1</t>
  </si>
  <si>
    <t>133_4CIII_CBA</t>
  </si>
  <si>
    <t>133_4BIII_CBA_INJECT_1</t>
  </si>
  <si>
    <t>133_4BIII_CBA_INJECT</t>
  </si>
  <si>
    <t>133_4BIII_CBA_1</t>
  </si>
  <si>
    <t>133_3BIII_CBA_INJECT</t>
  </si>
  <si>
    <t>133_2CIII_CBA_1</t>
  </si>
  <si>
    <t>133_2CIII_CBA</t>
  </si>
  <si>
    <t>134_4BIII_CBA_1</t>
  </si>
  <si>
    <t>134_4BIII_CBA</t>
  </si>
  <si>
    <t>134_3BIII_CBA_2</t>
  </si>
  <si>
    <t>134_3BIII_CBA_1</t>
  </si>
  <si>
    <t>134_3BIII_CBA_</t>
  </si>
  <si>
    <t>134_2BIII_CBA_</t>
  </si>
  <si>
    <t>134_1BIII_CBA_1</t>
  </si>
  <si>
    <t>134_1BIII_CBA_</t>
  </si>
  <si>
    <t>136_4BII_CBA_2</t>
  </si>
  <si>
    <t>136_4BII_CBA_1</t>
  </si>
  <si>
    <t>136_4BII_CBA_1 (2)</t>
  </si>
  <si>
    <t>136_4BII_CBA_</t>
  </si>
  <si>
    <t>136_4BII_CBA_ (2)</t>
  </si>
  <si>
    <t>136_3BII_CBA_1</t>
  </si>
  <si>
    <t>136_3BII_CBA_2</t>
  </si>
  <si>
    <t>136_3BII_CBA_</t>
  </si>
  <si>
    <t>136_2BII_CBA_</t>
  </si>
  <si>
    <t>136_1BII_CBA_</t>
  </si>
  <si>
    <t>139_4BII_CBA_</t>
  </si>
  <si>
    <t>139_3BII_CBA_</t>
  </si>
  <si>
    <t>139_2BII_CBA_</t>
  </si>
  <si>
    <t>139_2BII_CBA_ (2)</t>
  </si>
  <si>
    <t>139_1BII_CBA_</t>
  </si>
  <si>
    <t>106_4B.C_M104_</t>
  </si>
  <si>
    <t>106_4A.C_M104_</t>
  </si>
  <si>
    <t>106_3B.C_M104_INJECTIONSITE_</t>
  </si>
  <si>
    <t>106_1B.C_M104_1</t>
  </si>
  <si>
    <t>106_1B.C_M104_</t>
  </si>
  <si>
    <t>107_4B.C_M104_</t>
  </si>
  <si>
    <t>107_4A.C_M104_1 (2)</t>
  </si>
  <si>
    <t>107_4A.C_M104_ (2)</t>
  </si>
  <si>
    <t>107_3A.C_20M104_</t>
  </si>
  <si>
    <t>107_1A.C_20M104_</t>
  </si>
  <si>
    <t>108_3B.C_M104_1</t>
  </si>
  <si>
    <t>108_3B.C_M104_</t>
  </si>
  <si>
    <t>108_1B.C_M104_1</t>
  </si>
  <si>
    <t>108_1B.C_M104_</t>
  </si>
  <si>
    <t>109_2B.C_M104_INJECTIONSITE_</t>
  </si>
  <si>
    <t>109_2B.C_M104_1</t>
  </si>
  <si>
    <t>109_2B.C_M104_</t>
  </si>
  <si>
    <t>109_2A.C_M104_</t>
  </si>
  <si>
    <t>109_1B.C_M104_1</t>
  </si>
  <si>
    <t>109_1B.C_M104_</t>
  </si>
  <si>
    <t>110_4A.C_M104_2</t>
  </si>
  <si>
    <t>110_3A.C_M104_1</t>
  </si>
  <si>
    <t>110_3A.C_M104_</t>
  </si>
  <si>
    <t>110_3A.C_M104_ (2)</t>
  </si>
  <si>
    <t>112_4A.B_M104_</t>
  </si>
  <si>
    <t>112_3A.B_M104_</t>
  </si>
  <si>
    <t>112_2B_M104_</t>
  </si>
  <si>
    <t>112_1B_M104_INJECT_</t>
  </si>
  <si>
    <t>112_1B_M104_</t>
  </si>
  <si>
    <t>112_1A.B_M104_</t>
  </si>
  <si>
    <t>119_4A.C_M104_</t>
  </si>
  <si>
    <t>119_4A.C_M104_ (2)</t>
  </si>
  <si>
    <t>119_3C_M104_1</t>
  </si>
  <si>
    <t>119_3C_M104_</t>
  </si>
  <si>
    <t>119_3A.C_M104_</t>
  </si>
  <si>
    <t>119_2C_M104_</t>
  </si>
  <si>
    <t>119_2A.C_M104_</t>
  </si>
  <si>
    <t>119_1A.C_M104_1</t>
  </si>
  <si>
    <t>119_1A.C_M104_</t>
  </si>
  <si>
    <t>120_4A.B_M104_2</t>
  </si>
  <si>
    <t>120_4A.B_M104_1</t>
  </si>
  <si>
    <t>120_4A.B_M104_1 (2)</t>
  </si>
  <si>
    <t>120_4A.B_M104_</t>
  </si>
  <si>
    <t>120_4A.B_M104_ (2)</t>
  </si>
  <si>
    <t>120_3A.B_M104_</t>
  </si>
  <si>
    <t>120_3A.B_M104_ (2)</t>
  </si>
  <si>
    <t>120_2A.B_M104_</t>
  </si>
  <si>
    <t>123_4B_M104_2</t>
  </si>
  <si>
    <t>123_4B_M104_1</t>
  </si>
  <si>
    <t>123_4B_M104_</t>
  </si>
  <si>
    <t>123_3B_M104_1</t>
  </si>
  <si>
    <t>123_3B_M104_</t>
  </si>
  <si>
    <t>123_3A_M104_1</t>
  </si>
  <si>
    <t>123_3A_M104_</t>
  </si>
  <si>
    <t>123_2B_M104_1</t>
  </si>
  <si>
    <t>123_2B_M104_</t>
  </si>
  <si>
    <t>123_1B_M104_</t>
  </si>
  <si>
    <t>123_1A_M104_</t>
  </si>
  <si>
    <t>125_5A.B_M104_1</t>
  </si>
  <si>
    <t>125_4A_M104_ (2)</t>
  </si>
  <si>
    <t>125_5A.B_M104_</t>
  </si>
  <si>
    <t>125_3A_M104_1</t>
  </si>
  <si>
    <t>125_3A_M104_ (2)</t>
  </si>
  <si>
    <t>125_2A.B_M104_</t>
  </si>
  <si>
    <t>125_1A.B_M104_1</t>
  </si>
  <si>
    <t>125_1A.B_M104_</t>
  </si>
  <si>
    <t>126_3B_M104_</t>
  </si>
  <si>
    <t>126_2B_M104_ (2)</t>
  </si>
  <si>
    <t>126_2A_M104_</t>
  </si>
  <si>
    <t>126_1B_M104_ (2)</t>
  </si>
  <si>
    <t>126_1A_M104_</t>
  </si>
  <si>
    <t>127_4A.B_M104_1</t>
  </si>
  <si>
    <t>127_4A.B_M104_</t>
  </si>
  <si>
    <t>127_3B_M104_</t>
  </si>
  <si>
    <t>127_3A.B_M104_INJECT_</t>
  </si>
  <si>
    <t>127_3A.B_M104_</t>
  </si>
  <si>
    <t>127_2B_M104_</t>
  </si>
  <si>
    <t>127_2A.B_M104_1</t>
  </si>
  <si>
    <t>127_1B_M104_</t>
  </si>
  <si>
    <t>127_2A.B_M104_</t>
  </si>
  <si>
    <t>127_1A.B_M104_</t>
  </si>
  <si>
    <t>128_4B_M104_1</t>
  </si>
  <si>
    <t>128_4B_M104_</t>
  </si>
  <si>
    <t>128_3B_M104_</t>
  </si>
  <si>
    <t>128_3A_M104_INJECT_</t>
  </si>
  <si>
    <t>128_2B_M104_1</t>
  </si>
  <si>
    <t>128_2B_M104_</t>
  </si>
  <si>
    <t>128_1B_M104_</t>
  </si>
  <si>
    <t>130_4BA_M104_</t>
  </si>
  <si>
    <t>130_3A.B_M104_</t>
  </si>
  <si>
    <t>130_2B.A_M104_INJECTIONSITE_</t>
  </si>
  <si>
    <t>130_1A.B_M104_</t>
  </si>
  <si>
    <t>132_4A.C_M104_1</t>
  </si>
  <si>
    <t>132_4A.C_M104_</t>
  </si>
  <si>
    <t>132_3B.C_M104_1</t>
  </si>
  <si>
    <t>132_3B.C_M104_</t>
  </si>
  <si>
    <t>132_2A.C_M104_1</t>
  </si>
  <si>
    <t>132_2A.C_M104_</t>
  </si>
  <si>
    <t>132_1A.C_M104_1</t>
  </si>
  <si>
    <t>132_1A.C_M104_</t>
  </si>
  <si>
    <t>SU18</t>
  </si>
  <si>
    <t>72 hr Uninfect</t>
  </si>
  <si>
    <t>135_3A_NONE_1</t>
  </si>
  <si>
    <t>135_3A_NONE_</t>
  </si>
  <si>
    <t>135_2A_NONE_1</t>
  </si>
  <si>
    <t>135_2A_NONE_</t>
  </si>
  <si>
    <t>135_1A_NONE_</t>
  </si>
  <si>
    <t>137_4A.B_NONE_2</t>
  </si>
  <si>
    <t>137_4A.B_NONE_1</t>
  </si>
  <si>
    <t>137_4A.B_NONE_</t>
  </si>
  <si>
    <t>137_3A.B_NONE_1</t>
  </si>
  <si>
    <t>137_3A.B_NONE_</t>
  </si>
  <si>
    <t>137_2A.B_NONE_</t>
  </si>
  <si>
    <t>72hr CBA 2e10</t>
  </si>
  <si>
    <t>124_4C_CBA_</t>
  </si>
  <si>
    <t>124_3C_CBA_</t>
  </si>
  <si>
    <t>124_3B_CBA_</t>
  </si>
  <si>
    <t>124_2B_CBA_</t>
  </si>
  <si>
    <t>124_1B_CBA_</t>
  </si>
  <si>
    <t>129_4C_CBA_</t>
  </si>
  <si>
    <t>129_2A.B_CBA_</t>
  </si>
  <si>
    <t>129_1C_CBA_</t>
  </si>
  <si>
    <t>131_4B.D_CBA_</t>
  </si>
  <si>
    <t>131_2B.D_CBA_</t>
  </si>
  <si>
    <t>105_4A_M104_2</t>
  </si>
  <si>
    <t>105_4A_M104_1</t>
  </si>
  <si>
    <t>105_4A_M104_</t>
  </si>
  <si>
    <t>105_3A_M104_2</t>
  </si>
  <si>
    <t>105_3A_M104_1</t>
  </si>
  <si>
    <t>105_3A_M104_</t>
  </si>
  <si>
    <t>105_2A_M104_2</t>
  </si>
  <si>
    <t>105_2A_M104_1</t>
  </si>
  <si>
    <t>105_2A_M104_</t>
  </si>
  <si>
    <t>105_1A_M104_1</t>
  </si>
  <si>
    <t>105_1A_M104_</t>
  </si>
  <si>
    <t>113_4B_M104_</t>
  </si>
  <si>
    <t>114_4B_M104_3</t>
  </si>
  <si>
    <t>114_4B_M104_2</t>
  </si>
  <si>
    <t>114_4B_M104_1</t>
  </si>
  <si>
    <t>114_4B_M104_</t>
  </si>
  <si>
    <t>114_4A.B_M104_1</t>
  </si>
  <si>
    <t>114_4A.B_M104_</t>
  </si>
  <si>
    <t>114_3B_M104_1</t>
  </si>
  <si>
    <t>114_3B_M104_</t>
  </si>
  <si>
    <t>114_3A.B_M104_1</t>
  </si>
  <si>
    <t>114_3A.B_M104_</t>
  </si>
  <si>
    <t>114_2B_M104_</t>
  </si>
  <si>
    <t>114_2A.B_M104_2</t>
  </si>
  <si>
    <t>114_2A.B_M104_1</t>
  </si>
  <si>
    <t>114_2A.B_M104_</t>
  </si>
  <si>
    <t>114_1A.B_M104_2</t>
  </si>
  <si>
    <t>114_1A.B_M104_1</t>
  </si>
  <si>
    <t>114_1A.B_M104_</t>
  </si>
  <si>
    <t>115_4A_M104_</t>
  </si>
  <si>
    <t>115_3A_M104_2</t>
  </si>
  <si>
    <t>115_3A_M104_1</t>
  </si>
  <si>
    <t>115_1A_M104_2</t>
  </si>
  <si>
    <t>115_3A_M104_</t>
  </si>
  <si>
    <t>115_1A_M104_1</t>
  </si>
  <si>
    <t>115_1A_M104_</t>
  </si>
  <si>
    <t>116_4C_M104_</t>
  </si>
  <si>
    <t>116_4A_M104_</t>
  </si>
  <si>
    <t>116_3Ce_M104_</t>
  </si>
  <si>
    <t>116_3C_M104_2</t>
  </si>
  <si>
    <t>116_3C_M104_1</t>
  </si>
  <si>
    <t>116_3C_M104_</t>
  </si>
  <si>
    <t>116_3A_M104_</t>
  </si>
  <si>
    <t>116_2Ce_M104_</t>
  </si>
  <si>
    <t>116_2C_M104_2</t>
  </si>
  <si>
    <t>116_2C_M104_1</t>
  </si>
  <si>
    <t>116_1C_M104_1</t>
  </si>
  <si>
    <t>116_1C_M104_</t>
  </si>
  <si>
    <t>117_4B_M104_</t>
  </si>
  <si>
    <t>117_4A_M104_1</t>
  </si>
  <si>
    <t>117_4A_M104_</t>
  </si>
  <si>
    <t>117_3B_M104_</t>
  </si>
  <si>
    <t>117_3A_M104_1</t>
  </si>
  <si>
    <t>117_3A_M104_</t>
  </si>
  <si>
    <t>117_2A_M104_1</t>
  </si>
  <si>
    <t>117_2A_M104_</t>
  </si>
  <si>
    <t>117_1B_M104_</t>
  </si>
  <si>
    <t>118_4A_M104_</t>
  </si>
  <si>
    <t>118_3A_M104_1</t>
  </si>
  <si>
    <t>118_3A_M104_</t>
  </si>
  <si>
    <t>118_2A_M104_2</t>
  </si>
  <si>
    <t>118_2A_M104_1</t>
  </si>
  <si>
    <t>118_2A_M104_</t>
  </si>
  <si>
    <t>118_1A_M104_2</t>
  </si>
  <si>
    <t>118_1A_M104_1</t>
  </si>
  <si>
    <t>118_1A_M104_</t>
  </si>
  <si>
    <t>121_4AL_M104_</t>
  </si>
  <si>
    <t>121_3As_M104_</t>
  </si>
  <si>
    <t>Raw data</t>
  </si>
  <si>
    <t>Exp ave</t>
  </si>
  <si>
    <t>Std error</t>
  </si>
  <si>
    <t>41B1 - CBA tumor - G20x.tif</t>
  </si>
  <si>
    <t>41B2 - CBA tumor - G20x.tif</t>
  </si>
  <si>
    <t>41C1 - CBA tumor- G20x.tif</t>
  </si>
  <si>
    <t>41C2 - CBA tumor - G20x.tif</t>
  </si>
  <si>
    <t>sections</t>
  </si>
  <si>
    <t>std dev</t>
  </si>
  <si>
    <t>Std dev</t>
  </si>
  <si>
    <t>Full length Calc Promoter (% Renilla)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</si>
  <si>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</si>
  <si>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</si>
  <si>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</si>
  <si>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</si>
  <si>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</si>
  <si>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</si>
  <si>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</si>
  <si>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</si>
  <si>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</si>
  <si>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</si>
  <si>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</si>
  <si>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</si>
  <si>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</si>
  <si>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</si>
  <si>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</si>
  <si>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</si>
  <si>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</si>
  <si>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</si>
  <si>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Low MOI</t>
  </si>
  <si>
    <t>High MOI</t>
  </si>
  <si>
    <t>u-TT</t>
  </si>
  <si>
    <t>u-HeLa</t>
  </si>
  <si>
    <t>48 hpi</t>
  </si>
  <si>
    <t>72 hpi</t>
  </si>
  <si>
    <t>CBA 48 2e10</t>
  </si>
  <si>
    <t>M+104 48 2e10</t>
  </si>
  <si>
    <t>CBA 72 2e10</t>
  </si>
  <si>
    <t>M+104 72 2e10</t>
  </si>
  <si>
    <t>M+104 48 10e10</t>
  </si>
  <si>
    <t>M+104 72 10e10</t>
  </si>
  <si>
    <t>u-293</t>
  </si>
  <si>
    <t>c-TT</t>
  </si>
  <si>
    <t>c-HeLa</t>
  </si>
  <si>
    <t>c-293</t>
  </si>
  <si>
    <t>m-TT</t>
  </si>
  <si>
    <t>m-HeLa</t>
  </si>
  <si>
    <t>m-293</t>
  </si>
  <si>
    <t>2 tailed</t>
  </si>
  <si>
    <t>q-values</t>
  </si>
  <si>
    <t>Graphpad Prism</t>
  </si>
  <si>
    <t>T-test p value</t>
  </si>
  <si>
    <t>one tail</t>
  </si>
  <si>
    <t>BFC</t>
  </si>
  <si>
    <t>un v c48 2</t>
  </si>
  <si>
    <t>-</t>
  </si>
  <si>
    <t>A</t>
  </si>
  <si>
    <t>un v c72 2</t>
  </si>
  <si>
    <t>*</t>
  </si>
  <si>
    <t>B</t>
  </si>
  <si>
    <t>un v m48 2</t>
  </si>
  <si>
    <t>C</t>
  </si>
  <si>
    <t>un v m72 2</t>
  </si>
  <si>
    <t>D</t>
  </si>
  <si>
    <t>E</t>
  </si>
  <si>
    <t>un v m48 10</t>
  </si>
  <si>
    <t>G</t>
  </si>
  <si>
    <t>un v m72 10</t>
  </si>
  <si>
    <t>H</t>
  </si>
  <si>
    <t>c48 2 v c72 2</t>
  </si>
  <si>
    <t>C--&gt;C</t>
  </si>
  <si>
    <t>c48 2 v m72 10</t>
  </si>
  <si>
    <t>C--&gt;M</t>
  </si>
  <si>
    <t>m48 2 v m48 10</t>
  </si>
  <si>
    <t>M--&gt;M</t>
  </si>
  <si>
    <t>m72 2 v m72 10</t>
  </si>
  <si>
    <t>m48 2 v m72 2</t>
  </si>
  <si>
    <t>m48 10 v m72 10</t>
  </si>
  <si>
    <t>m48 2 v m72 10</t>
  </si>
  <si>
    <t>LSD (least sig. diff.)</t>
  </si>
  <si>
    <t>p&lt;0.05</t>
  </si>
  <si>
    <t>no adjustement to error rate</t>
  </si>
  <si>
    <t xml:space="preserve">Bonferroni correction </t>
  </si>
  <si>
    <t>p&lt;0.007</t>
  </si>
  <si>
    <t>error rate adjusted for multiple comparisons</t>
  </si>
  <si>
    <r>
      <t>**(</t>
    </r>
    <r>
      <rPr>
        <sz val="12"/>
        <color rgb="FFC00000"/>
        <rFont val="Calibri"/>
        <family val="2"/>
        <scheme val="minor"/>
      </rPr>
      <t>*</t>
    </r>
    <r>
      <rPr>
        <sz val="12"/>
        <color rgb="FF0070C0"/>
        <rFont val="Calibri"/>
        <family val="2"/>
        <scheme val="minor"/>
      </rPr>
      <t>)</t>
    </r>
  </si>
  <si>
    <r>
      <t>**(</t>
    </r>
    <r>
      <rPr>
        <sz val="12"/>
        <color rgb="FFC0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</si>
</sst>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820202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494949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28BFF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2020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249977111117893"/>
      </right>
      <top style="thin">
        <color indexed="64"/>
      </top>
      <bottom/>
      <diagonal/>
    </border>
    <border>
      <left style="medium">
        <color auto="1"/>
      </left>
      <right style="thin">
        <color theme="0" tint="-0.249977111117893"/>
      </right>
      <top/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ill="1" applyAlignment="1">
      <alignment wrapText="1"/>
    </xf>
    <xf numFmtId="0" fontId="0" fillId="0" borderId="4" xfId="0" applyFill="1" applyBorder="1"/>
    <xf numFmtId="0" fontId="0" fillId="0" borderId="7" xfId="0" applyFill="1" applyBorder="1"/>
    <xf numFmtId="0" fontId="0" fillId="0" borderId="9" xfId="0" applyFill="1" applyBorder="1"/>
    <xf numFmtId="164" fontId="0" fillId="0" borderId="0" xfId="0" applyNumberFormat="1"/>
    <xf numFmtId="0" fontId="0" fillId="0" borderId="5" xfId="0" applyBorder="1"/>
    <xf numFmtId="0" fontId="0" fillId="0" borderId="10" xfId="0" applyBorder="1"/>
    <xf numFmtId="0" fontId="0" fillId="13" borderId="1" xfId="0" applyFill="1" applyBorder="1" applyAlignment="1">
      <alignment horizontal="center" vertical="center" wrapText="1"/>
    </xf>
    <xf numFmtId="0" fontId="0" fillId="8" borderId="0" xfId="0" applyFill="1"/>
    <xf numFmtId="165" fontId="0" fillId="8" borderId="0" xfId="0" applyNumberFormat="1" applyFill="1"/>
    <xf numFmtId="165" fontId="0" fillId="0" borderId="0" xfId="0" applyNumberFormat="1"/>
    <xf numFmtId="0" fontId="5" fillId="0" borderId="0" xfId="0" applyFont="1"/>
    <xf numFmtId="165" fontId="5" fillId="0" borderId="0" xfId="0" applyNumberFormat="1" applyFont="1"/>
    <xf numFmtId="165" fontId="0" fillId="0" borderId="0" xfId="0" applyNumberFormat="1" applyFill="1"/>
    <xf numFmtId="0" fontId="6" fillId="0" borderId="0" xfId="0" applyFont="1"/>
    <xf numFmtId="0" fontId="0" fillId="16" borderId="0" xfId="0" applyFill="1"/>
    <xf numFmtId="165" fontId="0" fillId="16" borderId="0" xfId="0" applyNumberFormat="1" applyFill="1"/>
    <xf numFmtId="165" fontId="0" fillId="16" borderId="17" xfId="0" applyNumberFormat="1" applyFill="1" applyBorder="1"/>
    <xf numFmtId="0" fontId="0" fillId="16" borderId="17" xfId="0" applyFill="1" applyBorder="1"/>
    <xf numFmtId="0" fontId="0" fillId="16" borderId="2" xfId="0" applyFill="1" applyBorder="1"/>
    <xf numFmtId="0" fontId="0" fillId="8" borderId="18" xfId="0" applyFill="1" applyBorder="1"/>
    <xf numFmtId="0" fontId="0" fillId="8" borderId="19" xfId="0" applyFill="1" applyBorder="1"/>
    <xf numFmtId="0" fontId="0" fillId="0" borderId="19" xfId="0" applyBorder="1"/>
    <xf numFmtId="0" fontId="5" fillId="0" borderId="19" xfId="0" applyFont="1" applyBorder="1"/>
    <xf numFmtId="0" fontId="0" fillId="0" borderId="19" xfId="0" applyFill="1" applyBorder="1"/>
    <xf numFmtId="0" fontId="0" fillId="8" borderId="22" xfId="0" applyFill="1" applyBorder="1"/>
    <xf numFmtId="165" fontId="0" fillId="8" borderId="22" xfId="0" applyNumberFormat="1" applyFill="1" applyBorder="1"/>
    <xf numFmtId="165" fontId="0" fillId="8" borderId="24" xfId="0" applyNumberFormat="1" applyFill="1" applyBorder="1"/>
    <xf numFmtId="0" fontId="0" fillId="8" borderId="25" xfId="0" applyFill="1" applyBorder="1"/>
    <xf numFmtId="0" fontId="0" fillId="8" borderId="26" xfId="0" applyFill="1" applyBorder="1"/>
    <xf numFmtId="0" fontId="0" fillId="13" borderId="27" xfId="0" applyFill="1" applyBorder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8" borderId="29" xfId="0" applyFill="1" applyBorder="1"/>
    <xf numFmtId="0" fontId="0" fillId="8" borderId="30" xfId="0" applyFill="1" applyBorder="1"/>
    <xf numFmtId="0" fontId="0" fillId="0" borderId="30" xfId="0" applyBorder="1"/>
    <xf numFmtId="0" fontId="0" fillId="16" borderId="30" xfId="0" applyFill="1" applyBorder="1"/>
    <xf numFmtId="0" fontId="0" fillId="2" borderId="2" xfId="0" applyFill="1" applyBorder="1"/>
    <xf numFmtId="0" fontId="0" fillId="0" borderId="2" xfId="0" applyBorder="1"/>
    <xf numFmtId="0" fontId="2" fillId="12" borderId="0" xfId="0" applyFont="1" applyFill="1"/>
    <xf numFmtId="0" fontId="2" fillId="3" borderId="0" xfId="0" applyFont="1" applyFill="1"/>
    <xf numFmtId="0" fontId="2" fillId="0" borderId="0" xfId="0" applyFont="1" applyFill="1"/>
    <xf numFmtId="0" fontId="2" fillId="2" borderId="0" xfId="0" applyFont="1" applyFill="1"/>
    <xf numFmtId="0" fontId="2" fillId="4" borderId="0" xfId="0" applyFont="1" applyFill="1"/>
    <xf numFmtId="0" fontId="7" fillId="5" borderId="0" xfId="0" applyFont="1" applyFill="1"/>
    <xf numFmtId="0" fontId="2" fillId="5" borderId="0" xfId="0" applyFont="1" applyFill="1"/>
    <xf numFmtId="0" fontId="2" fillId="0" borderId="25" xfId="0" applyFont="1" applyBorder="1"/>
    <xf numFmtId="0" fontId="2" fillId="0" borderId="20" xfId="0" applyFont="1" applyFill="1" applyBorder="1"/>
    <xf numFmtId="0" fontId="2" fillId="0" borderId="23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2" fillId="0" borderId="21" xfId="0" applyFont="1" applyFill="1" applyBorder="1"/>
    <xf numFmtId="0" fontId="3" fillId="0" borderId="17" xfId="0" applyFont="1" applyFill="1" applyBorder="1"/>
    <xf numFmtId="0" fontId="3" fillId="0" borderId="19" xfId="0" applyFont="1" applyFill="1" applyBorder="1"/>
    <xf numFmtId="0" fontId="2" fillId="0" borderId="17" xfId="0" applyFont="1" applyFill="1" applyBorder="1"/>
    <xf numFmtId="0" fontId="2" fillId="0" borderId="25" xfId="0" applyFont="1" applyFill="1" applyBorder="1"/>
    <xf numFmtId="0" fontId="3" fillId="0" borderId="22" xfId="0" applyFont="1" applyFill="1" applyBorder="1"/>
    <xf numFmtId="0" fontId="2" fillId="0" borderId="17" xfId="0" applyFont="1" applyBorder="1"/>
    <xf numFmtId="0" fontId="2" fillId="0" borderId="19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165" fontId="0" fillId="8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4" fillId="15" borderId="5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165" fontId="0" fillId="8" borderId="5" xfId="0" applyNumberFormat="1" applyFill="1" applyBorder="1" applyAlignment="1">
      <alignment horizontal="center"/>
    </xf>
    <xf numFmtId="165" fontId="0" fillId="8" borderId="0" xfId="0" applyNumberFormat="1" applyFill="1" applyBorder="1" applyAlignment="1">
      <alignment horizontal="center"/>
    </xf>
    <xf numFmtId="0" fontId="4" fillId="15" borderId="15" xfId="0" applyFont="1" applyFill="1" applyBorder="1" applyAlignment="1">
      <alignment horizontal="center" vertical="center" wrapText="1"/>
    </xf>
    <xf numFmtId="165" fontId="0" fillId="8" borderId="10" xfId="0" applyNumberFormat="1" applyFill="1" applyBorder="1" applyAlignment="1">
      <alignment horizontal="center"/>
    </xf>
    <xf numFmtId="0" fontId="4" fillId="15" borderId="14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4" fillId="14" borderId="11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2" fillId="0" borderId="31" xfId="0" applyFont="1" applyBorder="1"/>
    <xf numFmtId="0" fontId="2" fillId="0" borderId="2" xfId="0" applyFont="1" applyBorder="1"/>
    <xf numFmtId="0" fontId="2" fillId="0" borderId="22" xfId="0" applyFont="1" applyBorder="1"/>
    <xf numFmtId="0" fontId="2" fillId="0" borderId="23" xfId="0" applyFont="1" applyBorder="1"/>
    <xf numFmtId="0" fontId="0" fillId="0" borderId="19" xfId="0" applyFont="1" applyBorder="1"/>
    <xf numFmtId="0" fontId="0" fillId="0" borderId="22" xfId="0" applyFont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3" xfId="0" applyNumberForma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38" xfId="0" applyBorder="1"/>
    <xf numFmtId="0" fontId="0" fillId="13" borderId="39" xfId="0" applyFill="1" applyBorder="1" applyAlignment="1">
      <alignment horizontal="center" vertical="center" wrapText="1"/>
    </xf>
    <xf numFmtId="0" fontId="0" fillId="13" borderId="35" xfId="0" applyFill="1" applyBorder="1" applyAlignment="1">
      <alignment horizontal="center" vertical="center" wrapText="1"/>
    </xf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0" xfId="0" applyBorder="1"/>
    <xf numFmtId="0" fontId="0" fillId="0" borderId="42" xfId="0" applyBorder="1"/>
    <xf numFmtId="0" fontId="0" fillId="0" borderId="41" xfId="0" applyBorder="1"/>
    <xf numFmtId="0" fontId="0" fillId="2" borderId="0" xfId="0" applyFill="1"/>
    <xf numFmtId="0" fontId="9" fillId="0" borderId="43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44" xfId="0" applyFill="1" applyBorder="1" applyAlignment="1"/>
    <xf numFmtId="0" fontId="10" fillId="0" borderId="43" xfId="0" applyFont="1" applyFill="1" applyBorder="1" applyAlignment="1">
      <alignment horizontal="center"/>
    </xf>
    <xf numFmtId="0" fontId="0" fillId="3" borderId="0" xfId="0" applyFill="1" applyBorder="1" applyAlignment="1"/>
    <xf numFmtId="11" fontId="0" fillId="0" borderId="0" xfId="0" applyNumberFormat="1" applyFont="1"/>
    <xf numFmtId="0" fontId="0" fillId="17" borderId="0" xfId="0" applyFont="1" applyFill="1"/>
    <xf numFmtId="0" fontId="0" fillId="18" borderId="0" xfId="0" applyFont="1" applyFill="1"/>
    <xf numFmtId="0" fontId="11" fillId="18" borderId="0" xfId="0" applyFont="1" applyFill="1"/>
    <xf numFmtId="0" fontId="0" fillId="19" borderId="0" xfId="0" applyFont="1" applyFill="1"/>
    <xf numFmtId="0" fontId="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0" fillId="0" borderId="0" xfId="0" applyFont="1" applyAlignment="1">
      <alignment horizontal="right"/>
    </xf>
    <xf numFmtId="0" fontId="13" fillId="0" borderId="0" xfId="0" applyFont="1"/>
    <xf numFmtId="0" fontId="14" fillId="18" borderId="0" xfId="0" applyFont="1" applyFill="1"/>
    <xf numFmtId="0" fontId="14" fillId="17" borderId="0" xfId="0" applyFont="1" applyFill="1"/>
    <xf numFmtId="0" fontId="15" fillId="17" borderId="0" xfId="0" applyFont="1" applyFill="1" applyAlignment="1">
      <alignment horizontal="right"/>
    </xf>
    <xf numFmtId="0" fontId="15" fillId="18" borderId="0" xfId="0" applyFont="1" applyFill="1" applyAlignment="1">
      <alignment horizontal="right"/>
    </xf>
    <xf numFmtId="0" fontId="15" fillId="3" borderId="0" xfId="0" applyFont="1" applyFill="1" applyAlignment="1">
      <alignment horizontal="right"/>
    </xf>
    <xf numFmtId="0" fontId="13" fillId="3" borderId="0" xfId="0" applyFont="1" applyFill="1"/>
    <xf numFmtId="0" fontId="15" fillId="3" borderId="0" xfId="0" applyFont="1" applyFill="1"/>
    <xf numFmtId="0" fontId="15" fillId="1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80F46-4215-3949-BD61-A6047ECF712D}">
  <dimension ref="A1:W27"/>
  <sheetViews>
    <sheetView topLeftCell="B20" zoomScale="66" zoomScaleNormal="66" workbookViewId="0">
      <selection activeCell="Q24" sqref="Q24"/>
    </sheetView>
  </sheetViews>
  <sheetFormatPr baseColWidth="10" defaultRowHeight="16"/>
  <cols>
    <col min="1" max="1" width="10.83203125" style="6" customWidth="1"/>
    <col min="2" max="6" width="10.83203125" style="6"/>
    <col min="7" max="7" width="13.6640625" style="6" customWidth="1"/>
    <col min="8" max="16384" width="10.83203125" style="6"/>
  </cols>
  <sheetData>
    <row r="1" spans="1:23" ht="19">
      <c r="A1" s="7"/>
      <c r="B1" s="7" t="s">
        <v>325</v>
      </c>
      <c r="C1" s="7"/>
      <c r="D1" s="7"/>
      <c r="E1" s="7"/>
      <c r="F1" s="7"/>
      <c r="G1" s="7"/>
      <c r="H1" s="7"/>
      <c r="I1" s="7"/>
      <c r="J1" s="7"/>
      <c r="K1" s="7"/>
      <c r="L1" s="62" t="s">
        <v>12</v>
      </c>
      <c r="N1" s="60"/>
      <c r="O1" s="62"/>
      <c r="Q1" s="6" t="s">
        <v>56</v>
      </c>
    </row>
    <row r="2" spans="1:23" ht="19">
      <c r="A2" s="7"/>
      <c r="B2" s="8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60" t="s">
        <v>0</v>
      </c>
      <c r="M2" s="58" t="s">
        <v>1</v>
      </c>
      <c r="N2" s="62" t="s">
        <v>2</v>
      </c>
      <c r="O2" s="62" t="s">
        <v>3</v>
      </c>
      <c r="Q2" t="s">
        <v>326</v>
      </c>
      <c r="R2"/>
      <c r="S2"/>
      <c r="T2"/>
      <c r="U2"/>
      <c r="V2"/>
      <c r="W2"/>
    </row>
    <row r="3" spans="1:23" ht="19">
      <c r="A3" s="7" t="s">
        <v>23</v>
      </c>
      <c r="B3" s="9">
        <v>28.240349999999999</v>
      </c>
      <c r="C3" s="7">
        <v>3.0790000000000002</v>
      </c>
      <c r="D3" s="7">
        <v>7.585</v>
      </c>
      <c r="E3" s="7">
        <v>1.7549999999999999</v>
      </c>
      <c r="F3" s="9">
        <v>7.7145000000000001</v>
      </c>
      <c r="G3" s="9">
        <v>3.6262500000000002</v>
      </c>
      <c r="H3" s="9">
        <v>1.8601650000000001</v>
      </c>
      <c r="I3" s="9">
        <v>1.662936</v>
      </c>
      <c r="J3" s="9">
        <v>0.35163870000000003</v>
      </c>
      <c r="K3" s="9">
        <v>4.7558999999999997E-2</v>
      </c>
      <c r="L3" s="61">
        <v>467.82234806996388</v>
      </c>
      <c r="M3" s="61">
        <v>1.1819999999999999</v>
      </c>
      <c r="N3" s="63">
        <v>1.9670000000000001</v>
      </c>
      <c r="O3" s="63">
        <v>1.7410000000000001</v>
      </c>
      <c r="Q3"/>
      <c r="R3"/>
      <c r="S3"/>
      <c r="T3"/>
      <c r="U3"/>
      <c r="V3"/>
      <c r="W3"/>
    </row>
    <row r="4" spans="1:23" ht="20" thickBot="1">
      <c r="A4" s="7" t="s">
        <v>24</v>
      </c>
      <c r="B4" s="9">
        <v>15.069699999999999</v>
      </c>
      <c r="C4" s="7">
        <v>2.3140000000000001</v>
      </c>
      <c r="D4" s="7">
        <v>6.5460000000000003</v>
      </c>
      <c r="E4" s="7">
        <v>3.302</v>
      </c>
      <c r="F4" s="9">
        <v>3.9874879999999999</v>
      </c>
      <c r="G4" s="9">
        <v>0.14614479999999999</v>
      </c>
      <c r="H4" s="9">
        <v>1.7218640000000001</v>
      </c>
      <c r="I4" s="9">
        <v>1.010046</v>
      </c>
      <c r="J4" s="9">
        <v>0.32792399999999999</v>
      </c>
      <c r="K4" s="9">
        <v>0.32063900000000001</v>
      </c>
      <c r="L4" s="61">
        <v>271.59363902249811</v>
      </c>
      <c r="M4" s="67">
        <v>1.1499999999999999</v>
      </c>
      <c r="N4" s="64">
        <v>1.7509999999999999</v>
      </c>
      <c r="O4" s="64">
        <v>1.4350000000000001</v>
      </c>
      <c r="Q4" t="s">
        <v>327</v>
      </c>
      <c r="R4"/>
      <c r="S4"/>
      <c r="T4"/>
      <c r="U4"/>
      <c r="V4"/>
      <c r="W4"/>
    </row>
    <row r="5" spans="1:23" ht="19">
      <c r="A5" s="7" t="s">
        <v>25</v>
      </c>
      <c r="B5" s="9">
        <v>15.281180000000001</v>
      </c>
      <c r="C5" s="7">
        <v>1.8420000000000001</v>
      </c>
      <c r="D5" s="7">
        <v>6.6210000000000004</v>
      </c>
      <c r="E5" s="7">
        <v>2.39</v>
      </c>
      <c r="F5" s="9">
        <v>3.739268</v>
      </c>
      <c r="G5" s="9">
        <v>0.35499799999999998</v>
      </c>
      <c r="H5" s="9">
        <v>1.9134709999999999</v>
      </c>
      <c r="I5" s="9">
        <v>1.00726</v>
      </c>
      <c r="J5" s="9">
        <v>0.36121999999999999</v>
      </c>
      <c r="K5" s="9">
        <v>0.41199999999999998</v>
      </c>
      <c r="L5" s="61">
        <v>232.91042803163447</v>
      </c>
      <c r="M5" s="61">
        <v>0.88900000000000001</v>
      </c>
      <c r="N5" s="63">
        <v>1.621</v>
      </c>
      <c r="O5" s="63">
        <v>1.228</v>
      </c>
      <c r="Q5" s="140" t="s">
        <v>328</v>
      </c>
      <c r="R5" s="140" t="s">
        <v>329</v>
      </c>
      <c r="S5" s="140" t="s">
        <v>330</v>
      </c>
      <c r="T5" s="140" t="s">
        <v>331</v>
      </c>
      <c r="U5" s="140" t="s">
        <v>332</v>
      </c>
      <c r="V5"/>
      <c r="W5"/>
    </row>
    <row r="6" spans="1:23" ht="19">
      <c r="A6" s="7" t="s">
        <v>316</v>
      </c>
      <c r="B6" s="7">
        <f t="shared" ref="B6" si="0">AVERAGE(B3:B5)</f>
        <v>19.53041</v>
      </c>
      <c r="C6" s="7">
        <f>AVERAGE(C3:C5)</f>
        <v>2.4116666666666671</v>
      </c>
      <c r="D6" s="7">
        <f>AVERAGE(D3:D5)</f>
        <v>6.9173333333333344</v>
      </c>
      <c r="E6" s="7">
        <f>AVERAGE(E3:E5)</f>
        <v>2.4823333333333335</v>
      </c>
      <c r="F6" s="7">
        <f>AVERAGE(F3:F5)</f>
        <v>5.1470853333333331</v>
      </c>
      <c r="G6" s="7">
        <f t="shared" ref="G6:K6" si="1">AVERAGE(G3:G5)</f>
        <v>1.3757976000000001</v>
      </c>
      <c r="H6" s="7">
        <f t="shared" si="1"/>
        <v>1.8318333333333332</v>
      </c>
      <c r="I6" s="7">
        <f t="shared" si="1"/>
        <v>1.2267473333333334</v>
      </c>
      <c r="J6" s="7">
        <f t="shared" si="1"/>
        <v>0.34692756666666663</v>
      </c>
      <c r="K6" s="7">
        <f t="shared" si="1"/>
        <v>0.26006599999999996</v>
      </c>
      <c r="L6" s="60">
        <v>324.10880504136549</v>
      </c>
      <c r="M6" s="60">
        <f>AVERAGE(M3:M5)</f>
        <v>1.0736666666666668</v>
      </c>
      <c r="N6" s="65">
        <f>AVERAGE(N3:N5)</f>
        <v>1.7796666666666667</v>
      </c>
      <c r="O6" s="65">
        <f>AVERAGE(O3:O5)</f>
        <v>1.468</v>
      </c>
      <c r="Q6" s="138" t="s">
        <v>0</v>
      </c>
      <c r="R6" s="138">
        <v>3</v>
      </c>
      <c r="S6" s="138">
        <v>58.591229999999996</v>
      </c>
      <c r="T6" s="138">
        <v>19.53041</v>
      </c>
      <c r="U6" s="138">
        <v>56.908472050300134</v>
      </c>
      <c r="V6"/>
      <c r="W6"/>
    </row>
    <row r="7" spans="1:23" ht="19">
      <c r="A7" s="7" t="s">
        <v>323</v>
      </c>
      <c r="B7" s="7">
        <f>STDEV(B3:B5)</f>
        <v>7.5437704134139798</v>
      </c>
      <c r="C7" s="7">
        <f t="shared" ref="C7:K7" si="2">STDEV(C3:C5)</f>
        <v>0.62425662458105291</v>
      </c>
      <c r="D7" s="7">
        <f t="shared" si="2"/>
        <v>0.57943104277673374</v>
      </c>
      <c r="E7" s="7">
        <f>STDEV(E3:E5)</f>
        <v>0.77762223047784018</v>
      </c>
      <c r="F7" s="7">
        <f t="shared" si="2"/>
        <v>2.226907462168406</v>
      </c>
      <c r="G7" s="7">
        <f t="shared" si="2"/>
        <v>1.9517445832605456</v>
      </c>
      <c r="H7" s="7">
        <f t="shared" si="2"/>
        <v>9.8895516148778562E-2</v>
      </c>
      <c r="I7" s="7">
        <f t="shared" si="2"/>
        <v>0.37775303459447312</v>
      </c>
      <c r="J7" s="7">
        <f t="shared" si="2"/>
        <v>1.7140653049499993E-2</v>
      </c>
      <c r="K7" s="7">
        <f t="shared" si="2"/>
        <v>0.18962100850644162</v>
      </c>
      <c r="L7" s="60">
        <v>125.95350150160787</v>
      </c>
      <c r="M7" s="59">
        <f>STDEV(M3:M5)</f>
        <v>0.1607244017980258</v>
      </c>
      <c r="N7" s="66">
        <f>STDEV(N3:N5)</f>
        <v>0.17477223272972556</v>
      </c>
      <c r="O7" s="66">
        <f>STDEV(O3:O5)</f>
        <v>0.25808719456803852</v>
      </c>
      <c r="Q7" s="138" t="s">
        <v>1</v>
      </c>
      <c r="R7" s="138">
        <v>3</v>
      </c>
      <c r="S7" s="138">
        <v>7.2350000000000012</v>
      </c>
      <c r="T7" s="138">
        <v>2.4116666666666671</v>
      </c>
      <c r="U7" s="138">
        <v>0.38969633333332965</v>
      </c>
      <c r="V7"/>
      <c r="W7"/>
    </row>
    <row r="8" spans="1:23" ht="19">
      <c r="A8" s="7"/>
      <c r="B8" s="7"/>
      <c r="C8" s="7"/>
      <c r="D8" s="7"/>
      <c r="E8" s="7"/>
      <c r="F8" s="7"/>
      <c r="G8" s="7"/>
      <c r="H8" s="7"/>
      <c r="I8" s="7"/>
      <c r="J8" s="7"/>
      <c r="K8" s="7"/>
      <c r="Q8" s="138" t="s">
        <v>2</v>
      </c>
      <c r="R8" s="138">
        <v>3</v>
      </c>
      <c r="S8" s="138">
        <v>20.752000000000002</v>
      </c>
      <c r="T8" s="138">
        <v>6.9173333333333344</v>
      </c>
      <c r="U8" s="138">
        <v>0.33574033333333309</v>
      </c>
      <c r="V8"/>
      <c r="W8"/>
    </row>
    <row r="9" spans="1:23" ht="19">
      <c r="A9" s="7"/>
      <c r="B9" s="7"/>
      <c r="C9" s="7"/>
      <c r="D9" s="7"/>
      <c r="E9" s="7"/>
      <c r="F9" s="7"/>
      <c r="G9" s="7"/>
      <c r="H9" s="7"/>
      <c r="I9" s="7"/>
      <c r="J9" s="7"/>
      <c r="K9" s="7"/>
      <c r="Q9" s="138" t="s">
        <v>3</v>
      </c>
      <c r="R9" s="138">
        <v>3</v>
      </c>
      <c r="S9" s="138">
        <v>7.447000000000001</v>
      </c>
      <c r="T9" s="138">
        <v>2.4823333333333335</v>
      </c>
      <c r="U9" s="138">
        <v>0.60469633333333128</v>
      </c>
      <c r="V9"/>
      <c r="W9"/>
    </row>
    <row r="10" spans="1:23" ht="19">
      <c r="A10" s="7"/>
      <c r="B10" s="7"/>
      <c r="C10" s="7"/>
      <c r="D10" s="7"/>
      <c r="E10" s="7"/>
      <c r="F10" s="7"/>
      <c r="G10" s="7" t="s">
        <v>11</v>
      </c>
      <c r="H10" s="7"/>
      <c r="I10" s="7"/>
      <c r="J10" s="7"/>
      <c r="K10" s="7"/>
      <c r="Q10" s="138" t="s">
        <v>4</v>
      </c>
      <c r="R10" s="138">
        <v>3</v>
      </c>
      <c r="S10" s="138">
        <v>15.441255999999999</v>
      </c>
      <c r="T10" s="138">
        <v>5.1470853333333331</v>
      </c>
      <c r="U10" s="138">
        <v>4.959116845061331</v>
      </c>
      <c r="V10"/>
      <c r="W10"/>
    </row>
    <row r="11" spans="1:23" ht="19">
      <c r="A11" s="7"/>
      <c r="B11" s="111" t="s">
        <v>11</v>
      </c>
      <c r="C11" s="115"/>
      <c r="D11" s="68"/>
      <c r="E11" s="68"/>
      <c r="F11" s="7"/>
      <c r="G11" t="s">
        <v>326</v>
      </c>
      <c r="H11"/>
      <c r="I11"/>
      <c r="J11"/>
      <c r="K11"/>
      <c r="L11"/>
      <c r="M11"/>
      <c r="Q11" s="138" t="s">
        <v>5</v>
      </c>
      <c r="R11" s="138">
        <v>3</v>
      </c>
      <c r="S11" s="138">
        <v>4.1273928</v>
      </c>
      <c r="T11" s="138">
        <v>1.3757976000000001</v>
      </c>
      <c r="U11" s="138">
        <v>3.8093069182868806</v>
      </c>
      <c r="V11"/>
      <c r="W11"/>
    </row>
    <row r="12" spans="1:23" ht="19">
      <c r="A12" s="7"/>
      <c r="B12" s="112" t="s">
        <v>0</v>
      </c>
      <c r="C12" s="112" t="s">
        <v>1</v>
      </c>
      <c r="D12" s="57" t="s">
        <v>2</v>
      </c>
      <c r="E12" s="57" t="s">
        <v>3</v>
      </c>
      <c r="F12" s="7"/>
      <c r="G12"/>
      <c r="H12"/>
      <c r="I12"/>
      <c r="J12"/>
      <c r="K12"/>
      <c r="L12"/>
      <c r="M12"/>
      <c r="Q12" s="138" t="s">
        <v>6</v>
      </c>
      <c r="R12" s="138">
        <v>3</v>
      </c>
      <c r="S12" s="138">
        <v>5.4954999999999998</v>
      </c>
      <c r="T12" s="138">
        <v>1.8318333333333332</v>
      </c>
      <c r="U12" s="138">
        <v>9.7803231143333211E-3</v>
      </c>
      <c r="V12"/>
      <c r="W12"/>
    </row>
    <row r="13" spans="1:23" ht="20" thickBot="1">
      <c r="A13" s="7" t="s">
        <v>23</v>
      </c>
      <c r="B13" s="112">
        <v>16.565741857659798</v>
      </c>
      <c r="C13" s="112">
        <v>0.38389087366027924</v>
      </c>
      <c r="D13" s="68">
        <v>0.25932762030323009</v>
      </c>
      <c r="E13" s="68">
        <v>0.97316936836221357</v>
      </c>
      <c r="F13" s="7"/>
      <c r="G13" t="s">
        <v>327</v>
      </c>
      <c r="H13"/>
      <c r="I13"/>
      <c r="J13"/>
      <c r="K13"/>
      <c r="L13"/>
      <c r="M13"/>
      <c r="Q13" s="138" t="s">
        <v>7</v>
      </c>
      <c r="R13" s="138">
        <v>3</v>
      </c>
      <c r="S13" s="138">
        <v>3.6802420000000002</v>
      </c>
      <c r="T13" s="138">
        <v>1.2267473333333334</v>
      </c>
      <c r="U13" s="138">
        <v>0.14269735514533322</v>
      </c>
      <c r="V13"/>
      <c r="W13"/>
    </row>
    <row r="14" spans="1:23" ht="19">
      <c r="A14" s="7" t="s">
        <v>24</v>
      </c>
      <c r="B14" s="113">
        <v>18.022498060512028</v>
      </c>
      <c r="C14" s="113">
        <v>0.62432138979370244</v>
      </c>
      <c r="D14" s="69">
        <v>0.26749159792239535</v>
      </c>
      <c r="E14" s="69">
        <v>0.8686440677966103</v>
      </c>
      <c r="F14" s="7"/>
      <c r="G14" s="140" t="s">
        <v>328</v>
      </c>
      <c r="H14" s="140" t="s">
        <v>329</v>
      </c>
      <c r="I14" s="140" t="s">
        <v>330</v>
      </c>
      <c r="J14" s="140" t="s">
        <v>331</v>
      </c>
      <c r="K14" s="140" t="s">
        <v>332</v>
      </c>
      <c r="L14"/>
      <c r="M14"/>
      <c r="Q14" s="138" t="s">
        <v>8</v>
      </c>
      <c r="R14" s="138">
        <v>3</v>
      </c>
      <c r="S14" s="138">
        <v>1.0407826999999998</v>
      </c>
      <c r="T14" s="138">
        <v>0.34692756666666663</v>
      </c>
      <c r="U14" s="138">
        <v>2.9380198696333338E-4</v>
      </c>
      <c r="V14"/>
      <c r="W14"/>
    </row>
    <row r="15" spans="1:23" ht="20" thickBot="1">
      <c r="A15" s="7" t="s">
        <v>25</v>
      </c>
      <c r="B15" s="112">
        <v>15.241652021089632</v>
      </c>
      <c r="C15" s="112">
        <v>0.28873010717765507</v>
      </c>
      <c r="D15" s="68">
        <v>0.24482706539797611</v>
      </c>
      <c r="E15" s="68">
        <v>1.0762489044697634</v>
      </c>
      <c r="F15" s="7"/>
      <c r="G15" s="138" t="s">
        <v>0</v>
      </c>
      <c r="H15" s="138">
        <v>3</v>
      </c>
      <c r="I15" s="138">
        <v>49.829891939261458</v>
      </c>
      <c r="J15" s="138">
        <v>16.609963979753818</v>
      </c>
      <c r="K15" s="138">
        <v>1.9347428708046808</v>
      </c>
      <c r="L15"/>
      <c r="M15"/>
      <c r="Q15" s="139" t="s">
        <v>9</v>
      </c>
      <c r="R15" s="139">
        <v>3</v>
      </c>
      <c r="S15" s="139">
        <v>0.78019799999999995</v>
      </c>
      <c r="T15" s="139">
        <v>0.26006599999999996</v>
      </c>
      <c r="U15" s="139">
        <v>3.5956126867000004E-2</v>
      </c>
      <c r="V15"/>
      <c r="W15"/>
    </row>
    <row r="16" spans="1:23" ht="19">
      <c r="A16" s="7" t="s">
        <v>10</v>
      </c>
      <c r="B16" s="112">
        <v>16.6099639797538</v>
      </c>
      <c r="C16" s="112">
        <v>0.43231412354387894</v>
      </c>
      <c r="D16" s="68">
        <v>0.25721542787453383</v>
      </c>
      <c r="E16" s="68">
        <v>0.97268744687619579</v>
      </c>
      <c r="F16" s="7"/>
      <c r="G16" s="138" t="s">
        <v>1</v>
      </c>
      <c r="H16" s="138">
        <v>3</v>
      </c>
      <c r="I16" s="138">
        <v>1.2969423706316368</v>
      </c>
      <c r="J16" s="138">
        <v>0.43231412354387894</v>
      </c>
      <c r="K16" s="138">
        <v>2.9913985588938097E-2</v>
      </c>
      <c r="L16"/>
      <c r="M16"/>
      <c r="Q16"/>
      <c r="R16"/>
      <c r="S16"/>
      <c r="T16"/>
      <c r="U16"/>
      <c r="V16"/>
      <c r="W16"/>
    </row>
    <row r="17" spans="1:23" ht="19">
      <c r="A17" s="7" t="s">
        <v>323</v>
      </c>
      <c r="B17" s="114">
        <v>1.3909503480731005</v>
      </c>
      <c r="C17" s="114">
        <v>0.17295660030463739</v>
      </c>
      <c r="D17" s="57">
        <v>1.1478949267223709E-2</v>
      </c>
      <c r="E17" s="57">
        <v>0.10380325736103208</v>
      </c>
      <c r="F17" s="7"/>
      <c r="G17" s="138" t="s">
        <v>2</v>
      </c>
      <c r="H17" s="138">
        <v>3</v>
      </c>
      <c r="I17" s="138">
        <v>0.77164628362360155</v>
      </c>
      <c r="J17" s="138">
        <v>0.25721542787453383</v>
      </c>
      <c r="K17" s="138">
        <v>1.3176627627949574E-4</v>
      </c>
      <c r="L17"/>
      <c r="M17"/>
      <c r="Q17"/>
      <c r="R17"/>
      <c r="S17"/>
      <c r="T17"/>
      <c r="U17"/>
      <c r="V17"/>
      <c r="W17"/>
    </row>
    <row r="18" spans="1:23" ht="20" thickBot="1">
      <c r="A18" s="7"/>
      <c r="B18" s="69"/>
      <c r="C18" s="113"/>
      <c r="D18" s="7"/>
      <c r="E18" s="7"/>
      <c r="F18" s="7"/>
      <c r="G18" s="139" t="s">
        <v>3</v>
      </c>
      <c r="H18" s="139">
        <v>3</v>
      </c>
      <c r="I18" s="139">
        <v>2.9180623406285875</v>
      </c>
      <c r="J18" s="139">
        <v>0.97268744687619579</v>
      </c>
      <c r="K18" s="139">
        <v>1.0775116238760658E-2</v>
      </c>
      <c r="L18"/>
      <c r="M18"/>
      <c r="Q18" t="s">
        <v>333</v>
      </c>
      <c r="R18"/>
      <c r="S18"/>
      <c r="T18"/>
      <c r="U18"/>
      <c r="V18"/>
      <c r="W18"/>
    </row>
    <row r="19" spans="1:23" ht="19">
      <c r="B19" s="115"/>
      <c r="C19" s="116"/>
      <c r="F19" s="7"/>
      <c r="G19"/>
      <c r="H19"/>
      <c r="I19"/>
      <c r="J19"/>
      <c r="K19"/>
      <c r="L19"/>
      <c r="M19"/>
      <c r="Q19" s="140" t="s">
        <v>334</v>
      </c>
      <c r="R19" s="140" t="s">
        <v>335</v>
      </c>
      <c r="S19" s="140" t="s">
        <v>336</v>
      </c>
      <c r="T19" s="140" t="s">
        <v>337</v>
      </c>
      <c r="U19" s="140" t="s">
        <v>338</v>
      </c>
      <c r="V19" s="140" t="s">
        <v>339</v>
      </c>
      <c r="W19" s="140" t="s">
        <v>340</v>
      </c>
    </row>
    <row r="20" spans="1:23" ht="19">
      <c r="B20" s="115"/>
      <c r="F20" s="7"/>
      <c r="G20"/>
      <c r="H20"/>
      <c r="I20"/>
      <c r="J20"/>
      <c r="K20"/>
      <c r="L20"/>
      <c r="M20"/>
      <c r="Q20" s="138" t="s">
        <v>341</v>
      </c>
      <c r="R20" s="138">
        <v>906.6677899530448</v>
      </c>
      <c r="S20" s="138">
        <v>9</v>
      </c>
      <c r="T20" s="138">
        <v>100.74086555033831</v>
      </c>
      <c r="U20" s="138">
        <v>14.992146962306066</v>
      </c>
      <c r="V20" s="138">
        <v>4.5452381338652573E-7</v>
      </c>
      <c r="W20" s="138">
        <v>2.39281410844228</v>
      </c>
    </row>
    <row r="21" spans="1:23" ht="20" thickBot="1">
      <c r="F21" s="7"/>
      <c r="G21" t="s">
        <v>333</v>
      </c>
      <c r="H21"/>
      <c r="I21"/>
      <c r="J21"/>
      <c r="K21"/>
      <c r="L21"/>
      <c r="M21"/>
      <c r="Q21" s="138" t="s">
        <v>342</v>
      </c>
      <c r="R21" s="138">
        <v>134.39151284152371</v>
      </c>
      <c r="S21" s="138">
        <v>20</v>
      </c>
      <c r="T21" s="138">
        <v>6.719575642076185</v>
      </c>
      <c r="U21" s="138"/>
      <c r="V21" s="138"/>
      <c r="W21" s="138"/>
    </row>
    <row r="22" spans="1:23" ht="19">
      <c r="F22" s="7"/>
      <c r="G22" s="140" t="s">
        <v>334</v>
      </c>
      <c r="H22" s="140" t="s">
        <v>335</v>
      </c>
      <c r="I22" s="140" t="s">
        <v>336</v>
      </c>
      <c r="J22" s="140" t="s">
        <v>337</v>
      </c>
      <c r="K22" s="140" t="s">
        <v>338</v>
      </c>
      <c r="L22" s="140" t="s">
        <v>339</v>
      </c>
      <c r="M22" s="140" t="s">
        <v>340</v>
      </c>
      <c r="Q22" s="138"/>
      <c r="R22" s="138"/>
      <c r="S22" s="138"/>
      <c r="T22" s="138"/>
      <c r="U22" s="138"/>
      <c r="V22" s="138"/>
      <c r="W22" s="138"/>
    </row>
    <row r="23" spans="1:23" ht="20" thickBot="1">
      <c r="F23" s="7"/>
      <c r="G23" s="138" t="s">
        <v>341</v>
      </c>
      <c r="H23" s="138">
        <v>580.86579039643016</v>
      </c>
      <c r="I23" s="138">
        <v>3</v>
      </c>
      <c r="J23" s="138">
        <v>193.62193013214338</v>
      </c>
      <c r="K23" s="138">
        <v>392.03378016870067</v>
      </c>
      <c r="L23" s="138">
        <v>5.1136161223465799E-9</v>
      </c>
      <c r="M23" s="138">
        <v>4.0661805513511613</v>
      </c>
      <c r="Q23" s="139" t="s">
        <v>343</v>
      </c>
      <c r="R23" s="139">
        <v>1041.0593027945686</v>
      </c>
      <c r="S23" s="139">
        <v>29</v>
      </c>
      <c r="T23" s="139"/>
      <c r="U23" s="139"/>
      <c r="V23" s="139"/>
      <c r="W23" s="139"/>
    </row>
    <row r="24" spans="1:23" ht="19">
      <c r="F24" s="7"/>
      <c r="G24" s="138" t="s">
        <v>342</v>
      </c>
      <c r="H24" s="138">
        <v>3.9511274778173178</v>
      </c>
      <c r="I24" s="138">
        <v>8</v>
      </c>
      <c r="J24" s="138">
        <v>0.49389093472716472</v>
      </c>
      <c r="K24" s="138"/>
      <c r="L24" s="138"/>
      <c r="M24" s="138"/>
    </row>
    <row r="25" spans="1:23" ht="19">
      <c r="F25" s="7"/>
      <c r="G25" s="138"/>
      <c r="H25" s="138"/>
      <c r="I25" s="138"/>
      <c r="J25" s="138"/>
      <c r="K25" s="138"/>
      <c r="L25" s="138"/>
      <c r="M25" s="138"/>
    </row>
    <row r="26" spans="1:23" ht="20" thickBot="1">
      <c r="F26" s="7"/>
      <c r="G26" s="139" t="s">
        <v>343</v>
      </c>
      <c r="H26" s="139">
        <v>584.81691787424745</v>
      </c>
      <c r="I26" s="139">
        <v>11</v>
      </c>
      <c r="J26" s="139"/>
      <c r="K26" s="139"/>
      <c r="L26" s="139"/>
      <c r="M26" s="139"/>
    </row>
    <row r="27" spans="1:23">
      <c r="G27"/>
      <c r="H27"/>
      <c r="I27"/>
      <c r="J27"/>
      <c r="K27"/>
      <c r="L27"/>
      <c r="M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5094C-F948-2B45-971A-02D82E713FDD}">
  <dimension ref="B2:Q40"/>
  <sheetViews>
    <sheetView topLeftCell="H1" workbookViewId="0">
      <selection activeCell="P37" sqref="P37"/>
    </sheetView>
  </sheetViews>
  <sheetFormatPr baseColWidth="10" defaultRowHeight="16"/>
  <cols>
    <col min="1" max="1" width="14.83203125" customWidth="1"/>
    <col min="8" max="8" width="10.83203125" customWidth="1"/>
    <col min="11" max="11" width="15.5" customWidth="1"/>
  </cols>
  <sheetData>
    <row r="2" spans="2:17">
      <c r="B2" s="1" t="s">
        <v>13</v>
      </c>
      <c r="K2" t="s">
        <v>344</v>
      </c>
    </row>
    <row r="3" spans="2:17">
      <c r="C3" s="70" t="s">
        <v>14</v>
      </c>
      <c r="D3" s="70"/>
      <c r="E3" s="70"/>
      <c r="F3" s="70"/>
      <c r="G3" s="70"/>
      <c r="H3" s="48" t="s">
        <v>15</v>
      </c>
      <c r="I3" s="48" t="s">
        <v>324</v>
      </c>
      <c r="K3" t="s">
        <v>326</v>
      </c>
    </row>
    <row r="4" spans="2:17">
      <c r="B4" s="3" t="s">
        <v>17</v>
      </c>
      <c r="C4" s="2">
        <v>24</v>
      </c>
      <c r="D4" s="2">
        <v>74</v>
      </c>
      <c r="E4" s="2">
        <v>86</v>
      </c>
      <c r="F4" s="2">
        <v>62</v>
      </c>
      <c r="G4" s="2">
        <v>59</v>
      </c>
      <c r="H4" s="48">
        <f>AVERAGE(C4:G4)</f>
        <v>61</v>
      </c>
      <c r="I4" s="48">
        <f>STDEV(C4:G4)</f>
        <v>23.280893453645632</v>
      </c>
    </row>
    <row r="5" spans="2:17" ht="17" thickBot="1">
      <c r="B5" s="3" t="s">
        <v>18</v>
      </c>
      <c r="C5" s="2">
        <v>958</v>
      </c>
      <c r="D5" s="2">
        <v>1414</v>
      </c>
      <c r="E5" s="2">
        <v>799</v>
      </c>
      <c r="F5" s="2">
        <v>373</v>
      </c>
      <c r="G5" s="2">
        <v>356</v>
      </c>
      <c r="H5" s="48">
        <f>AVERAGE(C5:G5)</f>
        <v>780</v>
      </c>
      <c r="I5" s="48">
        <f>STDEV(C5:G5)</f>
        <v>441.425531658512</v>
      </c>
      <c r="K5" t="s">
        <v>327</v>
      </c>
    </row>
    <row r="6" spans="2:17">
      <c r="B6" s="3" t="s">
        <v>19</v>
      </c>
      <c r="C6" s="2">
        <v>17</v>
      </c>
      <c r="D6" s="2">
        <v>45</v>
      </c>
      <c r="E6" s="2">
        <v>81</v>
      </c>
      <c r="F6" s="2">
        <v>38</v>
      </c>
      <c r="G6" s="2">
        <v>47</v>
      </c>
      <c r="H6" s="48">
        <f>AVERAGE(C6:G6)</f>
        <v>45.6</v>
      </c>
      <c r="I6" s="48">
        <f>STDEV(C6:G6)</f>
        <v>23.082460874005619</v>
      </c>
      <c r="K6" s="140" t="s">
        <v>328</v>
      </c>
      <c r="L6" s="140" t="s">
        <v>329</v>
      </c>
      <c r="M6" s="140" t="s">
        <v>330</v>
      </c>
      <c r="N6" s="140" t="s">
        <v>331</v>
      </c>
      <c r="O6" s="140" t="s">
        <v>332</v>
      </c>
    </row>
    <row r="7" spans="2:17">
      <c r="B7" s="3" t="s">
        <v>20</v>
      </c>
      <c r="C7" s="2">
        <v>52</v>
      </c>
      <c r="D7" s="2">
        <v>41</v>
      </c>
      <c r="E7" s="2">
        <v>75</v>
      </c>
      <c r="F7" s="2">
        <v>60</v>
      </c>
      <c r="G7" s="2">
        <v>52</v>
      </c>
      <c r="H7" s="48">
        <f>AVERAGE(C7:E7)</f>
        <v>56</v>
      </c>
      <c r="I7" s="48">
        <f>STDEV(C7:E7)</f>
        <v>17.349351572897472</v>
      </c>
      <c r="K7" s="138" t="s">
        <v>17</v>
      </c>
      <c r="L7" s="138">
        <v>5</v>
      </c>
      <c r="M7" s="138">
        <v>305</v>
      </c>
      <c r="N7" s="138">
        <v>61</v>
      </c>
      <c r="O7" s="138">
        <v>542</v>
      </c>
    </row>
    <row r="8" spans="2:17">
      <c r="B8" s="3" t="s">
        <v>21</v>
      </c>
      <c r="C8" s="2">
        <v>22</v>
      </c>
      <c r="D8" s="2">
        <v>45</v>
      </c>
      <c r="E8" s="2">
        <v>81</v>
      </c>
      <c r="F8" s="2">
        <v>50</v>
      </c>
      <c r="G8" s="2">
        <v>49</v>
      </c>
      <c r="H8" s="48">
        <f>AVERAGE(C8:G8)</f>
        <v>49.4</v>
      </c>
      <c r="I8" s="48">
        <f>STDEV(C8:G8)</f>
        <v>21.030929603800214</v>
      </c>
      <c r="K8" s="138" t="s">
        <v>18</v>
      </c>
      <c r="L8" s="138">
        <v>5</v>
      </c>
      <c r="M8" s="138">
        <v>3900</v>
      </c>
      <c r="N8" s="138">
        <v>780</v>
      </c>
      <c r="O8" s="138">
        <v>194856.5</v>
      </c>
    </row>
    <row r="9" spans="2:17">
      <c r="B9" s="3" t="s">
        <v>22</v>
      </c>
      <c r="C9" s="2">
        <v>31</v>
      </c>
      <c r="D9" s="2">
        <v>45</v>
      </c>
      <c r="E9" s="2">
        <v>55</v>
      </c>
      <c r="F9" s="2">
        <v>48</v>
      </c>
      <c r="G9" s="2">
        <v>39</v>
      </c>
      <c r="H9" s="48">
        <f>AVERAGE(C9:G9)</f>
        <v>43.6</v>
      </c>
      <c r="I9" s="48">
        <f>STDEV(C9:G9)</f>
        <v>9.0994505328618711</v>
      </c>
      <c r="K9" s="138" t="s">
        <v>19</v>
      </c>
      <c r="L9" s="138">
        <v>5</v>
      </c>
      <c r="M9" s="138">
        <v>228</v>
      </c>
      <c r="N9" s="138">
        <v>45.6</v>
      </c>
      <c r="O9" s="138">
        <v>532.80000000000018</v>
      </c>
    </row>
    <row r="10" spans="2:17">
      <c r="B10" s="3"/>
      <c r="C10" s="2"/>
      <c r="D10" s="2"/>
      <c r="E10" s="2"/>
      <c r="F10" s="2"/>
      <c r="G10" s="2"/>
      <c r="H10" s="31"/>
      <c r="I10" s="31"/>
      <c r="K10" s="138" t="s">
        <v>20</v>
      </c>
      <c r="L10" s="138">
        <v>5</v>
      </c>
      <c r="M10" s="138">
        <v>280</v>
      </c>
      <c r="N10" s="138">
        <v>56</v>
      </c>
      <c r="O10" s="138">
        <v>158.5</v>
      </c>
    </row>
    <row r="11" spans="2:17">
      <c r="H11" s="49"/>
      <c r="I11" s="49"/>
      <c r="K11" s="138" t="s">
        <v>21</v>
      </c>
      <c r="L11" s="138">
        <v>5</v>
      </c>
      <c r="M11" s="138">
        <v>247</v>
      </c>
      <c r="N11" s="138">
        <v>49.4</v>
      </c>
      <c r="O11" s="138">
        <v>442.30000000000018</v>
      </c>
    </row>
    <row r="12" spans="2:17" ht="17" thickBot="1">
      <c r="C12" s="70" t="s">
        <v>16</v>
      </c>
      <c r="D12" s="71"/>
      <c r="E12" s="71"/>
      <c r="F12" s="71"/>
      <c r="G12" s="71"/>
      <c r="H12" s="48" t="s">
        <v>15</v>
      </c>
      <c r="I12" s="48" t="s">
        <v>324</v>
      </c>
      <c r="K12" s="139" t="s">
        <v>22</v>
      </c>
      <c r="L12" s="139">
        <v>5</v>
      </c>
      <c r="M12" s="139">
        <v>218</v>
      </c>
      <c r="N12" s="139">
        <v>43.6</v>
      </c>
      <c r="O12" s="139">
        <v>82.800000000000182</v>
      </c>
    </row>
    <row r="13" spans="2:17">
      <c r="B13" s="3" t="s">
        <v>17</v>
      </c>
      <c r="C13" s="2">
        <v>77</v>
      </c>
      <c r="D13" s="2">
        <v>90</v>
      </c>
      <c r="E13" s="2">
        <v>48</v>
      </c>
      <c r="F13" s="2"/>
      <c r="G13" s="2"/>
      <c r="H13" s="48">
        <f>AVERAGE(C13:G13)</f>
        <v>71.666666666666671</v>
      </c>
      <c r="I13" s="48">
        <f>STDEV(C13:G13)</f>
        <v>21.501937897160179</v>
      </c>
    </row>
    <row r="14" spans="2:17">
      <c r="B14" s="3" t="s">
        <v>18</v>
      </c>
      <c r="C14" s="2">
        <v>2926</v>
      </c>
      <c r="D14" s="2">
        <v>5761</v>
      </c>
      <c r="E14" s="2">
        <v>3841</v>
      </c>
      <c r="F14" s="2">
        <v>3955</v>
      </c>
      <c r="G14" s="2">
        <v>2934</v>
      </c>
      <c r="H14" s="48">
        <f>AVERAGE(C14:G14)</f>
        <v>3883.4</v>
      </c>
      <c r="I14" s="48">
        <f>STDEV(C14:G14)</f>
        <v>1156.5337435630665</v>
      </c>
    </row>
    <row r="15" spans="2:17" ht="17" thickBot="1">
      <c r="B15" s="3" t="s">
        <v>19</v>
      </c>
      <c r="C15" s="2">
        <v>67</v>
      </c>
      <c r="D15" s="2">
        <v>51</v>
      </c>
      <c r="E15" s="2">
        <v>31</v>
      </c>
      <c r="F15" s="2">
        <v>82</v>
      </c>
      <c r="G15" s="2">
        <v>58</v>
      </c>
      <c r="H15" s="48">
        <f>AVERAGE(C15:G15)</f>
        <v>57.8</v>
      </c>
      <c r="I15" s="48">
        <f>STDEV(C15:G15)</f>
        <v>18.939376969689363</v>
      </c>
      <c r="K15" t="s">
        <v>333</v>
      </c>
    </row>
    <row r="16" spans="2:17">
      <c r="B16" s="3" t="s">
        <v>20</v>
      </c>
      <c r="C16" s="2">
        <v>298</v>
      </c>
      <c r="D16" s="2">
        <v>285</v>
      </c>
      <c r="E16" s="2">
        <v>87</v>
      </c>
      <c r="F16" s="2">
        <v>76</v>
      </c>
      <c r="G16" s="2">
        <v>186</v>
      </c>
      <c r="H16" s="48">
        <f>AVERAGE(C16:G16)</f>
        <v>186.4</v>
      </c>
      <c r="I16" s="48">
        <f>STDEV(C16:G16)</f>
        <v>105.17271509284147</v>
      </c>
      <c r="K16" s="140" t="s">
        <v>334</v>
      </c>
      <c r="L16" s="140" t="s">
        <v>335</v>
      </c>
      <c r="M16" s="140" t="s">
        <v>336</v>
      </c>
      <c r="N16" s="140" t="s">
        <v>337</v>
      </c>
      <c r="O16" s="140" t="s">
        <v>338</v>
      </c>
      <c r="P16" s="140" t="s">
        <v>339</v>
      </c>
      <c r="Q16" s="140" t="s">
        <v>340</v>
      </c>
    </row>
    <row r="17" spans="2:17">
      <c r="B17" s="3" t="s">
        <v>21</v>
      </c>
      <c r="C17" s="2">
        <v>72</v>
      </c>
      <c r="D17" s="2">
        <v>45</v>
      </c>
      <c r="E17" s="2">
        <v>67</v>
      </c>
      <c r="F17" s="2">
        <v>82</v>
      </c>
      <c r="G17" s="2">
        <v>66</v>
      </c>
      <c r="H17" s="48">
        <f>AVERAGE(C17:G17)</f>
        <v>66.400000000000006</v>
      </c>
      <c r="I17" s="48">
        <f>STDEV(C17:G17)</f>
        <v>13.53883303686105</v>
      </c>
      <c r="K17" s="138" t="s">
        <v>341</v>
      </c>
      <c r="L17" s="138">
        <v>2214665.5999999987</v>
      </c>
      <c r="M17" s="138">
        <v>5</v>
      </c>
      <c r="N17" s="138">
        <v>442933.11999999976</v>
      </c>
      <c r="O17" s="138">
        <v>13.516771719742497</v>
      </c>
      <c r="P17" s="141">
        <v>2.5112650056420124E-6</v>
      </c>
      <c r="Q17" s="138">
        <v>2.6206541478628855</v>
      </c>
    </row>
    <row r="18" spans="2:17">
      <c r="B18" s="3" t="s">
        <v>22</v>
      </c>
      <c r="C18" s="2">
        <v>22</v>
      </c>
      <c r="D18" s="2">
        <v>23</v>
      </c>
      <c r="E18" s="2">
        <v>31</v>
      </c>
      <c r="F18" s="2">
        <v>22</v>
      </c>
      <c r="G18" s="2">
        <v>28</v>
      </c>
      <c r="H18" s="48">
        <f>AVERAGE(C18:E18)</f>
        <v>25.333333333333332</v>
      </c>
      <c r="I18" s="48">
        <f>STDEV(C18:E18)</f>
        <v>4.9328828623162515</v>
      </c>
      <c r="K18" s="138" t="s">
        <v>342</v>
      </c>
      <c r="L18" s="138">
        <v>786459.59999999986</v>
      </c>
      <c r="M18" s="138">
        <v>24</v>
      </c>
      <c r="N18" s="138">
        <v>32769.149999999994</v>
      </c>
      <c r="O18" s="138"/>
      <c r="P18" s="138"/>
      <c r="Q18" s="138"/>
    </row>
    <row r="19" spans="2:17">
      <c r="B19" s="3"/>
      <c r="C19" s="2"/>
      <c r="D19" s="2"/>
      <c r="E19" s="2"/>
      <c r="F19" s="2"/>
      <c r="G19" s="2"/>
      <c r="H19" s="31"/>
      <c r="I19" s="31"/>
      <c r="K19" s="138"/>
      <c r="L19" s="138"/>
      <c r="M19" s="138"/>
      <c r="N19" s="138"/>
      <c r="O19" s="138"/>
      <c r="P19" s="138"/>
      <c r="Q19" s="138"/>
    </row>
    <row r="20" spans="2:17" ht="17" thickBot="1">
      <c r="K20" s="139" t="s">
        <v>343</v>
      </c>
      <c r="L20" s="139">
        <v>3001125.1999999983</v>
      </c>
      <c r="M20" s="139">
        <v>29</v>
      </c>
      <c r="N20" s="139"/>
      <c r="O20" s="139"/>
      <c r="P20" s="139"/>
      <c r="Q20" s="139"/>
    </row>
    <row r="22" spans="2:17">
      <c r="K22" t="s">
        <v>345</v>
      </c>
    </row>
    <row r="23" spans="2:17">
      <c r="K23" t="s">
        <v>326</v>
      </c>
    </row>
    <row r="25" spans="2:17" ht="17" thickBot="1">
      <c r="K25" t="s">
        <v>327</v>
      </c>
    </row>
    <row r="26" spans="2:17">
      <c r="K26" s="140" t="s">
        <v>328</v>
      </c>
      <c r="L26" s="140" t="s">
        <v>329</v>
      </c>
      <c r="M26" s="140" t="s">
        <v>330</v>
      </c>
      <c r="N26" s="140" t="s">
        <v>331</v>
      </c>
      <c r="O26" s="140" t="s">
        <v>332</v>
      </c>
    </row>
    <row r="27" spans="2:17">
      <c r="K27" s="138" t="s">
        <v>17</v>
      </c>
      <c r="L27" s="138">
        <v>3</v>
      </c>
      <c r="M27" s="138">
        <v>215</v>
      </c>
      <c r="N27" s="138">
        <v>71.666666666666671</v>
      </c>
      <c r="O27" s="138">
        <v>462.33333333333303</v>
      </c>
    </row>
    <row r="28" spans="2:17">
      <c r="K28" s="138" t="s">
        <v>18</v>
      </c>
      <c r="L28" s="138">
        <v>5</v>
      </c>
      <c r="M28" s="138">
        <v>19417</v>
      </c>
      <c r="N28" s="138">
        <v>3883.4</v>
      </c>
      <c r="O28" s="138">
        <v>1337570.3000000007</v>
      </c>
    </row>
    <row r="29" spans="2:17">
      <c r="K29" s="138" t="s">
        <v>19</v>
      </c>
      <c r="L29" s="138">
        <v>5</v>
      </c>
      <c r="M29" s="138">
        <v>289</v>
      </c>
      <c r="N29" s="138">
        <v>57.8</v>
      </c>
      <c r="O29" s="138">
        <v>358.69999999999982</v>
      </c>
    </row>
    <row r="30" spans="2:17">
      <c r="K30" s="138" t="s">
        <v>20</v>
      </c>
      <c r="L30" s="138">
        <v>5</v>
      </c>
      <c r="M30" s="138">
        <v>932</v>
      </c>
      <c r="N30" s="138">
        <v>186.4</v>
      </c>
      <c r="O30" s="138">
        <v>11061.300000000003</v>
      </c>
    </row>
    <row r="31" spans="2:17">
      <c r="K31" s="138" t="s">
        <v>21</v>
      </c>
      <c r="L31" s="138">
        <v>5</v>
      </c>
      <c r="M31" s="138">
        <v>332</v>
      </c>
      <c r="N31" s="138">
        <v>66.400000000000006</v>
      </c>
      <c r="O31" s="138">
        <v>183.30000000000018</v>
      </c>
    </row>
    <row r="32" spans="2:17" ht="17" thickBot="1">
      <c r="K32" s="139" t="s">
        <v>22</v>
      </c>
      <c r="L32" s="139">
        <v>5</v>
      </c>
      <c r="M32" s="139">
        <v>126</v>
      </c>
      <c r="N32" s="139">
        <v>25.2</v>
      </c>
      <c r="O32" s="139">
        <v>16.700000000000045</v>
      </c>
    </row>
    <row r="35" spans="11:17" ht="17" thickBot="1">
      <c r="K35" t="s">
        <v>333</v>
      </c>
    </row>
    <row r="36" spans="11:17">
      <c r="K36" s="140" t="s">
        <v>334</v>
      </c>
      <c r="L36" s="140" t="s">
        <v>335</v>
      </c>
      <c r="M36" s="140" t="s">
        <v>336</v>
      </c>
      <c r="N36" s="140" t="s">
        <v>337</v>
      </c>
      <c r="O36" s="140" t="s">
        <v>338</v>
      </c>
      <c r="P36" s="140" t="s">
        <v>339</v>
      </c>
      <c r="Q36" s="140" t="s">
        <v>340</v>
      </c>
    </row>
    <row r="37" spans="11:17">
      <c r="K37" s="138" t="s">
        <v>341</v>
      </c>
      <c r="L37" s="138">
        <v>59415080.811904743</v>
      </c>
      <c r="M37" s="138">
        <v>5</v>
      </c>
      <c r="N37" s="138">
        <v>11883016.162380949</v>
      </c>
      <c r="O37" s="138">
        <v>48.433043720979704</v>
      </c>
      <c r="P37" s="141">
        <v>3.8250271854001154E-11</v>
      </c>
      <c r="Q37" s="138">
        <v>2.6612739171180357</v>
      </c>
    </row>
    <row r="38" spans="11:17">
      <c r="K38" s="138" t="s">
        <v>342</v>
      </c>
      <c r="L38" s="138">
        <v>5397685.8666666662</v>
      </c>
      <c r="M38" s="138">
        <v>22</v>
      </c>
      <c r="N38" s="138">
        <v>245349.35757575755</v>
      </c>
      <c r="O38" s="138"/>
      <c r="P38" s="138"/>
      <c r="Q38" s="138"/>
    </row>
    <row r="39" spans="11:17">
      <c r="K39" s="138"/>
      <c r="L39" s="138"/>
      <c r="M39" s="138"/>
      <c r="N39" s="138"/>
      <c r="O39" s="138"/>
      <c r="P39" s="138"/>
      <c r="Q39" s="138"/>
    </row>
    <row r="40" spans="11:17" ht="17" thickBot="1">
      <c r="K40" s="139" t="s">
        <v>343</v>
      </c>
      <c r="L40" s="139">
        <v>64812766.67857141</v>
      </c>
      <c r="M40" s="139">
        <v>27</v>
      </c>
      <c r="N40" s="139"/>
      <c r="O40" s="139"/>
      <c r="P40" s="139"/>
      <c r="Q40" s="139"/>
    </row>
  </sheetData>
  <mergeCells count="2">
    <mergeCell ref="C3:G3"/>
    <mergeCell ref="C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300C6-8FE1-1F44-822B-DF019F70EB58}">
  <dimension ref="B2:J38"/>
  <sheetViews>
    <sheetView topLeftCell="A13" workbookViewId="0">
      <selection activeCell="H42" sqref="H42"/>
    </sheetView>
  </sheetViews>
  <sheetFormatPr baseColWidth="10" defaultRowHeight="16"/>
  <sheetData>
    <row r="2" spans="2:10">
      <c r="C2" s="4"/>
      <c r="D2" t="s">
        <v>23</v>
      </c>
      <c r="E2" t="s">
        <v>24</v>
      </c>
      <c r="F2" t="s">
        <v>25</v>
      </c>
      <c r="G2" t="s">
        <v>26</v>
      </c>
      <c r="I2" t="s">
        <v>27</v>
      </c>
      <c r="J2" t="s">
        <v>323</v>
      </c>
    </row>
    <row r="3" spans="2:10">
      <c r="B3" t="s">
        <v>28</v>
      </c>
      <c r="C3" s="4" t="s">
        <v>346</v>
      </c>
      <c r="D3">
        <v>0.53846153846153844</v>
      </c>
      <c r="E3">
        <v>0.44444444444444442</v>
      </c>
      <c r="F3">
        <v>7.5454545454545459</v>
      </c>
      <c r="G3">
        <v>20.333333333333332</v>
      </c>
      <c r="I3">
        <f>AVERAGE(D3:G3)</f>
        <v>7.2154234654234646</v>
      </c>
      <c r="J3">
        <f>STDEV(D3:G3)</f>
        <v>9.3562182048986511</v>
      </c>
    </row>
    <row r="4" spans="2:10">
      <c r="C4" s="4" t="s">
        <v>347</v>
      </c>
      <c r="D4">
        <v>16.714285714285715</v>
      </c>
      <c r="E4">
        <v>29.75</v>
      </c>
      <c r="F4">
        <v>18.6875</v>
      </c>
      <c r="G4">
        <v>26.625</v>
      </c>
      <c r="I4">
        <f>AVERAGE(D4:G4)</f>
        <v>22.944196428571431</v>
      </c>
      <c r="J4">
        <f>STDEV(D4:G4)</f>
        <v>6.2396188232213801</v>
      </c>
    </row>
    <row r="5" spans="2:10">
      <c r="C5" s="4" t="s">
        <v>356</v>
      </c>
      <c r="D5">
        <v>10.545454545454545</v>
      </c>
      <c r="E5">
        <v>0.18181818181818182</v>
      </c>
      <c r="F5">
        <v>12.833333333333334</v>
      </c>
      <c r="G5">
        <v>15.3125</v>
      </c>
      <c r="I5">
        <f>AVERAGE(D5:G5)</f>
        <v>9.7182765151515156</v>
      </c>
      <c r="J5">
        <f>STDEV(D5:G5)</f>
        <v>6.6489893070588835</v>
      </c>
    </row>
    <row r="6" spans="2:10">
      <c r="C6" s="4"/>
    </row>
    <row r="7" spans="2:10">
      <c r="B7" t="s">
        <v>29</v>
      </c>
      <c r="C7" s="4" t="s">
        <v>357</v>
      </c>
      <c r="D7">
        <v>18.1111111111111</v>
      </c>
      <c r="E7">
        <v>14.857142857142858</v>
      </c>
      <c r="F7">
        <v>46.166666666666664</v>
      </c>
      <c r="G7">
        <v>38.533333333333331</v>
      </c>
      <c r="I7">
        <f>AVERAGE(D7:G7)</f>
        <v>29.417063492063491</v>
      </c>
      <c r="J7">
        <f>STDEV(D7:G7)</f>
        <v>15.31308188511893</v>
      </c>
    </row>
    <row r="8" spans="2:10">
      <c r="C8" s="4" t="s">
        <v>358</v>
      </c>
      <c r="D8">
        <v>57.5625</v>
      </c>
      <c r="E8">
        <v>58.125</v>
      </c>
      <c r="F8">
        <v>45.3125</v>
      </c>
      <c r="G8">
        <v>37.625</v>
      </c>
      <c r="I8">
        <f>AVERAGE(D8:G8)</f>
        <v>49.65625</v>
      </c>
      <c r="J8">
        <f>STDEV(D8:G8)</f>
        <v>9.9640630308791867</v>
      </c>
    </row>
    <row r="9" spans="2:10">
      <c r="C9" s="4" t="s">
        <v>359</v>
      </c>
      <c r="D9">
        <v>75.6875</v>
      </c>
      <c r="E9">
        <v>13.8125</v>
      </c>
      <c r="F9">
        <v>68</v>
      </c>
      <c r="G9">
        <v>107.13333333333334</v>
      </c>
      <c r="I9">
        <f>AVERAGE(D9:G9)</f>
        <v>66.158333333333331</v>
      </c>
      <c r="J9">
        <f>STDEV(D9:G9)</f>
        <v>38.7867401991683</v>
      </c>
    </row>
    <row r="11" spans="2:10">
      <c r="B11" t="s">
        <v>30</v>
      </c>
      <c r="C11" s="4" t="s">
        <v>360</v>
      </c>
      <c r="D11">
        <v>118.86666666666666</v>
      </c>
      <c r="E11">
        <v>136.25</v>
      </c>
      <c r="F11">
        <v>305.375</v>
      </c>
      <c r="G11">
        <v>321.1875</v>
      </c>
      <c r="I11">
        <f>AVERAGE(D11:G11)</f>
        <v>220.41979166666667</v>
      </c>
      <c r="J11">
        <f>STDEV(D11:G11)</f>
        <v>107.65548366926086</v>
      </c>
    </row>
    <row r="12" spans="2:10">
      <c r="C12" s="4" t="s">
        <v>361</v>
      </c>
      <c r="D12">
        <v>65.25</v>
      </c>
      <c r="E12">
        <v>38.714285714285715</v>
      </c>
      <c r="F12">
        <v>24.9375</v>
      </c>
      <c r="G12">
        <v>31.4375</v>
      </c>
      <c r="I12">
        <f>AVERAGE(D12:G12)</f>
        <v>40.084821428571431</v>
      </c>
      <c r="J12">
        <f>STDEV(D12:G12)</f>
        <v>17.695405194809844</v>
      </c>
    </row>
    <row r="13" spans="2:10">
      <c r="C13" s="4" t="s">
        <v>362</v>
      </c>
      <c r="D13">
        <v>43.6</v>
      </c>
      <c r="E13">
        <v>31.545454545454547</v>
      </c>
      <c r="F13">
        <v>22.555555555555557</v>
      </c>
      <c r="G13">
        <v>38.090909090909093</v>
      </c>
      <c r="I13">
        <f>AVERAGE(D13:G13)</f>
        <v>33.947979797979798</v>
      </c>
      <c r="J13">
        <f>STDEV(D13:G13)</f>
        <v>9.0532648772844269</v>
      </c>
    </row>
    <row r="14" spans="2:10">
      <c r="C14" s="4"/>
    </row>
    <row r="16" spans="2:10">
      <c r="B16" t="s">
        <v>326</v>
      </c>
    </row>
    <row r="18" spans="2:6" ht="17" thickBot="1">
      <c r="B18" t="s">
        <v>327</v>
      </c>
    </row>
    <row r="19" spans="2:6">
      <c r="B19" s="140" t="s">
        <v>328</v>
      </c>
      <c r="C19" s="140" t="s">
        <v>329</v>
      </c>
      <c r="D19" s="140" t="s">
        <v>330</v>
      </c>
      <c r="E19" s="140" t="s">
        <v>331</v>
      </c>
      <c r="F19" s="140" t="s">
        <v>332</v>
      </c>
    </row>
    <row r="20" spans="2:6">
      <c r="B20" s="138" t="s">
        <v>346</v>
      </c>
      <c r="C20" s="138">
        <v>4</v>
      </c>
      <c r="D20" s="138">
        <v>28.861693861693858</v>
      </c>
      <c r="E20" s="138">
        <v>7.2154234654234646</v>
      </c>
      <c r="F20" s="138">
        <v>87.538819097676921</v>
      </c>
    </row>
    <row r="21" spans="2:6">
      <c r="B21" s="138" t="s">
        <v>347</v>
      </c>
      <c r="C21" s="138">
        <v>4</v>
      </c>
      <c r="D21" s="138">
        <v>91.776785714285722</v>
      </c>
      <c r="E21" s="138">
        <v>22.944196428571431</v>
      </c>
      <c r="F21" s="138">
        <v>38.932843059098559</v>
      </c>
    </row>
    <row r="22" spans="2:6">
      <c r="B22" s="138" t="s">
        <v>356</v>
      </c>
      <c r="C22" s="138">
        <v>4</v>
      </c>
      <c r="D22" s="138">
        <v>38.873106060606062</v>
      </c>
      <c r="E22" s="138">
        <v>9.7182765151515156</v>
      </c>
      <c r="F22" s="138">
        <v>44.209058805383371</v>
      </c>
    </row>
    <row r="23" spans="2:6">
      <c r="B23" s="138"/>
      <c r="C23" s="138">
        <v>0</v>
      </c>
      <c r="D23" s="138">
        <v>0</v>
      </c>
      <c r="E23" s="138" t="e">
        <v>#DIV/0!</v>
      </c>
      <c r="F23" s="138" t="e">
        <v>#DIV/0!</v>
      </c>
    </row>
    <row r="24" spans="2:6">
      <c r="B24" s="138" t="s">
        <v>357</v>
      </c>
      <c r="C24" s="138">
        <v>4</v>
      </c>
      <c r="D24" s="138">
        <v>117.66825396825396</v>
      </c>
      <c r="E24" s="138">
        <v>29.417063492063491</v>
      </c>
      <c r="F24" s="138">
        <v>234.49047682035749</v>
      </c>
    </row>
    <row r="25" spans="2:6">
      <c r="B25" s="138" t="s">
        <v>358</v>
      </c>
      <c r="C25" s="138">
        <v>4</v>
      </c>
      <c r="D25" s="138">
        <v>198.625</v>
      </c>
      <c r="E25" s="138">
        <v>49.65625</v>
      </c>
      <c r="F25" s="138">
        <v>99.282552083333329</v>
      </c>
    </row>
    <row r="26" spans="2:6">
      <c r="B26" s="138" t="s">
        <v>359</v>
      </c>
      <c r="C26" s="138">
        <v>4</v>
      </c>
      <c r="D26" s="138">
        <v>264.63333333333333</v>
      </c>
      <c r="E26" s="138">
        <v>66.158333333333331</v>
      </c>
      <c r="F26" s="138">
        <v>1504.411215277778</v>
      </c>
    </row>
    <row r="27" spans="2:6">
      <c r="B27" s="138"/>
      <c r="C27" s="138">
        <v>0</v>
      </c>
      <c r="D27" s="138">
        <v>0</v>
      </c>
      <c r="E27" s="138" t="e">
        <v>#DIV/0!</v>
      </c>
      <c r="F27" s="138" t="e">
        <v>#DIV/0!</v>
      </c>
    </row>
    <row r="28" spans="2:6">
      <c r="B28" s="138" t="s">
        <v>360</v>
      </c>
      <c r="C28" s="138">
        <v>4</v>
      </c>
      <c r="D28" s="138">
        <v>881.67916666666667</v>
      </c>
      <c r="E28" s="138">
        <v>220.41979166666667</v>
      </c>
      <c r="F28" s="138">
        <v>11589.703164062492</v>
      </c>
    </row>
    <row r="29" spans="2:6">
      <c r="B29" s="138" t="s">
        <v>361</v>
      </c>
      <c r="C29" s="138">
        <v>4</v>
      </c>
      <c r="D29" s="138">
        <v>160.33928571428572</v>
      </c>
      <c r="E29" s="138">
        <v>40.084821428571431</v>
      </c>
      <c r="F29" s="138">
        <v>313.12736500850315</v>
      </c>
    </row>
    <row r="30" spans="2:6" ht="17" thickBot="1">
      <c r="B30" s="139" t="s">
        <v>362</v>
      </c>
      <c r="C30" s="139">
        <v>4</v>
      </c>
      <c r="D30" s="139">
        <v>135.79191919191919</v>
      </c>
      <c r="E30" s="139">
        <v>33.947979797979798</v>
      </c>
      <c r="F30" s="139">
        <v>81.961604938271805</v>
      </c>
    </row>
    <row r="33" spans="2:8" ht="17" thickBot="1">
      <c r="B33" t="s">
        <v>333</v>
      </c>
    </row>
    <row r="34" spans="2:8">
      <c r="B34" s="140" t="s">
        <v>334</v>
      </c>
      <c r="C34" s="140" t="s">
        <v>335</v>
      </c>
      <c r="D34" s="140" t="s">
        <v>336</v>
      </c>
      <c r="E34" s="140" t="s">
        <v>337</v>
      </c>
      <c r="F34" s="140" t="s">
        <v>338</v>
      </c>
      <c r="G34" s="140" t="s">
        <v>339</v>
      </c>
      <c r="H34" s="140" t="s">
        <v>340</v>
      </c>
    </row>
    <row r="35" spans="2:8">
      <c r="B35" s="138" t="s">
        <v>341</v>
      </c>
      <c r="C35" s="138">
        <v>136687.20887448269</v>
      </c>
      <c r="D35" s="138">
        <v>10</v>
      </c>
      <c r="E35" s="138">
        <v>13668.720887448269</v>
      </c>
      <c r="F35" s="138">
        <v>8.1398312527107333</v>
      </c>
      <c r="G35" s="141">
        <v>1.0759905594893545E-5</v>
      </c>
      <c r="H35" s="138">
        <v>2.2364735810505119</v>
      </c>
    </row>
    <row r="36" spans="2:8">
      <c r="B36" s="138" t="s">
        <v>342</v>
      </c>
      <c r="C36" s="138">
        <v>41980.971297458716</v>
      </c>
      <c r="D36" s="138">
        <v>25</v>
      </c>
      <c r="E36" s="138">
        <v>1679.2388518983487</v>
      </c>
      <c r="F36" s="138"/>
      <c r="G36" s="138"/>
      <c r="H36" s="138"/>
    </row>
    <row r="37" spans="2:8">
      <c r="B37" s="138"/>
      <c r="C37" s="138"/>
      <c r="D37" s="138"/>
      <c r="E37" s="138"/>
      <c r="F37" s="138"/>
      <c r="G37" s="138"/>
      <c r="H37" s="138"/>
    </row>
    <row r="38" spans="2:8" ht="17" thickBot="1">
      <c r="B38" s="139" t="s">
        <v>343</v>
      </c>
      <c r="C38" s="139">
        <v>178668.18017194141</v>
      </c>
      <c r="D38" s="139">
        <v>35</v>
      </c>
      <c r="E38" s="139"/>
      <c r="F38" s="139"/>
      <c r="G38" s="139"/>
      <c r="H38" s="1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B633E-C7E6-854F-B9CD-3798786B0619}">
  <dimension ref="C1:M27"/>
  <sheetViews>
    <sheetView topLeftCell="B1" workbookViewId="0">
      <selection activeCell="K26" sqref="K26:L26"/>
    </sheetView>
  </sheetViews>
  <sheetFormatPr baseColWidth="10" defaultRowHeight="19"/>
  <cols>
    <col min="1" max="2" width="10.83203125" style="7"/>
    <col min="3" max="3" width="28.83203125" style="7" customWidth="1"/>
    <col min="4" max="8" width="10.83203125" style="7"/>
    <col min="9" max="9" width="17.83203125" style="7" customWidth="1"/>
    <col min="10" max="16384" width="10.83203125" style="7"/>
  </cols>
  <sheetData>
    <row r="1" spans="3:13">
      <c r="C1" s="7" t="s">
        <v>74</v>
      </c>
    </row>
    <row r="4" spans="3:13">
      <c r="J4" s="52"/>
    </row>
    <row r="6" spans="3:13">
      <c r="C6" s="50" t="s">
        <v>57</v>
      </c>
      <c r="D6" s="50" t="s">
        <v>31</v>
      </c>
      <c r="E6" s="50" t="s">
        <v>32</v>
      </c>
      <c r="F6" s="50" t="s">
        <v>33</v>
      </c>
      <c r="G6" s="50" t="s">
        <v>34</v>
      </c>
      <c r="H6" s="50" t="s">
        <v>35</v>
      </c>
      <c r="I6" s="50" t="s">
        <v>36</v>
      </c>
      <c r="J6" s="50" t="s">
        <v>37</v>
      </c>
    </row>
    <row r="7" spans="3:13">
      <c r="C7" s="53" t="s">
        <v>38</v>
      </c>
      <c r="D7" s="7">
        <v>45.616</v>
      </c>
      <c r="E7" s="51">
        <v>3598.2669999999998</v>
      </c>
      <c r="F7" s="7">
        <v>201.655</v>
      </c>
      <c r="G7" s="7">
        <v>2840</v>
      </c>
      <c r="H7" s="7">
        <v>4095</v>
      </c>
      <c r="I7" s="7">
        <f>E7-1909.33</f>
        <v>1688.9369999999999</v>
      </c>
      <c r="J7" s="7">
        <f>AVERAGE(I7:I9)</f>
        <v>1713.9459999999999</v>
      </c>
    </row>
    <row r="8" spans="3:13">
      <c r="C8" s="53" t="s">
        <v>39</v>
      </c>
      <c r="D8" s="7">
        <v>46.069000000000003</v>
      </c>
      <c r="E8" s="51">
        <v>3655.5529999999999</v>
      </c>
      <c r="F8" s="7">
        <v>197.809</v>
      </c>
      <c r="G8" s="7">
        <v>2665</v>
      </c>
      <c r="H8" s="7">
        <v>4095</v>
      </c>
      <c r="I8" s="7">
        <f t="shared" ref="I8:I13" si="0">E8-1909.33</f>
        <v>1746.223</v>
      </c>
    </row>
    <row r="9" spans="3:13">
      <c r="C9" s="53" t="s">
        <v>40</v>
      </c>
      <c r="D9" s="7">
        <v>46.337000000000003</v>
      </c>
      <c r="E9" s="51">
        <v>3616.0079999999998</v>
      </c>
      <c r="F9" s="7">
        <v>168.114</v>
      </c>
      <c r="G9" s="7">
        <v>3049</v>
      </c>
      <c r="H9" s="7">
        <v>4095</v>
      </c>
      <c r="I9" s="7">
        <f t="shared" si="0"/>
        <v>1706.6779999999999</v>
      </c>
    </row>
    <row r="10" spans="3:13">
      <c r="C10" s="7" t="s">
        <v>41</v>
      </c>
      <c r="D10" s="7">
        <v>46.067</v>
      </c>
      <c r="E10" s="51">
        <v>3803.6889999999999</v>
      </c>
      <c r="F10" s="7">
        <v>106.68</v>
      </c>
      <c r="G10" s="7">
        <v>3446</v>
      </c>
      <c r="H10" s="7">
        <v>4095</v>
      </c>
      <c r="I10" s="7">
        <f t="shared" si="0"/>
        <v>1894.3589999999999</v>
      </c>
      <c r="J10" s="7">
        <f>AVERAGE(I10:I11)</f>
        <v>1907.1659999999999</v>
      </c>
    </row>
    <row r="11" spans="3:13">
      <c r="C11" s="7" t="s">
        <v>42</v>
      </c>
      <c r="D11" s="7">
        <v>45.985999999999997</v>
      </c>
      <c r="E11" s="51">
        <v>3829.3029999999999</v>
      </c>
      <c r="F11" s="7">
        <v>87.268000000000001</v>
      </c>
      <c r="G11" s="7">
        <v>3571</v>
      </c>
      <c r="H11" s="7">
        <v>4095</v>
      </c>
      <c r="I11" s="7">
        <f t="shared" si="0"/>
        <v>1919.973</v>
      </c>
    </row>
    <row r="12" spans="3:13">
      <c r="C12" s="53" t="s">
        <v>43</v>
      </c>
      <c r="D12" s="7">
        <v>46.456000000000003</v>
      </c>
      <c r="E12" s="51">
        <v>3686.5160000000001</v>
      </c>
      <c r="F12" s="7">
        <v>281.36099999999999</v>
      </c>
      <c r="G12" s="7">
        <v>1758</v>
      </c>
      <c r="H12" s="7">
        <v>4095</v>
      </c>
      <c r="I12" s="7">
        <f t="shared" si="0"/>
        <v>1777.1860000000001</v>
      </c>
      <c r="J12" s="7">
        <f>AVERAGE(I12:I13)</f>
        <v>1834.6595000000002</v>
      </c>
    </row>
    <row r="13" spans="3:13">
      <c r="C13" s="53" t="s">
        <v>44</v>
      </c>
      <c r="D13" s="7">
        <v>46.225000000000001</v>
      </c>
      <c r="E13" s="51">
        <v>3801.4630000000002</v>
      </c>
      <c r="F13" s="7">
        <v>114.05500000000001</v>
      </c>
      <c r="G13" s="7">
        <v>3445</v>
      </c>
      <c r="H13" s="7">
        <v>4095</v>
      </c>
      <c r="I13" s="7">
        <f t="shared" si="0"/>
        <v>1892.1330000000003</v>
      </c>
      <c r="K13" s="54" t="s">
        <v>47</v>
      </c>
      <c r="L13" s="54" t="s">
        <v>317</v>
      </c>
    </row>
    <row r="14" spans="3:13">
      <c r="C14" s="7" t="s">
        <v>45</v>
      </c>
      <c r="D14" s="7">
        <v>45.87</v>
      </c>
      <c r="E14" s="51">
        <v>3812.1489999999999</v>
      </c>
      <c r="F14" s="7">
        <v>109.93</v>
      </c>
      <c r="G14" s="7">
        <v>3527</v>
      </c>
      <c r="H14" s="7">
        <v>4095</v>
      </c>
      <c r="I14" s="7">
        <f>E14-1909.33</f>
        <v>1902.819</v>
      </c>
      <c r="J14" s="7">
        <f>AVERAGE(I14:I15)</f>
        <v>1882.3120000000001</v>
      </c>
      <c r="K14" s="55">
        <f>AVERAGE(J7:J14)</f>
        <v>1834.5208750000002</v>
      </c>
      <c r="L14" s="56">
        <f>STDEV(J7:J15)</f>
        <v>85.828560734345146</v>
      </c>
      <c r="M14" s="56" t="s">
        <v>30</v>
      </c>
    </row>
    <row r="15" spans="3:13">
      <c r="C15" s="53" t="s">
        <v>46</v>
      </c>
      <c r="D15" s="7">
        <v>46.265999999999998</v>
      </c>
      <c r="E15" s="51">
        <v>3771.1350000000002</v>
      </c>
      <c r="F15" s="7">
        <v>113.35599999999999</v>
      </c>
      <c r="G15" s="7">
        <v>3335</v>
      </c>
      <c r="H15" s="7">
        <v>4095</v>
      </c>
      <c r="I15" s="7">
        <f>E15-1909.33</f>
        <v>1861.8050000000003</v>
      </c>
    </row>
    <row r="16" spans="3:13">
      <c r="C16" s="53" t="s">
        <v>321</v>
      </c>
      <c r="D16" s="7">
        <v>46.524999999999999</v>
      </c>
      <c r="E16" s="51">
        <v>3686.623</v>
      </c>
      <c r="F16" s="7">
        <v>139.38200000000001</v>
      </c>
      <c r="G16" s="7">
        <v>3178</v>
      </c>
      <c r="H16" s="7">
        <v>4095</v>
      </c>
      <c r="I16" s="7">
        <f t="shared" ref="I16:I27" si="1">E16-1909.33</f>
        <v>1777.2930000000001</v>
      </c>
      <c r="J16" s="7">
        <f>AVERAGE(I16:I19)</f>
        <v>1309.2105000000001</v>
      </c>
    </row>
    <row r="17" spans="3:13">
      <c r="C17" s="53" t="s">
        <v>320</v>
      </c>
      <c r="D17" s="7">
        <v>46.534999999999997</v>
      </c>
      <c r="E17" s="51">
        <v>3453.5920000000001</v>
      </c>
      <c r="F17" s="7">
        <v>155.17099999999999</v>
      </c>
      <c r="G17" s="7">
        <v>2623</v>
      </c>
      <c r="H17" s="7">
        <v>3867</v>
      </c>
      <c r="I17" s="7">
        <f t="shared" si="1"/>
        <v>1544.2620000000002</v>
      </c>
    </row>
    <row r="18" spans="3:13">
      <c r="C18" s="7" t="s">
        <v>319</v>
      </c>
      <c r="D18" s="7">
        <v>46.555999999999997</v>
      </c>
      <c r="E18" s="51">
        <v>2690.087</v>
      </c>
      <c r="F18" s="7">
        <v>137.64699999999999</v>
      </c>
      <c r="G18" s="7">
        <v>2042</v>
      </c>
      <c r="H18" s="7">
        <v>3088</v>
      </c>
      <c r="I18" s="7">
        <f t="shared" si="1"/>
        <v>780.75700000000006</v>
      </c>
    </row>
    <row r="19" spans="3:13">
      <c r="C19" s="7" t="s">
        <v>318</v>
      </c>
      <c r="D19" s="7">
        <v>46.503999999999998</v>
      </c>
      <c r="E19" s="51">
        <v>3043.86</v>
      </c>
      <c r="F19" s="7">
        <v>134.72</v>
      </c>
      <c r="G19" s="7">
        <v>2650</v>
      </c>
      <c r="H19" s="7">
        <v>3409</v>
      </c>
      <c r="I19" s="7">
        <f t="shared" si="1"/>
        <v>1134.5300000000002</v>
      </c>
    </row>
    <row r="20" spans="3:13">
      <c r="C20" s="53" t="s">
        <v>48</v>
      </c>
      <c r="D20" s="7">
        <v>46.567</v>
      </c>
      <c r="E20" s="51">
        <v>3771.9760000000001</v>
      </c>
      <c r="F20" s="7">
        <v>78.108999999999995</v>
      </c>
      <c r="G20" s="7">
        <v>2751</v>
      </c>
      <c r="H20" s="7">
        <v>4095</v>
      </c>
      <c r="I20" s="7">
        <f t="shared" si="1"/>
        <v>1862.6460000000002</v>
      </c>
      <c r="J20" s="7">
        <f>AVERAGE(I20:I22)</f>
        <v>1541.8583333333336</v>
      </c>
    </row>
    <row r="21" spans="3:13">
      <c r="C21" s="53" t="s">
        <v>49</v>
      </c>
      <c r="D21" s="7">
        <v>46.398000000000003</v>
      </c>
      <c r="E21" s="51">
        <v>3786.2739999999999</v>
      </c>
      <c r="F21" s="7">
        <v>64.572999999999993</v>
      </c>
      <c r="G21" s="7">
        <v>3592</v>
      </c>
      <c r="H21" s="7">
        <v>4095</v>
      </c>
      <c r="I21" s="7">
        <f t="shared" si="1"/>
        <v>1876.944</v>
      </c>
    </row>
    <row r="22" spans="3:13">
      <c r="C22" s="7" t="s">
        <v>50</v>
      </c>
      <c r="D22" s="7">
        <v>46.408000000000001</v>
      </c>
      <c r="E22" s="51">
        <v>2795.3150000000001</v>
      </c>
      <c r="F22" s="7">
        <v>62.784999999999997</v>
      </c>
      <c r="G22" s="7">
        <v>2557</v>
      </c>
      <c r="H22" s="7">
        <v>3105</v>
      </c>
      <c r="I22" s="7">
        <f t="shared" si="1"/>
        <v>885.98500000000013</v>
      </c>
      <c r="J22" s="7">
        <f>AVERAGE(I22)</f>
        <v>885.98500000000013</v>
      </c>
    </row>
    <row r="23" spans="3:13">
      <c r="C23" s="53" t="s">
        <v>51</v>
      </c>
      <c r="D23" s="7">
        <v>46.463000000000001</v>
      </c>
      <c r="E23" s="51">
        <v>3572.0839999999998</v>
      </c>
      <c r="F23" s="7">
        <v>117.089</v>
      </c>
      <c r="G23" s="7">
        <v>3165</v>
      </c>
      <c r="H23" s="7">
        <v>4095</v>
      </c>
      <c r="I23" s="7">
        <f t="shared" si="1"/>
        <v>1662.7539999999999</v>
      </c>
      <c r="J23" s="7">
        <f>AVERAGE(I23:I27)</f>
        <v>1400.5561999999998</v>
      </c>
    </row>
    <row r="24" spans="3:13">
      <c r="C24" s="53" t="s">
        <v>52</v>
      </c>
      <c r="D24" s="7">
        <v>46.554000000000002</v>
      </c>
      <c r="E24" s="51">
        <v>3552.6930000000002</v>
      </c>
      <c r="F24" s="7">
        <v>115.255</v>
      </c>
      <c r="G24" s="7">
        <v>2979</v>
      </c>
      <c r="H24" s="7">
        <v>4095</v>
      </c>
      <c r="I24" s="7">
        <f t="shared" si="1"/>
        <v>1643.3630000000003</v>
      </c>
    </row>
    <row r="25" spans="3:13">
      <c r="C25" s="7" t="s">
        <v>53</v>
      </c>
      <c r="D25" s="7">
        <v>46.573</v>
      </c>
      <c r="E25" s="51">
        <v>3560.2289999999998</v>
      </c>
      <c r="F25" s="7">
        <v>121.714</v>
      </c>
      <c r="G25" s="7">
        <v>2705</v>
      </c>
      <c r="H25" s="7">
        <v>4095</v>
      </c>
      <c r="I25" s="7">
        <f t="shared" si="1"/>
        <v>1650.8989999999999</v>
      </c>
    </row>
    <row r="26" spans="3:13">
      <c r="C26" s="53" t="s">
        <v>54</v>
      </c>
      <c r="D26" s="7">
        <v>46.523000000000003</v>
      </c>
      <c r="E26" s="51">
        <v>2582.6060000000002</v>
      </c>
      <c r="F26" s="7">
        <v>78.983000000000004</v>
      </c>
      <c r="G26" s="7">
        <v>2131</v>
      </c>
      <c r="H26" s="7">
        <v>2949</v>
      </c>
      <c r="I26" s="7">
        <f t="shared" si="1"/>
        <v>673.27600000000029</v>
      </c>
      <c r="K26" s="54" t="s">
        <v>47</v>
      </c>
      <c r="L26" s="54" t="s">
        <v>317</v>
      </c>
    </row>
    <row r="27" spans="3:13">
      <c r="C27" s="53" t="s">
        <v>55</v>
      </c>
      <c r="D27" s="7">
        <v>46.271999999999998</v>
      </c>
      <c r="E27" s="51">
        <v>3281.819</v>
      </c>
      <c r="F27" s="7">
        <v>74.593000000000004</v>
      </c>
      <c r="G27" s="7">
        <v>3038</v>
      </c>
      <c r="H27" s="7">
        <v>3614</v>
      </c>
      <c r="I27" s="7">
        <f t="shared" si="1"/>
        <v>1372.489</v>
      </c>
      <c r="K27" s="56">
        <f>AVERAGE(J16:J23)</f>
        <v>1284.4025083333333</v>
      </c>
      <c r="L27" s="56">
        <f>STDEV(J16:J23)</f>
        <v>282.32789997406729</v>
      </c>
      <c r="M27" s="56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1706C-B486-C043-93FE-B9A8127AE2CC}">
  <dimension ref="A1:I349"/>
  <sheetViews>
    <sheetView tabSelected="1" topLeftCell="A313" workbookViewId="0">
      <selection activeCell="E327" sqref="E327"/>
    </sheetView>
  </sheetViews>
  <sheetFormatPr baseColWidth="10" defaultRowHeight="16"/>
  <cols>
    <col min="1" max="1" width="17.33203125" customWidth="1"/>
    <col min="2" max="2" width="21.5" customWidth="1"/>
    <col min="3" max="3" width="17.33203125" customWidth="1"/>
  </cols>
  <sheetData>
    <row r="1" spans="2:5">
      <c r="B1" t="s">
        <v>75</v>
      </c>
    </row>
    <row r="2" spans="2:5" ht="51">
      <c r="C2" s="12" t="s">
        <v>57</v>
      </c>
      <c r="D2" s="12" t="s">
        <v>58</v>
      </c>
      <c r="E2" s="12" t="s">
        <v>59</v>
      </c>
    </row>
    <row r="3" spans="2:5">
      <c r="B3" s="93" t="s">
        <v>60</v>
      </c>
      <c r="C3" s="13">
        <v>111</v>
      </c>
      <c r="D3" s="130">
        <v>6.9</v>
      </c>
      <c r="E3" s="117">
        <v>3.3</v>
      </c>
    </row>
    <row r="4" spans="2:5">
      <c r="B4" s="94"/>
      <c r="C4" s="14">
        <v>135</v>
      </c>
      <c r="D4" s="131">
        <v>7.1</v>
      </c>
      <c r="E4" s="118">
        <v>0.7</v>
      </c>
    </row>
    <row r="5" spans="2:5">
      <c r="B5" s="95"/>
      <c r="C5" s="15">
        <v>137</v>
      </c>
      <c r="D5" s="132">
        <v>10.3</v>
      </c>
      <c r="E5" s="119">
        <v>4.9000000000000004</v>
      </c>
    </row>
    <row r="8" spans="2:5">
      <c r="B8" s="96" t="s">
        <v>72</v>
      </c>
      <c r="C8" s="13">
        <v>133</v>
      </c>
      <c r="D8" s="130">
        <v>36.1</v>
      </c>
      <c r="E8" s="117">
        <v>22.6</v>
      </c>
    </row>
    <row r="9" spans="2:5">
      <c r="B9" s="97"/>
      <c r="C9" s="14">
        <v>134</v>
      </c>
      <c r="D9" s="131">
        <v>15.8</v>
      </c>
      <c r="E9" s="118">
        <v>15.9</v>
      </c>
    </row>
    <row r="10" spans="2:5">
      <c r="B10" s="97"/>
      <c r="C10" s="14">
        <v>136</v>
      </c>
      <c r="D10" s="131">
        <v>16</v>
      </c>
      <c r="E10" s="118">
        <v>12</v>
      </c>
    </row>
    <row r="11" spans="2:5">
      <c r="B11" s="98"/>
      <c r="C11" s="15">
        <v>139</v>
      </c>
      <c r="D11" s="132">
        <v>2.1</v>
      </c>
      <c r="E11" s="119">
        <v>1.4</v>
      </c>
    </row>
    <row r="14" spans="2:5">
      <c r="B14" s="99" t="s">
        <v>73</v>
      </c>
      <c r="C14" s="13">
        <v>124</v>
      </c>
      <c r="D14" s="130">
        <v>48</v>
      </c>
      <c r="E14" s="117">
        <v>8.9</v>
      </c>
    </row>
    <row r="15" spans="2:5">
      <c r="B15" s="100"/>
      <c r="C15" s="14">
        <v>129</v>
      </c>
      <c r="D15" s="131">
        <v>57.1</v>
      </c>
      <c r="E15" s="120">
        <v>5.4</v>
      </c>
    </row>
    <row r="16" spans="2:5">
      <c r="B16" s="101"/>
      <c r="C16" s="15">
        <v>131</v>
      </c>
      <c r="D16" s="132">
        <v>20.6</v>
      </c>
      <c r="E16" s="119">
        <v>3.2</v>
      </c>
    </row>
    <row r="18" spans="2:5">
      <c r="C18" t="s">
        <v>61</v>
      </c>
      <c r="D18">
        <f>AVERAGE(D3:D5)</f>
        <v>8.1</v>
      </c>
      <c r="E18" s="16">
        <f>STDEV(D3:D5)</f>
        <v>1.9078784028338915</v>
      </c>
    </row>
    <row r="19" spans="2:5">
      <c r="C19" t="s">
        <v>62</v>
      </c>
      <c r="D19">
        <f>AVERAGE(D8:D11)</f>
        <v>17.5</v>
      </c>
      <c r="E19" s="16">
        <f>STDEV(D8:D11)</f>
        <v>14.003094896010193</v>
      </c>
    </row>
    <row r="20" spans="2:5">
      <c r="C20" t="s">
        <v>63</v>
      </c>
      <c r="D20">
        <f>AVERAGE(D14:D16)</f>
        <v>41.9</v>
      </c>
      <c r="E20" s="16">
        <f>STDEV(D14:D16)</f>
        <v>18.999210509913308</v>
      </c>
    </row>
    <row r="24" spans="2:5" ht="51">
      <c r="C24" s="12" t="s">
        <v>57</v>
      </c>
      <c r="D24" s="12" t="s">
        <v>58</v>
      </c>
      <c r="E24" s="12" t="s">
        <v>59</v>
      </c>
    </row>
    <row r="25" spans="2:5">
      <c r="B25" s="102" t="s">
        <v>70</v>
      </c>
      <c r="C25" s="13">
        <v>120</v>
      </c>
      <c r="D25" s="17">
        <v>32.1</v>
      </c>
      <c r="E25" s="124">
        <v>16.600000000000001</v>
      </c>
    </row>
    <row r="26" spans="2:5">
      <c r="B26" s="103"/>
      <c r="C26" s="14">
        <v>123</v>
      </c>
      <c r="D26" s="10">
        <v>13.6</v>
      </c>
      <c r="E26" s="125">
        <v>4.0999999999999996</v>
      </c>
    </row>
    <row r="27" spans="2:5">
      <c r="B27" s="103"/>
      <c r="C27" s="14">
        <v>125</v>
      </c>
      <c r="D27" s="10">
        <v>37.9</v>
      </c>
      <c r="E27" s="125">
        <v>11.8</v>
      </c>
    </row>
    <row r="28" spans="2:5">
      <c r="B28" s="103"/>
      <c r="C28" s="14">
        <v>126</v>
      </c>
      <c r="D28" s="11">
        <v>15.6</v>
      </c>
      <c r="E28" s="125">
        <v>7</v>
      </c>
    </row>
    <row r="29" spans="2:5">
      <c r="B29" s="103"/>
      <c r="C29" s="14">
        <v>127</v>
      </c>
      <c r="D29" s="11">
        <v>12.2</v>
      </c>
      <c r="E29" s="125">
        <v>4.9000000000000004</v>
      </c>
    </row>
    <row r="30" spans="2:5">
      <c r="B30" s="103"/>
      <c r="C30" s="14">
        <v>128</v>
      </c>
      <c r="D30" s="11">
        <v>17.100000000000001</v>
      </c>
      <c r="E30" s="126">
        <v>6.3</v>
      </c>
    </row>
    <row r="31" spans="2:5">
      <c r="B31" s="103"/>
      <c r="C31" s="14">
        <v>130</v>
      </c>
      <c r="D31" s="11">
        <v>27.3</v>
      </c>
      <c r="E31" s="126">
        <v>20.9</v>
      </c>
    </row>
    <row r="32" spans="2:5">
      <c r="B32" s="104"/>
      <c r="C32" s="15">
        <v>132</v>
      </c>
      <c r="D32" s="18">
        <v>17.8</v>
      </c>
      <c r="E32" s="127">
        <v>15.2</v>
      </c>
    </row>
    <row r="35" spans="2:5">
      <c r="B35" s="105" t="s">
        <v>71</v>
      </c>
      <c r="C35" s="13">
        <v>106</v>
      </c>
      <c r="D35" s="17">
        <v>28.2</v>
      </c>
      <c r="E35" s="124">
        <v>21.3</v>
      </c>
    </row>
    <row r="36" spans="2:5">
      <c r="B36" s="106"/>
      <c r="C36" s="14">
        <v>107</v>
      </c>
      <c r="D36" s="10">
        <v>37.4</v>
      </c>
      <c r="E36" s="125">
        <v>18.8</v>
      </c>
    </row>
    <row r="37" spans="2:5">
      <c r="B37" s="106"/>
      <c r="C37" s="14">
        <v>108</v>
      </c>
      <c r="D37" s="10">
        <v>37.9</v>
      </c>
      <c r="E37" s="125">
        <v>8.4</v>
      </c>
    </row>
    <row r="38" spans="2:5">
      <c r="B38" s="106"/>
      <c r="C38" s="14">
        <v>109</v>
      </c>
      <c r="D38" s="11">
        <v>47.2</v>
      </c>
      <c r="E38" s="126">
        <v>11.3</v>
      </c>
    </row>
    <row r="39" spans="2:5">
      <c r="B39" s="106"/>
      <c r="C39" s="14">
        <v>110</v>
      </c>
      <c r="D39" s="11">
        <v>66.099999999999994</v>
      </c>
      <c r="E39" s="126">
        <v>14.9</v>
      </c>
    </row>
    <row r="40" spans="2:5">
      <c r="B40" s="106"/>
      <c r="C40" s="14">
        <v>112</v>
      </c>
      <c r="D40" s="11">
        <v>16.8</v>
      </c>
      <c r="E40" s="126">
        <v>5.0999999999999996</v>
      </c>
    </row>
    <row r="41" spans="2:5">
      <c r="B41" s="107"/>
      <c r="C41" s="15">
        <v>119</v>
      </c>
      <c r="D41" s="18">
        <v>34.5</v>
      </c>
      <c r="E41" s="127">
        <v>19.7</v>
      </c>
    </row>
    <row r="44" spans="2:5">
      <c r="C44" t="s">
        <v>66</v>
      </c>
      <c r="D44">
        <f>AVERAGE(D25:D32)</f>
        <v>21.700000000000003</v>
      </c>
      <c r="E44" s="16">
        <f>STDEV(D25:D32)</f>
        <v>9.4973680564670033</v>
      </c>
    </row>
    <row r="45" spans="2:5">
      <c r="C45" t="s">
        <v>67</v>
      </c>
      <c r="D45">
        <f>AVERAGE(D35:D41)</f>
        <v>38.300000000000004</v>
      </c>
      <c r="E45" s="16">
        <f>STDEV(D35:D41)</f>
        <v>15.447329866355531</v>
      </c>
    </row>
    <row r="48" spans="2:5" ht="51">
      <c r="C48" s="12" t="s">
        <v>57</v>
      </c>
      <c r="D48" s="12" t="s">
        <v>58</v>
      </c>
      <c r="E48" s="12" t="s">
        <v>59</v>
      </c>
    </row>
    <row r="49" spans="2:7">
      <c r="B49" s="108" t="s">
        <v>68</v>
      </c>
      <c r="C49" s="13">
        <v>116</v>
      </c>
      <c r="D49" s="133">
        <v>56.4</v>
      </c>
      <c r="E49" s="121">
        <v>9.1</v>
      </c>
    </row>
    <row r="50" spans="2:7">
      <c r="B50" s="109"/>
      <c r="C50" s="14">
        <v>117</v>
      </c>
      <c r="D50" s="131">
        <v>32.200000000000003</v>
      </c>
      <c r="E50" s="118">
        <v>13.7</v>
      </c>
    </row>
    <row r="51" spans="2:7">
      <c r="B51" s="109"/>
      <c r="C51" s="14">
        <v>118</v>
      </c>
      <c r="D51" s="131">
        <v>41.9</v>
      </c>
      <c r="E51" s="118">
        <v>10.199999999999999</v>
      </c>
    </row>
    <row r="52" spans="2:7">
      <c r="B52" s="110"/>
      <c r="C52" s="15">
        <v>121</v>
      </c>
      <c r="D52" s="134">
        <v>21</v>
      </c>
      <c r="E52" s="123">
        <v>6.1</v>
      </c>
    </row>
    <row r="55" spans="2:7">
      <c r="B55" s="86" t="s">
        <v>69</v>
      </c>
      <c r="C55" s="13">
        <v>105</v>
      </c>
      <c r="D55" s="133">
        <v>66</v>
      </c>
      <c r="E55" s="121">
        <v>10.1</v>
      </c>
    </row>
    <row r="56" spans="2:7">
      <c r="B56" s="87"/>
      <c r="C56" s="14">
        <v>113</v>
      </c>
      <c r="D56" s="135">
        <v>34.799999999999997</v>
      </c>
      <c r="E56" s="122">
        <v>0</v>
      </c>
    </row>
    <row r="57" spans="2:7">
      <c r="B57" s="87"/>
      <c r="C57" s="14">
        <v>114</v>
      </c>
      <c r="D57" s="135">
        <v>47.8</v>
      </c>
      <c r="E57" s="122">
        <v>9.4</v>
      </c>
    </row>
    <row r="58" spans="2:7">
      <c r="B58" s="88"/>
      <c r="C58" s="15">
        <v>115</v>
      </c>
      <c r="D58" s="134">
        <v>61.6</v>
      </c>
      <c r="E58" s="123">
        <v>8.5</v>
      </c>
    </row>
    <row r="61" spans="2:7">
      <c r="C61" t="s">
        <v>66</v>
      </c>
      <c r="D61" s="16">
        <f>AVERAGE(D49:D52)</f>
        <v>37.875</v>
      </c>
      <c r="E61" s="16">
        <f>STDEV(D49:D52)</f>
        <v>15.014964757423396</v>
      </c>
    </row>
    <row r="62" spans="2:7">
      <c r="C62" t="s">
        <v>67</v>
      </c>
      <c r="D62">
        <f>AVERAGE(D55:D58)</f>
        <v>52.55</v>
      </c>
      <c r="E62">
        <f>STDEV(D55:D58)</f>
        <v>14.14720231470991</v>
      </c>
    </row>
    <row r="63" spans="2:7">
      <c r="G63" s="136"/>
    </row>
    <row r="65" spans="1:7">
      <c r="A65" t="s">
        <v>315</v>
      </c>
    </row>
    <row r="66" spans="1:7" ht="34">
      <c r="A66" s="19"/>
      <c r="B66" s="19" t="s">
        <v>322</v>
      </c>
      <c r="C66" s="19" t="s">
        <v>77</v>
      </c>
      <c r="D66" s="19" t="s">
        <v>78</v>
      </c>
      <c r="E66" s="19" t="s">
        <v>79</v>
      </c>
      <c r="F66" s="128" t="s">
        <v>80</v>
      </c>
      <c r="G66" s="129" t="s">
        <v>81</v>
      </c>
    </row>
    <row r="67" spans="1:7">
      <c r="A67" s="89" t="s">
        <v>82</v>
      </c>
      <c r="B67" s="32" t="s">
        <v>83</v>
      </c>
      <c r="C67" s="20">
        <v>157</v>
      </c>
      <c r="D67" s="20">
        <v>1553</v>
      </c>
      <c r="E67" s="21">
        <f>C67/D67</f>
        <v>0.10109465550547328</v>
      </c>
      <c r="F67" s="74">
        <f>AVERAGE(E67:E74)</f>
        <v>6.858280442294272E-2</v>
      </c>
      <c r="G67" s="75">
        <f>STDEV(E67:E74)</f>
        <v>3.2768376683094659E-2</v>
      </c>
    </row>
    <row r="68" spans="1:7">
      <c r="A68" s="90"/>
      <c r="B68" s="33" t="s">
        <v>84</v>
      </c>
      <c r="C68" s="20">
        <v>202</v>
      </c>
      <c r="D68" s="20">
        <v>1746</v>
      </c>
      <c r="E68" s="21">
        <f t="shared" ref="E68:E105" si="0">C68/D68</f>
        <v>0.1156930126002291</v>
      </c>
      <c r="F68" s="74"/>
      <c r="G68" s="75"/>
    </row>
    <row r="69" spans="1:7">
      <c r="A69" s="90"/>
      <c r="B69" s="33" t="s">
        <v>85</v>
      </c>
      <c r="C69" s="20">
        <v>59</v>
      </c>
      <c r="D69" s="20">
        <v>2024</v>
      </c>
      <c r="E69" s="21">
        <f t="shared" si="0"/>
        <v>2.91501976284585E-2</v>
      </c>
      <c r="F69" s="74"/>
      <c r="G69" s="75"/>
    </row>
    <row r="70" spans="1:7">
      <c r="A70" s="90"/>
      <c r="B70" s="33" t="s">
        <v>86</v>
      </c>
      <c r="C70" s="20">
        <v>128</v>
      </c>
      <c r="D70" s="20">
        <v>1804</v>
      </c>
      <c r="E70" s="21">
        <f t="shared" si="0"/>
        <v>7.0953436807095344E-2</v>
      </c>
      <c r="F70" s="74"/>
      <c r="G70" s="75"/>
    </row>
    <row r="71" spans="1:7">
      <c r="A71" s="90"/>
      <c r="B71" s="33" t="s">
        <v>87</v>
      </c>
      <c r="C71" s="20">
        <v>59</v>
      </c>
      <c r="D71" s="20">
        <v>1970</v>
      </c>
      <c r="E71" s="21">
        <f t="shared" si="0"/>
        <v>2.9949238578680204E-2</v>
      </c>
      <c r="F71" s="74"/>
      <c r="G71" s="75"/>
    </row>
    <row r="72" spans="1:7">
      <c r="A72" s="90"/>
      <c r="B72" s="33" t="s">
        <v>88</v>
      </c>
      <c r="C72" s="20">
        <v>92</v>
      </c>
      <c r="D72" s="20">
        <v>2006</v>
      </c>
      <c r="E72" s="21">
        <f t="shared" si="0"/>
        <v>4.5862412761714856E-2</v>
      </c>
      <c r="F72" s="74"/>
      <c r="G72" s="75"/>
    </row>
    <row r="73" spans="1:7">
      <c r="A73" s="90"/>
      <c r="B73" s="33" t="s">
        <v>89</v>
      </c>
      <c r="C73" s="20">
        <v>165</v>
      </c>
      <c r="D73" s="20">
        <v>1761</v>
      </c>
      <c r="E73" s="21">
        <f t="shared" si="0"/>
        <v>9.3696763202725727E-2</v>
      </c>
      <c r="F73" s="74"/>
      <c r="G73" s="75"/>
    </row>
    <row r="74" spans="1:7">
      <c r="A74" s="90"/>
      <c r="B74" s="33" t="s">
        <v>90</v>
      </c>
      <c r="C74" s="20">
        <v>82</v>
      </c>
      <c r="D74" s="20">
        <v>1317</v>
      </c>
      <c r="E74" s="21">
        <f t="shared" si="0"/>
        <v>6.2262718299164771E-2</v>
      </c>
      <c r="F74" s="74"/>
      <c r="G74" s="75"/>
    </row>
    <row r="75" spans="1:7">
      <c r="A75" s="89" t="s">
        <v>91</v>
      </c>
      <c r="B75" s="34" t="s">
        <v>92</v>
      </c>
      <c r="C75">
        <v>847</v>
      </c>
      <c r="D75">
        <v>1542</v>
      </c>
      <c r="E75" s="22">
        <f t="shared" si="0"/>
        <v>0.54928664072632949</v>
      </c>
      <c r="F75" s="75">
        <f>AVERAGE(E75:E82)</f>
        <v>0.36086696915291211</v>
      </c>
      <c r="G75" s="75">
        <f>STDEV(E75:E82)</f>
        <v>0.22644880142534221</v>
      </c>
    </row>
    <row r="76" spans="1:7">
      <c r="A76" s="90"/>
      <c r="B76" s="35" t="s">
        <v>93</v>
      </c>
      <c r="C76" s="23">
        <v>1208</v>
      </c>
      <c r="D76" s="23">
        <v>1697</v>
      </c>
      <c r="E76" s="24">
        <f t="shared" si="0"/>
        <v>0.7118444313494402</v>
      </c>
      <c r="F76" s="75"/>
      <c r="G76" s="75"/>
    </row>
    <row r="77" spans="1:7">
      <c r="A77" s="90"/>
      <c r="B77" s="34" t="s">
        <v>94</v>
      </c>
      <c r="C77">
        <v>307</v>
      </c>
      <c r="D77">
        <v>1607</v>
      </c>
      <c r="E77" s="22">
        <f t="shared" si="0"/>
        <v>0.1910392034847542</v>
      </c>
      <c r="F77" s="75"/>
      <c r="G77" s="75"/>
    </row>
    <row r="78" spans="1:7">
      <c r="A78" s="90"/>
      <c r="B78" s="34" t="s">
        <v>95</v>
      </c>
      <c r="C78">
        <v>336</v>
      </c>
      <c r="D78">
        <v>1655</v>
      </c>
      <c r="E78" s="22">
        <f t="shared" si="0"/>
        <v>0.20302114803625379</v>
      </c>
      <c r="F78" s="75"/>
      <c r="G78" s="75"/>
    </row>
    <row r="79" spans="1:7">
      <c r="A79" s="90"/>
      <c r="B79" s="34" t="s">
        <v>96</v>
      </c>
      <c r="C79">
        <v>387</v>
      </c>
      <c r="D79">
        <v>1745</v>
      </c>
      <c r="E79" s="22">
        <f t="shared" si="0"/>
        <v>0.22177650429799428</v>
      </c>
      <c r="F79" s="75"/>
      <c r="G79" s="75"/>
    </row>
    <row r="80" spans="1:7">
      <c r="A80" s="90"/>
      <c r="B80" s="34" t="s">
        <v>97</v>
      </c>
      <c r="C80">
        <v>237</v>
      </c>
      <c r="D80">
        <v>1560</v>
      </c>
      <c r="E80" s="22">
        <f t="shared" si="0"/>
        <v>0.15192307692307691</v>
      </c>
      <c r="F80" s="75"/>
      <c r="G80" s="75"/>
    </row>
    <row r="81" spans="1:7">
      <c r="A81" s="90"/>
      <c r="B81" s="35" t="s">
        <v>98</v>
      </c>
      <c r="C81" s="23">
        <v>976</v>
      </c>
      <c r="D81" s="23">
        <v>1570</v>
      </c>
      <c r="E81" s="24">
        <f t="shared" si="0"/>
        <v>0.62165605095541399</v>
      </c>
      <c r="F81" s="75"/>
      <c r="G81" s="75"/>
    </row>
    <row r="82" spans="1:7">
      <c r="A82" s="90"/>
      <c r="B82" s="36" t="s">
        <v>99</v>
      </c>
      <c r="C82">
        <v>343</v>
      </c>
      <c r="D82">
        <v>1451</v>
      </c>
      <c r="E82" s="22">
        <f t="shared" si="0"/>
        <v>0.23638869745003446</v>
      </c>
      <c r="F82" s="75"/>
      <c r="G82" s="75"/>
    </row>
    <row r="83" spans="1:7">
      <c r="A83" s="90"/>
      <c r="B83" s="33" t="s">
        <v>100</v>
      </c>
      <c r="C83" s="37">
        <v>93</v>
      </c>
      <c r="D83" s="37">
        <v>1903</v>
      </c>
      <c r="E83" s="38">
        <f t="shared" si="0"/>
        <v>4.8870204939569103E-2</v>
      </c>
      <c r="F83" s="74">
        <f>AVERAGE(E83:E90)</f>
        <v>0.15782775771259938</v>
      </c>
      <c r="G83" s="75">
        <f>STDEV(E83:E90)</f>
        <v>0.15904306956182884</v>
      </c>
    </row>
    <row r="84" spans="1:7">
      <c r="A84" s="90"/>
      <c r="B84" s="33" t="s">
        <v>101</v>
      </c>
      <c r="C84" s="37">
        <v>606</v>
      </c>
      <c r="D84" s="37">
        <v>1672</v>
      </c>
      <c r="E84" s="38">
        <f t="shared" si="0"/>
        <v>0.36244019138755978</v>
      </c>
      <c r="F84" s="74"/>
      <c r="G84" s="75"/>
    </row>
    <row r="85" spans="1:7">
      <c r="A85" s="90"/>
      <c r="B85" s="33" t="s">
        <v>102</v>
      </c>
      <c r="C85" s="37">
        <v>155</v>
      </c>
      <c r="D85" s="37">
        <v>1839</v>
      </c>
      <c r="E85" s="38">
        <f t="shared" si="0"/>
        <v>8.4284937466014134E-2</v>
      </c>
      <c r="F85" s="74"/>
      <c r="G85" s="75"/>
    </row>
    <row r="86" spans="1:7">
      <c r="A86" s="90"/>
      <c r="B86" s="33" t="s">
        <v>103</v>
      </c>
      <c r="C86" s="37">
        <v>30</v>
      </c>
      <c r="D86" s="37">
        <v>1900</v>
      </c>
      <c r="E86" s="38">
        <f t="shared" si="0"/>
        <v>1.5789473684210527E-2</v>
      </c>
      <c r="F86" s="74"/>
      <c r="G86" s="75"/>
    </row>
    <row r="87" spans="1:7">
      <c r="A87" s="90"/>
      <c r="B87" s="33" t="s">
        <v>104</v>
      </c>
      <c r="C87" s="37">
        <v>413</v>
      </c>
      <c r="D87" s="37">
        <v>1928</v>
      </c>
      <c r="E87" s="38">
        <f t="shared" si="0"/>
        <v>0.2142116182572614</v>
      </c>
      <c r="F87" s="74"/>
      <c r="G87" s="75"/>
    </row>
    <row r="88" spans="1:7">
      <c r="A88" s="90"/>
      <c r="B88" s="33" t="s">
        <v>105</v>
      </c>
      <c r="C88" s="37">
        <v>692</v>
      </c>
      <c r="D88" s="37">
        <v>1627</v>
      </c>
      <c r="E88" s="38">
        <f t="shared" si="0"/>
        <v>0.42532267977873389</v>
      </c>
      <c r="F88" s="74"/>
      <c r="G88" s="75"/>
    </row>
    <row r="89" spans="1:7">
      <c r="A89" s="90"/>
      <c r="B89" s="33" t="s">
        <v>106</v>
      </c>
      <c r="C89" s="37">
        <v>34</v>
      </c>
      <c r="D89" s="37">
        <v>1504</v>
      </c>
      <c r="E89" s="38">
        <f t="shared" si="0"/>
        <v>2.2606382978723406E-2</v>
      </c>
      <c r="F89" s="74"/>
      <c r="G89" s="75"/>
    </row>
    <row r="90" spans="1:7">
      <c r="A90" s="90"/>
      <c r="B90" s="33" t="s">
        <v>107</v>
      </c>
      <c r="C90" s="37">
        <v>143</v>
      </c>
      <c r="D90" s="37">
        <v>1605</v>
      </c>
      <c r="E90" s="38">
        <f t="shared" si="0"/>
        <v>8.9096573208722746E-2</v>
      </c>
      <c r="F90" s="74"/>
      <c r="G90" s="75"/>
    </row>
    <row r="91" spans="1:7">
      <c r="A91" s="90"/>
      <c r="B91" s="34" t="s">
        <v>108</v>
      </c>
      <c r="C91">
        <v>113</v>
      </c>
      <c r="D91">
        <v>1873</v>
      </c>
      <c r="E91" s="22">
        <f t="shared" si="0"/>
        <v>6.0331019754404698E-2</v>
      </c>
      <c r="F91" s="75">
        <f>AVERAGE(E91:E92,E94:E100)</f>
        <v>0.15979744519515832</v>
      </c>
      <c r="G91" s="75">
        <f>STDEV(E91:E92,E94:E100)</f>
        <v>0.11999574977542769</v>
      </c>
    </row>
    <row r="92" spans="1:7">
      <c r="A92" s="90"/>
      <c r="B92" s="34" t="s">
        <v>109</v>
      </c>
      <c r="C92">
        <v>780</v>
      </c>
      <c r="D92">
        <v>1775</v>
      </c>
      <c r="E92" s="22">
        <f t="shared" si="0"/>
        <v>0.43943661971830988</v>
      </c>
      <c r="F92" s="75"/>
      <c r="G92" s="75"/>
    </row>
    <row r="93" spans="1:7">
      <c r="A93" s="91"/>
      <c r="B93" s="31" t="s">
        <v>110</v>
      </c>
      <c r="C93" s="30">
        <v>1161</v>
      </c>
      <c r="D93" s="30">
        <v>1954</v>
      </c>
      <c r="E93" s="29">
        <f t="shared" si="0"/>
        <v>0.59416581371545552</v>
      </c>
      <c r="F93" s="75"/>
      <c r="G93" s="75"/>
    </row>
    <row r="94" spans="1:7">
      <c r="A94" s="90"/>
      <c r="B94" s="34" t="s">
        <v>111</v>
      </c>
      <c r="C94">
        <v>212</v>
      </c>
      <c r="D94">
        <v>1970</v>
      </c>
      <c r="E94" s="22">
        <f t="shared" si="0"/>
        <v>0.10761421319796954</v>
      </c>
      <c r="F94" s="75"/>
      <c r="G94" s="75"/>
    </row>
    <row r="95" spans="1:7">
      <c r="A95" s="90"/>
      <c r="B95" t="s">
        <v>112</v>
      </c>
      <c r="C95">
        <v>466</v>
      </c>
      <c r="D95">
        <v>2088</v>
      </c>
      <c r="E95" s="22">
        <f t="shared" si="0"/>
        <v>0.22318007662835249</v>
      </c>
      <c r="F95" s="75"/>
      <c r="G95" s="75"/>
    </row>
    <row r="96" spans="1:7">
      <c r="A96" s="90"/>
      <c r="B96" t="s">
        <v>113</v>
      </c>
      <c r="C96">
        <v>272</v>
      </c>
      <c r="D96">
        <v>1978</v>
      </c>
      <c r="E96" s="22">
        <f t="shared" si="0"/>
        <v>0.13751263902932254</v>
      </c>
      <c r="F96" s="75"/>
      <c r="G96" s="75"/>
    </row>
    <row r="97" spans="1:7">
      <c r="A97" s="90"/>
      <c r="B97" t="s">
        <v>114</v>
      </c>
      <c r="C97">
        <v>84</v>
      </c>
      <c r="D97">
        <v>1889</v>
      </c>
      <c r="E97" s="22">
        <f t="shared" si="0"/>
        <v>4.4467972472207518E-2</v>
      </c>
      <c r="F97" s="75"/>
      <c r="G97" s="75"/>
    </row>
    <row r="98" spans="1:7">
      <c r="A98" s="90"/>
      <c r="B98" t="s">
        <v>115</v>
      </c>
      <c r="C98">
        <v>383</v>
      </c>
      <c r="D98">
        <v>1953</v>
      </c>
      <c r="E98" s="22">
        <f t="shared" si="0"/>
        <v>0.19610855094726062</v>
      </c>
      <c r="F98" s="75"/>
      <c r="G98" s="75"/>
    </row>
    <row r="99" spans="1:7">
      <c r="A99" s="90"/>
      <c r="B99" t="s">
        <v>116</v>
      </c>
      <c r="C99">
        <v>240</v>
      </c>
      <c r="D99">
        <v>1725</v>
      </c>
      <c r="E99" s="22">
        <f t="shared" si="0"/>
        <v>0.1391304347826087</v>
      </c>
      <c r="F99" s="75"/>
      <c r="G99" s="75"/>
    </row>
    <row r="100" spans="1:7">
      <c r="A100" s="90"/>
      <c r="B100" t="s">
        <v>117</v>
      </c>
      <c r="C100">
        <v>176</v>
      </c>
      <c r="D100">
        <v>1947</v>
      </c>
      <c r="E100" s="22">
        <f t="shared" si="0"/>
        <v>9.03954802259887E-2</v>
      </c>
      <c r="F100" s="75"/>
      <c r="G100" s="75"/>
    </row>
    <row r="101" spans="1:7">
      <c r="A101" s="90"/>
      <c r="B101" s="33" t="s">
        <v>118</v>
      </c>
      <c r="C101" s="20">
        <v>48</v>
      </c>
      <c r="D101" s="20">
        <v>1674</v>
      </c>
      <c r="E101" s="21">
        <f t="shared" si="0"/>
        <v>2.8673835125448029E-2</v>
      </c>
      <c r="F101" s="74">
        <f>AVERAGE(E101:E105)</f>
        <v>2.1283205404552755E-2</v>
      </c>
      <c r="G101" s="75">
        <f>STDEV(E101:E105)</f>
        <v>1.3811323329518751E-2</v>
      </c>
    </row>
    <row r="102" spans="1:7">
      <c r="A102" s="90"/>
      <c r="B102" s="33" t="s">
        <v>119</v>
      </c>
      <c r="C102" s="20">
        <v>35</v>
      </c>
      <c r="D102" s="20">
        <v>1735</v>
      </c>
      <c r="E102" s="21">
        <f t="shared" si="0"/>
        <v>2.0172910662824207E-2</v>
      </c>
      <c r="F102" s="74"/>
      <c r="G102" s="75"/>
    </row>
    <row r="103" spans="1:7">
      <c r="A103" s="90"/>
      <c r="B103" s="33" t="s">
        <v>120</v>
      </c>
      <c r="C103" s="20">
        <v>74</v>
      </c>
      <c r="D103" s="20">
        <v>1870</v>
      </c>
      <c r="E103" s="21">
        <f t="shared" si="0"/>
        <v>3.9572192513368985E-2</v>
      </c>
      <c r="F103" s="74"/>
      <c r="G103" s="75"/>
    </row>
    <row r="104" spans="1:7">
      <c r="A104" s="90"/>
      <c r="B104" s="33" t="s">
        <v>121</v>
      </c>
      <c r="C104" s="20">
        <v>27</v>
      </c>
      <c r="D104" s="20">
        <v>1806</v>
      </c>
      <c r="E104" s="21">
        <f t="shared" si="0"/>
        <v>1.4950166112956811E-2</v>
      </c>
      <c r="F104" s="74"/>
      <c r="G104" s="75"/>
    </row>
    <row r="105" spans="1:7">
      <c r="A105" s="92"/>
      <c r="B105" s="33" t="s">
        <v>122</v>
      </c>
      <c r="C105" s="20">
        <v>5</v>
      </c>
      <c r="D105" s="20">
        <v>1641</v>
      </c>
      <c r="E105" s="21">
        <f t="shared" si="0"/>
        <v>3.0469226081657527E-3</v>
      </c>
      <c r="F105" s="74"/>
      <c r="G105" s="75"/>
    </row>
    <row r="106" spans="1:7" ht="34">
      <c r="A106" s="19"/>
      <c r="B106" s="43" t="s">
        <v>76</v>
      </c>
      <c r="C106" s="42" t="s">
        <v>77</v>
      </c>
      <c r="D106" s="19" t="s">
        <v>78</v>
      </c>
      <c r="E106" s="19" t="s">
        <v>79</v>
      </c>
      <c r="F106" s="128" t="s">
        <v>80</v>
      </c>
      <c r="G106" s="129" t="s">
        <v>81</v>
      </c>
    </row>
    <row r="107" spans="1:7">
      <c r="A107" s="84" t="s">
        <v>65</v>
      </c>
      <c r="B107" s="33" t="s">
        <v>123</v>
      </c>
      <c r="C107" s="20">
        <v>409</v>
      </c>
      <c r="D107" s="20">
        <v>2001</v>
      </c>
      <c r="E107" s="21">
        <f t="shared" ref="E107:E145" si="1">C107/D107</f>
        <v>0.20439780109945027</v>
      </c>
      <c r="F107" s="79">
        <f>AVERAGE(E107:E111)</f>
        <v>0.28163221398868366</v>
      </c>
      <c r="G107" s="75">
        <f>STDEV(E107:E111)</f>
        <v>0.21311397395240017</v>
      </c>
    </row>
    <row r="108" spans="1:7">
      <c r="A108" s="85"/>
      <c r="B108" s="33" t="s">
        <v>124</v>
      </c>
      <c r="C108" s="20">
        <v>943</v>
      </c>
      <c r="D108" s="20">
        <v>1451</v>
      </c>
      <c r="E108" s="21">
        <f t="shared" si="1"/>
        <v>0.64989662301860784</v>
      </c>
      <c r="F108" s="74"/>
      <c r="G108" s="75"/>
    </row>
    <row r="109" spans="1:7">
      <c r="A109" s="85"/>
      <c r="B109" s="33" t="s">
        <v>125</v>
      </c>
      <c r="C109" s="20">
        <v>106</v>
      </c>
      <c r="D109" s="20">
        <v>1094</v>
      </c>
      <c r="E109" s="21">
        <f t="shared" si="1"/>
        <v>9.6892138939670927E-2</v>
      </c>
      <c r="F109" s="74"/>
      <c r="G109" s="75"/>
    </row>
    <row r="110" spans="1:7">
      <c r="A110" s="85"/>
      <c r="B110" s="33" t="s">
        <v>126</v>
      </c>
      <c r="C110" s="20">
        <v>417</v>
      </c>
      <c r="D110" s="20">
        <v>1930</v>
      </c>
      <c r="E110" s="21">
        <f t="shared" si="1"/>
        <v>0.21606217616580312</v>
      </c>
      <c r="F110" s="74"/>
      <c r="G110" s="75"/>
    </row>
    <row r="111" spans="1:7">
      <c r="A111" s="85"/>
      <c r="B111" s="33" t="s">
        <v>127</v>
      </c>
      <c r="C111" s="20">
        <v>338</v>
      </c>
      <c r="D111" s="20">
        <v>1403</v>
      </c>
      <c r="E111" s="21">
        <f t="shared" si="1"/>
        <v>0.24091233071988596</v>
      </c>
      <c r="F111" s="74"/>
      <c r="G111" s="75"/>
    </row>
    <row r="112" spans="1:7">
      <c r="A112" s="85"/>
      <c r="B112" s="34" t="s">
        <v>128</v>
      </c>
      <c r="C112">
        <v>558</v>
      </c>
      <c r="D112">
        <v>1455</v>
      </c>
      <c r="E112" s="25">
        <f t="shared" si="1"/>
        <v>0.38350515463917528</v>
      </c>
      <c r="F112" s="76">
        <f>AVERAGE(E112:E116)</f>
        <v>0.37443872414842178</v>
      </c>
      <c r="G112" s="75">
        <f>STDEV(E112:E116)</f>
        <v>0.18832626642064368</v>
      </c>
    </row>
    <row r="113" spans="1:7">
      <c r="A113" s="85"/>
      <c r="B113" t="s">
        <v>129</v>
      </c>
      <c r="C113">
        <v>515</v>
      </c>
      <c r="D113">
        <v>1745</v>
      </c>
      <c r="E113" s="25">
        <f t="shared" si="1"/>
        <v>0.29512893982808025</v>
      </c>
      <c r="F113" s="76"/>
      <c r="G113" s="75"/>
    </row>
    <row r="114" spans="1:7">
      <c r="A114" s="85"/>
      <c r="B114" t="s">
        <v>130</v>
      </c>
      <c r="C114">
        <v>502</v>
      </c>
      <c r="D114">
        <v>1601</v>
      </c>
      <c r="E114" s="25">
        <f t="shared" si="1"/>
        <v>0.31355402873204247</v>
      </c>
      <c r="F114" s="76"/>
      <c r="G114" s="75"/>
    </row>
    <row r="115" spans="1:7">
      <c r="A115" s="85"/>
      <c r="B115" t="s">
        <v>131</v>
      </c>
      <c r="C115">
        <v>347</v>
      </c>
      <c r="D115">
        <v>1809</v>
      </c>
      <c r="E115" s="25">
        <f t="shared" si="1"/>
        <v>0.19181868435599778</v>
      </c>
      <c r="F115" s="76"/>
      <c r="G115" s="75"/>
    </row>
    <row r="116" spans="1:7">
      <c r="A116" s="85"/>
      <c r="B116" t="s">
        <v>132</v>
      </c>
      <c r="C116">
        <v>1002</v>
      </c>
      <c r="D116">
        <v>1456</v>
      </c>
      <c r="E116" s="25">
        <f t="shared" si="1"/>
        <v>0.68818681318681318</v>
      </c>
      <c r="F116" s="76"/>
      <c r="G116" s="75"/>
    </row>
    <row r="117" spans="1:7">
      <c r="A117" s="85"/>
      <c r="B117" s="20" t="s">
        <v>133</v>
      </c>
      <c r="C117" s="20">
        <v>573</v>
      </c>
      <c r="D117" s="20">
        <v>1383</v>
      </c>
      <c r="E117" s="21">
        <f t="shared" si="1"/>
        <v>0.41431670281995664</v>
      </c>
      <c r="F117" s="74">
        <f>AVERAGE(E117:E120)</f>
        <v>0.37936157091586331</v>
      </c>
      <c r="G117" s="75">
        <f>STDEV(E117:E120)</f>
        <v>8.3936878463978293E-2</v>
      </c>
    </row>
    <row r="118" spans="1:7">
      <c r="A118" s="85"/>
      <c r="B118" s="20" t="s">
        <v>134</v>
      </c>
      <c r="C118" s="20">
        <v>716</v>
      </c>
      <c r="D118" s="20">
        <v>1495</v>
      </c>
      <c r="E118" s="21">
        <f t="shared" si="1"/>
        <v>0.47892976588628761</v>
      </c>
      <c r="F118" s="74"/>
      <c r="G118" s="75"/>
    </row>
    <row r="119" spans="1:7">
      <c r="A119" s="85"/>
      <c r="B119" s="20" t="s">
        <v>135</v>
      </c>
      <c r="C119" s="20">
        <v>569</v>
      </c>
      <c r="D119" s="20">
        <v>1704</v>
      </c>
      <c r="E119" s="21">
        <f t="shared" si="1"/>
        <v>0.33392018779342725</v>
      </c>
      <c r="F119" s="74"/>
      <c r="G119" s="75"/>
    </row>
    <row r="120" spans="1:7">
      <c r="A120" s="85"/>
      <c r="B120" s="20" t="s">
        <v>136</v>
      </c>
      <c r="C120" s="20">
        <v>436</v>
      </c>
      <c r="D120" s="20">
        <v>1502</v>
      </c>
      <c r="E120" s="21">
        <f t="shared" si="1"/>
        <v>0.29027962716378164</v>
      </c>
      <c r="F120" s="74"/>
      <c r="G120" s="75"/>
    </row>
    <row r="121" spans="1:7">
      <c r="A121" s="85"/>
      <c r="B121" t="s">
        <v>137</v>
      </c>
      <c r="C121">
        <v>481</v>
      </c>
      <c r="D121">
        <v>1309</v>
      </c>
      <c r="E121" s="25">
        <f t="shared" si="1"/>
        <v>0.36745607333842628</v>
      </c>
      <c r="F121" s="76">
        <f>AVERAGE(E121:E126)</f>
        <v>0.47245582718846085</v>
      </c>
      <c r="G121" s="75">
        <f>STDEV(E121:E126)</f>
        <v>0.11260957403025071</v>
      </c>
    </row>
    <row r="122" spans="1:7">
      <c r="A122" s="85"/>
      <c r="B122" t="s">
        <v>138</v>
      </c>
      <c r="C122">
        <v>1167</v>
      </c>
      <c r="D122">
        <v>2163</v>
      </c>
      <c r="E122" s="25">
        <f t="shared" si="1"/>
        <v>0.53952843273231621</v>
      </c>
      <c r="F122" s="76"/>
      <c r="G122" s="75"/>
    </row>
    <row r="123" spans="1:7">
      <c r="A123" s="85"/>
      <c r="B123" t="s">
        <v>139</v>
      </c>
      <c r="C123">
        <v>753</v>
      </c>
      <c r="D123">
        <v>1950</v>
      </c>
      <c r="E123" s="25">
        <f t="shared" si="1"/>
        <v>0.38615384615384618</v>
      </c>
      <c r="F123" s="76"/>
      <c r="G123" s="75"/>
    </row>
    <row r="124" spans="1:7">
      <c r="A124" s="85"/>
      <c r="B124" t="s">
        <v>140</v>
      </c>
      <c r="C124">
        <v>917</v>
      </c>
      <c r="D124">
        <v>1444</v>
      </c>
      <c r="E124" s="25">
        <f t="shared" si="1"/>
        <v>0.63504155124653738</v>
      </c>
      <c r="F124" s="76"/>
      <c r="G124" s="75"/>
    </row>
    <row r="125" spans="1:7">
      <c r="A125" s="85"/>
      <c r="B125" s="34" t="s">
        <v>141</v>
      </c>
      <c r="C125">
        <v>692</v>
      </c>
      <c r="D125">
        <v>1861</v>
      </c>
      <c r="E125" s="25">
        <f t="shared" si="1"/>
        <v>0.37184309511015584</v>
      </c>
      <c r="F125" s="76"/>
      <c r="G125" s="75"/>
    </row>
    <row r="126" spans="1:7">
      <c r="A126" s="85"/>
      <c r="B126" s="34" t="s">
        <v>142</v>
      </c>
      <c r="C126">
        <v>1086</v>
      </c>
      <c r="D126">
        <v>2031</v>
      </c>
      <c r="E126" s="25">
        <f t="shared" si="1"/>
        <v>0.534711964549483</v>
      </c>
      <c r="F126" s="76"/>
      <c r="G126" s="75"/>
    </row>
    <row r="127" spans="1:7">
      <c r="A127" s="85"/>
      <c r="B127" s="33" t="s">
        <v>143</v>
      </c>
      <c r="C127" s="20">
        <v>1280</v>
      </c>
      <c r="D127" s="20">
        <v>1638</v>
      </c>
      <c r="E127" s="21">
        <f t="shared" si="1"/>
        <v>0.78144078144078144</v>
      </c>
      <c r="F127" s="74">
        <f>AVERAGE(E127:E130)</f>
        <v>0.66050077100589633</v>
      </c>
      <c r="G127" s="75">
        <f>STDEV(E127:E130)</f>
        <v>0.14943896556815708</v>
      </c>
    </row>
    <row r="128" spans="1:7">
      <c r="A128" s="85"/>
      <c r="B128" s="33" t="s">
        <v>144</v>
      </c>
      <c r="C128" s="20">
        <v>1166</v>
      </c>
      <c r="D128" s="20">
        <v>1706</v>
      </c>
      <c r="E128" s="21">
        <f t="shared" si="1"/>
        <v>0.68347010550996479</v>
      </c>
      <c r="F128" s="74"/>
      <c r="G128" s="75"/>
    </row>
    <row r="129" spans="1:7">
      <c r="A129" s="85"/>
      <c r="B129" s="33" t="s">
        <v>145</v>
      </c>
      <c r="C129" s="20">
        <v>653</v>
      </c>
      <c r="D129" s="20">
        <v>1469</v>
      </c>
      <c r="E129" s="21">
        <f t="shared" si="1"/>
        <v>0.44452008168822327</v>
      </c>
      <c r="F129" s="74"/>
      <c r="G129" s="75"/>
    </row>
    <row r="130" spans="1:7">
      <c r="A130" s="85"/>
      <c r="B130" s="33" t="s">
        <v>146</v>
      </c>
      <c r="C130" s="20">
        <v>1219</v>
      </c>
      <c r="D130" s="20">
        <v>1664</v>
      </c>
      <c r="E130" s="21">
        <f t="shared" si="1"/>
        <v>0.73257211538461542</v>
      </c>
      <c r="F130" s="74"/>
      <c r="G130" s="75"/>
    </row>
    <row r="131" spans="1:7">
      <c r="A131" s="85"/>
      <c r="B131" s="34" t="s">
        <v>147</v>
      </c>
      <c r="C131">
        <v>263</v>
      </c>
      <c r="D131">
        <v>1273</v>
      </c>
      <c r="E131" s="25">
        <f t="shared" si="1"/>
        <v>0.20659858601728201</v>
      </c>
      <c r="F131" s="76">
        <f>AVERAGE(E131:E133,E135:E136)</f>
        <v>0.16813796926783817</v>
      </c>
      <c r="G131" s="75">
        <f>STDEV(E131:E133,E135:E136)</f>
        <v>5.0964872483606212E-2</v>
      </c>
    </row>
    <row r="132" spans="1:7">
      <c r="A132" s="85"/>
      <c r="B132" s="34" t="s">
        <v>148</v>
      </c>
      <c r="C132">
        <v>339</v>
      </c>
      <c r="D132">
        <v>1607</v>
      </c>
      <c r="E132" s="25">
        <f t="shared" si="1"/>
        <v>0.21095208462974488</v>
      </c>
      <c r="F132" s="76"/>
      <c r="G132" s="75"/>
    </row>
    <row r="133" spans="1:7">
      <c r="A133" s="85"/>
      <c r="B133" s="34" t="s">
        <v>149</v>
      </c>
      <c r="C133">
        <v>230</v>
      </c>
      <c r="D133">
        <v>1664</v>
      </c>
      <c r="E133" s="25">
        <f t="shared" si="1"/>
        <v>0.13822115384615385</v>
      </c>
      <c r="F133" s="76"/>
      <c r="G133" s="75"/>
    </row>
    <row r="134" spans="1:7">
      <c r="A134" s="85"/>
      <c r="B134" s="31" t="s">
        <v>150</v>
      </c>
      <c r="C134" s="30">
        <v>942</v>
      </c>
      <c r="D134" s="30">
        <v>1534</v>
      </c>
      <c r="E134" s="29">
        <f t="shared" si="1"/>
        <v>0.61408083441981742</v>
      </c>
      <c r="F134" s="76"/>
      <c r="G134" s="75"/>
    </row>
    <row r="135" spans="1:7">
      <c r="A135" s="85"/>
      <c r="B135" s="34" t="s">
        <v>151</v>
      </c>
      <c r="C135">
        <v>303</v>
      </c>
      <c r="D135">
        <v>1580</v>
      </c>
      <c r="E135" s="25">
        <f t="shared" si="1"/>
        <v>0.19177215189873417</v>
      </c>
      <c r="F135" s="76"/>
      <c r="G135" s="75"/>
    </row>
    <row r="136" spans="1:7">
      <c r="A136" s="85"/>
      <c r="B136" s="34" t="s">
        <v>152</v>
      </c>
      <c r="C136">
        <v>159</v>
      </c>
      <c r="D136">
        <v>1707</v>
      </c>
      <c r="E136" s="25">
        <f t="shared" si="1"/>
        <v>9.3145869947275917E-2</v>
      </c>
      <c r="F136" s="76"/>
      <c r="G136" s="75"/>
    </row>
    <row r="137" spans="1:7">
      <c r="A137" s="85"/>
      <c r="B137" s="33" t="s">
        <v>153</v>
      </c>
      <c r="C137" s="20">
        <v>87</v>
      </c>
      <c r="D137" s="20">
        <v>1804</v>
      </c>
      <c r="E137" s="21">
        <f t="shared" si="1"/>
        <v>4.8226164079822616E-2</v>
      </c>
      <c r="F137" s="74">
        <f>AVERAGE(E137:E145)</f>
        <v>0.34521638518746067</v>
      </c>
      <c r="G137" s="75">
        <f>STDEV(E137:E145)</f>
        <v>0.19651247514916845</v>
      </c>
    </row>
    <row r="138" spans="1:7">
      <c r="A138" s="85"/>
      <c r="B138" s="33" t="s">
        <v>154</v>
      </c>
      <c r="C138" s="20">
        <v>430</v>
      </c>
      <c r="D138" s="20">
        <v>1948</v>
      </c>
      <c r="E138" s="21">
        <f t="shared" si="1"/>
        <v>0.22073921971252566</v>
      </c>
      <c r="F138" s="74"/>
      <c r="G138" s="75"/>
    </row>
    <row r="139" spans="1:7">
      <c r="A139" s="85"/>
      <c r="B139" s="33" t="s">
        <v>155</v>
      </c>
      <c r="C139" s="20">
        <v>862</v>
      </c>
      <c r="D139" s="20">
        <v>1871</v>
      </c>
      <c r="E139" s="21">
        <f t="shared" si="1"/>
        <v>0.46071619454836987</v>
      </c>
      <c r="F139" s="74"/>
      <c r="G139" s="75"/>
    </row>
    <row r="140" spans="1:7">
      <c r="A140" s="85"/>
      <c r="B140" s="33" t="s">
        <v>156</v>
      </c>
      <c r="C140" s="20">
        <v>951</v>
      </c>
      <c r="D140" s="20">
        <v>1389</v>
      </c>
      <c r="E140" s="21">
        <f t="shared" si="1"/>
        <v>0.68466522678185748</v>
      </c>
      <c r="F140" s="74"/>
      <c r="G140" s="75"/>
    </row>
    <row r="141" spans="1:7">
      <c r="A141" s="85"/>
      <c r="B141" s="33" t="s">
        <v>157</v>
      </c>
      <c r="C141" s="20">
        <v>356</v>
      </c>
      <c r="D141" s="20">
        <v>1704</v>
      </c>
      <c r="E141" s="21">
        <f t="shared" si="1"/>
        <v>0.20892018779342722</v>
      </c>
      <c r="F141" s="74"/>
      <c r="G141" s="75"/>
    </row>
    <row r="142" spans="1:7">
      <c r="A142" s="85"/>
      <c r="B142" s="33" t="s">
        <v>158</v>
      </c>
      <c r="C142" s="20">
        <v>714</v>
      </c>
      <c r="D142" s="20">
        <v>1618</v>
      </c>
      <c r="E142" s="21">
        <f t="shared" si="1"/>
        <v>0.44128553770086526</v>
      </c>
      <c r="F142" s="74"/>
      <c r="G142" s="75"/>
    </row>
    <row r="143" spans="1:7">
      <c r="A143" s="85"/>
      <c r="B143" s="33" t="s">
        <v>159</v>
      </c>
      <c r="C143" s="20">
        <v>814</v>
      </c>
      <c r="D143" s="20">
        <v>1735</v>
      </c>
      <c r="E143" s="21">
        <f t="shared" si="1"/>
        <v>0.46916426512968301</v>
      </c>
      <c r="F143" s="74"/>
      <c r="G143" s="75"/>
    </row>
    <row r="144" spans="1:7">
      <c r="A144" s="85"/>
      <c r="B144" s="33" t="s">
        <v>160</v>
      </c>
      <c r="C144" s="20">
        <v>796</v>
      </c>
      <c r="D144" s="20">
        <v>1980</v>
      </c>
      <c r="E144" s="21">
        <f t="shared" si="1"/>
        <v>0.402020202020202</v>
      </c>
      <c r="F144" s="74"/>
      <c r="G144" s="75"/>
    </row>
    <row r="145" spans="1:7">
      <c r="A145" s="85"/>
      <c r="B145" s="41" t="s">
        <v>161</v>
      </c>
      <c r="C145" s="20">
        <v>314</v>
      </c>
      <c r="D145" s="20">
        <v>1834</v>
      </c>
      <c r="E145" s="21">
        <f t="shared" si="1"/>
        <v>0.17121046892039257</v>
      </c>
      <c r="F145" s="82"/>
      <c r="G145" s="75"/>
    </row>
    <row r="146" spans="1:7" ht="34">
      <c r="A146" s="19"/>
      <c r="B146" s="19" t="s">
        <v>76</v>
      </c>
      <c r="C146" s="19" t="s">
        <v>77</v>
      </c>
      <c r="D146" s="19" t="s">
        <v>78</v>
      </c>
      <c r="E146" s="19" t="s">
        <v>79</v>
      </c>
      <c r="F146" s="128" t="s">
        <v>80</v>
      </c>
      <c r="G146" s="129" t="s">
        <v>81</v>
      </c>
    </row>
    <row r="147" spans="1:7">
      <c r="A147" s="84" t="s">
        <v>64</v>
      </c>
      <c r="B147" s="32" t="s">
        <v>162</v>
      </c>
      <c r="C147" s="20">
        <v>820</v>
      </c>
      <c r="D147" s="20">
        <v>1942</v>
      </c>
      <c r="E147" s="21">
        <f>C147/D147</f>
        <v>0.42224510813594235</v>
      </c>
      <c r="F147" s="79">
        <f>AVERAGE(E147:E154)</f>
        <v>0.32128489741243843</v>
      </c>
      <c r="G147" s="75">
        <f>STDEV(E147:E154)</f>
        <v>0.16574173205335152</v>
      </c>
    </row>
    <row r="148" spans="1:7">
      <c r="A148" s="85"/>
      <c r="B148" s="33" t="s">
        <v>163</v>
      </c>
      <c r="C148" s="20">
        <v>327</v>
      </c>
      <c r="D148" s="20">
        <v>1647</v>
      </c>
      <c r="E148" s="21">
        <f t="shared" ref="E148:E207" si="2">C148/D148</f>
        <v>0.19854280510018216</v>
      </c>
      <c r="F148" s="74"/>
      <c r="G148" s="75"/>
    </row>
    <row r="149" spans="1:7">
      <c r="A149" s="85"/>
      <c r="B149" s="33" t="s">
        <v>164</v>
      </c>
      <c r="C149" s="20">
        <v>893</v>
      </c>
      <c r="D149" s="20">
        <v>1948</v>
      </c>
      <c r="E149" s="21">
        <f t="shared" si="2"/>
        <v>0.45841889117043122</v>
      </c>
      <c r="F149" s="74"/>
      <c r="G149" s="75"/>
    </row>
    <row r="150" spans="1:7">
      <c r="A150" s="85"/>
      <c r="B150" s="33" t="s">
        <v>165</v>
      </c>
      <c r="C150" s="20">
        <v>334</v>
      </c>
      <c r="D150" s="20">
        <v>1593</v>
      </c>
      <c r="E150" s="21">
        <f t="shared" si="2"/>
        <v>0.20966729441305712</v>
      </c>
      <c r="F150" s="74"/>
      <c r="G150" s="75"/>
    </row>
    <row r="151" spans="1:7">
      <c r="A151" s="85"/>
      <c r="B151" s="33" t="s">
        <v>166</v>
      </c>
      <c r="C151" s="20">
        <v>743</v>
      </c>
      <c r="D151" s="20">
        <v>1289</v>
      </c>
      <c r="E151" s="21">
        <f t="shared" si="2"/>
        <v>0.57641582622187737</v>
      </c>
      <c r="F151" s="74"/>
      <c r="G151" s="75"/>
    </row>
    <row r="152" spans="1:7">
      <c r="A152" s="85"/>
      <c r="B152" s="33" t="s">
        <v>167</v>
      </c>
      <c r="C152" s="20">
        <v>680</v>
      </c>
      <c r="D152" s="20">
        <v>1925</v>
      </c>
      <c r="E152" s="21">
        <f t="shared" si="2"/>
        <v>0.35324675324675325</v>
      </c>
      <c r="F152" s="74"/>
      <c r="G152" s="75"/>
    </row>
    <row r="153" spans="1:7">
      <c r="A153" s="85"/>
      <c r="B153" s="33" t="s">
        <v>168</v>
      </c>
      <c r="C153" s="20">
        <v>528</v>
      </c>
      <c r="D153" s="20">
        <v>1803</v>
      </c>
      <c r="E153" s="21">
        <f t="shared" si="2"/>
        <v>0.29284525790349419</v>
      </c>
      <c r="F153" s="74"/>
      <c r="G153" s="75"/>
    </row>
    <row r="154" spans="1:7">
      <c r="A154" s="85"/>
      <c r="B154" s="33" t="s">
        <v>169</v>
      </c>
      <c r="C154" s="20">
        <v>94</v>
      </c>
      <c r="D154" s="20">
        <v>1596</v>
      </c>
      <c r="E154" s="21">
        <f t="shared" si="2"/>
        <v>5.889724310776942E-2</v>
      </c>
      <c r="F154" s="74"/>
      <c r="G154" s="75"/>
    </row>
    <row r="155" spans="1:7">
      <c r="A155" s="85"/>
      <c r="B155" t="s">
        <v>170</v>
      </c>
      <c r="C155">
        <v>206</v>
      </c>
      <c r="D155">
        <v>1883</v>
      </c>
      <c r="E155" s="25">
        <f t="shared" si="2"/>
        <v>0.10939989378651088</v>
      </c>
      <c r="F155" s="76">
        <f>AVERAGE(E155:E159,E161:E165)</f>
        <v>0.13551555736405715</v>
      </c>
      <c r="G155" s="75">
        <f>STDEV(E155:E159,E161:E165)</f>
        <v>4.1055793173748564E-2</v>
      </c>
    </row>
    <row r="156" spans="1:7">
      <c r="A156" s="85"/>
      <c r="B156" t="s">
        <v>171</v>
      </c>
      <c r="C156">
        <v>244</v>
      </c>
      <c r="D156">
        <v>1794</v>
      </c>
      <c r="E156" s="25">
        <f t="shared" si="2"/>
        <v>0.13600891861761427</v>
      </c>
      <c r="F156" s="76"/>
      <c r="G156" s="75"/>
    </row>
    <row r="157" spans="1:7">
      <c r="A157" s="85"/>
      <c r="B157" t="s">
        <v>172</v>
      </c>
      <c r="C157">
        <v>311</v>
      </c>
      <c r="D157">
        <v>1656</v>
      </c>
      <c r="E157" s="25">
        <f t="shared" si="2"/>
        <v>0.18780193236714976</v>
      </c>
      <c r="F157" s="76"/>
      <c r="G157" s="75"/>
    </row>
    <row r="158" spans="1:7">
      <c r="A158" s="85"/>
      <c r="B158" t="s">
        <v>173</v>
      </c>
      <c r="C158">
        <v>282</v>
      </c>
      <c r="D158">
        <v>1856</v>
      </c>
      <c r="E158" s="25">
        <f t="shared" si="2"/>
        <v>0.15193965517241378</v>
      </c>
      <c r="F158" s="76"/>
      <c r="G158" s="75"/>
    </row>
    <row r="159" spans="1:7">
      <c r="A159" s="85"/>
      <c r="B159" t="s">
        <v>174</v>
      </c>
      <c r="C159">
        <v>194</v>
      </c>
      <c r="D159">
        <v>1851</v>
      </c>
      <c r="E159" s="25">
        <f t="shared" si="2"/>
        <v>0.10480821177741761</v>
      </c>
      <c r="F159" s="76"/>
      <c r="G159" s="75"/>
    </row>
    <row r="160" spans="1:7">
      <c r="A160" s="85"/>
      <c r="B160" s="31" t="s">
        <v>175</v>
      </c>
      <c r="C160" s="30">
        <v>524</v>
      </c>
      <c r="D160" s="30">
        <v>1893</v>
      </c>
      <c r="E160" s="29">
        <f t="shared" si="2"/>
        <v>0.27680929741151611</v>
      </c>
      <c r="F160" s="76"/>
      <c r="G160" s="75"/>
    </row>
    <row r="161" spans="1:7">
      <c r="A161" s="85"/>
      <c r="B161" t="s">
        <v>176</v>
      </c>
      <c r="C161">
        <v>183</v>
      </c>
      <c r="D161">
        <v>1637</v>
      </c>
      <c r="E161" s="25">
        <f t="shared" si="2"/>
        <v>0.1117898594990837</v>
      </c>
      <c r="F161" s="76"/>
      <c r="G161" s="75"/>
    </row>
    <row r="162" spans="1:7">
      <c r="A162" s="85"/>
      <c r="B162" t="s">
        <v>177</v>
      </c>
      <c r="C162">
        <v>160</v>
      </c>
      <c r="D162">
        <v>1269</v>
      </c>
      <c r="E162" s="25">
        <f t="shared" si="2"/>
        <v>0.12608353033884948</v>
      </c>
      <c r="F162" s="76"/>
      <c r="G162" s="75"/>
    </row>
    <row r="163" spans="1:7">
      <c r="A163" s="85"/>
      <c r="B163" t="s">
        <v>178</v>
      </c>
      <c r="C163">
        <v>134</v>
      </c>
      <c r="D163">
        <v>1948</v>
      </c>
      <c r="E163" s="25">
        <f t="shared" si="2"/>
        <v>6.8788501026694052E-2</v>
      </c>
      <c r="F163" s="76"/>
      <c r="G163" s="75"/>
    </row>
    <row r="164" spans="1:7">
      <c r="A164" s="85"/>
      <c r="B164" t="s">
        <v>179</v>
      </c>
      <c r="C164">
        <v>343</v>
      </c>
      <c r="D164">
        <v>1652</v>
      </c>
      <c r="E164" s="25">
        <f t="shared" si="2"/>
        <v>0.2076271186440678</v>
      </c>
      <c r="F164" s="76"/>
      <c r="G164" s="75"/>
    </row>
    <row r="165" spans="1:7">
      <c r="A165" s="85"/>
      <c r="B165" t="s">
        <v>180</v>
      </c>
      <c r="C165">
        <v>241</v>
      </c>
      <c r="D165">
        <v>1597</v>
      </c>
      <c r="E165" s="25">
        <f t="shared" si="2"/>
        <v>0.15090795241077021</v>
      </c>
      <c r="F165" s="76"/>
      <c r="G165" s="75"/>
    </row>
    <row r="166" spans="1:7">
      <c r="A166" s="85"/>
      <c r="B166" s="33" t="s">
        <v>181</v>
      </c>
      <c r="C166" s="20">
        <v>793</v>
      </c>
      <c r="D166" s="20">
        <v>1759</v>
      </c>
      <c r="E166" s="21">
        <f t="shared" si="2"/>
        <v>0.45082433200682204</v>
      </c>
      <c r="F166" s="74">
        <f>AVERAGE(E166:E173)</f>
        <v>0.37946652143326248</v>
      </c>
      <c r="G166" s="75">
        <f>STDEV(E166:E173)</f>
        <v>0.11826191005946766</v>
      </c>
    </row>
    <row r="167" spans="1:7">
      <c r="A167" s="85"/>
      <c r="B167" s="33" t="s">
        <v>182</v>
      </c>
      <c r="C167" s="20">
        <v>966</v>
      </c>
      <c r="D167" s="20">
        <v>1920</v>
      </c>
      <c r="E167" s="21">
        <f t="shared" si="2"/>
        <v>0.50312500000000004</v>
      </c>
      <c r="F167" s="74"/>
      <c r="G167" s="75"/>
    </row>
    <row r="168" spans="1:7">
      <c r="A168" s="85"/>
      <c r="B168" s="33" t="s">
        <v>183</v>
      </c>
      <c r="C168" s="20">
        <v>1111</v>
      </c>
      <c r="D168" s="20">
        <v>1954</v>
      </c>
      <c r="E168" s="21">
        <f t="shared" si="2"/>
        <v>0.56857727737973385</v>
      </c>
      <c r="F168" s="74"/>
      <c r="G168" s="75"/>
    </row>
    <row r="169" spans="1:7">
      <c r="A169" s="85"/>
      <c r="B169" s="33" t="s">
        <v>184</v>
      </c>
      <c r="C169" s="20">
        <v>495</v>
      </c>
      <c r="D169" s="20">
        <v>1791</v>
      </c>
      <c r="E169" s="21">
        <f t="shared" si="2"/>
        <v>0.27638190954773867</v>
      </c>
      <c r="F169" s="74"/>
      <c r="G169" s="75"/>
    </row>
    <row r="170" spans="1:7">
      <c r="A170" s="85"/>
      <c r="B170" s="33" t="s">
        <v>185</v>
      </c>
      <c r="C170" s="20">
        <v>543</v>
      </c>
      <c r="D170" s="20">
        <v>1940</v>
      </c>
      <c r="E170" s="21">
        <f t="shared" si="2"/>
        <v>0.27989690721649485</v>
      </c>
      <c r="F170" s="74"/>
      <c r="G170" s="75"/>
    </row>
    <row r="171" spans="1:7">
      <c r="A171" s="85"/>
      <c r="B171" s="33" t="s">
        <v>186</v>
      </c>
      <c r="C171" s="20">
        <v>649</v>
      </c>
      <c r="D171" s="20">
        <v>2074</v>
      </c>
      <c r="E171" s="21">
        <f t="shared" si="2"/>
        <v>0.31292189006750243</v>
      </c>
      <c r="F171" s="74"/>
      <c r="G171" s="75"/>
    </row>
    <row r="172" spans="1:7">
      <c r="A172" s="85"/>
      <c r="B172" s="33" t="s">
        <v>187</v>
      </c>
      <c r="C172" s="20">
        <v>651</v>
      </c>
      <c r="D172" s="20">
        <v>1655</v>
      </c>
      <c r="E172" s="21">
        <f t="shared" si="2"/>
        <v>0.3933534743202417</v>
      </c>
      <c r="F172" s="74"/>
      <c r="G172" s="75"/>
    </row>
    <row r="173" spans="1:7">
      <c r="A173" s="85"/>
      <c r="B173" s="33" t="s">
        <v>188</v>
      </c>
      <c r="C173" s="20">
        <v>481</v>
      </c>
      <c r="D173" s="20">
        <v>1919</v>
      </c>
      <c r="E173" s="21">
        <f t="shared" si="2"/>
        <v>0.25065138092756645</v>
      </c>
      <c r="F173" s="74"/>
      <c r="G173" s="75"/>
    </row>
    <row r="174" spans="1:7">
      <c r="A174" s="85"/>
      <c r="B174" t="s">
        <v>189</v>
      </c>
      <c r="C174">
        <v>145</v>
      </c>
      <c r="D174">
        <v>1501</v>
      </c>
      <c r="E174" s="25">
        <f t="shared" si="2"/>
        <v>9.6602265156562298E-2</v>
      </c>
      <c r="F174" s="76">
        <f>AVERAGE(E174:E178)</f>
        <v>0.15605248795254648</v>
      </c>
      <c r="G174" s="75">
        <f>STDEV(E174:E178)</f>
        <v>6.971468645914472E-2</v>
      </c>
    </row>
    <row r="175" spans="1:7">
      <c r="A175" s="85"/>
      <c r="B175" t="s">
        <v>190</v>
      </c>
      <c r="C175">
        <v>202</v>
      </c>
      <c r="D175">
        <v>1440</v>
      </c>
      <c r="E175" s="25">
        <f t="shared" si="2"/>
        <v>0.14027777777777778</v>
      </c>
      <c r="F175" s="76"/>
      <c r="G175" s="75"/>
    </row>
    <row r="176" spans="1:7">
      <c r="A176" s="85"/>
      <c r="B176" t="s">
        <v>191</v>
      </c>
      <c r="C176">
        <v>311</v>
      </c>
      <c r="D176">
        <v>1747</v>
      </c>
      <c r="E176" s="25">
        <f t="shared" si="2"/>
        <v>0.17801946193474527</v>
      </c>
      <c r="F176" s="76"/>
      <c r="G176" s="75"/>
    </row>
    <row r="177" spans="1:7">
      <c r="A177" s="85"/>
      <c r="B177" t="s">
        <v>192</v>
      </c>
      <c r="C177">
        <v>157</v>
      </c>
      <c r="D177">
        <v>1574</v>
      </c>
      <c r="E177" s="25">
        <f t="shared" si="2"/>
        <v>9.9745870393900884E-2</v>
      </c>
      <c r="F177" s="76"/>
      <c r="G177" s="75"/>
    </row>
    <row r="178" spans="1:7">
      <c r="A178" s="85"/>
      <c r="B178" t="s">
        <v>193</v>
      </c>
      <c r="C178">
        <v>523</v>
      </c>
      <c r="D178">
        <v>1969</v>
      </c>
      <c r="E178" s="25">
        <f t="shared" si="2"/>
        <v>0.26561706449974609</v>
      </c>
      <c r="F178" s="76"/>
      <c r="G178" s="75"/>
    </row>
    <row r="179" spans="1:7">
      <c r="A179" s="85"/>
      <c r="B179" s="33" t="s">
        <v>194</v>
      </c>
      <c r="C179" s="20">
        <v>376</v>
      </c>
      <c r="D179" s="20">
        <v>1783</v>
      </c>
      <c r="E179" s="21">
        <f>C179/D179</f>
        <v>0.21088053841839596</v>
      </c>
      <c r="F179" s="74">
        <f>AVERAGE(E179:E181,E183:E188)</f>
        <v>0.12193792047243907</v>
      </c>
      <c r="G179" s="75">
        <f>STDEV(E179:E181,E183:E188)</f>
        <v>4.9143947891380081E-2</v>
      </c>
    </row>
    <row r="180" spans="1:7">
      <c r="A180" s="85"/>
      <c r="B180" s="33" t="s">
        <v>195</v>
      </c>
      <c r="C180" s="20">
        <v>289</v>
      </c>
      <c r="D180" s="20">
        <v>1688</v>
      </c>
      <c r="E180" s="21">
        <f t="shared" si="2"/>
        <v>0.17120853080568721</v>
      </c>
      <c r="F180" s="74"/>
      <c r="G180" s="75"/>
    </row>
    <row r="181" spans="1:7">
      <c r="A181" s="85"/>
      <c r="B181" s="40" t="s">
        <v>196</v>
      </c>
      <c r="C181" s="40">
        <v>162</v>
      </c>
      <c r="D181" s="40">
        <v>1750</v>
      </c>
      <c r="E181" s="39">
        <f t="shared" si="2"/>
        <v>9.2571428571428568E-2</v>
      </c>
      <c r="F181" s="74"/>
      <c r="G181" s="75"/>
    </row>
    <row r="182" spans="1:7">
      <c r="A182" s="85"/>
      <c r="B182" s="33" t="s">
        <v>197</v>
      </c>
      <c r="C182" s="33">
        <v>139</v>
      </c>
      <c r="D182" s="33">
        <v>1354</v>
      </c>
      <c r="E182" s="21">
        <f t="shared" si="2"/>
        <v>0.10265878877400296</v>
      </c>
      <c r="F182" s="74"/>
      <c r="G182" s="75"/>
    </row>
    <row r="183" spans="1:7">
      <c r="A183" s="85"/>
      <c r="B183" s="33" t="s">
        <v>198</v>
      </c>
      <c r="C183" s="20">
        <v>224</v>
      </c>
      <c r="D183" s="20">
        <v>1643</v>
      </c>
      <c r="E183" s="21">
        <f t="shared" si="2"/>
        <v>0.13633597078514911</v>
      </c>
      <c r="F183" s="74"/>
      <c r="G183" s="75"/>
    </row>
    <row r="184" spans="1:7">
      <c r="A184" s="85"/>
      <c r="B184" s="33" t="s">
        <v>199</v>
      </c>
      <c r="C184" s="20">
        <v>115</v>
      </c>
      <c r="D184" s="20">
        <v>1652</v>
      </c>
      <c r="E184" s="21">
        <f t="shared" si="2"/>
        <v>6.9612590799031482E-2</v>
      </c>
      <c r="F184" s="74"/>
      <c r="G184" s="75"/>
    </row>
    <row r="185" spans="1:7">
      <c r="A185" s="85"/>
      <c r="B185" s="33" t="s">
        <v>200</v>
      </c>
      <c r="C185" s="20">
        <v>254</v>
      </c>
      <c r="D185" s="20">
        <v>1643</v>
      </c>
      <c r="E185" s="21">
        <f t="shared" si="2"/>
        <v>0.1545952525867316</v>
      </c>
      <c r="F185" s="74"/>
      <c r="G185" s="75"/>
    </row>
    <row r="186" spans="1:7">
      <c r="A186" s="85"/>
      <c r="B186" s="33" t="s">
        <v>201</v>
      </c>
      <c r="C186" s="20">
        <v>173</v>
      </c>
      <c r="D186" s="20">
        <v>1664</v>
      </c>
      <c r="E186" s="21">
        <f t="shared" si="2"/>
        <v>0.10396634615384616</v>
      </c>
      <c r="F186" s="74"/>
      <c r="G186" s="75"/>
    </row>
    <row r="187" spans="1:7">
      <c r="A187" s="85"/>
      <c r="B187" s="33" t="s">
        <v>202</v>
      </c>
      <c r="C187" s="20">
        <v>125</v>
      </c>
      <c r="D187" s="20">
        <v>1438</v>
      </c>
      <c r="E187" s="21">
        <f t="shared" si="2"/>
        <v>8.6926286509040329E-2</v>
      </c>
      <c r="F187" s="74"/>
      <c r="G187" s="75"/>
    </row>
    <row r="188" spans="1:7">
      <c r="A188" s="85"/>
      <c r="B188" s="20" t="s">
        <v>203</v>
      </c>
      <c r="C188" s="20">
        <v>121</v>
      </c>
      <c r="D188" s="20">
        <v>1696</v>
      </c>
      <c r="E188" s="21">
        <f t="shared" si="2"/>
        <v>7.1344339622641514E-2</v>
      </c>
      <c r="F188" s="74"/>
      <c r="G188" s="75"/>
    </row>
    <row r="189" spans="1:7">
      <c r="A189" s="85"/>
      <c r="B189" t="s">
        <v>204</v>
      </c>
      <c r="C189">
        <v>352</v>
      </c>
      <c r="D189">
        <v>1518</v>
      </c>
      <c r="E189" s="25">
        <f t="shared" si="2"/>
        <v>0.2318840579710145</v>
      </c>
      <c r="F189" s="76">
        <f>AVERAGE(E189:E195)</f>
        <v>0.17102725557270509</v>
      </c>
      <c r="G189" s="75">
        <f>STDEV(E189:E195)</f>
        <v>6.2934921414482384E-2</v>
      </c>
    </row>
    <row r="190" spans="1:7">
      <c r="A190" s="85"/>
      <c r="B190" t="s">
        <v>205</v>
      </c>
      <c r="C190">
        <v>236</v>
      </c>
      <c r="D190">
        <v>1613</v>
      </c>
      <c r="E190" s="25">
        <f t="shared" si="2"/>
        <v>0.14631122132672039</v>
      </c>
      <c r="F190" s="76"/>
      <c r="G190" s="75"/>
    </row>
    <row r="191" spans="1:7">
      <c r="A191" s="85"/>
      <c r="B191" t="s">
        <v>206</v>
      </c>
      <c r="C191">
        <v>192</v>
      </c>
      <c r="D191">
        <v>1687</v>
      </c>
      <c r="E191" s="25">
        <f t="shared" si="2"/>
        <v>0.11381149970361588</v>
      </c>
      <c r="F191" s="76"/>
      <c r="G191" s="75"/>
    </row>
    <row r="192" spans="1:7">
      <c r="A192" s="85"/>
      <c r="B192" t="s">
        <v>207</v>
      </c>
      <c r="C192">
        <v>177</v>
      </c>
      <c r="D192">
        <v>1565</v>
      </c>
      <c r="E192" s="25">
        <f t="shared" si="2"/>
        <v>0.11309904153354633</v>
      </c>
      <c r="F192" s="76"/>
      <c r="G192" s="75"/>
    </row>
    <row r="193" spans="1:7">
      <c r="A193" s="85"/>
      <c r="B193" t="s">
        <v>208</v>
      </c>
      <c r="C193">
        <v>517</v>
      </c>
      <c r="D193">
        <v>1899</v>
      </c>
      <c r="E193" s="25">
        <f t="shared" si="2"/>
        <v>0.27224855186940494</v>
      </c>
      <c r="F193" s="76"/>
      <c r="G193" s="75"/>
    </row>
    <row r="194" spans="1:7">
      <c r="A194" s="85"/>
      <c r="B194" t="s">
        <v>209</v>
      </c>
      <c r="C194">
        <v>217</v>
      </c>
      <c r="D194">
        <v>1725</v>
      </c>
      <c r="E194" s="25">
        <f t="shared" si="2"/>
        <v>0.12579710144927536</v>
      </c>
      <c r="F194" s="76"/>
      <c r="G194" s="75"/>
    </row>
    <row r="195" spans="1:7">
      <c r="A195" s="85"/>
      <c r="B195" t="s">
        <v>210</v>
      </c>
      <c r="C195">
        <v>306</v>
      </c>
      <c r="D195">
        <v>1577</v>
      </c>
      <c r="E195" s="25">
        <f t="shared" si="2"/>
        <v>0.19403931515535827</v>
      </c>
      <c r="F195" s="76"/>
      <c r="G195" s="75"/>
    </row>
    <row r="196" spans="1:7">
      <c r="A196" s="85"/>
      <c r="B196" s="33" t="s">
        <v>211</v>
      </c>
      <c r="C196" s="20">
        <v>179</v>
      </c>
      <c r="D196" s="20">
        <v>1760</v>
      </c>
      <c r="E196" s="21">
        <f t="shared" si="2"/>
        <v>0.10170454545454545</v>
      </c>
      <c r="F196" s="74">
        <f>AVERAGE(E196:E199)</f>
        <v>0.27254887723522747</v>
      </c>
      <c r="G196" s="75">
        <f>STDEV(E196:E199)</f>
        <v>0.2088429246841538</v>
      </c>
    </row>
    <row r="197" spans="1:7">
      <c r="A197" s="85"/>
      <c r="B197" s="33" t="s">
        <v>212</v>
      </c>
      <c r="C197" s="20">
        <v>1086</v>
      </c>
      <c r="D197" s="20">
        <v>1999</v>
      </c>
      <c r="E197" s="21">
        <f t="shared" si="2"/>
        <v>0.54327163581790894</v>
      </c>
      <c r="F197" s="74"/>
      <c r="G197" s="75"/>
    </row>
    <row r="198" spans="1:7">
      <c r="A198" s="85"/>
      <c r="B198" s="33" t="s">
        <v>213</v>
      </c>
      <c r="C198" s="20">
        <v>128</v>
      </c>
      <c r="D198" s="20">
        <v>1118</v>
      </c>
      <c r="E198" s="21">
        <f t="shared" si="2"/>
        <v>0.11449016100178891</v>
      </c>
      <c r="F198" s="74"/>
      <c r="G198" s="75"/>
    </row>
    <row r="199" spans="1:7">
      <c r="A199" s="85"/>
      <c r="B199" s="33" t="s">
        <v>214</v>
      </c>
      <c r="C199" s="20">
        <v>635</v>
      </c>
      <c r="D199" s="20">
        <v>1920</v>
      </c>
      <c r="E199" s="21">
        <f t="shared" si="2"/>
        <v>0.33072916666666669</v>
      </c>
      <c r="F199" s="74"/>
      <c r="G199" s="75"/>
    </row>
    <row r="200" spans="1:7">
      <c r="A200" s="85"/>
      <c r="B200" t="s">
        <v>215</v>
      </c>
      <c r="C200">
        <v>258</v>
      </c>
      <c r="D200">
        <v>1587</v>
      </c>
      <c r="E200" s="25">
        <f t="shared" si="2"/>
        <v>0.16257088846880907</v>
      </c>
      <c r="F200" s="76">
        <f>AVERAGE(E200:E207)</f>
        <v>0.17786277918012</v>
      </c>
      <c r="G200" s="75">
        <f>STDEV(E200:E207)</f>
        <v>0.15214769328823857</v>
      </c>
    </row>
    <row r="201" spans="1:7">
      <c r="A201" s="85"/>
      <c r="B201" t="s">
        <v>216</v>
      </c>
      <c r="C201">
        <v>251</v>
      </c>
      <c r="D201">
        <v>1739</v>
      </c>
      <c r="E201" s="25">
        <f t="shared" si="2"/>
        <v>0.14433582518688901</v>
      </c>
      <c r="F201" s="76"/>
      <c r="G201" s="75"/>
    </row>
    <row r="202" spans="1:7">
      <c r="A202" s="85"/>
      <c r="B202" t="s">
        <v>217</v>
      </c>
      <c r="C202">
        <v>65</v>
      </c>
      <c r="D202">
        <v>1552</v>
      </c>
      <c r="E202" s="25">
        <f t="shared" si="2"/>
        <v>4.1881443298969069E-2</v>
      </c>
      <c r="F202" s="76"/>
      <c r="G202" s="75"/>
    </row>
    <row r="203" spans="1:7">
      <c r="A203" s="85"/>
      <c r="B203" t="s">
        <v>218</v>
      </c>
      <c r="C203">
        <v>23</v>
      </c>
      <c r="D203">
        <v>1612</v>
      </c>
      <c r="E203" s="25">
        <f t="shared" si="2"/>
        <v>1.4267990074441687E-2</v>
      </c>
      <c r="F203" s="76"/>
      <c r="G203" s="75"/>
    </row>
    <row r="204" spans="1:7">
      <c r="A204" s="85"/>
      <c r="B204" t="s">
        <v>219</v>
      </c>
      <c r="C204">
        <v>192</v>
      </c>
      <c r="D204">
        <v>1792</v>
      </c>
      <c r="E204" s="25">
        <f t="shared" si="2"/>
        <v>0.10714285714285714</v>
      </c>
      <c r="F204" s="76"/>
      <c r="G204" s="75"/>
    </row>
    <row r="205" spans="1:7">
      <c r="A205" s="85"/>
      <c r="B205" t="s">
        <v>220</v>
      </c>
      <c r="C205">
        <v>584</v>
      </c>
      <c r="D205">
        <v>1693</v>
      </c>
      <c r="E205" s="25">
        <f>C205/D205</f>
        <v>0.34494979326639102</v>
      </c>
      <c r="F205" s="76"/>
      <c r="G205" s="75"/>
    </row>
    <row r="206" spans="1:7">
      <c r="A206" s="85"/>
      <c r="B206" t="s">
        <v>221</v>
      </c>
      <c r="C206">
        <v>264</v>
      </c>
      <c r="D206">
        <v>1826</v>
      </c>
      <c r="E206" s="25">
        <f t="shared" si="2"/>
        <v>0.14457831325301204</v>
      </c>
      <c r="F206" s="76"/>
      <c r="G206" s="75"/>
    </row>
    <row r="207" spans="1:7">
      <c r="A207" s="85"/>
      <c r="B207" t="s">
        <v>222</v>
      </c>
      <c r="C207">
        <v>849</v>
      </c>
      <c r="D207">
        <v>1833</v>
      </c>
      <c r="E207" s="25">
        <f t="shared" si="2"/>
        <v>0.46317512274959083</v>
      </c>
      <c r="F207" s="76"/>
      <c r="G207" s="75"/>
    </row>
    <row r="208" spans="1:7" ht="29">
      <c r="A208" s="26" t="s">
        <v>223</v>
      </c>
    </row>
    <row r="209" spans="1:7" ht="34">
      <c r="A209" s="19"/>
      <c r="B209" s="19" t="s">
        <v>76</v>
      </c>
      <c r="C209" s="19" t="s">
        <v>77</v>
      </c>
      <c r="D209" s="19" t="s">
        <v>78</v>
      </c>
      <c r="E209" s="19" t="s">
        <v>79</v>
      </c>
      <c r="F209" s="128" t="s">
        <v>80</v>
      </c>
      <c r="G209" s="129" t="s">
        <v>81</v>
      </c>
    </row>
    <row r="210" spans="1:7">
      <c r="A210" s="72" t="s">
        <v>224</v>
      </c>
      <c r="B210" s="44" t="s">
        <v>225</v>
      </c>
      <c r="C210" s="20">
        <v>98</v>
      </c>
      <c r="D210" s="20">
        <v>1665</v>
      </c>
      <c r="E210" s="21">
        <f t="shared" ref="E210:E230" si="3">C210/D210</f>
        <v>5.8858858858858859E-2</v>
      </c>
      <c r="F210" s="79">
        <f>AVERAGE(E210:E214)</f>
        <v>7.0741990231858856E-2</v>
      </c>
      <c r="G210" s="75">
        <f>STDEV(E210:E214)</f>
        <v>7.3560311463177121E-3</v>
      </c>
    </row>
    <row r="211" spans="1:7">
      <c r="A211" s="73"/>
      <c r="B211" s="45" t="s">
        <v>226</v>
      </c>
      <c r="C211" s="20">
        <v>111</v>
      </c>
      <c r="D211" s="20">
        <v>1624</v>
      </c>
      <c r="E211" s="21">
        <f t="shared" si="3"/>
        <v>6.8349753694581281E-2</v>
      </c>
      <c r="F211" s="74"/>
      <c r="G211" s="75"/>
    </row>
    <row r="212" spans="1:7">
      <c r="A212" s="73"/>
      <c r="B212" s="45" t="s">
        <v>227</v>
      </c>
      <c r="C212" s="20">
        <v>144</v>
      </c>
      <c r="D212" s="20">
        <v>1926</v>
      </c>
      <c r="E212" s="21">
        <f t="shared" si="3"/>
        <v>7.476635514018691E-2</v>
      </c>
      <c r="F212" s="74"/>
      <c r="G212" s="75"/>
    </row>
    <row r="213" spans="1:7">
      <c r="A213" s="73"/>
      <c r="B213" s="45" t="s">
        <v>228</v>
      </c>
      <c r="C213" s="20">
        <v>136</v>
      </c>
      <c r="D213" s="20">
        <v>1778</v>
      </c>
      <c r="E213" s="21">
        <f t="shared" si="3"/>
        <v>7.6490438695163102E-2</v>
      </c>
      <c r="F213" s="74"/>
      <c r="G213" s="75"/>
    </row>
    <row r="214" spans="1:7">
      <c r="A214" s="73"/>
      <c r="B214" s="45" t="s">
        <v>229</v>
      </c>
      <c r="C214" s="20">
        <v>100</v>
      </c>
      <c r="D214" s="20">
        <v>1329</v>
      </c>
      <c r="E214" s="21">
        <f t="shared" si="3"/>
        <v>7.5244544770504143E-2</v>
      </c>
      <c r="F214" s="74"/>
      <c r="G214" s="75"/>
    </row>
    <row r="215" spans="1:7">
      <c r="A215" s="73"/>
      <c r="B215" t="s">
        <v>230</v>
      </c>
      <c r="C215">
        <v>121</v>
      </c>
      <c r="D215">
        <v>1865</v>
      </c>
      <c r="E215" s="25">
        <f t="shared" si="3"/>
        <v>6.4879356568364605E-2</v>
      </c>
      <c r="F215" s="76">
        <f>AVERAGE(E215:E220)</f>
        <v>0.10266255484170995</v>
      </c>
      <c r="G215" s="75">
        <f>STDEV(E215:E220)</f>
        <v>4.8517754172712924E-2</v>
      </c>
    </row>
    <row r="216" spans="1:7">
      <c r="A216" s="73"/>
      <c r="B216" t="s">
        <v>231</v>
      </c>
      <c r="C216">
        <v>146</v>
      </c>
      <c r="D216">
        <v>1841</v>
      </c>
      <c r="E216" s="25">
        <f t="shared" si="3"/>
        <v>7.9304725692558392E-2</v>
      </c>
      <c r="F216" s="76"/>
      <c r="G216" s="75"/>
    </row>
    <row r="217" spans="1:7">
      <c r="A217" s="73"/>
      <c r="B217" t="s">
        <v>232</v>
      </c>
      <c r="C217">
        <v>121</v>
      </c>
      <c r="D217">
        <v>1589</v>
      </c>
      <c r="E217" s="25">
        <f t="shared" si="3"/>
        <v>7.6148521082441786E-2</v>
      </c>
      <c r="F217" s="76"/>
      <c r="G217" s="75"/>
    </row>
    <row r="218" spans="1:7">
      <c r="A218" s="73"/>
      <c r="B218" t="s">
        <v>233</v>
      </c>
      <c r="C218">
        <v>255</v>
      </c>
      <c r="D218">
        <v>1728</v>
      </c>
      <c r="E218" s="25">
        <f t="shared" si="3"/>
        <v>0.14756944444444445</v>
      </c>
      <c r="F218" s="76"/>
      <c r="G218" s="75"/>
    </row>
    <row r="219" spans="1:7">
      <c r="A219" s="73"/>
      <c r="B219" t="s">
        <v>234</v>
      </c>
      <c r="C219">
        <v>295</v>
      </c>
      <c r="D219">
        <v>1643</v>
      </c>
      <c r="E219" s="25">
        <f t="shared" si="3"/>
        <v>0.17954960438222764</v>
      </c>
      <c r="F219" s="76"/>
      <c r="G219" s="75"/>
    </row>
    <row r="220" spans="1:7" ht="17" thickBot="1">
      <c r="A220" s="83"/>
      <c r="B220" t="s">
        <v>235</v>
      </c>
      <c r="C220">
        <v>123</v>
      </c>
      <c r="D220">
        <v>1795</v>
      </c>
      <c r="E220" s="25">
        <f t="shared" si="3"/>
        <v>6.8523676880222845E-2</v>
      </c>
      <c r="F220" s="76"/>
      <c r="G220" s="75"/>
    </row>
    <row r="221" spans="1:7">
      <c r="A221" s="81" t="s">
        <v>236</v>
      </c>
      <c r="B221" s="33" t="s">
        <v>237</v>
      </c>
      <c r="C221" s="20">
        <v>968</v>
      </c>
      <c r="D221" s="20">
        <v>1555</v>
      </c>
      <c r="E221" s="21">
        <f t="shared" si="3"/>
        <v>0.62250803858520898</v>
      </c>
      <c r="F221" s="74">
        <f>AVERAGE(E221:E225)</f>
        <v>0.48039759909867347</v>
      </c>
      <c r="G221" s="75">
        <f>STDEV(E221:E225)</f>
        <v>8.8594845896638269E-2</v>
      </c>
    </row>
    <row r="222" spans="1:7">
      <c r="A222" s="78"/>
      <c r="B222" s="33" t="s">
        <v>238</v>
      </c>
      <c r="C222" s="20">
        <v>824</v>
      </c>
      <c r="D222" s="20">
        <v>1657</v>
      </c>
      <c r="E222" s="21">
        <f t="shared" si="3"/>
        <v>0.49728424864212434</v>
      </c>
      <c r="F222" s="74"/>
      <c r="G222" s="75"/>
    </row>
    <row r="223" spans="1:7">
      <c r="A223" s="78"/>
      <c r="B223" s="33" t="s">
        <v>239</v>
      </c>
      <c r="C223" s="20">
        <v>734</v>
      </c>
      <c r="D223" s="20">
        <v>1574</v>
      </c>
      <c r="E223" s="21">
        <f t="shared" si="3"/>
        <v>0.46632782719186783</v>
      </c>
      <c r="F223" s="74"/>
      <c r="G223" s="75"/>
    </row>
    <row r="224" spans="1:7">
      <c r="A224" s="78"/>
      <c r="B224" s="33" t="s">
        <v>240</v>
      </c>
      <c r="C224" s="20">
        <v>681</v>
      </c>
      <c r="D224" s="20">
        <v>1713</v>
      </c>
      <c r="E224" s="21">
        <f t="shared" si="3"/>
        <v>0.39754816112084063</v>
      </c>
      <c r="F224" s="74"/>
      <c r="G224" s="75"/>
    </row>
    <row r="225" spans="1:7">
      <c r="A225" s="78"/>
      <c r="B225" s="33" t="s">
        <v>241</v>
      </c>
      <c r="C225" s="20">
        <v>717</v>
      </c>
      <c r="D225" s="20">
        <v>1714</v>
      </c>
      <c r="E225" s="21">
        <f t="shared" si="3"/>
        <v>0.41831971995332556</v>
      </c>
      <c r="F225" s="74"/>
      <c r="G225" s="75"/>
    </row>
    <row r="226" spans="1:7">
      <c r="A226" s="78"/>
      <c r="B226" s="5" t="s">
        <v>242</v>
      </c>
      <c r="C226" s="5">
        <v>969</v>
      </c>
      <c r="D226" s="5">
        <v>1562</v>
      </c>
      <c r="E226" s="25">
        <f t="shared" si="3"/>
        <v>0.62035851472471193</v>
      </c>
      <c r="F226" s="76">
        <f>AVERAGE(E226:E228)</f>
        <v>0.57124948630216865</v>
      </c>
      <c r="G226" s="75">
        <f>STDEV(E226:E228)</f>
        <v>5.4293257230998988E-2</v>
      </c>
    </row>
    <row r="227" spans="1:7">
      <c r="A227" s="78"/>
      <c r="B227" s="5" t="s">
        <v>243</v>
      </c>
      <c r="C227" s="5">
        <v>837</v>
      </c>
      <c r="D227" s="5">
        <v>1442</v>
      </c>
      <c r="E227" s="25">
        <f t="shared" si="3"/>
        <v>0.58044382801664351</v>
      </c>
      <c r="F227" s="76"/>
      <c r="G227" s="75"/>
    </row>
    <row r="228" spans="1:7">
      <c r="A228" s="78"/>
      <c r="B228" s="5" t="s">
        <v>244</v>
      </c>
      <c r="C228" s="5">
        <v>733</v>
      </c>
      <c r="D228" s="5">
        <v>1429</v>
      </c>
      <c r="E228" s="25">
        <f t="shared" si="3"/>
        <v>0.5129461161651504</v>
      </c>
      <c r="F228" s="76"/>
      <c r="G228" s="75"/>
    </row>
    <row r="229" spans="1:7">
      <c r="A229" s="78"/>
      <c r="B229" s="20" t="s">
        <v>245</v>
      </c>
      <c r="C229" s="20">
        <v>276</v>
      </c>
      <c r="D229" s="20">
        <v>1510</v>
      </c>
      <c r="E229" s="21">
        <f t="shared" si="3"/>
        <v>0.1827814569536424</v>
      </c>
      <c r="F229" s="74">
        <f>AVERAGE(E229:E230)</f>
        <v>0.20553464907235469</v>
      </c>
      <c r="G229" s="75">
        <f>STDEV(E229:E230)</f>
        <v>3.217787288156377E-2</v>
      </c>
    </row>
    <row r="230" spans="1:7">
      <c r="A230" s="78"/>
      <c r="B230" s="20" t="s">
        <v>246</v>
      </c>
      <c r="C230" s="20">
        <v>368</v>
      </c>
      <c r="D230" s="20">
        <v>1612</v>
      </c>
      <c r="E230" s="21">
        <f t="shared" si="3"/>
        <v>0.22828784119106699</v>
      </c>
      <c r="F230" s="82"/>
      <c r="G230" s="75"/>
    </row>
    <row r="231" spans="1:7" ht="34">
      <c r="A231" s="19"/>
      <c r="B231" s="43" t="s">
        <v>76</v>
      </c>
      <c r="C231" s="42" t="s">
        <v>77</v>
      </c>
      <c r="D231" s="19" t="s">
        <v>78</v>
      </c>
      <c r="E231" s="19" t="s">
        <v>79</v>
      </c>
      <c r="F231" s="128" t="s">
        <v>80</v>
      </c>
      <c r="G231" s="129" t="s">
        <v>81</v>
      </c>
    </row>
    <row r="232" spans="1:7">
      <c r="A232" s="77" t="s">
        <v>69</v>
      </c>
      <c r="B232" s="33" t="s">
        <v>247</v>
      </c>
      <c r="C232" s="20">
        <v>1167</v>
      </c>
      <c r="D232" s="20">
        <v>1561</v>
      </c>
      <c r="E232" s="21">
        <f t="shared" ref="E232:E295" si="4">C232/D232</f>
        <v>0.74759769378603458</v>
      </c>
      <c r="F232" s="79">
        <f>AVERAGE(E232:E241)</f>
        <v>0.6598388602053159</v>
      </c>
      <c r="G232" s="75">
        <f>STDEV(E232:E241)</f>
        <v>0.10149887614074123</v>
      </c>
    </row>
    <row r="233" spans="1:7">
      <c r="A233" s="78"/>
      <c r="B233" s="33" t="s">
        <v>248</v>
      </c>
      <c r="C233" s="20">
        <v>1096</v>
      </c>
      <c r="D233" s="20">
        <v>1436</v>
      </c>
      <c r="E233" s="21">
        <f t="shared" si="4"/>
        <v>0.76323119777158777</v>
      </c>
      <c r="F233" s="80"/>
      <c r="G233" s="75"/>
    </row>
    <row r="234" spans="1:7">
      <c r="A234" s="78"/>
      <c r="B234" s="33" t="s">
        <v>249</v>
      </c>
      <c r="C234" s="20">
        <v>1037</v>
      </c>
      <c r="D234" s="20">
        <v>1346</v>
      </c>
      <c r="E234" s="21">
        <f t="shared" si="4"/>
        <v>0.77043090638930167</v>
      </c>
      <c r="F234" s="80"/>
      <c r="G234" s="75"/>
    </row>
    <row r="235" spans="1:7">
      <c r="A235" s="78"/>
      <c r="B235" s="33" t="s">
        <v>250</v>
      </c>
      <c r="C235" s="20">
        <v>1080</v>
      </c>
      <c r="D235" s="20">
        <v>1584</v>
      </c>
      <c r="E235" s="21">
        <f t="shared" si="4"/>
        <v>0.68181818181818177</v>
      </c>
      <c r="F235" s="80"/>
      <c r="G235" s="75"/>
    </row>
    <row r="236" spans="1:7">
      <c r="A236" s="78"/>
      <c r="B236" s="33" t="s">
        <v>251</v>
      </c>
      <c r="C236" s="20">
        <v>771</v>
      </c>
      <c r="D236" s="20">
        <v>1397</v>
      </c>
      <c r="E236" s="21">
        <f t="shared" si="4"/>
        <v>0.55189692197566209</v>
      </c>
      <c r="F236" s="80"/>
      <c r="G236" s="75"/>
    </row>
    <row r="237" spans="1:7">
      <c r="A237" s="78"/>
      <c r="B237" s="33" t="s">
        <v>252</v>
      </c>
      <c r="C237" s="20">
        <v>992</v>
      </c>
      <c r="D237" s="20">
        <v>1296</v>
      </c>
      <c r="E237" s="21">
        <f t="shared" si="4"/>
        <v>0.76543209876543206</v>
      </c>
      <c r="F237" s="80"/>
      <c r="G237" s="75"/>
    </row>
    <row r="238" spans="1:7">
      <c r="A238" s="78"/>
      <c r="B238" s="33" t="s">
        <v>253</v>
      </c>
      <c r="C238" s="20">
        <v>912</v>
      </c>
      <c r="D238" s="20">
        <v>1606</v>
      </c>
      <c r="E238" s="21">
        <f t="shared" si="4"/>
        <v>0.56787048567870491</v>
      </c>
      <c r="F238" s="80"/>
      <c r="G238" s="75"/>
    </row>
    <row r="239" spans="1:7">
      <c r="A239" s="78"/>
      <c r="B239" s="33" t="s">
        <v>254</v>
      </c>
      <c r="C239" s="20">
        <v>983</v>
      </c>
      <c r="D239" s="20">
        <v>1685</v>
      </c>
      <c r="E239" s="21">
        <f t="shared" si="4"/>
        <v>0.58338278931750742</v>
      </c>
      <c r="F239" s="80"/>
      <c r="G239" s="75"/>
    </row>
    <row r="240" spans="1:7">
      <c r="A240" s="78"/>
      <c r="B240" s="33" t="s">
        <v>255</v>
      </c>
      <c r="C240" s="20">
        <v>1015</v>
      </c>
      <c r="D240" s="20">
        <v>1530</v>
      </c>
      <c r="E240" s="21">
        <f t="shared" si="4"/>
        <v>0.66339869281045749</v>
      </c>
      <c r="F240" s="80"/>
      <c r="G240" s="75"/>
    </row>
    <row r="241" spans="1:7">
      <c r="A241" s="78"/>
      <c r="B241" s="33" t="s">
        <v>256</v>
      </c>
      <c r="C241" s="20">
        <v>907</v>
      </c>
      <c r="D241" s="20">
        <v>1802</v>
      </c>
      <c r="E241" s="21">
        <f t="shared" si="4"/>
        <v>0.50332963374028861</v>
      </c>
      <c r="F241" s="80"/>
      <c r="G241" s="75"/>
    </row>
    <row r="242" spans="1:7">
      <c r="A242" s="78"/>
      <c r="B242" s="33" t="s">
        <v>257</v>
      </c>
      <c r="C242" s="20">
        <v>501</v>
      </c>
      <c r="D242" s="20">
        <v>1496</v>
      </c>
      <c r="E242" s="21">
        <f t="shared" si="4"/>
        <v>0.33489304812834225</v>
      </c>
      <c r="F242" s="80"/>
      <c r="G242" s="75"/>
    </row>
    <row r="243" spans="1:7">
      <c r="A243" s="78"/>
      <c r="B243" s="34" t="s">
        <v>258</v>
      </c>
      <c r="C243">
        <v>454</v>
      </c>
      <c r="D243">
        <v>1303</v>
      </c>
      <c r="E243" s="25">
        <f t="shared" si="4"/>
        <v>0.3484267075978511</v>
      </c>
      <c r="F243" s="25"/>
      <c r="G243" s="22">
        <v>0</v>
      </c>
    </row>
    <row r="244" spans="1:7">
      <c r="A244" s="78"/>
      <c r="B244" s="33" t="s">
        <v>259</v>
      </c>
      <c r="C244" s="20">
        <v>783</v>
      </c>
      <c r="D244" s="20">
        <v>1779</v>
      </c>
      <c r="E244" s="21">
        <f t="shared" si="4"/>
        <v>0.44013490725126475</v>
      </c>
      <c r="F244" s="74">
        <f>AVERAGE(E244:E259)</f>
        <v>0.47814559748695429</v>
      </c>
      <c r="G244" s="75">
        <f>STDEV(E244:E259)</f>
        <v>9.4337202771568374E-2</v>
      </c>
    </row>
    <row r="245" spans="1:7">
      <c r="A245" s="78"/>
      <c r="B245" s="33" t="s">
        <v>260</v>
      </c>
      <c r="C245" s="20">
        <v>949</v>
      </c>
      <c r="D245" s="20">
        <v>1635</v>
      </c>
      <c r="E245" s="21">
        <f t="shared" si="4"/>
        <v>0.58042813455657494</v>
      </c>
      <c r="F245" s="74"/>
      <c r="G245" s="75"/>
    </row>
    <row r="246" spans="1:7">
      <c r="A246" s="78"/>
      <c r="B246" s="33" t="s">
        <v>261</v>
      </c>
      <c r="C246" s="20">
        <v>634</v>
      </c>
      <c r="D246" s="20">
        <v>1862</v>
      </c>
      <c r="E246" s="21">
        <f t="shared" si="4"/>
        <v>0.34049409237379163</v>
      </c>
      <c r="F246" s="74"/>
      <c r="G246" s="75"/>
    </row>
    <row r="247" spans="1:7">
      <c r="A247" s="78"/>
      <c r="B247" s="33" t="s">
        <v>262</v>
      </c>
      <c r="C247" s="20">
        <v>791</v>
      </c>
      <c r="D247" s="20">
        <v>1986</v>
      </c>
      <c r="E247" s="21">
        <f t="shared" si="4"/>
        <v>0.39828801611278952</v>
      </c>
      <c r="F247" s="74"/>
      <c r="G247" s="75"/>
    </row>
    <row r="248" spans="1:7">
      <c r="A248" s="78"/>
      <c r="B248" s="33" t="s">
        <v>263</v>
      </c>
      <c r="C248" s="20">
        <v>724</v>
      </c>
      <c r="D248" s="20">
        <v>1780</v>
      </c>
      <c r="E248" s="21">
        <f t="shared" si="4"/>
        <v>0.40674157303370789</v>
      </c>
      <c r="F248" s="74"/>
      <c r="G248" s="75"/>
    </row>
    <row r="249" spans="1:7">
      <c r="A249" s="78"/>
      <c r="B249" s="33" t="s">
        <v>264</v>
      </c>
      <c r="C249" s="20">
        <v>819</v>
      </c>
      <c r="D249" s="20">
        <v>1739</v>
      </c>
      <c r="E249" s="21">
        <f t="shared" si="4"/>
        <v>0.47096032202415183</v>
      </c>
      <c r="F249" s="74"/>
      <c r="G249" s="75"/>
    </row>
    <row r="250" spans="1:7">
      <c r="A250" s="78"/>
      <c r="B250" s="33" t="s">
        <v>265</v>
      </c>
      <c r="C250" s="20">
        <v>868</v>
      </c>
      <c r="D250" s="20">
        <v>1778</v>
      </c>
      <c r="E250" s="21">
        <f t="shared" si="4"/>
        <v>0.48818897637795278</v>
      </c>
      <c r="F250" s="74"/>
      <c r="G250" s="75"/>
    </row>
    <row r="251" spans="1:7">
      <c r="A251" s="78"/>
      <c r="B251" s="33" t="s">
        <v>266</v>
      </c>
      <c r="C251" s="20">
        <v>526</v>
      </c>
      <c r="D251" s="20">
        <v>1848</v>
      </c>
      <c r="E251" s="21">
        <f t="shared" si="4"/>
        <v>0.28463203463203463</v>
      </c>
      <c r="F251" s="74"/>
      <c r="G251" s="75"/>
    </row>
    <row r="252" spans="1:7">
      <c r="A252" s="78"/>
      <c r="B252" s="33" t="s">
        <v>267</v>
      </c>
      <c r="C252" s="20">
        <v>883</v>
      </c>
      <c r="D252" s="20">
        <v>1796</v>
      </c>
      <c r="E252" s="21">
        <f t="shared" si="4"/>
        <v>0.49164810690423161</v>
      </c>
      <c r="F252" s="74"/>
      <c r="G252" s="75"/>
    </row>
    <row r="253" spans="1:7">
      <c r="A253" s="78"/>
      <c r="B253" s="33" t="s">
        <v>268</v>
      </c>
      <c r="C253" s="20">
        <v>957</v>
      </c>
      <c r="D253" s="20">
        <v>1862</v>
      </c>
      <c r="E253" s="21">
        <f t="shared" si="4"/>
        <v>0.5139634801288937</v>
      </c>
      <c r="F253" s="74"/>
      <c r="G253" s="75"/>
    </row>
    <row r="254" spans="1:7">
      <c r="A254" s="78"/>
      <c r="B254" s="33" t="s">
        <v>269</v>
      </c>
      <c r="C254" s="20">
        <v>611</v>
      </c>
      <c r="D254" s="20">
        <v>1498</v>
      </c>
      <c r="E254" s="21">
        <f t="shared" si="4"/>
        <v>0.40787716955941256</v>
      </c>
      <c r="F254" s="74"/>
      <c r="G254" s="75"/>
    </row>
    <row r="255" spans="1:7">
      <c r="A255" s="78"/>
      <c r="B255" s="33" t="s">
        <v>270</v>
      </c>
      <c r="C255" s="20">
        <v>931</v>
      </c>
      <c r="D255" s="20">
        <v>1637</v>
      </c>
      <c r="E255" s="21">
        <f t="shared" si="4"/>
        <v>0.56872327428222358</v>
      </c>
      <c r="F255" s="74"/>
      <c r="G255" s="75"/>
    </row>
    <row r="256" spans="1:7">
      <c r="A256" s="78"/>
      <c r="B256" s="33" t="s">
        <v>271</v>
      </c>
      <c r="C256" s="20">
        <v>906</v>
      </c>
      <c r="D256" s="20">
        <v>1571</v>
      </c>
      <c r="E256" s="21">
        <f t="shared" si="4"/>
        <v>0.57670273711012099</v>
      </c>
      <c r="F256" s="74"/>
      <c r="G256" s="75"/>
    </row>
    <row r="257" spans="1:7">
      <c r="A257" s="78"/>
      <c r="B257" s="33" t="s">
        <v>272</v>
      </c>
      <c r="C257" s="20">
        <v>775</v>
      </c>
      <c r="D257" s="20">
        <v>1578</v>
      </c>
      <c r="E257" s="21">
        <f t="shared" si="4"/>
        <v>0.49112801013941698</v>
      </c>
      <c r="F257" s="74"/>
      <c r="G257" s="75"/>
    </row>
    <row r="258" spans="1:7">
      <c r="A258" s="78"/>
      <c r="B258" s="33" t="s">
        <v>273</v>
      </c>
      <c r="C258" s="20">
        <v>1001</v>
      </c>
      <c r="D258" s="20">
        <v>1604</v>
      </c>
      <c r="E258" s="21">
        <f t="shared" si="4"/>
        <v>0.62406483790523692</v>
      </c>
      <c r="F258" s="74"/>
      <c r="G258" s="75"/>
    </row>
    <row r="259" spans="1:7">
      <c r="A259" s="78"/>
      <c r="B259" s="33" t="s">
        <v>274</v>
      </c>
      <c r="C259" s="20">
        <v>845</v>
      </c>
      <c r="D259" s="20">
        <v>1492</v>
      </c>
      <c r="E259" s="21">
        <f t="shared" si="4"/>
        <v>0.5663538873994638</v>
      </c>
      <c r="F259" s="74"/>
      <c r="G259" s="75"/>
    </row>
    <row r="260" spans="1:7">
      <c r="A260" s="78"/>
      <c r="B260" s="33" t="s">
        <v>275</v>
      </c>
      <c r="C260" s="20">
        <v>263</v>
      </c>
      <c r="D260" s="20">
        <v>1270</v>
      </c>
      <c r="E260" s="21">
        <f t="shared" si="4"/>
        <v>0.20708661417322835</v>
      </c>
      <c r="F260" s="74"/>
      <c r="G260" s="75"/>
    </row>
    <row r="261" spans="1:7">
      <c r="A261" s="78"/>
      <c r="B261" t="s">
        <v>276</v>
      </c>
      <c r="C261">
        <v>1136</v>
      </c>
      <c r="D261">
        <v>1524</v>
      </c>
      <c r="E261" s="25">
        <f t="shared" si="4"/>
        <v>0.74540682414698167</v>
      </c>
      <c r="F261" s="76">
        <f>AVERAGE(E261:E267)</f>
        <v>0.61607073037841509</v>
      </c>
      <c r="G261" s="75">
        <f>STDEV(E261:E267)</f>
        <v>8.5191890243169435E-2</v>
      </c>
    </row>
    <row r="262" spans="1:7">
      <c r="A262" s="78"/>
      <c r="B262" t="s">
        <v>277</v>
      </c>
      <c r="C262">
        <v>1105</v>
      </c>
      <c r="D262">
        <v>1779</v>
      </c>
      <c r="E262" s="25">
        <f t="shared" si="4"/>
        <v>0.62113546936481168</v>
      </c>
      <c r="F262" s="76"/>
      <c r="G262" s="75"/>
    </row>
    <row r="263" spans="1:7">
      <c r="A263" s="78"/>
      <c r="B263" t="s">
        <v>278</v>
      </c>
      <c r="C263">
        <v>933</v>
      </c>
      <c r="D263">
        <v>1959</v>
      </c>
      <c r="E263" s="25">
        <f t="shared" si="4"/>
        <v>0.47626339969372128</v>
      </c>
      <c r="F263" s="76"/>
      <c r="G263" s="75"/>
    </row>
    <row r="264" spans="1:7">
      <c r="A264" s="78"/>
      <c r="B264" t="s">
        <v>279</v>
      </c>
      <c r="C264">
        <v>954</v>
      </c>
      <c r="D264">
        <v>1645</v>
      </c>
      <c r="E264" s="25">
        <f t="shared" si="4"/>
        <v>0.57993920972644375</v>
      </c>
      <c r="F264" s="76"/>
      <c r="G264" s="75"/>
    </row>
    <row r="265" spans="1:7">
      <c r="A265" s="78"/>
      <c r="B265" t="s">
        <v>280</v>
      </c>
      <c r="C265">
        <v>1163</v>
      </c>
      <c r="D265">
        <v>1955</v>
      </c>
      <c r="E265" s="25">
        <f t="shared" si="4"/>
        <v>0.5948849104859335</v>
      </c>
      <c r="F265" s="76"/>
      <c r="G265" s="75"/>
    </row>
    <row r="266" spans="1:7">
      <c r="A266" s="78"/>
      <c r="B266" t="s">
        <v>281</v>
      </c>
      <c r="C266">
        <v>1283</v>
      </c>
      <c r="D266">
        <v>1861</v>
      </c>
      <c r="E266" s="25">
        <f t="shared" si="4"/>
        <v>0.68941429339065019</v>
      </c>
      <c r="F266" s="76"/>
      <c r="G266" s="75"/>
    </row>
    <row r="267" spans="1:7">
      <c r="A267" s="78"/>
      <c r="B267" t="s">
        <v>282</v>
      </c>
      <c r="C267">
        <v>933</v>
      </c>
      <c r="D267">
        <v>1541</v>
      </c>
      <c r="E267" s="25">
        <f t="shared" si="4"/>
        <v>0.60545100584036338</v>
      </c>
      <c r="F267" s="76"/>
      <c r="G267" s="75"/>
    </row>
    <row r="268" spans="1:7">
      <c r="A268" s="72" t="s">
        <v>68</v>
      </c>
      <c r="B268" s="45" t="s">
        <v>283</v>
      </c>
      <c r="C268" s="20">
        <v>1158</v>
      </c>
      <c r="D268" s="20">
        <v>1498</v>
      </c>
      <c r="E268" s="21">
        <f t="shared" si="4"/>
        <v>0.77303070761014692</v>
      </c>
      <c r="F268" s="74">
        <f>AVERAGE(E268:E279)</f>
        <v>0.56377343721832429</v>
      </c>
      <c r="G268" s="75">
        <f>STDEV(E268:E279)</f>
        <v>9.0694909728722684E-2</v>
      </c>
    </row>
    <row r="269" spans="1:7">
      <c r="A269" s="73"/>
      <c r="B269" s="45" t="s">
        <v>284</v>
      </c>
      <c r="C269" s="20">
        <v>1208</v>
      </c>
      <c r="D269" s="20">
        <v>1888</v>
      </c>
      <c r="E269" s="21">
        <f t="shared" si="4"/>
        <v>0.63983050847457623</v>
      </c>
      <c r="F269" s="74"/>
      <c r="G269" s="75"/>
    </row>
    <row r="270" spans="1:7">
      <c r="A270" s="73"/>
      <c r="B270" s="45" t="s">
        <v>285</v>
      </c>
      <c r="C270" s="20">
        <v>1060</v>
      </c>
      <c r="D270" s="20">
        <v>1952</v>
      </c>
      <c r="E270" s="21">
        <f t="shared" si="4"/>
        <v>0.54303278688524592</v>
      </c>
      <c r="F270" s="74"/>
      <c r="G270" s="75"/>
    </row>
    <row r="271" spans="1:7">
      <c r="A271" s="73"/>
      <c r="B271" s="45" t="s">
        <v>286</v>
      </c>
      <c r="C271" s="20">
        <v>1125</v>
      </c>
      <c r="D271" s="20">
        <v>2144</v>
      </c>
      <c r="E271" s="21">
        <f t="shared" si="4"/>
        <v>0.52472014925373134</v>
      </c>
      <c r="F271" s="74"/>
      <c r="G271" s="75"/>
    </row>
    <row r="272" spans="1:7">
      <c r="A272" s="73"/>
      <c r="B272" s="45" t="s">
        <v>287</v>
      </c>
      <c r="C272" s="20">
        <v>1189</v>
      </c>
      <c r="D272" s="20">
        <v>1997</v>
      </c>
      <c r="E272" s="21">
        <f t="shared" si="4"/>
        <v>0.5953930896344517</v>
      </c>
      <c r="F272" s="74"/>
      <c r="G272" s="75"/>
    </row>
    <row r="273" spans="1:7">
      <c r="A273" s="73"/>
      <c r="B273" s="45" t="s">
        <v>288</v>
      </c>
      <c r="C273" s="20">
        <v>1084</v>
      </c>
      <c r="D273" s="20">
        <v>2192</v>
      </c>
      <c r="E273" s="21">
        <f t="shared" si="4"/>
        <v>0.49452554744525545</v>
      </c>
      <c r="F273" s="74"/>
      <c r="G273" s="75"/>
    </row>
    <row r="274" spans="1:7">
      <c r="A274" s="73"/>
      <c r="B274" s="45" t="s">
        <v>289</v>
      </c>
      <c r="C274" s="20">
        <v>983</v>
      </c>
      <c r="D274" s="20">
        <v>1741</v>
      </c>
      <c r="E274" s="21">
        <f t="shared" si="4"/>
        <v>0.56461803561171742</v>
      </c>
      <c r="F274" s="74"/>
      <c r="G274" s="75"/>
    </row>
    <row r="275" spans="1:7">
      <c r="A275" s="73"/>
      <c r="B275" s="45" t="s">
        <v>290</v>
      </c>
      <c r="C275" s="20">
        <v>1168</v>
      </c>
      <c r="D275" s="20">
        <v>1821</v>
      </c>
      <c r="E275" s="21">
        <f t="shared" si="4"/>
        <v>0.64140582097748489</v>
      </c>
      <c r="F275" s="74"/>
      <c r="G275" s="75"/>
    </row>
    <row r="276" spans="1:7">
      <c r="A276" s="73"/>
      <c r="B276" s="45" t="s">
        <v>291</v>
      </c>
      <c r="C276" s="20">
        <v>904</v>
      </c>
      <c r="D276" s="20">
        <v>2114</v>
      </c>
      <c r="E276" s="21">
        <f t="shared" si="4"/>
        <v>0.42762535477767266</v>
      </c>
      <c r="F276" s="74"/>
      <c r="G276" s="75"/>
    </row>
    <row r="277" spans="1:7">
      <c r="A277" s="73"/>
      <c r="B277" s="45" t="s">
        <v>292</v>
      </c>
      <c r="C277" s="20">
        <v>847</v>
      </c>
      <c r="D277" s="20">
        <v>1503</v>
      </c>
      <c r="E277" s="21">
        <f t="shared" si="4"/>
        <v>0.56353958749168331</v>
      </c>
      <c r="F277" s="74"/>
      <c r="G277" s="75"/>
    </row>
    <row r="278" spans="1:7">
      <c r="A278" s="73"/>
      <c r="B278" s="45" t="s">
        <v>293</v>
      </c>
      <c r="C278" s="20">
        <v>1007</v>
      </c>
      <c r="D278" s="20">
        <v>1985</v>
      </c>
      <c r="E278" s="21">
        <f t="shared" si="4"/>
        <v>0.50730478589420658</v>
      </c>
      <c r="F278" s="74"/>
      <c r="G278" s="75"/>
    </row>
    <row r="279" spans="1:7">
      <c r="A279" s="73"/>
      <c r="B279" s="45" t="s">
        <v>294</v>
      </c>
      <c r="C279" s="20">
        <v>981</v>
      </c>
      <c r="D279" s="20">
        <v>2001</v>
      </c>
      <c r="E279" s="21">
        <f t="shared" si="4"/>
        <v>0.49025487256371814</v>
      </c>
      <c r="F279" s="74"/>
      <c r="G279" s="75"/>
    </row>
    <row r="280" spans="1:7">
      <c r="A280" s="73"/>
      <c r="B280" s="47" t="s">
        <v>295</v>
      </c>
      <c r="C280" s="27">
        <v>807</v>
      </c>
      <c r="D280" s="27">
        <v>2103</v>
      </c>
      <c r="E280" s="28">
        <f t="shared" si="4"/>
        <v>0.38373751783166904</v>
      </c>
      <c r="F280" s="76">
        <f>AVERAGE(E281:E287)</f>
        <v>0.32239616892317963</v>
      </c>
      <c r="G280" s="75">
        <f>STDEV(E281:E287)</f>
        <v>0.13720922772040742</v>
      </c>
    </row>
    <row r="281" spans="1:7">
      <c r="A281" s="73"/>
      <c r="B281" s="46" t="s">
        <v>296</v>
      </c>
      <c r="C281">
        <v>961</v>
      </c>
      <c r="D281">
        <v>1715</v>
      </c>
      <c r="E281" s="25">
        <f t="shared" si="4"/>
        <v>0.56034985422740524</v>
      </c>
      <c r="F281" s="76"/>
      <c r="G281" s="75"/>
    </row>
    <row r="282" spans="1:7">
      <c r="A282" s="73"/>
      <c r="B282" s="46" t="s">
        <v>297</v>
      </c>
      <c r="C282">
        <v>638</v>
      </c>
      <c r="D282">
        <v>1732</v>
      </c>
      <c r="E282" s="25">
        <f t="shared" si="4"/>
        <v>0.36836027713625868</v>
      </c>
      <c r="F282" s="76"/>
      <c r="G282" s="75"/>
    </row>
    <row r="283" spans="1:7">
      <c r="A283" s="73"/>
      <c r="B283" s="46" t="s">
        <v>298</v>
      </c>
      <c r="C283">
        <v>659</v>
      </c>
      <c r="D283">
        <v>1741</v>
      </c>
      <c r="E283" s="25">
        <f t="shared" si="4"/>
        <v>0.3785180930499713</v>
      </c>
      <c r="F283" s="76"/>
      <c r="G283" s="75"/>
    </row>
    <row r="284" spans="1:7">
      <c r="A284" s="73"/>
      <c r="B284" s="46" t="s">
        <v>299</v>
      </c>
      <c r="C284">
        <v>190</v>
      </c>
      <c r="D284">
        <v>1459</v>
      </c>
      <c r="E284" s="25">
        <f t="shared" si="4"/>
        <v>0.13022618231665525</v>
      </c>
      <c r="F284" s="76"/>
      <c r="G284" s="75"/>
    </row>
    <row r="285" spans="1:7">
      <c r="A285" s="73"/>
      <c r="B285" s="46" t="s">
        <v>300</v>
      </c>
      <c r="C285">
        <v>576</v>
      </c>
      <c r="D285">
        <v>1694</v>
      </c>
      <c r="E285" s="25">
        <f t="shared" si="4"/>
        <v>0.3400236127508855</v>
      </c>
      <c r="F285" s="76"/>
      <c r="G285" s="75"/>
    </row>
    <row r="286" spans="1:7">
      <c r="A286" s="73"/>
      <c r="B286" s="46" t="s">
        <v>301</v>
      </c>
      <c r="C286">
        <v>399</v>
      </c>
      <c r="D286">
        <v>1725</v>
      </c>
      <c r="E286" s="25">
        <f t="shared" si="4"/>
        <v>0.23130434782608697</v>
      </c>
      <c r="F286" s="76"/>
      <c r="G286" s="75"/>
    </row>
    <row r="287" spans="1:7">
      <c r="A287" s="73"/>
      <c r="B287" s="46" t="s">
        <v>302</v>
      </c>
      <c r="C287">
        <v>432</v>
      </c>
      <c r="D287">
        <v>1742</v>
      </c>
      <c r="E287" s="25">
        <f t="shared" si="4"/>
        <v>0.24799081515499427</v>
      </c>
      <c r="F287" s="76"/>
      <c r="G287" s="75"/>
    </row>
    <row r="288" spans="1:7">
      <c r="A288" s="73"/>
      <c r="B288" s="47" t="s">
        <v>303</v>
      </c>
      <c r="C288" s="27">
        <v>910</v>
      </c>
      <c r="D288" s="27">
        <v>1279</v>
      </c>
      <c r="E288" s="28">
        <f t="shared" si="4"/>
        <v>0.71149335418295545</v>
      </c>
      <c r="F288" s="76"/>
      <c r="G288" s="75"/>
    </row>
    <row r="289" spans="1:7">
      <c r="A289" s="73"/>
      <c r="B289" s="45" t="s">
        <v>304</v>
      </c>
      <c r="C289" s="20">
        <v>593</v>
      </c>
      <c r="D289" s="20">
        <v>2004</v>
      </c>
      <c r="E289" s="21">
        <f t="shared" si="4"/>
        <v>0.29590818363273452</v>
      </c>
      <c r="F289" s="74">
        <f>AVERAGE(E289:E297)</f>
        <v>0.41939513950311702</v>
      </c>
      <c r="G289" s="75">
        <f>STDEV(E289:E297)</f>
        <v>0.1017140703566774</v>
      </c>
    </row>
    <row r="290" spans="1:7">
      <c r="A290" s="73"/>
      <c r="B290" s="45" t="s">
        <v>305</v>
      </c>
      <c r="C290" s="20">
        <v>692</v>
      </c>
      <c r="D290" s="20">
        <v>2017</v>
      </c>
      <c r="E290" s="21">
        <f t="shared" si="4"/>
        <v>0.34308378780366883</v>
      </c>
      <c r="F290" s="74"/>
      <c r="G290" s="75"/>
    </row>
    <row r="291" spans="1:7">
      <c r="A291" s="73"/>
      <c r="B291" s="45" t="s">
        <v>306</v>
      </c>
      <c r="C291" s="20">
        <v>751</v>
      </c>
      <c r="D291" s="20">
        <v>1229</v>
      </c>
      <c r="E291" s="21">
        <f t="shared" si="4"/>
        <v>0.61106590724165988</v>
      </c>
      <c r="F291" s="74"/>
      <c r="G291" s="75"/>
    </row>
    <row r="292" spans="1:7">
      <c r="A292" s="73"/>
      <c r="B292" s="45" t="s">
        <v>307</v>
      </c>
      <c r="C292" s="20">
        <v>982</v>
      </c>
      <c r="D292" s="20">
        <v>1938</v>
      </c>
      <c r="E292" s="21">
        <f t="shared" si="4"/>
        <v>0.50670794633642935</v>
      </c>
      <c r="F292" s="74"/>
      <c r="G292" s="75"/>
    </row>
    <row r="293" spans="1:7">
      <c r="A293" s="73"/>
      <c r="B293" s="45" t="s">
        <v>308</v>
      </c>
      <c r="C293" s="20">
        <v>755</v>
      </c>
      <c r="D293" s="20">
        <v>1909</v>
      </c>
      <c r="E293" s="21">
        <f t="shared" si="4"/>
        <v>0.39549502357255106</v>
      </c>
      <c r="F293" s="74"/>
      <c r="G293" s="75"/>
    </row>
    <row r="294" spans="1:7">
      <c r="A294" s="73"/>
      <c r="B294" s="45" t="s">
        <v>309</v>
      </c>
      <c r="C294" s="20">
        <v>826</v>
      </c>
      <c r="D294" s="20">
        <v>2020</v>
      </c>
      <c r="E294" s="21">
        <f t="shared" si="4"/>
        <v>0.40891089108910889</v>
      </c>
      <c r="F294" s="74"/>
      <c r="G294" s="75"/>
    </row>
    <row r="295" spans="1:7">
      <c r="A295" s="73"/>
      <c r="B295" s="45" t="s">
        <v>310</v>
      </c>
      <c r="C295" s="20">
        <v>704</v>
      </c>
      <c r="D295" s="20">
        <v>1763</v>
      </c>
      <c r="E295" s="21">
        <f t="shared" si="4"/>
        <v>0.39931934203062963</v>
      </c>
      <c r="F295" s="74"/>
      <c r="G295" s="75"/>
    </row>
    <row r="296" spans="1:7">
      <c r="A296" s="73"/>
      <c r="B296" s="45" t="s">
        <v>311</v>
      </c>
      <c r="C296" s="20">
        <v>808</v>
      </c>
      <c r="D296" s="20">
        <v>1628</v>
      </c>
      <c r="E296" s="21">
        <f t="shared" ref="E296:E299" si="5">C296/D296</f>
        <v>0.49631449631449631</v>
      </c>
      <c r="F296" s="74"/>
      <c r="G296" s="75"/>
    </row>
    <row r="297" spans="1:7">
      <c r="A297" s="73"/>
      <c r="B297" s="45" t="s">
        <v>312</v>
      </c>
      <c r="C297" s="20">
        <v>469</v>
      </c>
      <c r="D297" s="20">
        <v>1476</v>
      </c>
      <c r="E297" s="21">
        <f t="shared" si="5"/>
        <v>0.31775067750677505</v>
      </c>
      <c r="F297" s="74"/>
      <c r="G297" s="75"/>
    </row>
    <row r="298" spans="1:7">
      <c r="A298" s="73"/>
      <c r="B298" s="46" t="s">
        <v>313</v>
      </c>
      <c r="C298">
        <v>485</v>
      </c>
      <c r="D298">
        <v>1917</v>
      </c>
      <c r="E298" s="25">
        <f t="shared" si="5"/>
        <v>0.25299947835159103</v>
      </c>
      <c r="F298" s="76">
        <f>AVERAGE(E298:E299)</f>
        <v>0.20995402074328462</v>
      </c>
      <c r="G298" s="75">
        <f>STDEV(E298:E299)</f>
        <v>6.0875469948223127E-2</v>
      </c>
    </row>
    <row r="299" spans="1:7">
      <c r="A299" s="73"/>
      <c r="B299" t="s">
        <v>314</v>
      </c>
      <c r="C299">
        <v>230</v>
      </c>
      <c r="D299">
        <v>1378</v>
      </c>
      <c r="E299" s="25">
        <f t="shared" si="5"/>
        <v>0.16690856313497823</v>
      </c>
      <c r="F299" s="76"/>
      <c r="G299" s="75"/>
    </row>
    <row r="301" spans="1:7">
      <c r="B301" t="s">
        <v>326</v>
      </c>
    </row>
    <row r="303" spans="1:7" ht="17" thickBot="1">
      <c r="B303" t="s">
        <v>327</v>
      </c>
    </row>
    <row r="304" spans="1:7">
      <c r="B304" s="137" t="s">
        <v>328</v>
      </c>
      <c r="C304" s="137" t="s">
        <v>329</v>
      </c>
      <c r="D304" s="137" t="s">
        <v>330</v>
      </c>
      <c r="E304" s="137" t="s">
        <v>331</v>
      </c>
      <c r="F304" s="137" t="s">
        <v>332</v>
      </c>
    </row>
    <row r="305" spans="1:8">
      <c r="A305" t="s">
        <v>348</v>
      </c>
      <c r="B305" s="138" t="s">
        <v>28</v>
      </c>
      <c r="C305" s="138">
        <v>3</v>
      </c>
      <c r="D305" s="138">
        <v>24.3</v>
      </c>
      <c r="E305" s="138">
        <v>8.1</v>
      </c>
      <c r="F305" s="138">
        <v>3.6400000000000006</v>
      </c>
    </row>
    <row r="306" spans="1:8">
      <c r="B306" s="138" t="s">
        <v>350</v>
      </c>
      <c r="C306" s="138">
        <v>4</v>
      </c>
      <c r="D306" s="138">
        <v>70</v>
      </c>
      <c r="E306" s="138">
        <v>17.5</v>
      </c>
      <c r="F306" s="138">
        <v>196.08666666666673</v>
      </c>
    </row>
    <row r="307" spans="1:8">
      <c r="A307" t="s">
        <v>349</v>
      </c>
      <c r="B307" s="138" t="s">
        <v>351</v>
      </c>
      <c r="C307" s="138">
        <v>8</v>
      </c>
      <c r="D307" s="138">
        <v>173.60000000000002</v>
      </c>
      <c r="E307" s="138">
        <v>21.700000000000003</v>
      </c>
      <c r="F307" s="138">
        <v>90.199999999999818</v>
      </c>
    </row>
    <row r="308" spans="1:8">
      <c r="B308" s="138" t="s">
        <v>352</v>
      </c>
      <c r="C308" s="138">
        <v>3</v>
      </c>
      <c r="D308" s="138">
        <v>125.69999999999999</v>
      </c>
      <c r="E308" s="138">
        <v>41.9</v>
      </c>
      <c r="F308" s="138">
        <v>360.97000000000025</v>
      </c>
    </row>
    <row r="309" spans="1:8">
      <c r="B309" s="138" t="s">
        <v>353</v>
      </c>
      <c r="C309" s="138">
        <v>4</v>
      </c>
      <c r="D309" s="138">
        <v>151.5</v>
      </c>
      <c r="E309" s="138">
        <v>37.875</v>
      </c>
      <c r="F309" s="138">
        <v>225.44916666666663</v>
      </c>
    </row>
    <row r="310" spans="1:8">
      <c r="B310" s="138" t="s">
        <v>354</v>
      </c>
      <c r="C310" s="138">
        <v>7</v>
      </c>
      <c r="D310" s="138">
        <v>268.10000000000002</v>
      </c>
      <c r="E310" s="138">
        <v>38.300000000000004</v>
      </c>
      <c r="F310" s="138">
        <v>238.61999999999958</v>
      </c>
    </row>
    <row r="311" spans="1:8" ht="17" thickBot="1">
      <c r="B311" s="139" t="s">
        <v>355</v>
      </c>
      <c r="C311" s="139">
        <v>4</v>
      </c>
      <c r="D311" s="139">
        <v>210.2</v>
      </c>
      <c r="E311" s="139">
        <v>52.55</v>
      </c>
      <c r="F311" s="139">
        <v>200.14333333333343</v>
      </c>
    </row>
    <row r="314" spans="1:8" ht="17" thickBot="1">
      <c r="B314" t="s">
        <v>333</v>
      </c>
    </row>
    <row r="315" spans="1:8">
      <c r="B315" s="137" t="s">
        <v>334</v>
      </c>
      <c r="C315" s="137" t="s">
        <v>335</v>
      </c>
      <c r="D315" s="137" t="s">
        <v>336</v>
      </c>
      <c r="E315" s="137" t="s">
        <v>337</v>
      </c>
      <c r="F315" s="137" t="s">
        <v>338</v>
      </c>
      <c r="G315" s="137" t="s">
        <v>339</v>
      </c>
      <c r="H315" s="137" t="s">
        <v>340</v>
      </c>
    </row>
    <row r="316" spans="1:8">
      <c r="B316" s="138" t="s">
        <v>341</v>
      </c>
      <c r="C316" s="138">
        <v>5770.2776515151518</v>
      </c>
      <c r="D316" s="138">
        <v>6</v>
      </c>
      <c r="E316" s="138">
        <v>961.71294191919196</v>
      </c>
      <c r="F316" s="138">
        <v>5.3688017537549815</v>
      </c>
      <c r="G316" s="141">
        <v>1.0149024851092345E-3</v>
      </c>
      <c r="H316" s="138">
        <v>2.4741087807709587</v>
      </c>
    </row>
    <row r="317" spans="1:8">
      <c r="B317" s="138" t="s">
        <v>342</v>
      </c>
      <c r="C317" s="138">
        <v>4657.3774999999996</v>
      </c>
      <c r="D317" s="138">
        <v>26</v>
      </c>
      <c r="E317" s="138">
        <v>179.12990384615384</v>
      </c>
      <c r="F317" s="138"/>
      <c r="G317" s="138"/>
      <c r="H317" s="138"/>
    </row>
    <row r="318" spans="1:8">
      <c r="B318" s="138"/>
      <c r="C318" s="138"/>
      <c r="D318" s="138"/>
      <c r="E318" s="138"/>
      <c r="F318" s="138"/>
      <c r="G318" s="138"/>
      <c r="H318" s="138"/>
    </row>
    <row r="319" spans="1:8" ht="17" thickBot="1">
      <c r="B319" s="139" t="s">
        <v>343</v>
      </c>
      <c r="C319" s="139">
        <v>10427.655151515151</v>
      </c>
      <c r="D319" s="139">
        <v>32</v>
      </c>
      <c r="E319" s="139"/>
      <c r="F319" s="139"/>
      <c r="G319" s="139"/>
      <c r="H319" s="139"/>
    </row>
    <row r="323" spans="1:9">
      <c r="A323" s="6"/>
      <c r="B323" s="6" t="s">
        <v>363</v>
      </c>
      <c r="C323" s="6"/>
      <c r="D323" s="6"/>
      <c r="E323" s="6"/>
      <c r="F323" s="6"/>
      <c r="G323" s="6" t="s">
        <v>364</v>
      </c>
      <c r="H323" s="6"/>
      <c r="I323" s="6"/>
    </row>
    <row r="324" spans="1:9">
      <c r="A324" s="142" t="s">
        <v>365</v>
      </c>
      <c r="B324" s="6" t="s">
        <v>366</v>
      </c>
      <c r="C324" s="6"/>
      <c r="D324" s="6"/>
      <c r="E324" s="6" t="s">
        <v>367</v>
      </c>
      <c r="F324" s="6"/>
      <c r="G324" s="6" t="s">
        <v>368</v>
      </c>
      <c r="H324" s="6"/>
      <c r="I324" s="6"/>
    </row>
    <row r="325" spans="1:9">
      <c r="A325" s="143" t="s">
        <v>369</v>
      </c>
      <c r="B325" s="154">
        <v>0.31059999999999999</v>
      </c>
      <c r="C325" s="143" t="s">
        <v>370</v>
      </c>
      <c r="D325" s="6" t="s">
        <v>371</v>
      </c>
      <c r="E325" s="6">
        <f>B325/2</f>
        <v>0.15529999999999999</v>
      </c>
      <c r="F325" s="6"/>
      <c r="G325" s="6">
        <f>E325*7</f>
        <v>1.0871</v>
      </c>
      <c r="H325" s="6"/>
      <c r="I325" s="6"/>
    </row>
    <row r="326" spans="1:9">
      <c r="A326" s="144" t="s">
        <v>372</v>
      </c>
      <c r="B326" s="155">
        <v>3.7400000000000003E-2</v>
      </c>
      <c r="C326" s="145" t="s">
        <v>373</v>
      </c>
      <c r="D326" s="6" t="s">
        <v>374</v>
      </c>
      <c r="E326" s="6">
        <f t="shared" ref="E326:E343" si="6">B326/2</f>
        <v>1.8700000000000001E-2</v>
      </c>
      <c r="F326" s="146" t="s">
        <v>373</v>
      </c>
      <c r="G326" s="6">
        <f>E326*7</f>
        <v>0.13090000000000002</v>
      </c>
      <c r="H326" s="6"/>
      <c r="I326" s="6"/>
    </row>
    <row r="327" spans="1:9">
      <c r="A327" s="144" t="s">
        <v>375</v>
      </c>
      <c r="B327" s="155">
        <v>4.0899999999999999E-2</v>
      </c>
      <c r="C327" s="145" t="s">
        <v>373</v>
      </c>
      <c r="D327" s="6" t="s">
        <v>376</v>
      </c>
      <c r="E327" s="6">
        <f t="shared" si="6"/>
        <v>2.0449999999999999E-2</v>
      </c>
      <c r="F327" s="146" t="s">
        <v>373</v>
      </c>
      <c r="G327" s="6">
        <f>E327*7</f>
        <v>0.14315</v>
      </c>
      <c r="H327" s="6"/>
      <c r="I327" s="6"/>
    </row>
    <row r="328" spans="1:9">
      <c r="A328" s="144" t="s">
        <v>377</v>
      </c>
      <c r="B328" s="155">
        <v>2.07E-2</v>
      </c>
      <c r="C328" s="145" t="s">
        <v>373</v>
      </c>
      <c r="D328" s="6" t="s">
        <v>378</v>
      </c>
      <c r="E328" s="6">
        <f t="shared" si="6"/>
        <v>1.035E-2</v>
      </c>
      <c r="F328" s="146" t="s">
        <v>373</v>
      </c>
      <c r="G328" s="6">
        <f>E328*7</f>
        <v>7.2450000000000001E-2</v>
      </c>
      <c r="H328" s="6"/>
      <c r="I328" s="6"/>
    </row>
    <row r="329" spans="1:9">
      <c r="A329" s="147"/>
      <c r="B329" s="156"/>
      <c r="C329" s="157"/>
      <c r="D329" s="6" t="s">
        <v>379</v>
      </c>
      <c r="E329" s="6">
        <f t="shared" si="6"/>
        <v>0</v>
      </c>
      <c r="F329" s="6"/>
      <c r="G329" s="6">
        <f t="shared" ref="G329:G343" si="7">E329*7</f>
        <v>0</v>
      </c>
      <c r="H329" s="6"/>
      <c r="I329" s="6"/>
    </row>
    <row r="330" spans="1:9">
      <c r="A330" s="147"/>
      <c r="B330" s="156"/>
      <c r="C330" s="148"/>
      <c r="D330" s="6" t="s">
        <v>338</v>
      </c>
      <c r="E330" s="6">
        <f t="shared" si="6"/>
        <v>0</v>
      </c>
      <c r="F330" s="6"/>
      <c r="G330" s="6">
        <f t="shared" si="7"/>
        <v>0</v>
      </c>
      <c r="H330" s="6"/>
      <c r="I330" s="6"/>
    </row>
    <row r="331" spans="1:9">
      <c r="A331" s="147" t="s">
        <v>380</v>
      </c>
      <c r="B331" s="156">
        <v>1.15E-2</v>
      </c>
      <c r="C331" s="157" t="s">
        <v>373</v>
      </c>
      <c r="D331" s="6" t="s">
        <v>381</v>
      </c>
      <c r="E331" s="6">
        <f t="shared" si="6"/>
        <v>5.7499999999999999E-3</v>
      </c>
      <c r="F331" s="147" t="s">
        <v>373</v>
      </c>
      <c r="G331" s="147">
        <f t="shared" si="7"/>
        <v>4.0250000000000001E-2</v>
      </c>
      <c r="H331" s="6"/>
      <c r="I331" s="6"/>
    </row>
    <row r="332" spans="1:9">
      <c r="A332" s="147" t="s">
        <v>382</v>
      </c>
      <c r="B332" s="158">
        <v>3.2000000000000002E-3</v>
      </c>
      <c r="C332" s="148" t="s">
        <v>400</v>
      </c>
      <c r="D332" s="6" t="s">
        <v>383</v>
      </c>
      <c r="E332" s="6">
        <f t="shared" si="6"/>
        <v>1.6000000000000001E-3</v>
      </c>
      <c r="F332" s="147" t="s">
        <v>373</v>
      </c>
      <c r="G332" s="147">
        <f t="shared" si="7"/>
        <v>1.12E-2</v>
      </c>
      <c r="H332" s="6"/>
      <c r="I332" s="6"/>
    </row>
    <row r="333" spans="1:9">
      <c r="A333" s="6"/>
      <c r="B333" s="6"/>
      <c r="C333" s="6"/>
      <c r="D333" s="6"/>
      <c r="E333" s="6">
        <f t="shared" si="6"/>
        <v>0</v>
      </c>
      <c r="F333" s="6"/>
      <c r="G333" s="6">
        <f t="shared" si="7"/>
        <v>0</v>
      </c>
      <c r="H333" s="6"/>
      <c r="I333" s="6"/>
    </row>
    <row r="334" spans="1:9">
      <c r="A334" s="143" t="s">
        <v>384</v>
      </c>
      <c r="B334" s="159">
        <v>0.10539999999999999</v>
      </c>
      <c r="C334" s="143" t="s">
        <v>370</v>
      </c>
      <c r="D334" s="6" t="s">
        <v>385</v>
      </c>
      <c r="E334" s="6">
        <f t="shared" si="6"/>
        <v>5.2699999999999997E-2</v>
      </c>
      <c r="F334" s="6"/>
      <c r="G334" s="6">
        <f t="shared" si="7"/>
        <v>0.36890000000000001</v>
      </c>
      <c r="H334" s="6"/>
      <c r="I334" s="6"/>
    </row>
    <row r="335" spans="1:9">
      <c r="A335" s="147" t="s">
        <v>386</v>
      </c>
      <c r="B335" s="156">
        <v>1.2500000000000001E-2</v>
      </c>
      <c r="C335" s="149" t="s">
        <v>373</v>
      </c>
      <c r="D335" s="6" t="s">
        <v>387</v>
      </c>
      <c r="E335" s="6">
        <f t="shared" si="6"/>
        <v>6.2500000000000003E-3</v>
      </c>
      <c r="F335" s="147" t="s">
        <v>373</v>
      </c>
      <c r="G335" s="147">
        <f t="shared" si="7"/>
        <v>4.3750000000000004E-2</v>
      </c>
      <c r="H335" s="6"/>
      <c r="I335" s="6"/>
    </row>
    <row r="336" spans="1:9">
      <c r="A336" s="6"/>
      <c r="B336" s="150"/>
      <c r="C336" s="6"/>
      <c r="D336" s="6"/>
      <c r="E336" s="6">
        <f t="shared" si="6"/>
        <v>0</v>
      </c>
      <c r="F336" s="6"/>
      <c r="G336" s="6">
        <f t="shared" si="7"/>
        <v>0</v>
      </c>
      <c r="H336" s="6"/>
      <c r="I336" s="6"/>
    </row>
    <row r="337" spans="1:9">
      <c r="A337" s="144" t="s">
        <v>388</v>
      </c>
      <c r="B337" s="155">
        <v>2.4400000000000002E-2</v>
      </c>
      <c r="C337" s="144" t="s">
        <v>373</v>
      </c>
      <c r="D337" s="151" t="s">
        <v>389</v>
      </c>
      <c r="E337" s="6">
        <f t="shared" si="6"/>
        <v>1.2200000000000001E-2</v>
      </c>
      <c r="F337" s="146" t="s">
        <v>373</v>
      </c>
      <c r="G337" s="6">
        <f t="shared" si="7"/>
        <v>8.5400000000000004E-2</v>
      </c>
      <c r="H337" s="6"/>
      <c r="I337" s="6"/>
    </row>
    <row r="338" spans="1:9">
      <c r="A338" s="143" t="s">
        <v>390</v>
      </c>
      <c r="B338" s="154">
        <v>0.20469999999999999</v>
      </c>
      <c r="C338" s="143" t="s">
        <v>370</v>
      </c>
      <c r="D338" s="6"/>
      <c r="E338" s="6">
        <f t="shared" si="6"/>
        <v>0.10235</v>
      </c>
      <c r="F338" s="6"/>
      <c r="G338" s="6">
        <f t="shared" si="7"/>
        <v>0.71645000000000003</v>
      </c>
      <c r="H338" s="6"/>
      <c r="I338" s="6"/>
    </row>
    <row r="339" spans="1:9">
      <c r="A339" s="6"/>
      <c r="B339" s="150"/>
      <c r="C339" s="6"/>
      <c r="D339" s="6"/>
      <c r="E339" s="6">
        <f t="shared" si="6"/>
        <v>0</v>
      </c>
      <c r="F339" s="6"/>
      <c r="G339" s="6">
        <f t="shared" si="7"/>
        <v>0</v>
      </c>
      <c r="H339" s="6"/>
      <c r="I339" s="6"/>
    </row>
    <row r="340" spans="1:9">
      <c r="A340" s="152" t="s">
        <v>391</v>
      </c>
      <c r="B340" s="155">
        <v>4.3499999999999997E-2</v>
      </c>
      <c r="C340" s="144" t="s">
        <v>373</v>
      </c>
      <c r="D340" s="151" t="s">
        <v>389</v>
      </c>
      <c r="E340" s="6">
        <f t="shared" si="6"/>
        <v>2.1749999999999999E-2</v>
      </c>
      <c r="F340" s="146" t="s">
        <v>373</v>
      </c>
      <c r="G340" s="6">
        <f t="shared" si="7"/>
        <v>0.15225</v>
      </c>
      <c r="H340" s="6"/>
      <c r="I340" s="6"/>
    </row>
    <row r="341" spans="1:9">
      <c r="A341" s="153" t="s">
        <v>392</v>
      </c>
      <c r="B341" s="154">
        <v>0.1646</v>
      </c>
      <c r="C341" s="143" t="s">
        <v>370</v>
      </c>
      <c r="D341" s="6"/>
      <c r="E341" s="6">
        <f t="shared" si="6"/>
        <v>8.2299999999999998E-2</v>
      </c>
      <c r="F341" s="6"/>
      <c r="G341" s="6">
        <f t="shared" si="7"/>
        <v>0.57609999999999995</v>
      </c>
      <c r="H341" s="6"/>
      <c r="I341" s="6"/>
    </row>
    <row r="342" spans="1:9">
      <c r="A342" s="6"/>
      <c r="B342" s="150"/>
      <c r="C342" s="6"/>
      <c r="D342" s="6"/>
      <c r="E342" s="6">
        <f t="shared" si="6"/>
        <v>0</v>
      </c>
      <c r="F342" s="6"/>
      <c r="G342" s="6">
        <f t="shared" si="7"/>
        <v>0</v>
      </c>
      <c r="H342" s="6"/>
      <c r="I342" s="6"/>
    </row>
    <row r="343" spans="1:9">
      <c r="A343" s="147" t="s">
        <v>393</v>
      </c>
      <c r="B343" s="156">
        <v>1.1000000000000001E-3</v>
      </c>
      <c r="C343" s="147" t="s">
        <v>401</v>
      </c>
      <c r="D343" s="6"/>
      <c r="E343" s="6">
        <f t="shared" si="6"/>
        <v>5.5000000000000003E-4</v>
      </c>
      <c r="F343" s="147" t="s">
        <v>373</v>
      </c>
      <c r="G343" s="147">
        <f t="shared" si="7"/>
        <v>3.8500000000000001E-3</v>
      </c>
      <c r="H343" s="6"/>
      <c r="I343" s="6"/>
    </row>
    <row r="344" spans="1:9">
      <c r="A344" s="6"/>
      <c r="B344" s="6"/>
      <c r="C344" s="6"/>
      <c r="D344" s="6"/>
      <c r="E344" s="6"/>
      <c r="F344" s="6"/>
      <c r="G344" s="6"/>
      <c r="H344" s="6"/>
      <c r="I344" s="6"/>
    </row>
    <row r="345" spans="1:9">
      <c r="A345" s="6"/>
      <c r="B345" s="6"/>
      <c r="C345" s="6"/>
      <c r="D345" s="6"/>
      <c r="E345" s="6"/>
      <c r="F345" s="6"/>
      <c r="G345" s="6"/>
      <c r="H345" s="6"/>
      <c r="I345" s="6"/>
    </row>
    <row r="346" spans="1:9">
      <c r="A346" s="144" t="s">
        <v>394</v>
      </c>
      <c r="B346" s="144" t="s">
        <v>395</v>
      </c>
      <c r="C346" s="6" t="s">
        <v>373</v>
      </c>
      <c r="D346" s="6" t="s">
        <v>396</v>
      </c>
      <c r="E346" s="6"/>
      <c r="F346" s="6"/>
      <c r="G346" s="6"/>
      <c r="H346" s="6"/>
      <c r="I346" s="6"/>
    </row>
    <row r="347" spans="1:9">
      <c r="A347" s="147" t="s">
        <v>397</v>
      </c>
      <c r="B347" s="147" t="s">
        <v>398</v>
      </c>
      <c r="C347" s="151" t="s">
        <v>373</v>
      </c>
      <c r="D347" s="6" t="s">
        <v>399</v>
      </c>
      <c r="E347" s="6"/>
      <c r="F347" s="6"/>
      <c r="G347" s="6"/>
      <c r="H347" s="6"/>
      <c r="I347" s="6"/>
    </row>
    <row r="348" spans="1:9">
      <c r="A348" s="147"/>
      <c r="B348" s="147"/>
      <c r="C348" s="6"/>
      <c r="D348" s="6"/>
      <c r="E348" s="6"/>
      <c r="F348" s="6"/>
      <c r="G348" s="6"/>
      <c r="H348" s="6"/>
      <c r="I348" s="6"/>
    </row>
    <row r="349" spans="1:9">
      <c r="A349" s="6"/>
      <c r="B349" s="6"/>
      <c r="C349" s="6"/>
      <c r="D349" s="6"/>
      <c r="E349" s="6"/>
      <c r="F349" s="6"/>
      <c r="G349" s="6"/>
      <c r="H349" s="6"/>
      <c r="I349" s="6"/>
    </row>
  </sheetData>
  <mergeCells count="79">
    <mergeCell ref="B49:B52"/>
    <mergeCell ref="B3:B5"/>
    <mergeCell ref="B8:B11"/>
    <mergeCell ref="B14:B16"/>
    <mergeCell ref="B25:B32"/>
    <mergeCell ref="B35:B41"/>
    <mergeCell ref="B55:B58"/>
    <mergeCell ref="A67:A74"/>
    <mergeCell ref="F67:F74"/>
    <mergeCell ref="G67:G74"/>
    <mergeCell ref="A75:A105"/>
    <mergeCell ref="F75:F82"/>
    <mergeCell ref="G75:G82"/>
    <mergeCell ref="F83:F90"/>
    <mergeCell ref="G83:G90"/>
    <mergeCell ref="F91:F100"/>
    <mergeCell ref="G91:G100"/>
    <mergeCell ref="F101:F105"/>
    <mergeCell ref="G101:G105"/>
    <mergeCell ref="A107:A145"/>
    <mergeCell ref="F107:F111"/>
    <mergeCell ref="G107:G111"/>
    <mergeCell ref="F112:F116"/>
    <mergeCell ref="G112:G116"/>
    <mergeCell ref="F117:F120"/>
    <mergeCell ref="G117:G120"/>
    <mergeCell ref="F121:F126"/>
    <mergeCell ref="G121:G126"/>
    <mergeCell ref="F127:F130"/>
    <mergeCell ref="G127:G130"/>
    <mergeCell ref="F131:F136"/>
    <mergeCell ref="G131:G136"/>
    <mergeCell ref="F196:F199"/>
    <mergeCell ref="G196:G199"/>
    <mergeCell ref="F137:F145"/>
    <mergeCell ref="G137:G145"/>
    <mergeCell ref="A147:A207"/>
    <mergeCell ref="F147:F154"/>
    <mergeCell ref="G147:G154"/>
    <mergeCell ref="F155:F165"/>
    <mergeCell ref="G155:G165"/>
    <mergeCell ref="F166:F173"/>
    <mergeCell ref="G166:G173"/>
    <mergeCell ref="F174:F178"/>
    <mergeCell ref="G174:G178"/>
    <mergeCell ref="F179:F188"/>
    <mergeCell ref="G179:G188"/>
    <mergeCell ref="F189:F195"/>
    <mergeCell ref="G189:G195"/>
    <mergeCell ref="F200:F207"/>
    <mergeCell ref="G200:G207"/>
    <mergeCell ref="A210:A220"/>
    <mergeCell ref="F210:F214"/>
    <mergeCell ref="G210:G214"/>
    <mergeCell ref="F215:F220"/>
    <mergeCell ref="G215:G220"/>
    <mergeCell ref="A221:A230"/>
    <mergeCell ref="F221:F225"/>
    <mergeCell ref="G221:G225"/>
    <mergeCell ref="F226:F228"/>
    <mergeCell ref="G226:G228"/>
    <mergeCell ref="F229:F230"/>
    <mergeCell ref="G229:G230"/>
    <mergeCell ref="A232:A267"/>
    <mergeCell ref="F232:F242"/>
    <mergeCell ref="G232:G242"/>
    <mergeCell ref="F244:F260"/>
    <mergeCell ref="G244:G260"/>
    <mergeCell ref="F261:F267"/>
    <mergeCell ref="G261:G267"/>
    <mergeCell ref="A268:A299"/>
    <mergeCell ref="F268:F279"/>
    <mergeCell ref="G268:G279"/>
    <mergeCell ref="F280:F288"/>
    <mergeCell ref="G280:G288"/>
    <mergeCell ref="F289:F297"/>
    <mergeCell ref="G289:G297"/>
    <mergeCell ref="F298:F299"/>
    <mergeCell ref="G298:G2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 2</vt:lpstr>
      <vt:lpstr>Fig. 3</vt:lpstr>
      <vt:lpstr>Fig. 4</vt:lpstr>
      <vt:lpstr>Fig. 6A</vt:lpstr>
      <vt:lpstr>Fig.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2019-11-19T19:27:08Z</dcterms:created>
  <dcterms:modified xsi:type="dcterms:W3CDTF">2019-12-13T18:55:51Z</dcterms:modified>
</cp:coreProperties>
</file>