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k/Desktop/"/>
    </mc:Choice>
  </mc:AlternateContent>
  <xr:revisionPtr revIDLastSave="0" documentId="13_ncr:1_{CE28BA2D-E431-A641-A1CA-6B72ACE7E5F2}" xr6:coauthVersionLast="36" xr6:coauthVersionMax="36" xr10:uidLastSave="{00000000-0000-0000-0000-000000000000}"/>
  <bookViews>
    <workbookView xWindow="0" yWindow="440" windowWidth="25300" windowHeight="17560" activeTab="2" xr2:uid="{00000000-000D-0000-FFFF-FFFF00000000}"/>
  </bookViews>
  <sheets>
    <sheet name="Figure 2" sheetId="2" r:id="rId1"/>
    <sheet name="Figure 3" sheetId="1" r:id="rId2"/>
    <sheet name="Figure 4" sheetId="3" r:id="rId3"/>
    <sheet name="Figure 5" sheetId="4" r:id="rId4"/>
  </sheets>
  <externalReferences>
    <externalReference r:id="rId5"/>
    <externalReference r:id="rId6"/>
    <externalReference r:id="rId7"/>
  </externalReferences>
  <definedNames>
    <definedName name="_Toc349221906" localSheetId="0">'Figure 2'!$B$1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  <c r="D30" i="4"/>
  <c r="J30" i="4" s="1"/>
  <c r="K30" i="4" s="1"/>
  <c r="I29" i="4"/>
  <c r="F29" i="4"/>
  <c r="D29" i="4"/>
  <c r="J29" i="4" s="1"/>
  <c r="K29" i="4" s="1"/>
  <c r="J28" i="4"/>
  <c r="K28" i="4" s="1"/>
  <c r="I28" i="4"/>
  <c r="F28" i="4"/>
  <c r="D13" i="4"/>
  <c r="I13" i="4" s="1"/>
  <c r="I12" i="4"/>
  <c r="F12" i="4"/>
  <c r="D12" i="4"/>
  <c r="J12" i="4" s="1"/>
  <c r="K12" i="4" s="1"/>
  <c r="D11" i="4"/>
  <c r="J11" i="4" s="1"/>
  <c r="K11" i="4" s="1"/>
  <c r="J13" i="4" l="1"/>
  <c r="K13" i="4" s="1"/>
  <c r="I30" i="4"/>
  <c r="I11" i="4"/>
  <c r="G17" i="3" l="1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I15" i="3" s="1"/>
  <c r="J15" i="3" s="1"/>
  <c r="I16" i="3" l="1"/>
  <c r="J16" i="3" s="1"/>
  <c r="I17" i="3"/>
  <c r="J17" i="3" s="1"/>
  <c r="H17" i="3"/>
  <c r="H15" i="3"/>
  <c r="H16" i="3"/>
  <c r="K63" i="2" l="1"/>
  <c r="J63" i="2"/>
  <c r="I63" i="2"/>
  <c r="H63" i="2"/>
  <c r="G63" i="2"/>
  <c r="F63" i="2"/>
  <c r="E63" i="2"/>
  <c r="D63" i="2"/>
  <c r="K62" i="2"/>
  <c r="J62" i="2"/>
  <c r="I62" i="2"/>
  <c r="H62" i="2"/>
  <c r="G62" i="2"/>
  <c r="F62" i="2"/>
  <c r="E62" i="2"/>
  <c r="D62" i="2"/>
  <c r="K58" i="2"/>
  <c r="J58" i="2"/>
  <c r="I58" i="2"/>
  <c r="H58" i="2"/>
  <c r="G58" i="2"/>
  <c r="F58" i="2"/>
  <c r="E58" i="2"/>
  <c r="D58" i="2"/>
  <c r="K57" i="2"/>
  <c r="J57" i="2"/>
  <c r="I57" i="2"/>
  <c r="H57" i="2"/>
  <c r="G57" i="2"/>
  <c r="F57" i="2"/>
  <c r="E57" i="2"/>
  <c r="D57" i="2"/>
  <c r="K53" i="2"/>
  <c r="J53" i="2"/>
  <c r="I53" i="2"/>
  <c r="H53" i="2"/>
  <c r="G53" i="2"/>
  <c r="F53" i="2"/>
  <c r="E53" i="2"/>
  <c r="D53" i="2"/>
  <c r="K52" i="2"/>
  <c r="J52" i="2"/>
  <c r="I52" i="2"/>
  <c r="H52" i="2"/>
  <c r="G52" i="2"/>
  <c r="F52" i="2"/>
  <c r="E52" i="2"/>
  <c r="D52" i="2"/>
  <c r="K48" i="2"/>
  <c r="J48" i="2"/>
  <c r="I48" i="2"/>
  <c r="H48" i="2"/>
  <c r="G48" i="2"/>
  <c r="F48" i="2"/>
  <c r="E48" i="2"/>
  <c r="D48" i="2"/>
  <c r="K47" i="2"/>
  <c r="J47" i="2"/>
  <c r="I47" i="2"/>
  <c r="H47" i="2"/>
  <c r="G47" i="2"/>
  <c r="F47" i="2"/>
  <c r="E47" i="2"/>
  <c r="D47" i="2"/>
  <c r="K43" i="2"/>
  <c r="J43" i="2"/>
  <c r="I43" i="2"/>
  <c r="H43" i="2"/>
  <c r="G43" i="2"/>
  <c r="F43" i="2"/>
  <c r="E43" i="2"/>
  <c r="D43" i="2"/>
  <c r="K42" i="2"/>
  <c r="J42" i="2"/>
  <c r="I42" i="2"/>
  <c r="H42" i="2"/>
  <c r="G42" i="2"/>
  <c r="F42" i="2"/>
  <c r="E42" i="2"/>
  <c r="D42" i="2"/>
  <c r="H55" i="1" l="1"/>
  <c r="H54" i="1"/>
  <c r="H53" i="1"/>
  <c r="H52" i="1"/>
  <c r="H51" i="1"/>
  <c r="H50" i="1"/>
  <c r="H49" i="1"/>
  <c r="H44" i="1"/>
  <c r="H43" i="1"/>
  <c r="H42" i="1"/>
  <c r="H41" i="1"/>
  <c r="H40" i="1"/>
  <c r="H39" i="1"/>
  <c r="H38" i="1"/>
  <c r="H33" i="1"/>
  <c r="H32" i="1"/>
  <c r="H31" i="1"/>
  <c r="H30" i="1"/>
  <c r="H29" i="1"/>
  <c r="H28" i="1"/>
  <c r="H27" i="1"/>
  <c r="H22" i="1"/>
  <c r="H21" i="1"/>
  <c r="H20" i="1"/>
  <c r="H19" i="1"/>
  <c r="H18" i="1"/>
  <c r="H17" i="1"/>
  <c r="H16" i="1"/>
  <c r="H11" i="1"/>
  <c r="H10" i="1"/>
  <c r="H9" i="1"/>
  <c r="H8" i="1"/>
  <c r="H7" i="1"/>
  <c r="H6" i="1"/>
  <c r="H5" i="1"/>
  <c r="G5" i="1"/>
  <c r="G6" i="1"/>
  <c r="G7" i="1"/>
  <c r="G8" i="1"/>
  <c r="G9" i="1"/>
  <c r="G10" i="1"/>
  <c r="G11" i="1"/>
  <c r="F5" i="1"/>
  <c r="F18" i="1" l="1"/>
  <c r="F17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4" i="1" l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2" i="1"/>
  <c r="F22" i="1"/>
  <c r="G21" i="1"/>
  <c r="F21" i="1"/>
  <c r="G20" i="1"/>
  <c r="F20" i="1"/>
  <c r="G19" i="1"/>
  <c r="F19" i="1"/>
  <c r="G18" i="1"/>
  <c r="G17" i="1"/>
  <c r="G16" i="1"/>
  <c r="F16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<sst xmlns="http://schemas.openxmlformats.org/spreadsheetml/2006/main" count="187" uniqueCount="88">
  <si>
    <t>平均</t>
  </si>
  <si>
    <t>標準偏差</t>
  </si>
  <si>
    <t>1m</t>
  </si>
  <si>
    <t>5m</t>
  </si>
  <si>
    <t>30m</t>
  </si>
  <si>
    <t>2h</t>
  </si>
  <si>
    <t>24h</t>
  </si>
  <si>
    <t>48h</t>
  </si>
  <si>
    <t>50h</t>
  </si>
  <si>
    <t>標準誤差</t>
    <rPh sb="0" eb="2">
      <t>ヒョウジュン</t>
    </rPh>
    <rPh sb="2" eb="4">
      <t>ゴサ</t>
    </rPh>
    <phoneticPr fontId="2"/>
  </si>
  <si>
    <t>1 min</t>
    <phoneticPr fontId="2"/>
  </si>
  <si>
    <t>5 min</t>
    <phoneticPr fontId="2"/>
  </si>
  <si>
    <t>30 min</t>
    <phoneticPr fontId="2"/>
  </si>
  <si>
    <t>2 h</t>
    <phoneticPr fontId="2"/>
  </si>
  <si>
    <t>24 h</t>
    <phoneticPr fontId="2"/>
  </si>
  <si>
    <t>48 h</t>
    <phoneticPr fontId="2"/>
  </si>
  <si>
    <t>50 h</t>
    <phoneticPr fontId="2"/>
  </si>
  <si>
    <t>24h</t>
    <phoneticPr fontId="2"/>
  </si>
  <si>
    <t>48h</t>
    <phoneticPr fontId="2"/>
  </si>
  <si>
    <t>G1-1</t>
  </si>
  <si>
    <t>G1-2</t>
  </si>
  <si>
    <t>G1-3</t>
  </si>
  <si>
    <t>Ave-G1</t>
    <phoneticPr fontId="2"/>
  </si>
  <si>
    <t>G1±</t>
    <phoneticPr fontId="2"/>
  </si>
  <si>
    <t>G2-1</t>
  </si>
  <si>
    <t>G2-2</t>
  </si>
  <si>
    <t>G2-3</t>
  </si>
  <si>
    <t>Ave-G2</t>
    <phoneticPr fontId="2"/>
  </si>
  <si>
    <t>G2±</t>
    <phoneticPr fontId="2"/>
  </si>
  <si>
    <t>G3-1</t>
  </si>
  <si>
    <t>G3-2</t>
  </si>
  <si>
    <t>G3-3</t>
  </si>
  <si>
    <t>Ave-G3</t>
    <phoneticPr fontId="2"/>
  </si>
  <si>
    <t>G3±</t>
    <phoneticPr fontId="2"/>
  </si>
  <si>
    <t>G4-1</t>
  </si>
  <si>
    <t>G4-2</t>
  </si>
  <si>
    <t>G4-3</t>
  </si>
  <si>
    <t>Ave-G4</t>
    <phoneticPr fontId="2"/>
  </si>
  <si>
    <t>G4±</t>
    <phoneticPr fontId="2"/>
  </si>
  <si>
    <t>G5-1</t>
  </si>
  <si>
    <t>G5-2</t>
  </si>
  <si>
    <t>G5-3</t>
  </si>
  <si>
    <t>Ave-G5</t>
    <phoneticPr fontId="2"/>
  </si>
  <si>
    <t>G5±</t>
    <phoneticPr fontId="2"/>
  </si>
  <si>
    <t>30 s</t>
    <phoneticPr fontId="2"/>
  </si>
  <si>
    <t>S = 50 (2)</t>
    <phoneticPr fontId="2"/>
  </si>
  <si>
    <t>S = 50 (1)</t>
    <phoneticPr fontId="2"/>
  </si>
  <si>
    <t>S = 30 (3)</t>
    <phoneticPr fontId="2"/>
  </si>
  <si>
    <t>S = 30 (2)</t>
    <phoneticPr fontId="2"/>
  </si>
  <si>
    <t>S = 30 (1)</t>
    <phoneticPr fontId="2"/>
  </si>
  <si>
    <t>S = 7 (1)</t>
    <phoneticPr fontId="2"/>
  </si>
  <si>
    <t>S = 7 (2)</t>
    <phoneticPr fontId="2"/>
  </si>
  <si>
    <t>S = 7 (3)</t>
    <phoneticPr fontId="2"/>
  </si>
  <si>
    <t>S = 50 (3)</t>
    <phoneticPr fontId="2"/>
  </si>
  <si>
    <t>S = 70 (1)</t>
    <phoneticPr fontId="2"/>
  </si>
  <si>
    <t>S = 70 (2)</t>
  </si>
  <si>
    <t>S = 70 (3)</t>
  </si>
  <si>
    <t>S = 90 (1)</t>
    <phoneticPr fontId="2"/>
  </si>
  <si>
    <t>S = 90 (2)</t>
  </si>
  <si>
    <t>S = 90 (3)</t>
  </si>
  <si>
    <t>Supremental table 1. Data used in this study</t>
    <phoneticPr fontId="2"/>
  </si>
  <si>
    <t>S=7</t>
    <phoneticPr fontId="2"/>
  </si>
  <si>
    <t>S=30</t>
    <phoneticPr fontId="2"/>
  </si>
  <si>
    <t>S=50</t>
    <phoneticPr fontId="2"/>
  </si>
  <si>
    <t>S=70</t>
    <phoneticPr fontId="2"/>
  </si>
  <si>
    <t>S=90</t>
    <phoneticPr fontId="2"/>
  </si>
  <si>
    <t>Average</t>
    <phoneticPr fontId="2"/>
  </si>
  <si>
    <t>経過時間</t>
    <rPh sb="0" eb="2">
      <t>ケイカ</t>
    </rPh>
    <rPh sb="2" eb="4">
      <t>ジカン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</si>
  <si>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</si>
  <si>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</si>
  <si>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</si>
  <si>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</si>
  <si>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</si>
  <si>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標準誤差</t>
  </si>
  <si>
    <t>目視数</t>
    <rPh sb="0" eb="2">
      <t>モクシ</t>
    </rPh>
    <rPh sb="2" eb="3">
      <t>スウ</t>
    </rPh>
    <phoneticPr fontId="2"/>
  </si>
  <si>
    <t>26h</t>
    <phoneticPr fontId="2"/>
  </si>
  <si>
    <t>72h</t>
    <phoneticPr fontId="2"/>
  </si>
  <si>
    <t>生存数</t>
    <rPh sb="0" eb="2">
      <t>セイゾン</t>
    </rPh>
    <rPh sb="2" eb="3">
      <t>スウ</t>
    </rPh>
    <phoneticPr fontId="2"/>
  </si>
  <si>
    <t>生存数</t>
    <rPh sb="0" eb="3">
      <t>セイゾn</t>
    </rPh>
    <phoneticPr fontId="2"/>
  </si>
  <si>
    <t>(ピクピク除く)</t>
    <rPh sb="5" eb="6">
      <t>ノゾk</t>
    </rPh>
    <phoneticPr fontId="2"/>
  </si>
  <si>
    <t>生存率①</t>
    <rPh sb="0" eb="2">
      <t>セイゾン</t>
    </rPh>
    <rPh sb="2" eb="3">
      <t>リツ</t>
    </rPh>
    <phoneticPr fontId="2"/>
  </si>
  <si>
    <t>再水和後の経過時間</t>
    <rPh sb="0" eb="4">
      <t>サイス</t>
    </rPh>
    <rPh sb="5" eb="7">
      <t>ケイカ</t>
    </rPh>
    <rPh sb="7" eb="9">
      <t>ジカン</t>
    </rPh>
    <phoneticPr fontId="2"/>
  </si>
  <si>
    <t>(失踪除く)</t>
    <rPh sb="1" eb="3">
      <t>シッソウ</t>
    </rPh>
    <rPh sb="3" eb="4">
      <t>ノゾ</t>
    </rPh>
    <phoneticPr fontId="2"/>
  </si>
  <si>
    <t>1h</t>
  </si>
  <si>
    <t>3h</t>
  </si>
  <si>
    <t>Supremental table 2. Data used in Figure 3.</t>
    <phoneticPr fontId="2"/>
  </si>
  <si>
    <t>Supremental table 3. Data used in Figure 4.</t>
    <phoneticPr fontId="2"/>
  </si>
  <si>
    <t>Supremental table 4. Data used in Figure 5.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</si>
</sst>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2" borderId="2" applyNumberFormat="0" applyFont="0" applyAlignment="0" applyProtection="0">
      <alignment vertical="center"/>
    </xf>
    <xf numFmtId="0" fontId="1" fillId="0" borderId="0"/>
    <xf numFmtId="0" fontId="1" fillId="2" borderId="2" applyNumberFormat="0" applyFont="0" applyAlignment="0" applyProtection="0"/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0" borderId="18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" fillId="0" borderId="0" xfId="2"/>
    <xf numFmtId="0" fontId="1" fillId="0" borderId="34" xfId="2" applyBorder="1" applyAlignment="1">
      <alignment vertical="center"/>
    </xf>
    <xf numFmtId="0" fontId="1" fillId="0" borderId="35" xfId="2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18" xfId="2" applyBorder="1" applyAlignment="1">
      <alignment vertical="center"/>
    </xf>
    <xf numFmtId="0" fontId="1" fillId="0" borderId="36" xfId="2" applyBorder="1" applyAlignment="1">
      <alignment vertical="center"/>
    </xf>
    <xf numFmtId="0" fontId="1" fillId="0" borderId="37" xfId="2" applyBorder="1" applyAlignment="1">
      <alignment vertical="center"/>
    </xf>
    <xf numFmtId="0" fontId="8" fillId="2" borderId="38" xfId="3" applyFont="1" applyBorder="1" applyAlignment="1">
      <alignment vertical="center"/>
    </xf>
    <xf numFmtId="0" fontId="8" fillId="2" borderId="39" xfId="3" applyFont="1" applyBorder="1" applyAlignment="1">
      <alignment vertical="center"/>
    </xf>
    <xf numFmtId="0" fontId="8" fillId="2" borderId="40" xfId="3" applyFont="1" applyBorder="1" applyAlignment="1">
      <alignment vertical="center"/>
    </xf>
    <xf numFmtId="0" fontId="8" fillId="2" borderId="41" xfId="3" applyFont="1" applyBorder="1" applyAlignment="1">
      <alignment vertical="center"/>
    </xf>
    <xf numFmtId="0" fontId="8" fillId="2" borderId="2" xfId="3" applyFont="1" applyAlignment="1">
      <alignment vertical="center"/>
    </xf>
    <xf numFmtId="0" fontId="8" fillId="2" borderId="2" xfId="3" applyFont="1" applyBorder="1" applyAlignment="1">
      <alignment vertical="center"/>
    </xf>
    <xf numFmtId="0" fontId="8" fillId="2" borderId="42" xfId="3" applyFont="1" applyBorder="1" applyAlignment="1">
      <alignment vertical="center"/>
    </xf>
    <xf numFmtId="0" fontId="8" fillId="2" borderId="43" xfId="3" applyFont="1" applyBorder="1" applyAlignment="1">
      <alignment vertical="center"/>
    </xf>
    <xf numFmtId="0" fontId="8" fillId="2" borderId="44" xfId="3" applyFont="1" applyBorder="1" applyAlignment="1">
      <alignment vertical="center"/>
    </xf>
    <xf numFmtId="0" fontId="8" fillId="2" borderId="45" xfId="3" applyFont="1" applyBorder="1" applyAlignment="1">
      <alignment vertical="center"/>
    </xf>
    <xf numFmtId="0" fontId="8" fillId="2" borderId="46" xfId="3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8" fillId="2" borderId="38" xfId="1" applyFont="1" applyBorder="1">
      <alignment vertical="center"/>
    </xf>
    <xf numFmtId="0" fontId="8" fillId="2" borderId="39" xfId="1" applyFont="1" applyBorder="1">
      <alignment vertical="center"/>
    </xf>
    <xf numFmtId="0" fontId="8" fillId="2" borderId="40" xfId="1" applyFont="1" applyBorder="1">
      <alignment vertical="center"/>
    </xf>
    <xf numFmtId="0" fontId="8" fillId="2" borderId="41" xfId="1" applyFont="1" applyBorder="1">
      <alignment vertical="center"/>
    </xf>
    <xf numFmtId="0" fontId="8" fillId="2" borderId="2" xfId="1" applyFont="1">
      <alignment vertical="center"/>
    </xf>
    <xf numFmtId="0" fontId="8" fillId="2" borderId="2" xfId="1" applyFont="1" applyBorder="1">
      <alignment vertical="center"/>
    </xf>
    <xf numFmtId="0" fontId="8" fillId="2" borderId="43" xfId="1" applyFont="1" applyBorder="1">
      <alignment vertical="center"/>
    </xf>
    <xf numFmtId="0" fontId="8" fillId="2" borderId="44" xfId="1" applyFont="1" applyBorder="1">
      <alignment vertical="center"/>
    </xf>
    <xf numFmtId="0" fontId="8" fillId="2" borderId="46" xfId="1" applyFont="1" applyBorder="1">
      <alignment vertical="center"/>
    </xf>
    <xf numFmtId="0" fontId="8" fillId="2" borderId="42" xfId="1" applyFont="1" applyBorder="1">
      <alignment vertical="center"/>
    </xf>
    <xf numFmtId="0" fontId="8" fillId="2" borderId="45" xfId="1" applyFont="1" applyBorder="1">
      <alignment vertical="center"/>
    </xf>
    <xf numFmtId="0" fontId="0" fillId="0" borderId="20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0" xfId="2" applyAlignment="1"/>
    <xf numFmtId="0" fontId="11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</cellXfs>
  <cellStyles count="4">
    <cellStyle name="メモ" xfId="1" builtinId="10"/>
    <cellStyle name="メモ 2" xfId="3" xr:uid="{364118E8-5AC8-1649-9633-F5C95BD0E595}"/>
    <cellStyle name="標準" xfId="0" builtinId="0"/>
    <cellStyle name="標準 2" xfId="2" xr:uid="{CEEE9C82-2B20-5B46-90C6-B2134025D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4'!$J$15:$J$17</c:f>
                <c:numCache>
                  <c:formatCode>General</c:formatCode>
                  <c:ptCount val="3"/>
                  <c:pt idx="0">
                    <c:v>3.8815094618562099E-2</c:v>
                  </c:pt>
                  <c:pt idx="1">
                    <c:v>4.8258943418134526E-2</c:v>
                  </c:pt>
                  <c:pt idx="2">
                    <c:v>4.3432816510628448E-2</c:v>
                  </c:pt>
                </c:numCache>
              </c:numRef>
            </c:plus>
            <c:minus>
              <c:numRef>
                <c:f>'Figure 4'!$J$15:$J$17</c:f>
                <c:numCache>
                  <c:formatCode>General</c:formatCode>
                  <c:ptCount val="3"/>
                  <c:pt idx="0">
                    <c:v>3.8815094618562099E-2</c:v>
                  </c:pt>
                  <c:pt idx="1">
                    <c:v>4.8258943418134526E-2</c:v>
                  </c:pt>
                  <c:pt idx="2">
                    <c:v>4.3432816510628448E-2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4'!$B$15:$B$17</c:f>
              <c:numCache>
                <c:formatCode>General</c:formatCode>
                <c:ptCount val="3"/>
                <c:pt idx="0">
                  <c:v>2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'Figure 4'!$H$15:$H$17</c:f>
              <c:numCache>
                <c:formatCode>General</c:formatCode>
                <c:ptCount val="3"/>
                <c:pt idx="0">
                  <c:v>0.8036363636363637</c:v>
                </c:pt>
                <c:pt idx="1">
                  <c:v>0.8418181818181818</c:v>
                </c:pt>
                <c:pt idx="2">
                  <c:v>0.77696969696969698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1-6E41-A6CE-EF1F0D86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621523375"/>
        <c:axId val="1621525055"/>
      </c:barChart>
      <c:catAx>
        <c:axId val="1621523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Time after rehydration (h)</a:t>
                </a:r>
                <a:endParaRPr lang="ja-JP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1525055"/>
        <c:crosses val="autoZero"/>
        <c:auto val="1"/>
        <c:lblAlgn val="ctr"/>
        <c:lblOffset val="100"/>
        <c:noMultiLvlLbl val="0"/>
      </c:catAx>
      <c:valAx>
        <c:axId val="162152505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Survival rates %</a:t>
                </a:r>
                <a:endParaRPr lang="ja-JP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1523375"/>
        <c:crosses val="autoZero"/>
        <c:crossBetween val="between"/>
        <c:majorUnit val="0.2"/>
        <c:minorUnit val="0.1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66948338774726"/>
          <c:y val="0.10874430169912971"/>
          <c:w val="0.73954189872607401"/>
          <c:h val="0.60620502580718083"/>
        </c:manualLayout>
      </c:layout>
      <c:barChart>
        <c:barDir val="col"/>
        <c:grouping val="clustered"/>
        <c:varyColors val="0"/>
        <c:ser>
          <c:idx val="0"/>
          <c:order val="0"/>
          <c:tx>
            <c:v>0%RH</c:v>
          </c:tx>
          <c:spPr>
            <a:solidFill>
              <a:schemeClr val="tx1">
                <a:lumMod val="85000"/>
                <a:lumOff val="15000"/>
              </a:schemeClr>
            </a:solidFill>
            <a:ln w="25400"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5'!$K$11:$K$13</c:f>
                <c:numCache>
                  <c:formatCode>General</c:formatCode>
                  <c:ptCount val="3"/>
                  <c:pt idx="0">
                    <c:v>2.5712973861328991E-2</c:v>
                  </c:pt>
                  <c:pt idx="1">
                    <c:v>1.2856486930664504E-2</c:v>
                  </c:pt>
                  <c:pt idx="2">
                    <c:v>1.2856486930664504E-2</c:v>
                  </c:pt>
                </c:numCache>
              </c:numRef>
            </c:plus>
            <c:minus>
              <c:numRef>
                <c:f>'Figure 5'!$K$11:$K$13</c:f>
                <c:numCache>
                  <c:formatCode>General</c:formatCode>
                  <c:ptCount val="3"/>
                  <c:pt idx="0">
                    <c:v>2.5712973861328991E-2</c:v>
                  </c:pt>
                  <c:pt idx="1">
                    <c:v>1.2856486930664504E-2</c:v>
                  </c:pt>
                  <c:pt idx="2">
                    <c:v>1.2856486930664504E-2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glow rad="12700">
                  <a:schemeClr val="bg1"/>
                </a:glow>
              </a:effectLst>
            </c:spPr>
          </c:errBars>
          <c:cat>
            <c:strRef>
              <c:f>'Figure 5'!$C$11:$C$160</c:f>
              <c:strCache>
                <c:ptCount val="20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11">
                  <c:v>48</c:v>
                </c:pt>
                <c:pt idx="12">
                  <c:v>98.18181818</c:v>
                </c:pt>
                <c:pt idx="14">
                  <c:v>0.012856487</c:v>
                </c:pt>
                <c:pt idx="17">
                  <c:v>1h</c:v>
                </c:pt>
                <c:pt idx="18">
                  <c:v>3h</c:v>
                </c:pt>
                <c:pt idx="19">
                  <c:v>24h</c:v>
                </c:pt>
              </c:strCache>
            </c:strRef>
          </c:cat>
          <c:val>
            <c:numRef>
              <c:f>'Figure 5'!$I$20:$I$22</c:f>
              <c:numCache>
                <c:formatCode>General</c:formatCode>
                <c:ptCount val="3"/>
                <c:pt idx="0">
                  <c:v>0.96363636363636362</c:v>
                </c:pt>
                <c:pt idx="1">
                  <c:v>0.98181818181818181</c:v>
                </c:pt>
                <c:pt idx="2">
                  <c:v>0.98181818181818181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7-4F41-941C-5038126F8F1E}"/>
            </c:ext>
          </c:extLst>
        </c:ser>
        <c:ser>
          <c:idx val="1"/>
          <c:order val="1"/>
          <c:tx>
            <c:v>85% RH</c:v>
          </c:tx>
          <c:spPr>
            <a:noFill/>
            <a:ln w="25400"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5'!$K$28:$K$30</c:f>
                <c:numCache>
                  <c:formatCode>General</c:formatCode>
                  <c:ptCount val="3"/>
                  <c:pt idx="0">
                    <c:v>1.5713484026367727E-2</c:v>
                  </c:pt>
                  <c:pt idx="1">
                    <c:v>2.5712973861328991E-2</c:v>
                  </c:pt>
                  <c:pt idx="2">
                    <c:v>2.7320034727662059E-2</c:v>
                  </c:pt>
                </c:numCache>
              </c:numRef>
            </c:plus>
            <c:minus>
              <c:numRef>
                <c:f>'Figure 5'!$K$28:$K$30</c:f>
                <c:numCache>
                  <c:formatCode>General</c:formatCode>
                  <c:ptCount val="3"/>
                  <c:pt idx="0">
                    <c:v>1.5713484026367727E-2</c:v>
                  </c:pt>
                  <c:pt idx="1">
                    <c:v>2.5712973861328991E-2</c:v>
                  </c:pt>
                  <c:pt idx="2">
                    <c:v>2.7320034727662059E-2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5'!$C$11:$C$160</c:f>
              <c:strCache>
                <c:ptCount val="20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11">
                  <c:v>48</c:v>
                </c:pt>
                <c:pt idx="12">
                  <c:v>98.18181818</c:v>
                </c:pt>
                <c:pt idx="14">
                  <c:v>0.012856487</c:v>
                </c:pt>
                <c:pt idx="17">
                  <c:v>1h</c:v>
                </c:pt>
                <c:pt idx="18">
                  <c:v>3h</c:v>
                </c:pt>
                <c:pt idx="19">
                  <c:v>24h</c:v>
                </c:pt>
              </c:strCache>
            </c:strRef>
          </c:cat>
          <c:val>
            <c:numRef>
              <c:f>'Figure 5'!$J$20:$J$22</c:f>
              <c:numCache>
                <c:formatCode>General</c:formatCode>
                <c:ptCount val="3"/>
                <c:pt idx="0">
                  <c:v>0.97777777777777786</c:v>
                </c:pt>
                <c:pt idx="1">
                  <c:v>0.96363636363636362</c:v>
                </c:pt>
                <c:pt idx="2">
                  <c:v>0.93863636363636371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7-4F41-941C-5038126F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313391"/>
        <c:axId val="967715343"/>
      </c:barChart>
      <c:catAx>
        <c:axId val="7033133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/>
                  <a:t>Time</a:t>
                </a:r>
                <a:r>
                  <a:rPr lang="en-US" altLang="ja-JP" sz="1200" baseline="0"/>
                  <a:t> after rehydration (h)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0.35228576915690418"/>
              <c:y val="0.80649447322647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7715343"/>
        <c:crosses val="autoZero"/>
        <c:auto val="0"/>
        <c:lblAlgn val="ctr"/>
        <c:lblOffset val="100"/>
        <c:noMultiLvlLbl val="0"/>
      </c:catAx>
      <c:valAx>
        <c:axId val="9677153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/>
                  <a:t>Survival</a:t>
                </a:r>
                <a:r>
                  <a:rPr lang="en-US" altLang="ja-JP" sz="1200" baseline="0"/>
                  <a:t> rates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3.9024390243902439E-2"/>
              <c:y val="0.2368368308028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31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6411241277767"/>
          <c:y val="0.89422335272224007"/>
          <c:w val="0.30071775174444659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42</xdr:row>
      <xdr:rowOff>115452</xdr:rowOff>
    </xdr:from>
    <xdr:to>
      <xdr:col>5</xdr:col>
      <xdr:colOff>332733</xdr:colOff>
      <xdr:row>53</xdr:row>
      <xdr:rowOff>201452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1D29BB2-A900-474C-9F38-9F93EF37B9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22</xdr:row>
      <xdr:rowOff>25400</xdr:rowOff>
    </xdr:from>
    <xdr:to>
      <xdr:col>18</xdr:col>
      <xdr:colOff>285750</xdr:colOff>
      <xdr:row>33</xdr:row>
      <xdr:rowOff>165100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D5950F7-185B-9F48-9F05-FD814C186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822d66e5c70868a/&#23455;&#39443;/&#23455;&#39443;&#65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822d66e5c70868a/&#23455;&#39443;/&#39165;&#21644;&#20154;&#24037;&#28023;&#27700;&#28024;&#284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822d66e5c70868a/&#23455;&#39443;/RH0%5e1&#20094;&#29157;&#23455;&#394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1">
          <cell r="C31">
            <v>8.3333333333333332E-3</v>
          </cell>
          <cell r="D31">
            <v>1.6666666666666666E-2</v>
          </cell>
          <cell r="E31">
            <v>8.3333333333333329E-2</v>
          </cell>
          <cell r="F31">
            <v>0.5</v>
          </cell>
          <cell r="G31">
            <v>2</v>
          </cell>
          <cell r="H31">
            <v>24</v>
          </cell>
          <cell r="I31">
            <v>48</v>
          </cell>
          <cell r="J31">
            <v>50</v>
          </cell>
        </row>
        <row r="32">
          <cell r="B32" t="str">
            <v>G1-1</v>
          </cell>
          <cell r="C32">
            <v>5</v>
          </cell>
          <cell r="D32">
            <v>5</v>
          </cell>
          <cell r="E32">
            <v>5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3</v>
          </cell>
        </row>
        <row r="33">
          <cell r="B33" t="str">
            <v>G1-2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</v>
          </cell>
          <cell r="J33">
            <v>5</v>
          </cell>
        </row>
        <row r="34">
          <cell r="B34" t="str">
            <v>G1-3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</row>
        <row r="36">
          <cell r="C36">
            <v>5</v>
          </cell>
          <cell r="D36">
            <v>5</v>
          </cell>
          <cell r="E36">
            <v>5</v>
          </cell>
          <cell r="F36">
            <v>5</v>
          </cell>
          <cell r="G36">
            <v>5</v>
          </cell>
          <cell r="H36">
            <v>5</v>
          </cell>
          <cell r="I36">
            <v>5</v>
          </cell>
          <cell r="J36">
            <v>5</v>
          </cell>
        </row>
        <row r="37">
          <cell r="C37">
            <v>5</v>
          </cell>
          <cell r="D37">
            <v>5</v>
          </cell>
          <cell r="E37">
            <v>5</v>
          </cell>
          <cell r="F37">
            <v>5</v>
          </cell>
          <cell r="G37">
            <v>4</v>
          </cell>
          <cell r="H37">
            <v>4</v>
          </cell>
          <cell r="I37">
            <v>5</v>
          </cell>
          <cell r="J37">
            <v>4</v>
          </cell>
        </row>
        <row r="38">
          <cell r="C38">
            <v>5</v>
          </cell>
          <cell r="D38">
            <v>5</v>
          </cell>
          <cell r="E38">
            <v>5</v>
          </cell>
          <cell r="F38">
            <v>5</v>
          </cell>
          <cell r="G38">
            <v>5</v>
          </cell>
          <cell r="H38">
            <v>5</v>
          </cell>
          <cell r="I38">
            <v>5</v>
          </cell>
          <cell r="J38">
            <v>5</v>
          </cell>
        </row>
        <row r="40">
          <cell r="C40">
            <v>5</v>
          </cell>
          <cell r="D40">
            <v>5</v>
          </cell>
          <cell r="E40">
            <v>5</v>
          </cell>
          <cell r="F40">
            <v>5</v>
          </cell>
          <cell r="G40">
            <v>5</v>
          </cell>
          <cell r="H40">
            <v>5</v>
          </cell>
          <cell r="I40">
            <v>2</v>
          </cell>
          <cell r="J40">
            <v>4</v>
          </cell>
        </row>
        <row r="41">
          <cell r="C41">
            <v>5</v>
          </cell>
          <cell r="D41">
            <v>3</v>
          </cell>
          <cell r="E41">
            <v>2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4</v>
          </cell>
        </row>
        <row r="42">
          <cell r="C42">
            <v>5</v>
          </cell>
          <cell r="D42">
            <v>5</v>
          </cell>
          <cell r="E42">
            <v>5</v>
          </cell>
          <cell r="F42">
            <v>5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</row>
        <row r="44">
          <cell r="C44">
            <v>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5</v>
          </cell>
        </row>
        <row r="46">
          <cell r="C46">
            <v>2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5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5</v>
          </cell>
        </row>
        <row r="91">
          <cell r="C91" t="str">
            <v>0sec</v>
          </cell>
          <cell r="D91" t="str">
            <v>30sec</v>
          </cell>
          <cell r="E91" t="str">
            <v>1min</v>
          </cell>
          <cell r="F91" t="str">
            <v>5min</v>
          </cell>
          <cell r="G91" t="str">
            <v>30min</v>
          </cell>
          <cell r="H91" t="str">
            <v>2h</v>
          </cell>
          <cell r="I91" t="str">
            <v>24h</v>
          </cell>
          <cell r="J91" t="str">
            <v>48h</v>
          </cell>
          <cell r="K91" t="str">
            <v>50h</v>
          </cell>
        </row>
        <row r="92">
          <cell r="B92" t="str">
            <v>Ave</v>
          </cell>
          <cell r="C92">
            <v>5</v>
          </cell>
          <cell r="D92">
            <v>1.6666666666666667</v>
          </cell>
          <cell r="E92">
            <v>1.6666666666666667</v>
          </cell>
          <cell r="F92">
            <v>1.6666666666666667</v>
          </cell>
          <cell r="G92">
            <v>1.6666666666666667</v>
          </cell>
          <cell r="H92">
            <v>1.6666666666666667</v>
          </cell>
          <cell r="I92">
            <v>1.6666666666666667</v>
          </cell>
          <cell r="J92">
            <v>2.3333333333333335</v>
          </cell>
          <cell r="K92">
            <v>3</v>
          </cell>
        </row>
        <row r="93">
          <cell r="C93">
            <v>0</v>
          </cell>
          <cell r="D93">
            <v>1.6666666666666667</v>
          </cell>
          <cell r="E93">
            <v>1.6666666666666667</v>
          </cell>
          <cell r="F93">
            <v>1.6666666666666667</v>
          </cell>
          <cell r="G93">
            <v>1.6666666666666667</v>
          </cell>
          <cell r="H93">
            <v>1.6666666666666667</v>
          </cell>
          <cell r="I93">
            <v>1.6666666666666667</v>
          </cell>
          <cell r="J93">
            <v>1.4529663145135581</v>
          </cell>
          <cell r="K93">
            <v>1.1547005383792517</v>
          </cell>
        </row>
        <row r="95">
          <cell r="C95" t="str">
            <v>0sec</v>
          </cell>
          <cell r="D95" t="str">
            <v>30sec</v>
          </cell>
          <cell r="E95" t="str">
            <v>1min</v>
          </cell>
          <cell r="F95" t="str">
            <v>5min</v>
          </cell>
          <cell r="G95" t="str">
            <v>30min</v>
          </cell>
          <cell r="H95" t="str">
            <v>2h</v>
          </cell>
          <cell r="I95" t="str">
            <v>24h</v>
          </cell>
          <cell r="J95" t="str">
            <v>48h</v>
          </cell>
          <cell r="K95" t="str">
            <v>50h</v>
          </cell>
        </row>
        <row r="96">
          <cell r="B96" t="str">
            <v>Ave</v>
          </cell>
          <cell r="C96">
            <v>5</v>
          </cell>
          <cell r="D96">
            <v>5</v>
          </cell>
          <cell r="E96">
            <v>5</v>
          </cell>
          <cell r="F96">
            <v>5</v>
          </cell>
          <cell r="G96">
            <v>5</v>
          </cell>
          <cell r="H96">
            <v>4.666666666666667</v>
          </cell>
          <cell r="I96">
            <v>4.666666666666667</v>
          </cell>
          <cell r="J96">
            <v>5</v>
          </cell>
          <cell r="K96">
            <v>4.666666666666667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0.33333333333333454</v>
          </cell>
          <cell r="I97">
            <v>0.33333333333333454</v>
          </cell>
          <cell r="J97">
            <v>0</v>
          </cell>
          <cell r="K97">
            <v>0.33333333333333454</v>
          </cell>
        </row>
        <row r="99">
          <cell r="C99" t="str">
            <v>0sec</v>
          </cell>
          <cell r="D99" t="str">
            <v>30sec</v>
          </cell>
          <cell r="E99" t="str">
            <v>1min</v>
          </cell>
          <cell r="F99" t="str">
            <v>5min</v>
          </cell>
          <cell r="G99" t="str">
            <v>30min</v>
          </cell>
          <cell r="H99" t="str">
            <v>2h</v>
          </cell>
          <cell r="I99" t="str">
            <v>24h</v>
          </cell>
          <cell r="J99" t="str">
            <v>48h</v>
          </cell>
          <cell r="K99" t="str">
            <v>50h</v>
          </cell>
        </row>
        <row r="100">
          <cell r="B100" t="str">
            <v>Ave</v>
          </cell>
          <cell r="C100">
            <v>5</v>
          </cell>
          <cell r="D100">
            <v>5</v>
          </cell>
          <cell r="E100">
            <v>4.333333333333333</v>
          </cell>
          <cell r="F100">
            <v>4</v>
          </cell>
          <cell r="G100">
            <v>3.6666666666666665</v>
          </cell>
          <cell r="H100">
            <v>3</v>
          </cell>
          <cell r="I100">
            <v>3</v>
          </cell>
          <cell r="J100">
            <v>2</v>
          </cell>
          <cell r="K100">
            <v>4</v>
          </cell>
        </row>
        <row r="101">
          <cell r="D101">
            <v>0</v>
          </cell>
          <cell r="E101">
            <v>0.66666666666666641</v>
          </cell>
          <cell r="F101">
            <v>1</v>
          </cell>
          <cell r="G101">
            <v>1.3333333333333333</v>
          </cell>
          <cell r="H101">
            <v>1.5275252316519468</v>
          </cell>
          <cell r="I101">
            <v>1.5275252316519468</v>
          </cell>
          <cell r="J101">
            <v>1.1547005383792517</v>
          </cell>
          <cell r="K101">
            <v>0</v>
          </cell>
        </row>
        <row r="103">
          <cell r="C103" t="str">
            <v>0sec</v>
          </cell>
          <cell r="D103" t="str">
            <v>30sec</v>
          </cell>
          <cell r="E103" t="str">
            <v>1min</v>
          </cell>
          <cell r="F103" t="str">
            <v>5min</v>
          </cell>
          <cell r="G103" t="str">
            <v>30min</v>
          </cell>
          <cell r="H103" t="str">
            <v>2h</v>
          </cell>
          <cell r="I103" t="str">
            <v>24h</v>
          </cell>
          <cell r="J103" t="str">
            <v>48h</v>
          </cell>
          <cell r="K103" t="str">
            <v>50h</v>
          </cell>
        </row>
        <row r="104">
          <cell r="B104" t="str">
            <v>Ave</v>
          </cell>
          <cell r="C104">
            <v>5</v>
          </cell>
          <cell r="D104">
            <v>1.3333333333333333</v>
          </cell>
          <cell r="E104">
            <v>0.33333333333333331</v>
          </cell>
          <cell r="F104">
            <v>0.33333333333333331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4.333333333333333</v>
          </cell>
        </row>
        <row r="105">
          <cell r="D105">
            <v>0.66666666666666674</v>
          </cell>
          <cell r="E105">
            <v>0.33333333333333337</v>
          </cell>
          <cell r="F105">
            <v>0.33333333333333337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0.66666666666666641</v>
          </cell>
        </row>
        <row r="107">
          <cell r="C107" t="str">
            <v>0sec</v>
          </cell>
          <cell r="D107" t="str">
            <v>30sec</v>
          </cell>
          <cell r="E107" t="str">
            <v>1min</v>
          </cell>
          <cell r="F107" t="str">
            <v>5min</v>
          </cell>
          <cell r="G107" t="str">
            <v>30min</v>
          </cell>
          <cell r="H107" t="str">
            <v>2h</v>
          </cell>
          <cell r="I107" t="str">
            <v>24h</v>
          </cell>
          <cell r="J107" t="str">
            <v>48h</v>
          </cell>
          <cell r="K107" t="str">
            <v>50h</v>
          </cell>
        </row>
        <row r="108">
          <cell r="B108" t="str">
            <v>Ave</v>
          </cell>
          <cell r="C108">
            <v>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4.333333333333333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0.66666666666666641</v>
          </cell>
        </row>
        <row r="112">
          <cell r="C112">
            <v>0</v>
          </cell>
          <cell r="D112">
            <v>1.6666666666666667</v>
          </cell>
          <cell r="E112">
            <v>1.6666666666666667</v>
          </cell>
          <cell r="F112">
            <v>1.6666666666666667</v>
          </cell>
          <cell r="G112">
            <v>1.6666666666666667</v>
          </cell>
          <cell r="H112">
            <v>1.6666666666666667</v>
          </cell>
          <cell r="I112">
            <v>1.6666666666666667</v>
          </cell>
          <cell r="J112">
            <v>1.4529663145135581</v>
          </cell>
          <cell r="K112">
            <v>1.1547005383792517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0.33333333333333454</v>
          </cell>
          <cell r="I113">
            <v>0.33333333333333454</v>
          </cell>
          <cell r="J113">
            <v>0</v>
          </cell>
          <cell r="K113">
            <v>0.33333333333333454</v>
          </cell>
        </row>
        <row r="114">
          <cell r="C114">
            <v>0</v>
          </cell>
          <cell r="D114">
            <v>0</v>
          </cell>
          <cell r="E114">
            <v>0.66666666666666641</v>
          </cell>
          <cell r="F114">
            <v>1</v>
          </cell>
          <cell r="G114">
            <v>1.3333333333333333</v>
          </cell>
          <cell r="H114">
            <v>1.5275252316519468</v>
          </cell>
          <cell r="I114">
            <v>1.5275252316519468</v>
          </cell>
          <cell r="J114">
            <v>1.1547005383792517</v>
          </cell>
          <cell r="K114">
            <v>0</v>
          </cell>
        </row>
        <row r="115">
          <cell r="C115">
            <v>0</v>
          </cell>
          <cell r="D115">
            <v>0.66666666666666674</v>
          </cell>
          <cell r="E115">
            <v>0.33333333333333337</v>
          </cell>
          <cell r="F115">
            <v>0.33333333333333337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0.66666666666666641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0.66666666666666641</v>
          </cell>
        </row>
        <row r="120">
          <cell r="C120">
            <v>0</v>
          </cell>
          <cell r="D120" t="str">
            <v>30 s</v>
          </cell>
          <cell r="E120" t="str">
            <v>1 min</v>
          </cell>
          <cell r="F120" t="str">
            <v>5 min</v>
          </cell>
          <cell r="G120" t="str">
            <v>30 min</v>
          </cell>
          <cell r="H120" t="str">
            <v>2 h</v>
          </cell>
          <cell r="I120" t="str">
            <v>24 h</v>
          </cell>
          <cell r="J120" t="str">
            <v>48 h</v>
          </cell>
          <cell r="K120" t="str">
            <v>50 h</v>
          </cell>
        </row>
        <row r="121">
          <cell r="B121" t="str">
            <v>S = 7</v>
          </cell>
          <cell r="C121">
            <v>5</v>
          </cell>
          <cell r="D121">
            <v>1.6666666666666667</v>
          </cell>
          <cell r="E121">
            <v>1.6666666666666667</v>
          </cell>
          <cell r="F121">
            <v>1.6666666666666667</v>
          </cell>
          <cell r="G121">
            <v>1.6666666666666667</v>
          </cell>
          <cell r="H121">
            <v>1.6666666666666667</v>
          </cell>
          <cell r="I121">
            <v>1.6666666666666667</v>
          </cell>
          <cell r="J121">
            <v>2.3333333333333335</v>
          </cell>
          <cell r="K121">
            <v>3</v>
          </cell>
        </row>
        <row r="122">
          <cell r="B122" t="str">
            <v>S = 30</v>
          </cell>
          <cell r="C122">
            <v>5</v>
          </cell>
          <cell r="D122">
            <v>5</v>
          </cell>
          <cell r="E122">
            <v>5</v>
          </cell>
          <cell r="F122">
            <v>5</v>
          </cell>
          <cell r="G122">
            <v>5</v>
          </cell>
          <cell r="H122">
            <v>4.666666666666667</v>
          </cell>
          <cell r="I122">
            <v>4.666666666666667</v>
          </cell>
          <cell r="J122">
            <v>5</v>
          </cell>
          <cell r="K122">
            <v>4.666666666666667</v>
          </cell>
        </row>
        <row r="123">
          <cell r="B123" t="str">
            <v>S = 50</v>
          </cell>
          <cell r="C123">
            <v>5</v>
          </cell>
          <cell r="D123">
            <v>5</v>
          </cell>
          <cell r="E123">
            <v>4.333333333333333</v>
          </cell>
          <cell r="F123">
            <v>4</v>
          </cell>
          <cell r="G123">
            <v>3.6666666666666665</v>
          </cell>
          <cell r="H123">
            <v>3</v>
          </cell>
          <cell r="I123">
            <v>3</v>
          </cell>
          <cell r="J123">
            <v>2</v>
          </cell>
          <cell r="K123">
            <v>4</v>
          </cell>
        </row>
        <row r="124">
          <cell r="B124" t="str">
            <v>S = 70</v>
          </cell>
          <cell r="C124">
            <v>5</v>
          </cell>
          <cell r="D124">
            <v>1.3333333333333333</v>
          </cell>
          <cell r="E124">
            <v>0.33333333333333331</v>
          </cell>
          <cell r="F124">
            <v>0.33333333333333331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4.333333333333333</v>
          </cell>
        </row>
        <row r="125">
          <cell r="B125" t="str">
            <v>S = 90</v>
          </cell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4.333333333333333</v>
          </cell>
        </row>
        <row r="150">
          <cell r="B150" t="str">
            <v>30sec</v>
          </cell>
          <cell r="C150" t="str">
            <v>1min</v>
          </cell>
          <cell r="D150" t="str">
            <v>5min</v>
          </cell>
          <cell r="E150" t="str">
            <v>30min</v>
          </cell>
          <cell r="F150" t="str">
            <v>2h</v>
          </cell>
          <cell r="G150" t="str">
            <v>24h</v>
          </cell>
          <cell r="H150" t="str">
            <v>48h</v>
          </cell>
        </row>
        <row r="154">
          <cell r="B154">
            <v>3.3333333333333335</v>
          </cell>
          <cell r="C154">
            <v>4.333333333333333</v>
          </cell>
          <cell r="D154">
            <v>4.333333333333333</v>
          </cell>
          <cell r="E154">
            <v>4.666666666666667</v>
          </cell>
          <cell r="F154">
            <v>4.666666666666667</v>
          </cell>
          <cell r="G154">
            <v>4.666666666666667</v>
          </cell>
          <cell r="H154">
            <v>4.666666666666667</v>
          </cell>
        </row>
        <row r="156">
          <cell r="B156">
            <v>0.88191710368819676</v>
          </cell>
          <cell r="C156">
            <v>0.66666666666666641</v>
          </cell>
          <cell r="D156">
            <v>0.66666666666666641</v>
          </cell>
          <cell r="E156">
            <v>0.33333333333333454</v>
          </cell>
          <cell r="F156">
            <v>0.33333333333333454</v>
          </cell>
          <cell r="G156">
            <v>0.33333333333333454</v>
          </cell>
          <cell r="H156">
            <v>0.33333333333333454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H6" t="str">
            <v>平均</v>
          </cell>
        </row>
        <row r="16">
          <cell r="B16">
            <v>2</v>
          </cell>
          <cell r="H16">
            <v>0.8036363636363637</v>
          </cell>
          <cell r="J16">
            <v>3.8815094618562099E-2</v>
          </cell>
        </row>
        <row r="17">
          <cell r="B17">
            <v>24</v>
          </cell>
          <cell r="H17">
            <v>0.8418181818181818</v>
          </cell>
          <cell r="J17">
            <v>4.8258943418134526E-2</v>
          </cell>
        </row>
        <row r="18">
          <cell r="B18">
            <v>48</v>
          </cell>
          <cell r="H18">
            <v>0.77696969696969698</v>
          </cell>
          <cell r="J18">
            <v>4.3432816510628448E-2</v>
          </cell>
        </row>
        <row r="19">
          <cell r="A19" t="str">
            <v>生存率②</v>
          </cell>
          <cell r="H19">
            <v>0.51454545454545453</v>
          </cell>
        </row>
        <row r="20">
          <cell r="A20" t="str">
            <v>(ピクピク除く)</v>
          </cell>
          <cell r="H20">
            <v>0.66545454545454541</v>
          </cell>
        </row>
        <row r="21">
          <cell r="H21">
            <v>0.7147474747474748</v>
          </cell>
        </row>
        <row r="22">
          <cell r="A22" t="str">
            <v>ピクピク率②</v>
          </cell>
          <cell r="H22">
            <v>0.3</v>
          </cell>
        </row>
        <row r="23">
          <cell r="H23">
            <v>0.18</v>
          </cell>
        </row>
        <row r="24">
          <cell r="H24">
            <v>6.0000000000000012E-2</v>
          </cell>
        </row>
        <row r="27">
          <cell r="B27" t="str">
            <v>26h</v>
          </cell>
          <cell r="C27" t="str">
            <v>48h</v>
          </cell>
          <cell r="D27" t="str">
            <v>72h</v>
          </cell>
        </row>
        <row r="28">
          <cell r="A28" t="str">
            <v>生存率②</v>
          </cell>
          <cell r="B28">
            <v>0.51454545454545453</v>
          </cell>
          <cell r="C28">
            <v>0.66545454545454541</v>
          </cell>
          <cell r="D28">
            <v>0.7147474747474748</v>
          </cell>
        </row>
        <row r="29">
          <cell r="A29" t="str">
            <v>ピクピク率②</v>
          </cell>
          <cell r="B29">
            <v>0.3</v>
          </cell>
          <cell r="C29">
            <v>0.18</v>
          </cell>
          <cell r="D29">
            <v>0.06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C14">
            <v>24</v>
          </cell>
          <cell r="K14">
            <v>2.5712973861328991E-2</v>
          </cell>
        </row>
        <row r="15">
          <cell r="C15">
            <v>48</v>
          </cell>
          <cell r="K15">
            <v>1.2856486930664504E-2</v>
          </cell>
        </row>
        <row r="16">
          <cell r="C16">
            <v>72</v>
          </cell>
          <cell r="K16">
            <v>1.2856486930664504E-2</v>
          </cell>
        </row>
        <row r="23">
          <cell r="I23">
            <v>0.96363636363636362</v>
          </cell>
          <cell r="J23">
            <v>0.97777777777777786</v>
          </cell>
        </row>
        <row r="24">
          <cell r="I24">
            <v>0.98181818181818181</v>
          </cell>
          <cell r="J24">
            <v>0.96363636363636362</v>
          </cell>
        </row>
        <row r="25">
          <cell r="B25">
            <v>24</v>
          </cell>
          <cell r="C25">
            <v>48</v>
          </cell>
          <cell r="D25">
            <v>72</v>
          </cell>
          <cell r="I25">
            <v>0.98181818181818181</v>
          </cell>
          <cell r="J25">
            <v>0.93863636363636371</v>
          </cell>
        </row>
        <row r="26">
          <cell r="A26" t="str">
            <v>生存率①</v>
          </cell>
          <cell r="B26">
            <v>96.363636363636402</v>
          </cell>
          <cell r="C26">
            <v>98.181818181818201</v>
          </cell>
          <cell r="D26">
            <v>98.181818181818201</v>
          </cell>
        </row>
        <row r="28">
          <cell r="B28">
            <v>2.5712973861328991E-2</v>
          </cell>
          <cell r="C28">
            <v>1.2856486930664504E-2</v>
          </cell>
          <cell r="D28">
            <v>1.2856486930664504E-2</v>
          </cell>
        </row>
        <row r="31">
          <cell r="C31" t="str">
            <v>1h</v>
          </cell>
          <cell r="K31">
            <v>1.5713484026367727E-2</v>
          </cell>
        </row>
        <row r="32">
          <cell r="C32" t="str">
            <v>3h</v>
          </cell>
          <cell r="K32">
            <v>2.5712973861328991E-2</v>
          </cell>
        </row>
        <row r="33">
          <cell r="C33" t="str">
            <v>24h</v>
          </cell>
          <cell r="K33">
            <v>2.7320034727662059E-2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CF1D-665C-9543-A212-86E79D778629}">
  <dimension ref="A1:L63"/>
  <sheetViews>
    <sheetView zoomScale="94" workbookViewId="0">
      <selection activeCell="K23" sqref="K23"/>
    </sheetView>
  </sheetViews>
  <sheetFormatPr baseColWidth="10" defaultColWidth="8.83203125" defaultRowHeight="18"/>
  <cols>
    <col min="1" max="1" width="9" customWidth="1"/>
    <col min="2" max="2" width="12" customWidth="1"/>
    <col min="3" max="3" width="9.33203125" customWidth="1"/>
    <col min="4" max="4" width="8.83203125" customWidth="1"/>
    <col min="5" max="5" width="9.1640625" customWidth="1"/>
  </cols>
  <sheetData>
    <row r="1" spans="1:12" ht="24">
      <c r="B1" s="39" t="s">
        <v>60</v>
      </c>
    </row>
    <row r="4" spans="1:12" ht="19" thickBot="1">
      <c r="A4" s="3"/>
      <c r="L4" s="3"/>
    </row>
    <row r="5" spans="1:12" ht="19" thickBot="1">
      <c r="A5" s="22"/>
      <c r="B5" s="35"/>
      <c r="C5" s="31" t="s">
        <v>44</v>
      </c>
      <c r="D5" s="29" t="s">
        <v>10</v>
      </c>
      <c r="E5" s="29" t="s">
        <v>11</v>
      </c>
      <c r="F5" s="29" t="s">
        <v>12</v>
      </c>
      <c r="G5" s="29" t="s">
        <v>13</v>
      </c>
      <c r="H5" s="29" t="s">
        <v>14</v>
      </c>
      <c r="I5" s="29" t="s">
        <v>15</v>
      </c>
      <c r="J5" s="30" t="s">
        <v>16</v>
      </c>
    </row>
    <row r="6" spans="1:12" ht="20">
      <c r="A6" s="4"/>
      <c r="B6" s="36" t="s">
        <v>50</v>
      </c>
      <c r="C6" s="32">
        <v>5</v>
      </c>
      <c r="D6" s="27">
        <v>5</v>
      </c>
      <c r="E6" s="27">
        <v>5</v>
      </c>
      <c r="F6" s="27">
        <v>5</v>
      </c>
      <c r="G6" s="27">
        <v>5</v>
      </c>
      <c r="H6" s="27">
        <v>5</v>
      </c>
      <c r="I6" s="27">
        <v>5</v>
      </c>
      <c r="J6" s="28">
        <v>3</v>
      </c>
    </row>
    <row r="7" spans="1:12" ht="20">
      <c r="B7" s="37" t="s">
        <v>51</v>
      </c>
      <c r="C7" s="3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2</v>
      </c>
      <c r="J7" s="24">
        <v>5</v>
      </c>
    </row>
    <row r="8" spans="1:12" ht="21" thickBot="1">
      <c r="B8" s="38" t="s">
        <v>52</v>
      </c>
      <c r="C8" s="3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6">
        <v>1</v>
      </c>
    </row>
    <row r="9" spans="1:12" ht="20">
      <c r="B9" s="4"/>
      <c r="C9" s="5"/>
      <c r="D9" s="86"/>
      <c r="E9" s="86"/>
      <c r="F9" s="86"/>
      <c r="G9" s="86"/>
      <c r="H9" s="86"/>
      <c r="I9" s="86"/>
      <c r="J9" s="86"/>
    </row>
    <row r="10" spans="1:12" ht="21" thickBot="1">
      <c r="B10" s="4"/>
      <c r="C10" s="5"/>
      <c r="D10" s="86"/>
      <c r="E10" s="86"/>
      <c r="F10" s="86"/>
      <c r="G10" s="86"/>
      <c r="H10" s="86"/>
      <c r="I10" s="86"/>
      <c r="J10" s="86"/>
    </row>
    <row r="11" spans="1:12" ht="19" thickBot="1">
      <c r="B11" s="35"/>
      <c r="C11" s="31" t="s">
        <v>44</v>
      </c>
      <c r="D11" s="29" t="s">
        <v>10</v>
      </c>
      <c r="E11" s="29" t="s">
        <v>11</v>
      </c>
      <c r="F11" s="29" t="s">
        <v>12</v>
      </c>
      <c r="G11" s="29" t="s">
        <v>13</v>
      </c>
      <c r="H11" s="29" t="s">
        <v>14</v>
      </c>
      <c r="I11" s="29" t="s">
        <v>15</v>
      </c>
      <c r="J11" s="30" t="s">
        <v>16</v>
      </c>
    </row>
    <row r="12" spans="1:12" ht="20">
      <c r="B12" s="36" t="s">
        <v>49</v>
      </c>
      <c r="C12" s="32">
        <v>5</v>
      </c>
      <c r="D12" s="27">
        <v>5</v>
      </c>
      <c r="E12" s="27">
        <v>5</v>
      </c>
      <c r="F12" s="27">
        <v>5</v>
      </c>
      <c r="G12" s="27">
        <v>5</v>
      </c>
      <c r="H12" s="27">
        <v>5</v>
      </c>
      <c r="I12" s="27">
        <v>5</v>
      </c>
      <c r="J12" s="28">
        <v>5</v>
      </c>
    </row>
    <row r="13" spans="1:12" ht="20">
      <c r="B13" s="37" t="s">
        <v>48</v>
      </c>
      <c r="C13" s="33">
        <v>5</v>
      </c>
      <c r="D13" s="23">
        <v>5</v>
      </c>
      <c r="E13" s="23">
        <v>5</v>
      </c>
      <c r="F13" s="23">
        <v>5</v>
      </c>
      <c r="G13" s="23">
        <v>4</v>
      </c>
      <c r="H13" s="23">
        <v>4</v>
      </c>
      <c r="I13" s="23">
        <v>5</v>
      </c>
      <c r="J13" s="24">
        <v>4</v>
      </c>
    </row>
    <row r="14" spans="1:12" ht="21" thickBot="1">
      <c r="B14" s="38" t="s">
        <v>47</v>
      </c>
      <c r="C14" s="34">
        <v>5</v>
      </c>
      <c r="D14" s="25">
        <v>5</v>
      </c>
      <c r="E14" s="25">
        <v>5</v>
      </c>
      <c r="F14" s="25">
        <v>5</v>
      </c>
      <c r="G14" s="25">
        <v>5</v>
      </c>
      <c r="H14" s="25">
        <v>5</v>
      </c>
      <c r="I14" s="25">
        <v>5</v>
      </c>
      <c r="J14" s="26">
        <v>5</v>
      </c>
    </row>
    <row r="15" spans="1:12" ht="20">
      <c r="B15" s="4"/>
      <c r="C15" s="5"/>
      <c r="D15" s="86"/>
      <c r="E15" s="86"/>
      <c r="F15" s="86"/>
      <c r="G15" s="86"/>
      <c r="H15" s="86"/>
      <c r="I15" s="86"/>
      <c r="J15" s="86"/>
    </row>
    <row r="16" spans="1:12" ht="21" thickBot="1">
      <c r="B16" s="4"/>
      <c r="C16" s="5"/>
      <c r="D16" s="86"/>
      <c r="E16" s="86"/>
      <c r="F16" s="86"/>
      <c r="G16" s="86"/>
      <c r="H16" s="86"/>
      <c r="I16" s="86"/>
      <c r="J16" s="86"/>
    </row>
    <row r="17" spans="1:10" ht="19" thickBot="1">
      <c r="B17" s="35"/>
      <c r="C17" s="31" t="s">
        <v>44</v>
      </c>
      <c r="D17" s="29" t="s">
        <v>10</v>
      </c>
      <c r="E17" s="29" t="s">
        <v>11</v>
      </c>
      <c r="F17" s="29" t="s">
        <v>12</v>
      </c>
      <c r="G17" s="29" t="s">
        <v>13</v>
      </c>
      <c r="H17" s="29" t="s">
        <v>14</v>
      </c>
      <c r="I17" s="29" t="s">
        <v>15</v>
      </c>
      <c r="J17" s="30" t="s">
        <v>16</v>
      </c>
    </row>
    <row r="18" spans="1:10" ht="20">
      <c r="B18" s="36" t="s">
        <v>46</v>
      </c>
      <c r="C18" s="32">
        <v>5</v>
      </c>
      <c r="D18" s="27">
        <v>5</v>
      </c>
      <c r="E18" s="27">
        <v>5</v>
      </c>
      <c r="F18" s="27">
        <v>5</v>
      </c>
      <c r="G18" s="27">
        <v>5</v>
      </c>
      <c r="H18" s="27">
        <v>5</v>
      </c>
      <c r="I18" s="27">
        <v>2</v>
      </c>
      <c r="J18" s="28">
        <v>4</v>
      </c>
    </row>
    <row r="19" spans="1:10" ht="20">
      <c r="A19" s="4"/>
      <c r="B19" s="37" t="s">
        <v>45</v>
      </c>
      <c r="C19" s="33">
        <v>5</v>
      </c>
      <c r="D19" s="23">
        <v>3</v>
      </c>
      <c r="E19" s="23">
        <v>2</v>
      </c>
      <c r="F19" s="23">
        <v>1</v>
      </c>
      <c r="G19" s="23">
        <v>0</v>
      </c>
      <c r="H19" s="23">
        <v>0</v>
      </c>
      <c r="I19" s="23">
        <v>0</v>
      </c>
      <c r="J19" s="24">
        <v>4</v>
      </c>
    </row>
    <row r="20" spans="1:10" ht="21" thickBot="1">
      <c r="B20" s="38" t="s">
        <v>53</v>
      </c>
      <c r="C20" s="34">
        <v>5</v>
      </c>
      <c r="D20" s="25">
        <v>5</v>
      </c>
      <c r="E20" s="25">
        <v>5</v>
      </c>
      <c r="F20" s="25">
        <v>5</v>
      </c>
      <c r="G20" s="25">
        <v>4</v>
      </c>
      <c r="H20" s="25">
        <v>4</v>
      </c>
      <c r="I20" s="25">
        <v>4</v>
      </c>
      <c r="J20" s="26">
        <v>4</v>
      </c>
    </row>
    <row r="21" spans="1:10" ht="20">
      <c r="B21" s="4"/>
      <c r="C21" s="5"/>
      <c r="D21" s="86"/>
      <c r="E21" s="86"/>
      <c r="F21" s="86"/>
      <c r="G21" s="86"/>
      <c r="H21" s="86"/>
      <c r="I21" s="86"/>
      <c r="J21" s="86"/>
    </row>
    <row r="22" spans="1:10" ht="21" thickBot="1">
      <c r="B22" s="4"/>
      <c r="C22" s="5"/>
      <c r="D22" s="86"/>
      <c r="E22" s="86"/>
      <c r="F22" s="86"/>
      <c r="G22" s="86"/>
      <c r="H22" s="86"/>
      <c r="I22" s="86"/>
      <c r="J22" s="86"/>
    </row>
    <row r="23" spans="1:10" ht="19" thickBot="1">
      <c r="B23" s="35"/>
      <c r="C23" s="31" t="s">
        <v>44</v>
      </c>
      <c r="D23" s="29" t="s">
        <v>10</v>
      </c>
      <c r="E23" s="29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30" t="s">
        <v>16</v>
      </c>
    </row>
    <row r="24" spans="1:10" ht="20">
      <c r="B24" s="36" t="s">
        <v>54</v>
      </c>
      <c r="C24" s="32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8">
        <v>5</v>
      </c>
    </row>
    <row r="25" spans="1:10" ht="20">
      <c r="B25" s="37" t="s">
        <v>55</v>
      </c>
      <c r="C25" s="3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5</v>
      </c>
    </row>
    <row r="26" spans="1:10" ht="21" thickBot="1">
      <c r="B26" s="38" t="s">
        <v>56</v>
      </c>
      <c r="C26" s="34">
        <v>2</v>
      </c>
      <c r="D26" s="25">
        <v>1</v>
      </c>
      <c r="E26" s="25">
        <v>1</v>
      </c>
      <c r="F26" s="25">
        <v>0</v>
      </c>
      <c r="G26" s="25">
        <v>0</v>
      </c>
      <c r="H26" s="25">
        <v>0</v>
      </c>
      <c r="I26" s="25">
        <v>0</v>
      </c>
      <c r="J26" s="26">
        <v>3</v>
      </c>
    </row>
    <row r="27" spans="1:10" ht="20">
      <c r="B27" s="4"/>
      <c r="C27" s="5"/>
      <c r="D27" s="86"/>
      <c r="E27" s="86"/>
      <c r="F27" s="86"/>
      <c r="G27" s="86"/>
      <c r="H27" s="86"/>
      <c r="I27" s="86"/>
      <c r="J27" s="86"/>
    </row>
    <row r="28" spans="1:10" ht="21" thickBot="1">
      <c r="B28" s="4"/>
      <c r="C28" s="5"/>
      <c r="D28" s="86"/>
      <c r="E28" s="86"/>
      <c r="F28" s="86"/>
      <c r="G28" s="86"/>
      <c r="H28" s="86"/>
      <c r="I28" s="86"/>
      <c r="J28" s="86"/>
    </row>
    <row r="29" spans="1:10" ht="19" thickBot="1">
      <c r="B29" s="35"/>
      <c r="C29" s="31" t="s">
        <v>44</v>
      </c>
      <c r="D29" s="29" t="s">
        <v>10</v>
      </c>
      <c r="E29" s="29" t="s">
        <v>11</v>
      </c>
      <c r="F29" s="29" t="s">
        <v>12</v>
      </c>
      <c r="G29" s="29" t="s">
        <v>13</v>
      </c>
      <c r="H29" s="29" t="s">
        <v>14</v>
      </c>
      <c r="I29" s="29" t="s">
        <v>15</v>
      </c>
      <c r="J29" s="30" t="s">
        <v>16</v>
      </c>
    </row>
    <row r="30" spans="1:10" ht="20">
      <c r="B30" s="36" t="s">
        <v>57</v>
      </c>
      <c r="C30" s="32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8">
        <v>5</v>
      </c>
    </row>
    <row r="31" spans="1:10" ht="20">
      <c r="B31" s="37" t="s">
        <v>58</v>
      </c>
      <c r="C31" s="3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3</v>
      </c>
    </row>
    <row r="32" spans="1:10" ht="21" thickBot="1">
      <c r="A32" s="4"/>
      <c r="B32" s="38" t="s">
        <v>59</v>
      </c>
      <c r="C32" s="34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6">
        <v>5</v>
      </c>
    </row>
    <row r="33" spans="2:11">
      <c r="B33" s="4"/>
    </row>
    <row r="34" spans="2:11">
      <c r="B34" s="4"/>
    </row>
    <row r="35" spans="2:11">
      <c r="B35" s="4"/>
    </row>
    <row r="36" spans="2:11">
      <c r="B36" s="4"/>
    </row>
    <row r="38" spans="2:11">
      <c r="C38" s="6"/>
      <c r="D38" s="7">
        <v>8.3333333333333332E-3</v>
      </c>
      <c r="E38" s="7">
        <v>1.6666666666666666E-2</v>
      </c>
      <c r="F38" s="7">
        <v>8.3333333333333329E-2</v>
      </c>
      <c r="G38" s="7">
        <v>0.5</v>
      </c>
      <c r="H38" s="7">
        <v>2</v>
      </c>
      <c r="I38" s="7">
        <v>24</v>
      </c>
      <c r="J38" s="7">
        <v>48</v>
      </c>
      <c r="K38" s="8">
        <v>50</v>
      </c>
    </row>
    <row r="39" spans="2:11">
      <c r="C39" s="9" t="s">
        <v>19</v>
      </c>
      <c r="D39" s="2">
        <v>5</v>
      </c>
      <c r="E39" s="2">
        <v>5</v>
      </c>
      <c r="F39" s="2">
        <v>5</v>
      </c>
      <c r="G39" s="2">
        <v>5</v>
      </c>
      <c r="H39" s="2">
        <v>5</v>
      </c>
      <c r="I39" s="2">
        <v>5</v>
      </c>
      <c r="J39" s="2">
        <v>5</v>
      </c>
      <c r="K39" s="10">
        <v>3</v>
      </c>
    </row>
    <row r="40" spans="2:11">
      <c r="C40" s="9" t="s">
        <v>20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10">
        <v>5</v>
      </c>
    </row>
    <row r="41" spans="2:11">
      <c r="C41" s="11" t="s">
        <v>21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2">
        <v>1</v>
      </c>
    </row>
    <row r="42" spans="2:11">
      <c r="C42" s="13" t="s">
        <v>22</v>
      </c>
      <c r="D42" s="7">
        <f>AVERAGE(D39:D41)</f>
        <v>1.6666666666666667</v>
      </c>
      <c r="E42" s="7">
        <f t="shared" ref="E42:K42" si="0">AVERAGE(E39:E41)</f>
        <v>1.6666666666666667</v>
      </c>
      <c r="F42" s="7">
        <f t="shared" si="0"/>
        <v>1.6666666666666667</v>
      </c>
      <c r="G42" s="7">
        <f t="shared" si="0"/>
        <v>1.6666666666666667</v>
      </c>
      <c r="H42" s="7">
        <f t="shared" si="0"/>
        <v>1.6666666666666667</v>
      </c>
      <c r="I42" s="7">
        <f t="shared" si="0"/>
        <v>1.6666666666666667</v>
      </c>
      <c r="J42" s="7">
        <f t="shared" si="0"/>
        <v>2.3333333333333335</v>
      </c>
      <c r="K42" s="14">
        <f t="shared" si="0"/>
        <v>3</v>
      </c>
    </row>
    <row r="43" spans="2:11">
      <c r="C43" s="11" t="s">
        <v>23</v>
      </c>
      <c r="D43" s="1">
        <f t="shared" ref="D43:K43" si="1">_xlfn.STDEV.P(D39:D41)</f>
        <v>2.3570226039551585</v>
      </c>
      <c r="E43" s="1">
        <f t="shared" si="1"/>
        <v>2.3570226039551585</v>
      </c>
      <c r="F43" s="1">
        <f t="shared" si="1"/>
        <v>2.3570226039551585</v>
      </c>
      <c r="G43" s="1">
        <f t="shared" si="1"/>
        <v>2.3570226039551585</v>
      </c>
      <c r="H43" s="1">
        <f t="shared" si="1"/>
        <v>2.3570226039551585</v>
      </c>
      <c r="I43" s="1">
        <f t="shared" si="1"/>
        <v>2.3570226039551585</v>
      </c>
      <c r="J43" s="1">
        <f t="shared" si="1"/>
        <v>2.0548046676563256</v>
      </c>
      <c r="K43" s="12">
        <f t="shared" si="1"/>
        <v>1.6329931618554521</v>
      </c>
    </row>
    <row r="44" spans="2:11">
      <c r="C44" s="9" t="s">
        <v>24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10">
        <v>5</v>
      </c>
    </row>
    <row r="45" spans="2:11">
      <c r="C45" s="9" t="s">
        <v>25</v>
      </c>
      <c r="D45" s="2">
        <v>5</v>
      </c>
      <c r="E45" s="2">
        <v>5</v>
      </c>
      <c r="F45" s="2">
        <v>5</v>
      </c>
      <c r="G45" s="2">
        <v>5</v>
      </c>
      <c r="H45" s="2">
        <v>4</v>
      </c>
      <c r="I45" s="2">
        <v>4</v>
      </c>
      <c r="J45" s="2">
        <v>5</v>
      </c>
      <c r="K45" s="10">
        <v>4</v>
      </c>
    </row>
    <row r="46" spans="2:11">
      <c r="C46" s="11" t="s">
        <v>26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  <c r="I46" s="1">
        <v>5</v>
      </c>
      <c r="J46" s="1">
        <v>5</v>
      </c>
      <c r="K46" s="12">
        <v>5</v>
      </c>
    </row>
    <row r="47" spans="2:11">
      <c r="C47" s="13" t="s">
        <v>27</v>
      </c>
      <c r="D47" s="7">
        <f>AVERAGE(D44:D46)</f>
        <v>5</v>
      </c>
      <c r="E47" s="7">
        <f t="shared" ref="E47:K47" si="2">AVERAGE(E44:E46)</f>
        <v>5</v>
      </c>
      <c r="F47" s="7">
        <f t="shared" si="2"/>
        <v>5</v>
      </c>
      <c r="G47" s="7">
        <f t="shared" si="2"/>
        <v>5</v>
      </c>
      <c r="H47" s="7">
        <f t="shared" si="2"/>
        <v>4.666666666666667</v>
      </c>
      <c r="I47" s="7">
        <f t="shared" si="2"/>
        <v>4.666666666666667</v>
      </c>
      <c r="J47" s="7">
        <f t="shared" si="2"/>
        <v>5</v>
      </c>
      <c r="K47" s="14">
        <f t="shared" si="2"/>
        <v>4.666666666666667</v>
      </c>
    </row>
    <row r="48" spans="2:11">
      <c r="C48" s="13" t="s">
        <v>28</v>
      </c>
      <c r="D48" s="7">
        <f t="shared" ref="D48:K48" si="3">_xlfn.STDEV.P(D44:D46)</f>
        <v>0</v>
      </c>
      <c r="E48" s="7">
        <f t="shared" si="3"/>
        <v>0</v>
      </c>
      <c r="F48" s="7">
        <f t="shared" si="3"/>
        <v>0</v>
      </c>
      <c r="G48" s="7">
        <f t="shared" si="3"/>
        <v>0</v>
      </c>
      <c r="H48" s="7">
        <f t="shared" si="3"/>
        <v>0.47140452079103168</v>
      </c>
      <c r="I48" s="7">
        <f t="shared" si="3"/>
        <v>0.47140452079103168</v>
      </c>
      <c r="J48" s="7">
        <f t="shared" si="3"/>
        <v>0</v>
      </c>
      <c r="K48" s="14">
        <f t="shared" si="3"/>
        <v>0.47140452079103168</v>
      </c>
    </row>
    <row r="49" spans="3:11">
      <c r="C49" s="9" t="s">
        <v>29</v>
      </c>
      <c r="D49" s="2">
        <v>5</v>
      </c>
      <c r="E49" s="2">
        <v>5</v>
      </c>
      <c r="F49" s="2">
        <v>5</v>
      </c>
      <c r="G49" s="2">
        <v>5</v>
      </c>
      <c r="H49" s="2">
        <v>5</v>
      </c>
      <c r="I49" s="2">
        <v>5</v>
      </c>
      <c r="J49" s="2">
        <v>2</v>
      </c>
      <c r="K49" s="10">
        <v>4</v>
      </c>
    </row>
    <row r="50" spans="3:11">
      <c r="C50" s="9" t="s">
        <v>30</v>
      </c>
      <c r="D50" s="2">
        <v>5</v>
      </c>
      <c r="E50" s="2">
        <v>3</v>
      </c>
      <c r="F50" s="2">
        <v>2</v>
      </c>
      <c r="G50" s="2">
        <v>1</v>
      </c>
      <c r="H50" s="2">
        <v>0</v>
      </c>
      <c r="I50" s="2">
        <v>0</v>
      </c>
      <c r="J50" s="2">
        <v>0</v>
      </c>
      <c r="K50" s="10">
        <v>4</v>
      </c>
    </row>
    <row r="51" spans="3:11">
      <c r="C51" s="11" t="s">
        <v>31</v>
      </c>
      <c r="D51" s="1">
        <v>5</v>
      </c>
      <c r="E51" s="1">
        <v>5</v>
      </c>
      <c r="F51" s="1">
        <v>5</v>
      </c>
      <c r="G51" s="1">
        <v>5</v>
      </c>
      <c r="H51" s="1">
        <v>4</v>
      </c>
      <c r="I51" s="1">
        <v>4</v>
      </c>
      <c r="J51" s="1">
        <v>4</v>
      </c>
      <c r="K51" s="12">
        <v>4</v>
      </c>
    </row>
    <row r="52" spans="3:11">
      <c r="C52" s="13" t="s">
        <v>32</v>
      </c>
      <c r="D52" s="7">
        <f>AVERAGE(D49:D51)</f>
        <v>5</v>
      </c>
      <c r="E52" s="7">
        <f t="shared" ref="E52:K52" si="4">AVERAGE(E49:E51)</f>
        <v>4.333333333333333</v>
      </c>
      <c r="F52" s="7">
        <f t="shared" si="4"/>
        <v>4</v>
      </c>
      <c r="G52" s="7">
        <f t="shared" si="4"/>
        <v>3.6666666666666665</v>
      </c>
      <c r="H52" s="7">
        <f t="shared" si="4"/>
        <v>3</v>
      </c>
      <c r="I52" s="7">
        <f t="shared" si="4"/>
        <v>3</v>
      </c>
      <c r="J52" s="7">
        <f t="shared" si="4"/>
        <v>2</v>
      </c>
      <c r="K52" s="14">
        <f t="shared" si="4"/>
        <v>4</v>
      </c>
    </row>
    <row r="53" spans="3:11">
      <c r="C53" s="13" t="s">
        <v>33</v>
      </c>
      <c r="D53" s="7">
        <f t="shared" ref="D53:K53" si="5">_xlfn.STDEV.P(D49:D51)</f>
        <v>0</v>
      </c>
      <c r="E53" s="7">
        <f t="shared" si="5"/>
        <v>0.94280904158206336</v>
      </c>
      <c r="F53" s="7">
        <f t="shared" si="5"/>
        <v>1.4142135623730951</v>
      </c>
      <c r="G53" s="7">
        <f t="shared" si="5"/>
        <v>1.8856180831641267</v>
      </c>
      <c r="H53" s="7">
        <f t="shared" si="5"/>
        <v>2.1602468994692869</v>
      </c>
      <c r="I53" s="7">
        <f t="shared" si="5"/>
        <v>2.1602468994692869</v>
      </c>
      <c r="J53" s="7">
        <f t="shared" si="5"/>
        <v>1.6329931618554521</v>
      </c>
      <c r="K53" s="14">
        <f t="shared" si="5"/>
        <v>0</v>
      </c>
    </row>
    <row r="54" spans="3:11">
      <c r="C54" s="9" t="s">
        <v>34</v>
      </c>
      <c r="D54" s="2">
        <v>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0">
        <v>5</v>
      </c>
    </row>
    <row r="55" spans="3:11">
      <c r="C55" s="9" t="s">
        <v>35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10">
        <v>5</v>
      </c>
    </row>
    <row r="56" spans="3:11">
      <c r="C56" s="11" t="s">
        <v>36</v>
      </c>
      <c r="D56" s="1">
        <v>2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2">
        <v>3</v>
      </c>
    </row>
    <row r="57" spans="3:11">
      <c r="C57" s="13" t="s">
        <v>37</v>
      </c>
      <c r="D57" s="7">
        <f>AVERAGE(D54:D56)</f>
        <v>1.3333333333333333</v>
      </c>
      <c r="E57" s="7">
        <f t="shared" ref="E57:K57" si="6">AVERAGE(E54:E56)</f>
        <v>0.33333333333333331</v>
      </c>
      <c r="F57" s="7">
        <f t="shared" si="6"/>
        <v>0.33333333333333331</v>
      </c>
      <c r="G57" s="7">
        <f t="shared" si="6"/>
        <v>0</v>
      </c>
      <c r="H57" s="7">
        <f t="shared" si="6"/>
        <v>0</v>
      </c>
      <c r="I57" s="7">
        <f t="shared" si="6"/>
        <v>0</v>
      </c>
      <c r="J57" s="7">
        <f t="shared" si="6"/>
        <v>0</v>
      </c>
      <c r="K57" s="14">
        <f t="shared" si="6"/>
        <v>4.333333333333333</v>
      </c>
    </row>
    <row r="58" spans="3:11">
      <c r="C58" s="15" t="s">
        <v>38</v>
      </c>
      <c r="D58" s="7">
        <f t="shared" ref="D58:K58" si="7">_xlfn.STDEV.P(D54:D56)</f>
        <v>0.94280904158206336</v>
      </c>
      <c r="E58" s="7">
        <f t="shared" si="7"/>
        <v>0.47140452079103168</v>
      </c>
      <c r="F58" s="7">
        <f t="shared" si="7"/>
        <v>0.47140452079103168</v>
      </c>
      <c r="G58" s="7">
        <f t="shared" si="7"/>
        <v>0</v>
      </c>
      <c r="H58" s="7">
        <f t="shared" si="7"/>
        <v>0</v>
      </c>
      <c r="I58" s="7">
        <f t="shared" si="7"/>
        <v>0</v>
      </c>
      <c r="J58" s="7">
        <f t="shared" si="7"/>
        <v>0</v>
      </c>
      <c r="K58" s="8">
        <f t="shared" si="7"/>
        <v>0.94280904158206336</v>
      </c>
    </row>
    <row r="59" spans="3:11">
      <c r="C59" s="9" t="s">
        <v>39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10">
        <v>5</v>
      </c>
    </row>
    <row r="60" spans="3:11">
      <c r="C60" s="9" t="s">
        <v>40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10">
        <v>3</v>
      </c>
    </row>
    <row r="61" spans="3:11">
      <c r="C61" s="11" t="s">
        <v>41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5</v>
      </c>
    </row>
    <row r="62" spans="3:11">
      <c r="C62" s="13" t="s">
        <v>42</v>
      </c>
      <c r="D62" s="7">
        <f>AVERAGE(D59:D61)</f>
        <v>0</v>
      </c>
      <c r="E62" s="7">
        <f t="shared" ref="E62:K62" si="8">AVERAGE(E59:E61)</f>
        <v>0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0</v>
      </c>
      <c r="J62" s="7">
        <f t="shared" si="8"/>
        <v>0</v>
      </c>
      <c r="K62" s="14">
        <f t="shared" si="8"/>
        <v>4.333333333333333</v>
      </c>
    </row>
    <row r="63" spans="3:11" ht="19" thickBot="1">
      <c r="C63" s="16" t="s">
        <v>43</v>
      </c>
      <c r="D63" s="17">
        <f>_xlfn.STDEV.P(D59:D61)</f>
        <v>0</v>
      </c>
      <c r="E63" s="17">
        <f t="shared" ref="E63:K63" si="9">_xlfn.STDEV.P(E59:E61)</f>
        <v>0</v>
      </c>
      <c r="F63" s="17">
        <f t="shared" si="9"/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8">
        <f t="shared" si="9"/>
        <v>0.94280904158206336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5"/>
  <sheetViews>
    <sheetView zoomScale="106" workbookViewId="0">
      <selection activeCell="B1" sqref="B1"/>
    </sheetView>
  </sheetViews>
  <sheetFormatPr baseColWidth="10" defaultColWidth="8.83203125" defaultRowHeight="18"/>
  <sheetData>
    <row r="1" spans="2:17" ht="24">
      <c r="B1" s="39" t="s">
        <v>85</v>
      </c>
    </row>
    <row r="3" spans="2:17" ht="19" thickBot="1">
      <c r="B3" s="82" t="s">
        <v>61</v>
      </c>
      <c r="J3" s="2"/>
      <c r="K3" s="2"/>
      <c r="L3" s="2"/>
      <c r="M3" s="2"/>
      <c r="N3" s="2"/>
      <c r="O3" s="2"/>
      <c r="P3" s="2"/>
      <c r="Q3" s="2"/>
    </row>
    <row r="4" spans="2:17">
      <c r="B4" s="79"/>
      <c r="C4" s="40">
        <v>1</v>
      </c>
      <c r="D4" s="40">
        <v>2</v>
      </c>
      <c r="E4" s="80">
        <v>3</v>
      </c>
      <c r="F4" s="40" t="s">
        <v>0</v>
      </c>
      <c r="G4" s="40" t="s">
        <v>1</v>
      </c>
      <c r="H4" s="41" t="s">
        <v>9</v>
      </c>
      <c r="J4" s="2"/>
      <c r="K4" s="2"/>
      <c r="L4" s="2"/>
      <c r="M4" s="2"/>
      <c r="N4" s="2"/>
      <c r="O4" s="2"/>
      <c r="P4" s="2"/>
      <c r="Q4" s="2"/>
    </row>
    <row r="5" spans="2:17">
      <c r="B5" s="9" t="s">
        <v>2</v>
      </c>
      <c r="C5" s="2">
        <v>0</v>
      </c>
      <c r="D5" s="2">
        <v>1</v>
      </c>
      <c r="E5" s="19">
        <v>0</v>
      </c>
      <c r="F5" s="2">
        <f>AVERAGE(C5:E5)</f>
        <v>0.33333333333333331</v>
      </c>
      <c r="G5" s="2">
        <f>_xlfn.STDEV.S(C5:E5)</f>
        <v>0.57735026918962584</v>
      </c>
      <c r="H5" s="10">
        <f>STDEV(C5:E5)/SQRT(3)</f>
        <v>0.33333333333333337</v>
      </c>
      <c r="J5" s="2"/>
      <c r="K5" s="2"/>
      <c r="L5" s="2"/>
      <c r="M5" s="2"/>
      <c r="N5" s="2"/>
      <c r="O5" s="2"/>
      <c r="P5" s="2"/>
      <c r="Q5" s="2"/>
    </row>
    <row r="6" spans="2:17">
      <c r="B6" s="9" t="s">
        <v>3</v>
      </c>
      <c r="C6" s="2">
        <v>0</v>
      </c>
      <c r="D6" s="2">
        <v>0</v>
      </c>
      <c r="E6" s="19">
        <v>0</v>
      </c>
      <c r="F6" s="2">
        <f>SUM(C6:E6)</f>
        <v>0</v>
      </c>
      <c r="G6" s="2">
        <f t="shared" ref="G6:G11" si="0">_xlfn.STDEV.S(C6:E6)</f>
        <v>0</v>
      </c>
      <c r="H6" s="10">
        <f t="shared" ref="H6:H11" si="1">STDEV(C6:E6)/SQRT(3)</f>
        <v>0</v>
      </c>
      <c r="J6" s="2"/>
      <c r="K6" s="2"/>
      <c r="L6" s="2"/>
      <c r="M6" s="2"/>
      <c r="N6" s="2"/>
      <c r="O6" s="2"/>
      <c r="P6" s="2"/>
      <c r="Q6" s="2"/>
    </row>
    <row r="7" spans="2:17">
      <c r="B7" s="9" t="s">
        <v>4</v>
      </c>
      <c r="C7" s="2">
        <v>8</v>
      </c>
      <c r="D7" s="2">
        <v>1</v>
      </c>
      <c r="E7" s="19">
        <v>0</v>
      </c>
      <c r="F7" s="2">
        <f>AVERAGE(C7:E7)</f>
        <v>3</v>
      </c>
      <c r="G7" s="2">
        <f t="shared" si="0"/>
        <v>4.358898943540674</v>
      </c>
      <c r="H7" s="10">
        <f t="shared" si="1"/>
        <v>2.5166114784235836</v>
      </c>
      <c r="J7" s="2"/>
      <c r="K7" s="2"/>
      <c r="L7" s="2"/>
      <c r="M7" s="2"/>
      <c r="N7" s="2"/>
      <c r="O7" s="2"/>
      <c r="P7" s="2"/>
      <c r="Q7" s="2"/>
    </row>
    <row r="8" spans="2:17">
      <c r="B8" s="9" t="s">
        <v>5</v>
      </c>
      <c r="C8" s="2">
        <v>0</v>
      </c>
      <c r="D8" s="2">
        <v>0</v>
      </c>
      <c r="E8" s="19">
        <v>0</v>
      </c>
      <c r="F8" s="2">
        <f>AVERAGE(C8:E8)</f>
        <v>0</v>
      </c>
      <c r="G8" s="2">
        <f t="shared" si="0"/>
        <v>0</v>
      </c>
      <c r="H8" s="10">
        <f t="shared" si="1"/>
        <v>0</v>
      </c>
      <c r="J8" s="2"/>
      <c r="K8" s="2"/>
      <c r="L8" s="2"/>
      <c r="M8" s="2"/>
      <c r="N8" s="2"/>
      <c r="O8" s="2"/>
      <c r="P8" s="2"/>
      <c r="Q8" s="2"/>
    </row>
    <row r="9" spans="2:17">
      <c r="B9" s="9" t="s">
        <v>6</v>
      </c>
      <c r="C9" s="2">
        <v>2</v>
      </c>
      <c r="D9" s="2">
        <v>0</v>
      </c>
      <c r="E9" s="19">
        <v>0</v>
      </c>
      <c r="F9" s="2">
        <f>AVERAGE(C9:E9)</f>
        <v>0.66666666666666663</v>
      </c>
      <c r="G9" s="2">
        <f t="shared" si="0"/>
        <v>1.1547005383792517</v>
      </c>
      <c r="H9" s="10">
        <f t="shared" si="1"/>
        <v>0.66666666666666674</v>
      </c>
    </row>
    <row r="10" spans="2:17">
      <c r="B10" s="9" t="s">
        <v>7</v>
      </c>
      <c r="C10" s="2">
        <v>0</v>
      </c>
      <c r="D10" s="2">
        <v>1</v>
      </c>
      <c r="E10" s="19">
        <v>14</v>
      </c>
      <c r="F10" s="2">
        <f>AVERAGE(C10:E10)</f>
        <v>5</v>
      </c>
      <c r="G10" s="2">
        <f t="shared" si="0"/>
        <v>7.810249675906654</v>
      </c>
      <c r="H10" s="10">
        <f t="shared" si="1"/>
        <v>4.5092497528228943</v>
      </c>
    </row>
    <row r="11" spans="2:17" ht="19" thickBot="1">
      <c r="B11" s="16" t="s">
        <v>8</v>
      </c>
      <c r="C11" s="17">
        <v>27</v>
      </c>
      <c r="D11" s="17">
        <v>23</v>
      </c>
      <c r="E11" s="81">
        <v>30</v>
      </c>
      <c r="F11" s="17">
        <f>AVERAGE(C11:E11)</f>
        <v>26.666666666666668</v>
      </c>
      <c r="G11" s="17">
        <f t="shared" si="0"/>
        <v>3.5118845842842354</v>
      </c>
      <c r="H11" s="18">
        <f t="shared" si="1"/>
        <v>2.0275875100994005</v>
      </c>
    </row>
    <row r="14" spans="2:17" ht="19" thickBot="1">
      <c r="B14" s="82" t="s">
        <v>62</v>
      </c>
      <c r="C14" s="2"/>
      <c r="D14" s="2"/>
      <c r="E14" s="2"/>
      <c r="F14" s="2"/>
      <c r="G14" s="2"/>
    </row>
    <row r="15" spans="2:17">
      <c r="B15" s="79"/>
      <c r="C15" s="40">
        <v>1</v>
      </c>
      <c r="D15" s="40">
        <v>2</v>
      </c>
      <c r="E15" s="80">
        <v>3</v>
      </c>
      <c r="F15" s="40" t="s">
        <v>0</v>
      </c>
      <c r="G15" s="40" t="s">
        <v>1</v>
      </c>
      <c r="H15" s="41" t="s">
        <v>9</v>
      </c>
    </row>
    <row r="16" spans="2:17">
      <c r="B16" s="9" t="s">
        <v>2</v>
      </c>
      <c r="C16" s="2">
        <v>109</v>
      </c>
      <c r="D16" s="2">
        <v>49</v>
      </c>
      <c r="E16" s="19">
        <v>66</v>
      </c>
      <c r="F16" s="2">
        <f t="shared" ref="F16:F22" si="2">AVERAGE(C16:E16)</f>
        <v>74.666666666666671</v>
      </c>
      <c r="G16" s="2">
        <f>_xlfn.STDEV.S(C16:E16)</f>
        <v>30.924639582917276</v>
      </c>
      <c r="H16" s="10">
        <f t="shared" ref="H16:H22" si="3">STDEV(C16:E16)/SQRT(3)</f>
        <v>17.854348987789447</v>
      </c>
    </row>
    <row r="17" spans="2:8">
      <c r="B17" s="9" t="s">
        <v>3</v>
      </c>
      <c r="C17" s="2">
        <v>102</v>
      </c>
      <c r="D17" s="2">
        <v>52</v>
      </c>
      <c r="E17" s="19">
        <v>70</v>
      </c>
      <c r="F17" s="2">
        <f t="shared" si="2"/>
        <v>74.666666666666671</v>
      </c>
      <c r="G17" s="2">
        <f t="shared" ref="G17:G22" si="4">_xlfn.STDEV.S(C17:E17)</f>
        <v>25.324559884296782</v>
      </c>
      <c r="H17" s="10">
        <f t="shared" si="3"/>
        <v>14.621141466307545</v>
      </c>
    </row>
    <row r="18" spans="2:8">
      <c r="B18" s="9" t="s">
        <v>4</v>
      </c>
      <c r="C18" s="2">
        <v>104</v>
      </c>
      <c r="D18" s="2">
        <v>31</v>
      </c>
      <c r="E18" s="19">
        <v>61</v>
      </c>
      <c r="F18" s="2">
        <f t="shared" si="2"/>
        <v>65.333333333333329</v>
      </c>
      <c r="G18" s="2">
        <f t="shared" si="4"/>
        <v>36.692415201691659</v>
      </c>
      <c r="H18" s="10">
        <f t="shared" si="3"/>
        <v>21.184375793914196</v>
      </c>
    </row>
    <row r="19" spans="2:8">
      <c r="B19" s="9" t="s">
        <v>5</v>
      </c>
      <c r="C19" s="2">
        <v>75</v>
      </c>
      <c r="D19" s="2">
        <v>37</v>
      </c>
      <c r="E19" s="19">
        <v>31</v>
      </c>
      <c r="F19" s="2">
        <f t="shared" si="2"/>
        <v>47.666666666666664</v>
      </c>
      <c r="G19" s="2">
        <f t="shared" si="4"/>
        <v>23.86070689089771</v>
      </c>
      <c r="H19" s="10">
        <f t="shared" si="3"/>
        <v>13.775985546514551</v>
      </c>
    </row>
    <row r="20" spans="2:8">
      <c r="B20" s="9" t="s">
        <v>6</v>
      </c>
      <c r="C20" s="2">
        <v>26</v>
      </c>
      <c r="D20" s="2">
        <v>38</v>
      </c>
      <c r="E20" s="19">
        <v>28</v>
      </c>
      <c r="F20" s="2">
        <f t="shared" si="2"/>
        <v>30.666666666666668</v>
      </c>
      <c r="G20" s="2">
        <f t="shared" si="4"/>
        <v>6.4291005073286307</v>
      </c>
      <c r="H20" s="10">
        <f t="shared" si="3"/>
        <v>3.7118429085533449</v>
      </c>
    </row>
    <row r="21" spans="2:8">
      <c r="B21" s="9" t="s">
        <v>7</v>
      </c>
      <c r="C21" s="2">
        <v>26</v>
      </c>
      <c r="D21" s="2">
        <v>14</v>
      </c>
      <c r="E21" s="19">
        <v>13</v>
      </c>
      <c r="F21" s="2">
        <f t="shared" si="2"/>
        <v>17.666666666666668</v>
      </c>
      <c r="G21" s="2">
        <f t="shared" si="4"/>
        <v>7.2341781380702335</v>
      </c>
      <c r="H21" s="10">
        <f t="shared" si="3"/>
        <v>4.176654695380555</v>
      </c>
    </row>
    <row r="22" spans="2:8" ht="19" thickBot="1">
      <c r="B22" s="16" t="s">
        <v>8</v>
      </c>
      <c r="C22" s="17">
        <v>1</v>
      </c>
      <c r="D22" s="17">
        <v>12</v>
      </c>
      <c r="E22" s="81">
        <v>11</v>
      </c>
      <c r="F22" s="17">
        <f t="shared" si="2"/>
        <v>8</v>
      </c>
      <c r="G22" s="17">
        <f t="shared" si="4"/>
        <v>6.0827625302982193</v>
      </c>
      <c r="H22" s="18">
        <f t="shared" si="3"/>
        <v>3.5118845842842461</v>
      </c>
    </row>
    <row r="25" spans="2:8" ht="19" thickBot="1">
      <c r="B25" s="82" t="s">
        <v>63</v>
      </c>
      <c r="C25" s="2"/>
      <c r="D25" s="2"/>
      <c r="E25" s="2"/>
      <c r="F25" s="2"/>
      <c r="G25" s="2"/>
    </row>
    <row r="26" spans="2:8">
      <c r="B26" s="79"/>
      <c r="C26" s="40">
        <v>1</v>
      </c>
      <c r="D26" s="40">
        <v>2</v>
      </c>
      <c r="E26" s="80">
        <v>3</v>
      </c>
      <c r="F26" s="40" t="s">
        <v>0</v>
      </c>
      <c r="G26" s="40" t="s">
        <v>1</v>
      </c>
      <c r="H26" s="41" t="s">
        <v>9</v>
      </c>
    </row>
    <row r="27" spans="2:8">
      <c r="B27" s="9" t="s">
        <v>2</v>
      </c>
      <c r="C27" s="2">
        <v>34</v>
      </c>
      <c r="D27" s="2">
        <v>37</v>
      </c>
      <c r="E27" s="19">
        <v>61</v>
      </c>
      <c r="F27" s="2">
        <f t="shared" ref="F27:F33" si="5">AVERAGE(C27:E27)</f>
        <v>44</v>
      </c>
      <c r="G27" s="2">
        <f>_xlfn.STDEV.S(C27:E27)</f>
        <v>14.798648586948742</v>
      </c>
      <c r="H27" s="10">
        <f t="shared" ref="H27:H33" si="6">STDEV(C27:E27)/SQRT(3)</f>
        <v>8.5440037453175322</v>
      </c>
    </row>
    <row r="28" spans="2:8">
      <c r="B28" s="9" t="s">
        <v>3</v>
      </c>
      <c r="C28" s="2">
        <v>21</v>
      </c>
      <c r="D28" s="2">
        <v>32</v>
      </c>
      <c r="E28" s="19">
        <v>19</v>
      </c>
      <c r="F28" s="2">
        <f t="shared" si="5"/>
        <v>24</v>
      </c>
      <c r="G28" s="2">
        <f t="shared" ref="G28:G33" si="7">_xlfn.STDEV.S(C28:E28)</f>
        <v>7</v>
      </c>
      <c r="H28" s="10">
        <f t="shared" si="6"/>
        <v>4.0414518843273806</v>
      </c>
    </row>
    <row r="29" spans="2:8">
      <c r="B29" s="9" t="s">
        <v>4</v>
      </c>
      <c r="C29" s="2">
        <v>6</v>
      </c>
      <c r="D29" s="2">
        <v>0</v>
      </c>
      <c r="E29" s="19">
        <v>7</v>
      </c>
      <c r="F29" s="2">
        <f t="shared" si="5"/>
        <v>4.333333333333333</v>
      </c>
      <c r="G29" s="2">
        <f t="shared" si="7"/>
        <v>3.7859388972001824</v>
      </c>
      <c r="H29" s="10">
        <f t="shared" si="6"/>
        <v>2.1858128414340001</v>
      </c>
    </row>
    <row r="30" spans="2:8">
      <c r="B30" s="9" t="s">
        <v>5</v>
      </c>
      <c r="C30" s="2">
        <v>0</v>
      </c>
      <c r="D30" s="2">
        <v>0</v>
      </c>
      <c r="E30" s="19">
        <v>5</v>
      </c>
      <c r="F30" s="2">
        <f t="shared" si="5"/>
        <v>1.6666666666666667</v>
      </c>
      <c r="G30" s="2">
        <f t="shared" si="7"/>
        <v>2.8867513459481287</v>
      </c>
      <c r="H30" s="10">
        <f t="shared" si="6"/>
        <v>1.6666666666666667</v>
      </c>
    </row>
    <row r="31" spans="2:8">
      <c r="B31" s="9" t="s">
        <v>6</v>
      </c>
      <c r="C31" s="2">
        <v>0</v>
      </c>
      <c r="D31" s="2">
        <v>0</v>
      </c>
      <c r="E31" s="19">
        <v>0</v>
      </c>
      <c r="F31" s="2">
        <f t="shared" si="5"/>
        <v>0</v>
      </c>
      <c r="G31" s="2">
        <f t="shared" si="7"/>
        <v>0</v>
      </c>
      <c r="H31" s="10">
        <f t="shared" si="6"/>
        <v>0</v>
      </c>
    </row>
    <row r="32" spans="2:8">
      <c r="B32" s="9" t="s">
        <v>7</v>
      </c>
      <c r="C32" s="2">
        <v>0</v>
      </c>
      <c r="D32" s="2">
        <v>0</v>
      </c>
      <c r="E32" s="19">
        <v>0</v>
      </c>
      <c r="F32" s="2">
        <f t="shared" si="5"/>
        <v>0</v>
      </c>
      <c r="G32" s="2">
        <f t="shared" si="7"/>
        <v>0</v>
      </c>
      <c r="H32" s="10">
        <f t="shared" si="6"/>
        <v>0</v>
      </c>
    </row>
    <row r="33" spans="2:8" ht="19" thickBot="1">
      <c r="B33" s="16" t="s">
        <v>8</v>
      </c>
      <c r="C33" s="17">
        <v>73</v>
      </c>
      <c r="D33" s="17">
        <v>28</v>
      </c>
      <c r="E33" s="81">
        <v>0</v>
      </c>
      <c r="F33" s="17">
        <f t="shared" si="5"/>
        <v>33.666666666666664</v>
      </c>
      <c r="G33" s="17">
        <f t="shared" si="7"/>
        <v>36.8284310463171</v>
      </c>
      <c r="H33" s="18">
        <f t="shared" si="6"/>
        <v>21.262904578422749</v>
      </c>
    </row>
    <row r="36" spans="2:8" ht="19" thickBot="1">
      <c r="B36" s="82" t="s">
        <v>64</v>
      </c>
      <c r="C36" s="2"/>
      <c r="D36" s="2"/>
      <c r="E36" s="2"/>
      <c r="F36" s="2"/>
      <c r="G36" s="2"/>
    </row>
    <row r="37" spans="2:8">
      <c r="B37" s="79"/>
      <c r="C37" s="40">
        <v>0</v>
      </c>
      <c r="D37" s="40">
        <v>2</v>
      </c>
      <c r="E37" s="80">
        <v>3</v>
      </c>
      <c r="F37" s="40" t="s">
        <v>0</v>
      </c>
      <c r="G37" s="40" t="s">
        <v>1</v>
      </c>
      <c r="H37" s="41" t="s">
        <v>9</v>
      </c>
    </row>
    <row r="38" spans="2:8">
      <c r="B38" s="9" t="s">
        <v>2</v>
      </c>
      <c r="C38" s="2">
        <v>16</v>
      </c>
      <c r="D38" s="2">
        <v>9</v>
      </c>
      <c r="E38" s="19">
        <v>56</v>
      </c>
      <c r="F38" s="2">
        <f t="shared" ref="F38:F44" si="8">AVERAGE(C38:E38)</f>
        <v>27</v>
      </c>
      <c r="G38" s="2">
        <f>_xlfn.STDEV.S(C38:E38)</f>
        <v>25.357444666211933</v>
      </c>
      <c r="H38" s="10">
        <f t="shared" ref="H38:H44" si="9">STDEV(C38:E38)/SQRT(3)</f>
        <v>14.640127503998499</v>
      </c>
    </row>
    <row r="39" spans="2:8">
      <c r="B39" s="9" t="s">
        <v>3</v>
      </c>
      <c r="C39" s="2">
        <v>1</v>
      </c>
      <c r="D39" s="2">
        <v>2</v>
      </c>
      <c r="E39" s="19">
        <v>0</v>
      </c>
      <c r="F39" s="2">
        <f t="shared" si="8"/>
        <v>1</v>
      </c>
      <c r="G39" s="2">
        <f t="shared" ref="G39:G44" si="10">_xlfn.STDEV.S(C39:E39)</f>
        <v>1</v>
      </c>
      <c r="H39" s="10">
        <f t="shared" si="9"/>
        <v>0.57735026918962584</v>
      </c>
    </row>
    <row r="40" spans="2:8">
      <c r="B40" s="9" t="s">
        <v>4</v>
      </c>
      <c r="C40" s="2">
        <v>0</v>
      </c>
      <c r="D40" s="2">
        <v>0</v>
      </c>
      <c r="E40" s="19">
        <v>0</v>
      </c>
      <c r="F40" s="2">
        <f t="shared" si="8"/>
        <v>0</v>
      </c>
      <c r="G40" s="2">
        <f t="shared" si="10"/>
        <v>0</v>
      </c>
      <c r="H40" s="10">
        <f t="shared" si="9"/>
        <v>0</v>
      </c>
    </row>
    <row r="41" spans="2:8">
      <c r="B41" s="9" t="s">
        <v>5</v>
      </c>
      <c r="C41" s="2">
        <v>0</v>
      </c>
      <c r="D41" s="2">
        <v>0</v>
      </c>
      <c r="E41" s="19">
        <v>0</v>
      </c>
      <c r="F41" s="2">
        <f t="shared" si="8"/>
        <v>0</v>
      </c>
      <c r="G41" s="2">
        <f t="shared" si="10"/>
        <v>0</v>
      </c>
      <c r="H41" s="10">
        <f t="shared" si="9"/>
        <v>0</v>
      </c>
    </row>
    <row r="42" spans="2:8">
      <c r="B42" s="9" t="s">
        <v>6</v>
      </c>
      <c r="C42" s="2">
        <v>0</v>
      </c>
      <c r="D42" s="2">
        <v>0</v>
      </c>
      <c r="E42" s="19">
        <v>0</v>
      </c>
      <c r="F42" s="2">
        <f t="shared" si="8"/>
        <v>0</v>
      </c>
      <c r="G42" s="2">
        <f t="shared" si="10"/>
        <v>0</v>
      </c>
      <c r="H42" s="10">
        <f t="shared" si="9"/>
        <v>0</v>
      </c>
    </row>
    <row r="43" spans="2:8">
      <c r="B43" s="9" t="s">
        <v>7</v>
      </c>
      <c r="C43" s="2">
        <v>0</v>
      </c>
      <c r="D43" s="2">
        <v>0</v>
      </c>
      <c r="E43" s="19">
        <v>0</v>
      </c>
      <c r="F43" s="2">
        <f t="shared" si="8"/>
        <v>0</v>
      </c>
      <c r="G43" s="2">
        <f t="shared" si="10"/>
        <v>0</v>
      </c>
      <c r="H43" s="10">
        <f t="shared" si="9"/>
        <v>0</v>
      </c>
    </row>
    <row r="44" spans="2:8" ht="19" thickBot="1">
      <c r="B44" s="16" t="s">
        <v>8</v>
      </c>
      <c r="C44" s="17">
        <v>1</v>
      </c>
      <c r="D44" s="17">
        <v>57</v>
      </c>
      <c r="E44" s="81">
        <v>69</v>
      </c>
      <c r="F44" s="17">
        <f t="shared" si="8"/>
        <v>42.333333333333336</v>
      </c>
      <c r="G44" s="17">
        <f t="shared" si="10"/>
        <v>36.295086903509869</v>
      </c>
      <c r="H44" s="18">
        <f t="shared" si="9"/>
        <v>20.954978194002283</v>
      </c>
    </row>
    <row r="47" spans="2:8" ht="19" thickBot="1">
      <c r="B47" s="83" t="s">
        <v>65</v>
      </c>
      <c r="C47" s="2"/>
      <c r="D47" s="2"/>
      <c r="E47" s="2"/>
      <c r="F47" s="2"/>
      <c r="G47" s="2"/>
    </row>
    <row r="48" spans="2:8">
      <c r="B48" s="79"/>
      <c r="C48" s="40">
        <v>1</v>
      </c>
      <c r="D48" s="40">
        <v>2</v>
      </c>
      <c r="E48" s="80">
        <v>3</v>
      </c>
      <c r="F48" s="40" t="s">
        <v>66</v>
      </c>
      <c r="G48" s="40" t="s">
        <v>1</v>
      </c>
      <c r="H48" s="41" t="s">
        <v>9</v>
      </c>
    </row>
    <row r="49" spans="2:8">
      <c r="B49" s="9" t="s">
        <v>2</v>
      </c>
      <c r="C49" s="2">
        <v>1</v>
      </c>
      <c r="D49" s="2">
        <v>4</v>
      </c>
      <c r="E49" s="19">
        <v>0</v>
      </c>
      <c r="F49" s="2">
        <f t="shared" ref="F49:F55" si="11">AVERAGE(C49:E49)</f>
        <v>1.6666666666666667</v>
      </c>
      <c r="G49" s="2">
        <f>_xlfn.STDEV.S(C49:E49)</f>
        <v>2.0816659994661326</v>
      </c>
      <c r="H49" s="10">
        <f t="shared" ref="H49:H55" si="12">STDEV(C49:E49)/SQRT(3)</f>
        <v>1.2018504251546631</v>
      </c>
    </row>
    <row r="50" spans="2:8">
      <c r="B50" s="9" t="s">
        <v>3</v>
      </c>
      <c r="C50" s="2">
        <v>0</v>
      </c>
      <c r="D50" s="2">
        <v>0</v>
      </c>
      <c r="E50" s="19">
        <v>0</v>
      </c>
      <c r="F50" s="2">
        <f t="shared" si="11"/>
        <v>0</v>
      </c>
      <c r="G50" s="2">
        <f t="shared" ref="G50:G55" si="13">_xlfn.STDEV.S(C50:E50)</f>
        <v>0</v>
      </c>
      <c r="H50" s="10">
        <f t="shared" si="12"/>
        <v>0</v>
      </c>
    </row>
    <row r="51" spans="2:8">
      <c r="B51" s="9" t="s">
        <v>4</v>
      </c>
      <c r="C51" s="2">
        <v>0</v>
      </c>
      <c r="D51" s="2">
        <v>0</v>
      </c>
      <c r="E51" s="19">
        <v>0</v>
      </c>
      <c r="F51" s="2">
        <f t="shared" si="11"/>
        <v>0</v>
      </c>
      <c r="G51" s="2">
        <f t="shared" si="13"/>
        <v>0</v>
      </c>
      <c r="H51" s="10">
        <f t="shared" si="12"/>
        <v>0</v>
      </c>
    </row>
    <row r="52" spans="2:8">
      <c r="B52" s="9" t="s">
        <v>5</v>
      </c>
      <c r="C52" s="2">
        <v>0</v>
      </c>
      <c r="D52" s="2">
        <v>0</v>
      </c>
      <c r="E52" s="19">
        <v>0</v>
      </c>
      <c r="F52" s="2">
        <f t="shared" si="11"/>
        <v>0</v>
      </c>
      <c r="G52" s="2">
        <f t="shared" si="13"/>
        <v>0</v>
      </c>
      <c r="H52" s="10">
        <f t="shared" si="12"/>
        <v>0</v>
      </c>
    </row>
    <row r="53" spans="2:8">
      <c r="B53" s="9" t="s">
        <v>6</v>
      </c>
      <c r="C53" s="2">
        <v>0</v>
      </c>
      <c r="D53" s="2">
        <v>0</v>
      </c>
      <c r="E53" s="19">
        <v>0</v>
      </c>
      <c r="F53" s="2">
        <f t="shared" si="11"/>
        <v>0</v>
      </c>
      <c r="G53" s="2">
        <f t="shared" si="13"/>
        <v>0</v>
      </c>
      <c r="H53" s="10">
        <f t="shared" si="12"/>
        <v>0</v>
      </c>
    </row>
    <row r="54" spans="2:8">
      <c r="B54" s="9" t="s">
        <v>7</v>
      </c>
      <c r="C54" s="2">
        <v>0</v>
      </c>
      <c r="D54" s="2">
        <v>0</v>
      </c>
      <c r="E54" s="19">
        <v>0</v>
      </c>
      <c r="F54" s="2">
        <f t="shared" si="11"/>
        <v>0</v>
      </c>
      <c r="G54" s="2">
        <f t="shared" si="13"/>
        <v>0</v>
      </c>
      <c r="H54" s="10">
        <f t="shared" si="12"/>
        <v>0</v>
      </c>
    </row>
    <row r="55" spans="2:8" ht="19" thickBot="1">
      <c r="B55" s="16" t="s">
        <v>8</v>
      </c>
      <c r="C55" s="17">
        <v>47</v>
      </c>
      <c r="D55" s="17">
        <v>57</v>
      </c>
      <c r="E55" s="81">
        <v>3</v>
      </c>
      <c r="F55" s="17">
        <f t="shared" si="11"/>
        <v>35.666666666666664</v>
      </c>
      <c r="G55" s="17">
        <f t="shared" si="13"/>
        <v>28.728615235220325</v>
      </c>
      <c r="H55" s="18">
        <f t="shared" si="12"/>
        <v>16.586473739499638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7EDB-08EB-7243-BD73-BD8B6CBA0A47}">
  <dimension ref="A1:J17"/>
  <sheetViews>
    <sheetView tabSelected="1" zoomScaleNormal="100" workbookViewId="0">
      <selection activeCell="G18" sqref="G18"/>
    </sheetView>
  </sheetViews>
  <sheetFormatPr baseColWidth="10" defaultColWidth="14.83203125" defaultRowHeight="20"/>
  <cols>
    <col min="1" max="16384" width="14.83203125" style="42"/>
  </cols>
  <sheetData>
    <row r="1" spans="1:10" ht="24">
      <c r="A1" s="84"/>
      <c r="B1" s="39" t="s">
        <v>86</v>
      </c>
      <c r="C1" s="84"/>
      <c r="D1" s="84"/>
      <c r="E1" s="84"/>
      <c r="F1" s="84"/>
    </row>
    <row r="2" spans="1:10">
      <c r="A2" s="84"/>
      <c r="B2" s="84"/>
      <c r="C2" s="84"/>
      <c r="D2" s="84"/>
      <c r="E2" s="84"/>
      <c r="F2" s="84"/>
    </row>
    <row r="5" spans="1:10" ht="21" thickBot="1">
      <c r="A5" s="43"/>
      <c r="B5" s="44" t="s">
        <v>67</v>
      </c>
      <c r="C5" s="43" t="s">
        <v>68</v>
      </c>
      <c r="D5" s="43" t="s">
        <v>69</v>
      </c>
      <c r="E5" s="43" t="s">
        <v>70</v>
      </c>
      <c r="F5" s="43" t="s">
        <v>71</v>
      </c>
      <c r="G5" s="44" t="s">
        <v>72</v>
      </c>
      <c r="H5" s="43" t="s">
        <v>0</v>
      </c>
      <c r="I5" s="43" t="s">
        <v>1</v>
      </c>
      <c r="J5" s="43" t="s">
        <v>73</v>
      </c>
    </row>
    <row r="6" spans="1:10" ht="21" thickTop="1">
      <c r="A6" s="45" t="s">
        <v>74</v>
      </c>
      <c r="B6" s="46" t="s">
        <v>75</v>
      </c>
      <c r="C6" s="45">
        <v>10</v>
      </c>
      <c r="D6" s="45">
        <v>10</v>
      </c>
      <c r="E6" s="45">
        <v>10</v>
      </c>
      <c r="F6" s="45">
        <v>11</v>
      </c>
      <c r="G6" s="46">
        <v>10</v>
      </c>
      <c r="H6" s="45"/>
      <c r="I6" s="45"/>
      <c r="J6" s="45"/>
    </row>
    <row r="7" spans="1:10">
      <c r="A7" s="45"/>
      <c r="B7" s="46" t="s">
        <v>18</v>
      </c>
      <c r="C7" s="45">
        <v>10</v>
      </c>
      <c r="D7" s="45">
        <v>10</v>
      </c>
      <c r="E7" s="45">
        <v>10</v>
      </c>
      <c r="F7" s="45">
        <v>11</v>
      </c>
      <c r="G7" s="46">
        <v>10</v>
      </c>
      <c r="H7" s="45"/>
      <c r="I7" s="45"/>
      <c r="J7" s="45"/>
    </row>
    <row r="8" spans="1:10">
      <c r="A8" s="47"/>
      <c r="B8" s="48" t="s">
        <v>76</v>
      </c>
      <c r="C8" s="47">
        <v>9</v>
      </c>
      <c r="D8" s="47">
        <v>10</v>
      </c>
      <c r="E8" s="47">
        <v>10</v>
      </c>
      <c r="F8" s="47">
        <v>11</v>
      </c>
      <c r="G8" s="48">
        <v>10</v>
      </c>
      <c r="H8" s="47"/>
      <c r="I8" s="47"/>
      <c r="J8" s="47"/>
    </row>
    <row r="9" spans="1:10">
      <c r="A9" s="49" t="s">
        <v>77</v>
      </c>
      <c r="B9" s="50" t="s">
        <v>75</v>
      </c>
      <c r="C9" s="49">
        <v>9</v>
      </c>
      <c r="D9" s="49">
        <v>9</v>
      </c>
      <c r="E9" s="49">
        <v>6</v>
      </c>
      <c r="F9" s="49">
        <v>9</v>
      </c>
      <c r="G9" s="50">
        <v>8</v>
      </c>
      <c r="H9" s="49"/>
      <c r="I9" s="49"/>
      <c r="J9" s="49"/>
    </row>
    <row r="10" spans="1:10">
      <c r="A10" s="45"/>
      <c r="B10" s="46" t="s">
        <v>18</v>
      </c>
      <c r="C10" s="45">
        <v>8</v>
      </c>
      <c r="D10" s="45">
        <v>9</v>
      </c>
      <c r="E10" s="45">
        <v>6</v>
      </c>
      <c r="F10" s="45">
        <v>10</v>
      </c>
      <c r="G10" s="46">
        <v>10</v>
      </c>
      <c r="H10" s="45"/>
      <c r="I10" s="45"/>
      <c r="J10" s="45"/>
    </row>
    <row r="11" spans="1:10">
      <c r="A11" s="47"/>
      <c r="B11" s="48" t="s">
        <v>76</v>
      </c>
      <c r="C11" s="47">
        <v>6</v>
      </c>
      <c r="D11" s="47">
        <v>9</v>
      </c>
      <c r="E11" s="47">
        <v>6</v>
      </c>
      <c r="F11" s="47">
        <v>9</v>
      </c>
      <c r="G11" s="48">
        <v>9</v>
      </c>
      <c r="H11" s="47"/>
      <c r="I11" s="47"/>
      <c r="J11" s="47"/>
    </row>
    <row r="12" spans="1:10">
      <c r="A12" s="45" t="s">
        <v>78</v>
      </c>
      <c r="B12" s="50" t="s">
        <v>75</v>
      </c>
      <c r="C12" s="45">
        <v>5</v>
      </c>
      <c r="D12" s="45">
        <v>8</v>
      </c>
      <c r="E12" s="45">
        <v>3</v>
      </c>
      <c r="F12" s="45">
        <v>3</v>
      </c>
      <c r="G12" s="46">
        <v>7</v>
      </c>
      <c r="H12" s="45"/>
      <c r="I12" s="45"/>
      <c r="J12" s="45"/>
    </row>
    <row r="13" spans="1:10">
      <c r="A13" s="45" t="s">
        <v>79</v>
      </c>
      <c r="B13" s="46" t="s">
        <v>18</v>
      </c>
      <c r="C13" s="45">
        <v>6</v>
      </c>
      <c r="D13" s="45">
        <v>7</v>
      </c>
      <c r="E13" s="45">
        <v>5</v>
      </c>
      <c r="F13" s="45">
        <v>8</v>
      </c>
      <c r="G13" s="46">
        <v>8</v>
      </c>
      <c r="H13" s="45"/>
      <c r="I13" s="45"/>
      <c r="J13" s="45"/>
    </row>
    <row r="14" spans="1:10">
      <c r="A14" s="45"/>
      <c r="B14" s="48" t="s">
        <v>76</v>
      </c>
      <c r="C14" s="45">
        <v>5</v>
      </c>
      <c r="D14" s="45">
        <v>8</v>
      </c>
      <c r="E14" s="45">
        <v>6</v>
      </c>
      <c r="F14" s="45">
        <v>9</v>
      </c>
      <c r="G14" s="46">
        <v>8</v>
      </c>
      <c r="H14" s="45"/>
      <c r="I14" s="45"/>
      <c r="J14" s="45"/>
    </row>
    <row r="15" spans="1:10">
      <c r="A15" s="51" t="s">
        <v>80</v>
      </c>
      <c r="B15" s="46">
        <v>2</v>
      </c>
      <c r="C15" s="52">
        <f>C9/C6</f>
        <v>0.9</v>
      </c>
      <c r="D15" s="51">
        <f>9/10</f>
        <v>0.9</v>
      </c>
      <c r="E15" s="51">
        <f>6/10</f>
        <v>0.6</v>
      </c>
      <c r="F15" s="51">
        <f>9/11</f>
        <v>0.81818181818181823</v>
      </c>
      <c r="G15" s="53">
        <f>8/10</f>
        <v>0.8</v>
      </c>
      <c r="H15" s="54">
        <f t="shared" ref="H15:H17" si="0">AVERAGE(C15:G15)</f>
        <v>0.8036363636363637</v>
      </c>
      <c r="I15" s="55">
        <f t="shared" ref="I15:I17" si="1">STDEV(C15:G15)</f>
        <v>0.12274410658960082</v>
      </c>
      <c r="J15" s="55">
        <f t="shared" ref="J15:J17" si="2">I15/SQRT(10)</f>
        <v>3.8815094618562099E-2</v>
      </c>
    </row>
    <row r="16" spans="1:10">
      <c r="A16" s="56"/>
      <c r="B16" s="46">
        <v>24</v>
      </c>
      <c r="C16" s="57">
        <f>C10/C7</f>
        <v>0.8</v>
      </c>
      <c r="D16" s="56">
        <f>9/10</f>
        <v>0.9</v>
      </c>
      <c r="E16" s="56">
        <f>6/10</f>
        <v>0.6</v>
      </c>
      <c r="F16" s="56">
        <f>10/11</f>
        <v>0.90909090909090906</v>
      </c>
      <c r="G16" s="58">
        <f>1</f>
        <v>1</v>
      </c>
      <c r="H16" s="54">
        <f t="shared" si="0"/>
        <v>0.8418181818181818</v>
      </c>
      <c r="I16" s="55">
        <f t="shared" si="1"/>
        <v>0.15260817867449666</v>
      </c>
      <c r="J16" s="55">
        <f t="shared" si="2"/>
        <v>4.8258943418134526E-2</v>
      </c>
    </row>
    <row r="17" spans="1:10">
      <c r="A17" s="59"/>
      <c r="B17" s="48">
        <v>48</v>
      </c>
      <c r="C17" s="60">
        <f>C11/C8</f>
        <v>0.66666666666666663</v>
      </c>
      <c r="D17" s="59">
        <f>9/10</f>
        <v>0.9</v>
      </c>
      <c r="E17" s="59">
        <f>6/10</f>
        <v>0.6</v>
      </c>
      <c r="F17" s="59">
        <f>9/11</f>
        <v>0.81818181818181823</v>
      </c>
      <c r="G17" s="61">
        <f>9/10</f>
        <v>0.9</v>
      </c>
      <c r="H17" s="54">
        <f t="shared" si="0"/>
        <v>0.77696969696969698</v>
      </c>
      <c r="I17" s="55">
        <f t="shared" si="1"/>
        <v>0.1373466253697527</v>
      </c>
      <c r="J17" s="55">
        <f t="shared" si="2"/>
        <v>4.3432816510628448E-2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15E9-A443-164F-A959-E8F17790502D}">
  <dimension ref="A2:K30"/>
  <sheetViews>
    <sheetView workbookViewId="0">
      <selection activeCell="I10" sqref="I10"/>
    </sheetView>
  </sheetViews>
  <sheetFormatPr baseColWidth="10" defaultColWidth="8.83203125" defaultRowHeight="18"/>
  <cols>
    <col min="1" max="1" width="9" customWidth="1"/>
    <col min="2" max="2" width="15.6640625" customWidth="1"/>
    <col min="3" max="3" width="9" customWidth="1"/>
  </cols>
  <sheetData>
    <row r="2" spans="2:11" ht="24">
      <c r="B2" s="85" t="s">
        <v>87</v>
      </c>
      <c r="C2" s="21"/>
    </row>
    <row r="4" spans="2:11" ht="19" thickBot="1">
      <c r="B4" s="62" t="s">
        <v>81</v>
      </c>
      <c r="C4" s="63"/>
      <c r="D4" s="64" t="s">
        <v>68</v>
      </c>
      <c r="E4" s="64" t="s">
        <v>69</v>
      </c>
      <c r="F4" s="64" t="s">
        <v>70</v>
      </c>
      <c r="G4" s="64" t="s">
        <v>71</v>
      </c>
      <c r="H4" s="65" t="s">
        <v>72</v>
      </c>
      <c r="I4" s="64" t="s">
        <v>0</v>
      </c>
      <c r="J4" s="64" t="s">
        <v>1</v>
      </c>
      <c r="K4" s="64" t="s">
        <v>73</v>
      </c>
    </row>
    <row r="5" spans="2:11" ht="19" thickTop="1">
      <c r="B5" s="2" t="s">
        <v>74</v>
      </c>
      <c r="C5" s="19" t="s">
        <v>17</v>
      </c>
      <c r="D5" s="2">
        <v>11</v>
      </c>
      <c r="E5" s="2">
        <v>10</v>
      </c>
      <c r="F5" s="2">
        <v>11</v>
      </c>
      <c r="G5" s="2">
        <v>11</v>
      </c>
      <c r="H5" s="19">
        <v>8</v>
      </c>
      <c r="I5" s="2"/>
      <c r="J5" s="2"/>
      <c r="K5" s="2"/>
    </row>
    <row r="6" spans="2:11">
      <c r="B6" s="2"/>
      <c r="C6" s="19" t="s">
        <v>18</v>
      </c>
      <c r="D6" s="2">
        <v>11</v>
      </c>
      <c r="E6" s="2">
        <v>10</v>
      </c>
      <c r="F6" s="2">
        <v>11</v>
      </c>
      <c r="G6" s="2">
        <v>11</v>
      </c>
      <c r="H6" s="19">
        <v>8</v>
      </c>
      <c r="I6" s="2"/>
      <c r="J6" s="2"/>
      <c r="K6" s="2"/>
    </row>
    <row r="7" spans="2:11">
      <c r="B7" s="1"/>
      <c r="C7" s="20" t="s">
        <v>76</v>
      </c>
      <c r="D7" s="1">
        <v>11</v>
      </c>
      <c r="E7" s="1">
        <v>10</v>
      </c>
      <c r="F7" s="1">
        <v>11</v>
      </c>
      <c r="G7" s="1">
        <v>11</v>
      </c>
      <c r="H7" s="20">
        <v>8</v>
      </c>
      <c r="I7" s="1"/>
      <c r="J7" s="1"/>
      <c r="K7" s="1"/>
    </row>
    <row r="8" spans="2:11">
      <c r="B8" s="66" t="s">
        <v>77</v>
      </c>
      <c r="C8" s="19" t="s">
        <v>17</v>
      </c>
      <c r="D8" s="66">
        <v>9</v>
      </c>
      <c r="E8" s="66">
        <v>10</v>
      </c>
      <c r="F8" s="66">
        <v>11</v>
      </c>
      <c r="G8" s="66">
        <v>11</v>
      </c>
      <c r="H8" s="67">
        <v>8</v>
      </c>
      <c r="I8" s="66"/>
      <c r="J8" s="66"/>
      <c r="K8" s="66"/>
    </row>
    <row r="9" spans="2:11">
      <c r="B9" s="2"/>
      <c r="C9" s="19" t="s">
        <v>18</v>
      </c>
      <c r="D9" s="2">
        <v>10</v>
      </c>
      <c r="E9" s="2">
        <v>10</v>
      </c>
      <c r="F9" s="2">
        <v>11</v>
      </c>
      <c r="G9" s="2">
        <v>11</v>
      </c>
      <c r="H9" s="19">
        <v>8</v>
      </c>
      <c r="I9" s="2"/>
      <c r="J9" s="2"/>
      <c r="K9" s="2"/>
    </row>
    <row r="10" spans="2:11">
      <c r="B10" s="1"/>
      <c r="C10" s="20" t="s">
        <v>76</v>
      </c>
      <c r="D10" s="1">
        <v>10</v>
      </c>
      <c r="E10" s="1">
        <v>10</v>
      </c>
      <c r="F10" s="1">
        <v>11</v>
      </c>
      <c r="G10" s="1">
        <v>11</v>
      </c>
      <c r="H10" s="20">
        <v>8</v>
      </c>
      <c r="I10" s="1"/>
      <c r="J10" s="1"/>
      <c r="K10" s="1"/>
    </row>
    <row r="11" spans="2:11">
      <c r="B11" s="68" t="s">
        <v>80</v>
      </c>
      <c r="C11" s="19">
        <v>24</v>
      </c>
      <c r="D11" s="69">
        <f>9/11</f>
        <v>0.81818181818181823</v>
      </c>
      <c r="E11" s="68">
        <v>1</v>
      </c>
      <c r="F11" s="68">
        <v>1</v>
      </c>
      <c r="G11" s="68">
        <v>1</v>
      </c>
      <c r="H11" s="70">
        <v>1</v>
      </c>
      <c r="I11" s="71">
        <f t="shared" ref="I11:I13" si="0">AVERAGE(D11:H11)</f>
        <v>0.96363636363636362</v>
      </c>
      <c r="J11" s="72">
        <f t="shared" ref="J11:J13" si="1">STDEV(D11:H11)</f>
        <v>8.1311562818174143E-2</v>
      </c>
      <c r="K11" s="72">
        <f>J11/SQRT(10)</f>
        <v>2.5712973861328991E-2</v>
      </c>
    </row>
    <row r="12" spans="2:11">
      <c r="B12" s="73" t="s">
        <v>82</v>
      </c>
      <c r="C12" s="19">
        <v>48</v>
      </c>
      <c r="D12" s="69">
        <f>10/11</f>
        <v>0.90909090909090906</v>
      </c>
      <c r="E12" s="73">
        <v>1</v>
      </c>
      <c r="F12" s="73">
        <f>9/9</f>
        <v>1</v>
      </c>
      <c r="G12" s="73">
        <v>1</v>
      </c>
      <c r="H12" s="74">
        <v>1</v>
      </c>
      <c r="I12" s="71">
        <f t="shared" si="0"/>
        <v>0.98181818181818181</v>
      </c>
      <c r="J12" s="72">
        <f t="shared" si="1"/>
        <v>4.0655781409087099E-2</v>
      </c>
      <c r="K12" s="72">
        <f>J12/SQRT(10)</f>
        <v>1.2856486930664504E-2</v>
      </c>
    </row>
    <row r="13" spans="2:11">
      <c r="B13" s="75"/>
      <c r="C13" s="20">
        <v>72</v>
      </c>
      <c r="D13" s="69">
        <f>10/11</f>
        <v>0.90909090909090906</v>
      </c>
      <c r="E13" s="75">
        <v>1</v>
      </c>
      <c r="F13" s="75">
        <v>1</v>
      </c>
      <c r="G13" s="75">
        <v>1</v>
      </c>
      <c r="H13" s="76">
        <v>1</v>
      </c>
      <c r="I13" s="71">
        <f t="shared" si="0"/>
        <v>0.98181818181818181</v>
      </c>
      <c r="J13" s="72">
        <f t="shared" si="1"/>
        <v>4.0655781409087099E-2</v>
      </c>
      <c r="K13" s="72">
        <f>J13/SQRT(10)</f>
        <v>1.2856486930664504E-2</v>
      </c>
    </row>
    <row r="14" spans="2:11">
      <c r="B14" s="66"/>
      <c r="C14" s="19"/>
      <c r="D14" s="66"/>
      <c r="E14" s="66"/>
      <c r="F14" s="66"/>
      <c r="G14" s="66"/>
      <c r="H14" s="67"/>
      <c r="I14" s="66"/>
      <c r="J14" s="66"/>
      <c r="K14" s="66"/>
    </row>
    <row r="15" spans="2:11">
      <c r="B15" s="2"/>
      <c r="C15" s="19"/>
      <c r="D15" s="2"/>
      <c r="E15" s="2"/>
      <c r="F15" s="2"/>
      <c r="G15" s="2"/>
      <c r="H15" s="19"/>
      <c r="I15" s="2"/>
      <c r="J15" s="2"/>
      <c r="K15" s="2"/>
    </row>
    <row r="16" spans="2:11">
      <c r="B16" s="1"/>
      <c r="C16" s="20"/>
      <c r="D16" s="1"/>
      <c r="E16" s="1"/>
      <c r="F16" s="1"/>
      <c r="G16" s="1"/>
      <c r="H16" s="20"/>
      <c r="I16" s="1"/>
      <c r="J16" s="1"/>
      <c r="K16" s="1"/>
    </row>
    <row r="17" spans="1:11">
      <c r="C17" s="19"/>
      <c r="H17" s="19"/>
    </row>
    <row r="18" spans="1:11">
      <c r="C18" s="19"/>
      <c r="H18" s="19"/>
    </row>
    <row r="19" spans="1:11">
      <c r="C19" s="20"/>
      <c r="H19" s="19"/>
    </row>
    <row r="20" spans="1:11">
      <c r="I20">
        <v>0.96363636363636362</v>
      </c>
      <c r="J20">
        <v>0.97777777777777786</v>
      </c>
    </row>
    <row r="21" spans="1:11">
      <c r="I21">
        <v>0.98181818181818181</v>
      </c>
      <c r="J21">
        <v>0.96363636363636362</v>
      </c>
    </row>
    <row r="22" spans="1:11">
      <c r="B22" s="19">
        <v>24</v>
      </c>
      <c r="C22">
        <v>48</v>
      </c>
      <c r="D22">
        <v>72</v>
      </c>
      <c r="I22">
        <v>0.98181818181818181</v>
      </c>
      <c r="J22">
        <v>0.93863636363636371</v>
      </c>
    </row>
    <row r="23" spans="1:11">
      <c r="A23" s="68" t="s">
        <v>80</v>
      </c>
      <c r="B23" s="19">
        <v>96.363636363636402</v>
      </c>
      <c r="C23">
        <v>98.181818181818201</v>
      </c>
      <c r="D23">
        <v>98.181818181818201</v>
      </c>
    </row>
    <row r="24" spans="1:11">
      <c r="B24" s="20"/>
    </row>
    <row r="25" spans="1:11">
      <c r="B25">
        <v>2.5712973861328991E-2</v>
      </c>
      <c r="C25">
        <v>1.2856486930664504E-2</v>
      </c>
      <c r="D25">
        <v>1.2856486930664504E-2</v>
      </c>
    </row>
    <row r="28" spans="1:11">
      <c r="B28" s="68" t="s">
        <v>80</v>
      </c>
      <c r="C28" s="70" t="s">
        <v>83</v>
      </c>
      <c r="D28" s="69">
        <v>1</v>
      </c>
      <c r="E28" s="68">
        <v>1</v>
      </c>
      <c r="F28" s="68">
        <f>8/9</f>
        <v>0.88888888888888884</v>
      </c>
      <c r="G28" s="68">
        <v>1</v>
      </c>
      <c r="H28" s="70">
        <v>1</v>
      </c>
      <c r="I28" s="71">
        <f t="shared" ref="I28:I30" si="2">AVERAGE(D28:H28)</f>
        <v>0.97777777777777786</v>
      </c>
      <c r="J28" s="72">
        <f t="shared" ref="J28:J30" si="3">STDEV(D28:H28)</f>
        <v>4.9690399499995347E-2</v>
      </c>
      <c r="K28" s="72">
        <f>J28/SQRT(10)</f>
        <v>1.5713484026367727E-2</v>
      </c>
    </row>
    <row r="29" spans="1:11">
      <c r="B29" s="73" t="s">
        <v>82</v>
      </c>
      <c r="C29" s="74" t="s">
        <v>84</v>
      </c>
      <c r="D29" s="77">
        <f>9/11</f>
        <v>0.81818181818181823</v>
      </c>
      <c r="E29" s="73">
        <v>1</v>
      </c>
      <c r="F29" s="73">
        <f>9/9</f>
        <v>1</v>
      </c>
      <c r="G29" s="73">
        <v>1</v>
      </c>
      <c r="H29" s="74">
        <v>1</v>
      </c>
      <c r="I29" s="71">
        <f t="shared" si="2"/>
        <v>0.96363636363636362</v>
      </c>
      <c r="J29" s="72">
        <f t="shared" si="3"/>
        <v>8.1311562818174143E-2</v>
      </c>
      <c r="K29" s="72">
        <f>J29/SQRT(10)</f>
        <v>2.5712973861328991E-2</v>
      </c>
    </row>
    <row r="30" spans="1:11">
      <c r="B30" s="75"/>
      <c r="C30" s="76" t="s">
        <v>6</v>
      </c>
      <c r="D30" s="78">
        <f>9/11</f>
        <v>0.81818181818181823</v>
      </c>
      <c r="E30" s="75">
        <v>1</v>
      </c>
      <c r="F30" s="75">
        <f>7/8</f>
        <v>0.875</v>
      </c>
      <c r="G30" s="75">
        <v>1</v>
      </c>
      <c r="H30" s="76">
        <v>1</v>
      </c>
      <c r="I30" s="71">
        <f t="shared" si="2"/>
        <v>0.93863636363636371</v>
      </c>
      <c r="J30" s="72">
        <f t="shared" si="3"/>
        <v>8.6393535494310045E-2</v>
      </c>
      <c r="K30" s="72">
        <f>J30/SQRT(10)</f>
        <v>2.7320034727662059E-2</v>
      </c>
    </row>
  </sheetData>
  <mergeCells count="1">
    <mergeCell ref="B4:C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Figure 2</vt:lpstr>
      <vt:lpstr>Figure 3</vt:lpstr>
      <vt:lpstr>Figure 4</vt:lpstr>
      <vt:lpstr>Figure 5</vt:lpstr>
      <vt:lpstr>'Figure 2'!_Toc349221906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jamstec</dc:creator>
  <cp:lastModifiedBy>柴田 笙子</cp:lastModifiedBy>
  <dcterms:created xsi:type="dcterms:W3CDTF">2017-07-11T04:23:24Z</dcterms:created>
  <dcterms:modified xsi:type="dcterms:W3CDTF">2019-10-13T19:46:06Z</dcterms:modified>
</cp:coreProperties>
</file>