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! TUDOMANY\Sajat cikkek\- Edit LCA ox stressz\! Cancers re-revision\"/>
    </mc:Choice>
  </mc:AlternateContent>
  <bookViews>
    <workbookView xWindow="0" yWindow="0" windowWidth="20490" windowHeight="7755" firstSheet="15" activeTab="18"/>
  </bookViews>
  <sheets>
    <sheet name="NRF2 protein Fig2A" sheetId="2" r:id="rId1"/>
    <sheet name="KEAP1 protein Fig2B" sheetId="19" r:id="rId2"/>
    <sheet name="RA839  prolif. SRB Fig2C" sheetId="10" r:id="rId3"/>
    <sheet name="RA839, NRF2 targets mRNA Fig3" sheetId="13" r:id="rId4"/>
    <sheet name="GPX3 protein Fig4A" sheetId="8" r:id="rId5"/>
    <sheet name="NOX4 mRNA Fig4B" sheetId="18" r:id="rId6"/>
    <sheet name="iNOS protein Fig4C" sheetId="4" r:id="rId7"/>
    <sheet name="TBARS Fig4D" sheetId="14" r:id="rId8"/>
    <sheet name="TBARS, RA838 Fig5A" sheetId="6" r:id="rId9"/>
    <sheet name="GSH, NAC Fig5D" sheetId="15" r:id="rId10"/>
    <sheet name="ABTS assay,Fig6" sheetId="17" r:id="rId11"/>
    <sheet name="MCF7 NRF2, iNOS protein Fig7A,B" sheetId="20" r:id="rId12"/>
    <sheet name="SKBR NRF2, iNOS protein Fig7D,E" sheetId="16" r:id="rId13"/>
    <sheet name="CA, CDCA Fig8" sheetId="24" r:id="rId14"/>
    <sheet name="siRNA, NRF2 protein Fig9B" sheetId="7" r:id="rId15"/>
    <sheet name="qPCR, tumor, antiox.prooxFig10" sheetId="26" r:id="rId16"/>
    <sheet name="TMA human data Fig12 A,B,D" sheetId="21" r:id="rId17"/>
    <sheet name="TMA data for Fig12C" sheetId="23" r:id="rId18"/>
    <sheet name="Fig12E" sheetId="22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4" l="1"/>
  <c r="M4" i="14"/>
  <c r="K4" i="14"/>
  <c r="J4" i="14"/>
  <c r="F5" i="4"/>
  <c r="F4" i="4"/>
  <c r="F3" i="4"/>
  <c r="E5" i="4"/>
  <c r="E4" i="4"/>
  <c r="E3" i="4"/>
  <c r="E2" i="4"/>
  <c r="M7" i="18"/>
  <c r="L7" i="18"/>
  <c r="K7" i="18"/>
  <c r="I243" i="26"/>
  <c r="M247" i="26"/>
  <c r="M248" i="26"/>
  <c r="M249" i="26"/>
  <c r="M250" i="26"/>
  <c r="M251" i="26"/>
  <c r="M253" i="26"/>
  <c r="I247" i="26"/>
  <c r="I248" i="26"/>
  <c r="I249" i="26"/>
  <c r="I250" i="26"/>
  <c r="I251" i="26"/>
  <c r="I253" i="26"/>
  <c r="I220" i="26"/>
  <c r="M224" i="26"/>
  <c r="M225" i="26"/>
  <c r="M226" i="26"/>
  <c r="M227" i="26"/>
  <c r="M228" i="26"/>
  <c r="M230" i="26"/>
  <c r="I224" i="26"/>
  <c r="I225" i="26"/>
  <c r="I226" i="26"/>
  <c r="I227" i="26"/>
  <c r="I228" i="26"/>
  <c r="I230" i="26"/>
  <c r="I199" i="26"/>
  <c r="M201" i="26"/>
  <c r="M202" i="26"/>
  <c r="M203" i="26"/>
  <c r="M204" i="26"/>
  <c r="M205" i="26"/>
  <c r="M207" i="26"/>
  <c r="I201" i="26"/>
  <c r="I202" i="26"/>
  <c r="I203" i="26"/>
  <c r="I204" i="26"/>
  <c r="I205" i="26"/>
  <c r="I207" i="26"/>
  <c r="I180" i="26"/>
  <c r="M182" i="26"/>
  <c r="M183" i="26"/>
  <c r="M184" i="26"/>
  <c r="M185" i="26"/>
  <c r="M186" i="26"/>
  <c r="M188" i="26"/>
  <c r="I182" i="26"/>
  <c r="I183" i="26"/>
  <c r="I184" i="26"/>
  <c r="I185" i="26"/>
  <c r="I186" i="26"/>
  <c r="I188" i="26"/>
  <c r="I160" i="26"/>
  <c r="M162" i="26"/>
  <c r="M163" i="26"/>
  <c r="M164" i="26"/>
  <c r="M165" i="26"/>
  <c r="M166" i="26"/>
  <c r="M168" i="26"/>
  <c r="I162" i="26"/>
  <c r="I163" i="26"/>
  <c r="I164" i="26"/>
  <c r="I165" i="26"/>
  <c r="I166" i="26"/>
  <c r="I168" i="26"/>
  <c r="I140" i="26"/>
  <c r="M142" i="26"/>
  <c r="M143" i="26"/>
  <c r="M144" i="26"/>
  <c r="M145" i="26"/>
  <c r="M146" i="26"/>
  <c r="M148" i="26"/>
  <c r="I142" i="26"/>
  <c r="I143" i="26"/>
  <c r="I144" i="26"/>
  <c r="I145" i="26"/>
  <c r="I146" i="26"/>
  <c r="I148" i="26"/>
  <c r="I120" i="26"/>
  <c r="M122" i="26"/>
  <c r="M123" i="26"/>
  <c r="M124" i="26"/>
  <c r="M125" i="26"/>
  <c r="M126" i="26"/>
  <c r="M128" i="26"/>
  <c r="I122" i="26"/>
  <c r="I123" i="26"/>
  <c r="I124" i="26"/>
  <c r="I125" i="26"/>
  <c r="I126" i="26"/>
  <c r="I128" i="26"/>
  <c r="I98" i="26"/>
  <c r="M101" i="26"/>
  <c r="M102" i="26"/>
  <c r="M103" i="26"/>
  <c r="M104" i="26"/>
  <c r="M105" i="26"/>
  <c r="M107" i="26"/>
  <c r="I101" i="26"/>
  <c r="I102" i="26"/>
  <c r="I103" i="26"/>
  <c r="I104" i="26"/>
  <c r="I105" i="26"/>
  <c r="I107" i="26"/>
  <c r="I74" i="26"/>
  <c r="M78" i="26"/>
  <c r="M79" i="26"/>
  <c r="M80" i="26"/>
  <c r="M81" i="26"/>
  <c r="M82" i="26"/>
  <c r="M84" i="26"/>
  <c r="I78" i="26"/>
  <c r="I79" i="26"/>
  <c r="I80" i="26"/>
  <c r="I81" i="26"/>
  <c r="I82" i="26"/>
  <c r="I84" i="26"/>
  <c r="I52" i="26"/>
  <c r="M56" i="26"/>
  <c r="M57" i="26"/>
  <c r="M58" i="26"/>
  <c r="M59" i="26"/>
  <c r="M60" i="26"/>
  <c r="M62" i="26"/>
  <c r="I56" i="26"/>
  <c r="I57" i="26"/>
  <c r="I58" i="26"/>
  <c r="I59" i="26"/>
  <c r="I60" i="26"/>
  <c r="I62" i="26"/>
  <c r="I30" i="26"/>
  <c r="M34" i="26"/>
  <c r="M35" i="26"/>
  <c r="M36" i="26"/>
  <c r="M37" i="26"/>
  <c r="M38" i="26"/>
  <c r="M40" i="26"/>
  <c r="I34" i="26"/>
  <c r="I35" i="26"/>
  <c r="I36" i="26"/>
  <c r="I37" i="26"/>
  <c r="I38" i="26"/>
  <c r="I40" i="26"/>
  <c r="I9" i="26"/>
  <c r="M13" i="26"/>
  <c r="M14" i="26"/>
  <c r="M15" i="26"/>
  <c r="M16" i="26"/>
  <c r="M17" i="26"/>
  <c r="M19" i="26"/>
  <c r="I13" i="26"/>
  <c r="I14" i="26"/>
  <c r="I15" i="26"/>
  <c r="I16" i="26"/>
  <c r="I17" i="26"/>
  <c r="I19" i="26"/>
  <c r="L17" i="24"/>
  <c r="K17" i="24"/>
  <c r="J17" i="24"/>
  <c r="I17" i="24"/>
  <c r="F17" i="24"/>
  <c r="E17" i="24"/>
  <c r="D17" i="24"/>
  <c r="C17" i="24"/>
  <c r="L16" i="24"/>
  <c r="K16" i="24"/>
  <c r="J16" i="24"/>
  <c r="I16" i="24"/>
  <c r="F16" i="24"/>
  <c r="E16" i="24"/>
  <c r="D16" i="24"/>
  <c r="C16" i="24"/>
  <c r="L15" i="24"/>
  <c r="K15" i="24"/>
  <c r="J15" i="24"/>
  <c r="I15" i="24"/>
  <c r="F15" i="24"/>
  <c r="E15" i="24"/>
  <c r="D15" i="24"/>
  <c r="C15" i="24"/>
  <c r="L14" i="24"/>
  <c r="K14" i="24"/>
  <c r="J14" i="24"/>
  <c r="I14" i="24"/>
  <c r="F14" i="24"/>
  <c r="E14" i="24"/>
  <c r="D14" i="24"/>
  <c r="C14" i="24"/>
  <c r="L13" i="24"/>
  <c r="K13" i="24"/>
  <c r="J13" i="24"/>
  <c r="I13" i="24"/>
  <c r="F13" i="24"/>
  <c r="E13" i="24"/>
  <c r="D13" i="24"/>
  <c r="C13" i="24"/>
  <c r="L12" i="24"/>
  <c r="K12" i="24"/>
  <c r="J12" i="24"/>
  <c r="I12" i="24"/>
  <c r="F12" i="24"/>
  <c r="E12" i="24"/>
  <c r="D12" i="24"/>
  <c r="C12" i="24"/>
  <c r="K11" i="24"/>
  <c r="J11" i="24"/>
  <c r="I11" i="24"/>
  <c r="E11" i="24"/>
  <c r="D11" i="24"/>
  <c r="C11" i="24"/>
  <c r="Q14" i="23"/>
  <c r="K13" i="23"/>
  <c r="E13" i="23"/>
  <c r="K19" i="18"/>
  <c r="K20" i="18"/>
  <c r="K17" i="18"/>
  <c r="K12" i="18"/>
  <c r="K10" i="18"/>
  <c r="K9" i="18"/>
  <c r="K8" i="18"/>
  <c r="E18" i="8"/>
  <c r="E15" i="8"/>
  <c r="F18" i="8"/>
  <c r="E17" i="8"/>
  <c r="F17" i="8"/>
  <c r="E16" i="8"/>
  <c r="F16" i="8"/>
  <c r="E12" i="8"/>
  <c r="E9" i="8"/>
  <c r="F12" i="8"/>
  <c r="L11" i="8"/>
  <c r="K11" i="8"/>
  <c r="J11" i="8"/>
  <c r="E11" i="8"/>
  <c r="F11" i="8"/>
  <c r="L10" i="8"/>
  <c r="K10" i="8"/>
  <c r="J10" i="8"/>
  <c r="E10" i="8"/>
  <c r="F10" i="8"/>
  <c r="L9" i="8"/>
  <c r="K9" i="8"/>
  <c r="J9" i="8"/>
  <c r="L8" i="8"/>
  <c r="K8" i="8"/>
  <c r="J8" i="8"/>
  <c r="E6" i="8"/>
  <c r="E3" i="8"/>
  <c r="F6" i="8"/>
  <c r="E5" i="8"/>
  <c r="F5" i="8"/>
  <c r="E4" i="8"/>
  <c r="F4" i="8"/>
  <c r="L11" i="20"/>
  <c r="E17" i="20"/>
  <c r="E14" i="20"/>
  <c r="F17" i="20"/>
  <c r="E16" i="20"/>
  <c r="F16" i="20"/>
  <c r="E15" i="20"/>
  <c r="F15" i="20"/>
  <c r="E11" i="20"/>
  <c r="E8" i="20"/>
  <c r="F11" i="20"/>
  <c r="E10" i="20"/>
  <c r="F10" i="20"/>
  <c r="E9" i="20"/>
  <c r="F9" i="20"/>
  <c r="N11" i="20"/>
  <c r="M11" i="20"/>
  <c r="K11" i="20"/>
  <c r="L10" i="20"/>
  <c r="V14" i="14"/>
  <c r="V13" i="14"/>
  <c r="V12" i="14"/>
  <c r="V6" i="14"/>
  <c r="V5" i="14"/>
  <c r="V4" i="14"/>
  <c r="U12" i="14"/>
  <c r="G64" i="20"/>
  <c r="F64" i="20"/>
  <c r="E64" i="20"/>
  <c r="G63" i="20"/>
  <c r="F63" i="20"/>
  <c r="E63" i="20"/>
  <c r="G62" i="20"/>
  <c r="F62" i="20"/>
  <c r="E62" i="20"/>
  <c r="G61" i="20"/>
  <c r="F61" i="20"/>
  <c r="E61" i="20"/>
  <c r="F50" i="20"/>
  <c r="F49" i="20"/>
  <c r="F48" i="20"/>
  <c r="G48" i="20"/>
  <c r="F47" i="20"/>
  <c r="F44" i="20"/>
  <c r="F43" i="20"/>
  <c r="F42" i="20"/>
  <c r="F41" i="20"/>
  <c r="F38" i="20"/>
  <c r="F37" i="20"/>
  <c r="F36" i="20"/>
  <c r="F35" i="20"/>
  <c r="M8" i="18"/>
  <c r="K13" i="18"/>
  <c r="J7" i="18"/>
  <c r="J5" i="18"/>
  <c r="J4" i="18"/>
  <c r="J3" i="18"/>
  <c r="J2" i="18"/>
  <c r="F11" i="13"/>
  <c r="G32" i="10"/>
  <c r="F31" i="10"/>
  <c r="E31" i="10"/>
  <c r="F18" i="10"/>
  <c r="F16" i="10"/>
  <c r="C15" i="10"/>
  <c r="I13" i="19"/>
  <c r="F4" i="19"/>
  <c r="F5" i="2"/>
  <c r="F4" i="2"/>
  <c r="F3" i="2"/>
  <c r="E2" i="2"/>
  <c r="N10" i="20"/>
  <c r="M10" i="20"/>
  <c r="K10" i="20"/>
  <c r="N9" i="20"/>
  <c r="M9" i="20"/>
  <c r="L9" i="20"/>
  <c r="K9" i="20"/>
  <c r="F5" i="20"/>
  <c r="E5" i="20"/>
  <c r="E4" i="20"/>
  <c r="E3" i="20"/>
  <c r="F3" i="20"/>
  <c r="E2" i="20"/>
  <c r="G50" i="20"/>
  <c r="G36" i="20"/>
  <c r="G42" i="20"/>
  <c r="G38" i="20"/>
  <c r="G44" i="20"/>
  <c r="F4" i="20"/>
  <c r="G49" i="20"/>
  <c r="G37" i="20"/>
  <c r="G43" i="20"/>
  <c r="K15" i="19"/>
  <c r="J15" i="19"/>
  <c r="I15" i="19"/>
  <c r="L14" i="19"/>
  <c r="K14" i="19"/>
  <c r="J14" i="19"/>
  <c r="I14" i="19"/>
  <c r="L13" i="19"/>
  <c r="K13" i="19"/>
  <c r="J13" i="19"/>
  <c r="L12" i="19"/>
  <c r="K12" i="19"/>
  <c r="J12" i="19"/>
  <c r="I12" i="19"/>
  <c r="E23" i="19"/>
  <c r="F23" i="19"/>
  <c r="E22" i="19"/>
  <c r="E21" i="19"/>
  <c r="F22" i="19"/>
  <c r="E18" i="19"/>
  <c r="F18" i="19"/>
  <c r="E17" i="19"/>
  <c r="E16" i="19"/>
  <c r="F16" i="19"/>
  <c r="E15" i="19"/>
  <c r="E12" i="19"/>
  <c r="E11" i="19"/>
  <c r="E10" i="19"/>
  <c r="E9" i="19"/>
  <c r="F11" i="19"/>
  <c r="E6" i="19"/>
  <c r="E5" i="19"/>
  <c r="E4" i="19"/>
  <c r="E3" i="19"/>
  <c r="F5" i="19"/>
  <c r="F10" i="19"/>
  <c r="F6" i="19"/>
  <c r="F12" i="19"/>
  <c r="F17" i="19"/>
  <c r="O26" i="18"/>
  <c r="N26" i="18"/>
  <c r="M26" i="18"/>
  <c r="K15" i="18"/>
  <c r="O29" i="18"/>
  <c r="N29" i="18"/>
  <c r="M29" i="18"/>
  <c r="L29" i="18"/>
  <c r="O28" i="18"/>
  <c r="N28" i="18"/>
  <c r="M28" i="18"/>
  <c r="L28" i="18"/>
  <c r="O27" i="18"/>
  <c r="N27" i="18"/>
  <c r="M27" i="18"/>
  <c r="L27" i="18"/>
  <c r="L26" i="18"/>
  <c r="J20" i="18"/>
  <c r="J19" i="18"/>
  <c r="J18" i="18"/>
  <c r="J17" i="18"/>
  <c r="J15" i="18"/>
  <c r="J14" i="18"/>
  <c r="K14" i="18"/>
  <c r="J13" i="18"/>
  <c r="J12" i="18"/>
  <c r="J10" i="18"/>
  <c r="J9" i="18"/>
  <c r="J8" i="18"/>
  <c r="L19" i="18"/>
  <c r="M19" i="18"/>
  <c r="L9" i="18"/>
  <c r="M9" i="18"/>
  <c r="L12" i="18"/>
  <c r="M12" i="18"/>
  <c r="L8" i="18"/>
  <c r="L10" i="18"/>
  <c r="M10" i="18"/>
  <c r="L14" i="18"/>
  <c r="M14" i="18"/>
  <c r="L17" i="18"/>
  <c r="M17" i="18"/>
  <c r="K18" i="18"/>
  <c r="L18" i="18"/>
  <c r="M18" i="18"/>
  <c r="L20" i="18"/>
  <c r="M20" i="18"/>
  <c r="L13" i="18"/>
  <c r="M13" i="18"/>
  <c r="L15" i="18"/>
  <c r="M15" i="18"/>
  <c r="V20" i="17"/>
  <c r="U20" i="17"/>
  <c r="T20" i="17"/>
  <c r="S20" i="17"/>
  <c r="R20" i="17"/>
  <c r="Q20" i="17"/>
  <c r="P20" i="17"/>
  <c r="O20" i="17"/>
  <c r="N20" i="17"/>
  <c r="L20" i="17"/>
  <c r="K20" i="17"/>
  <c r="J20" i="17"/>
  <c r="I20" i="17"/>
  <c r="H20" i="17"/>
  <c r="G20" i="17"/>
  <c r="F20" i="17"/>
  <c r="E20" i="17"/>
  <c r="D20" i="17"/>
  <c r="V18" i="17"/>
  <c r="U18" i="17"/>
  <c r="T18" i="17"/>
  <c r="S18" i="17"/>
  <c r="R18" i="17"/>
  <c r="Q18" i="17"/>
  <c r="P18" i="17"/>
  <c r="O18" i="17"/>
  <c r="N18" i="17"/>
  <c r="L18" i="17"/>
  <c r="K18" i="17"/>
  <c r="J18" i="17"/>
  <c r="I18" i="17"/>
  <c r="H18" i="17"/>
  <c r="G18" i="17"/>
  <c r="F18" i="17"/>
  <c r="E18" i="17"/>
  <c r="D18" i="17"/>
  <c r="V17" i="17"/>
  <c r="U17" i="17"/>
  <c r="T17" i="17"/>
  <c r="S17" i="17"/>
  <c r="R17" i="17"/>
  <c r="Q17" i="17"/>
  <c r="P17" i="17"/>
  <c r="O17" i="17"/>
  <c r="N17" i="17"/>
  <c r="L17" i="17"/>
  <c r="K17" i="17"/>
  <c r="J17" i="17"/>
  <c r="I17" i="17"/>
  <c r="H17" i="17"/>
  <c r="G17" i="17"/>
  <c r="F17" i="17"/>
  <c r="E17" i="17"/>
  <c r="D17" i="17"/>
  <c r="D32" i="16"/>
  <c r="J32" i="16"/>
  <c r="I32" i="16"/>
  <c r="H32" i="16"/>
  <c r="C32" i="16"/>
  <c r="B32" i="16"/>
  <c r="J31" i="16"/>
  <c r="I31" i="16"/>
  <c r="H31" i="16"/>
  <c r="D31" i="16"/>
  <c r="C31" i="16"/>
  <c r="B31" i="16"/>
  <c r="J30" i="16"/>
  <c r="I30" i="16"/>
  <c r="H30" i="16"/>
  <c r="D30" i="16"/>
  <c r="C30" i="16"/>
  <c r="B30" i="16"/>
  <c r="J29" i="16"/>
  <c r="I29" i="16"/>
  <c r="H29" i="16"/>
  <c r="D29" i="16"/>
  <c r="C29" i="16"/>
  <c r="B29" i="16"/>
  <c r="J20" i="16"/>
  <c r="D20" i="16"/>
  <c r="J19" i="16"/>
  <c r="D19" i="16"/>
  <c r="J18" i="16"/>
  <c r="D18" i="16"/>
  <c r="E18" i="16"/>
  <c r="J17" i="16"/>
  <c r="D17" i="16"/>
  <c r="J14" i="16"/>
  <c r="D14" i="16"/>
  <c r="E14" i="16"/>
  <c r="J13" i="16"/>
  <c r="D13" i="16"/>
  <c r="E13" i="16"/>
  <c r="J12" i="16"/>
  <c r="D12" i="16"/>
  <c r="E12" i="16"/>
  <c r="J11" i="16"/>
  <c r="K14" i="16"/>
  <c r="D11" i="16"/>
  <c r="J8" i="16"/>
  <c r="K8" i="16"/>
  <c r="D8" i="16"/>
  <c r="J7" i="16"/>
  <c r="K7" i="16"/>
  <c r="D7" i="16"/>
  <c r="J6" i="16"/>
  <c r="K6" i="16"/>
  <c r="D6" i="16"/>
  <c r="J5" i="16"/>
  <c r="D5" i="16"/>
  <c r="E8" i="16"/>
  <c r="E19" i="16"/>
  <c r="E20" i="16"/>
  <c r="K19" i="16"/>
  <c r="K18" i="16"/>
  <c r="K20" i="16"/>
  <c r="E6" i="16"/>
  <c r="E7" i="16"/>
  <c r="K12" i="16"/>
  <c r="K13" i="16"/>
  <c r="I3" i="6"/>
  <c r="C32" i="14"/>
  <c r="U3" i="14"/>
  <c r="U11" i="14"/>
  <c r="U19" i="14"/>
  <c r="E34" i="14"/>
  <c r="D34" i="14"/>
  <c r="C34" i="14"/>
  <c r="E33" i="14"/>
  <c r="D33" i="14"/>
  <c r="C33" i="14"/>
  <c r="E32" i="14"/>
  <c r="D32" i="14"/>
  <c r="E31" i="14"/>
  <c r="D31" i="14"/>
  <c r="C31" i="14"/>
  <c r="M22" i="14"/>
  <c r="S22" i="14"/>
  <c r="L22" i="14"/>
  <c r="R22" i="14"/>
  <c r="K22" i="14"/>
  <c r="Q22" i="14"/>
  <c r="J22" i="14"/>
  <c r="U22" i="14"/>
  <c r="M21" i="14"/>
  <c r="S21" i="14"/>
  <c r="L21" i="14"/>
  <c r="R21" i="14"/>
  <c r="K21" i="14"/>
  <c r="Q21" i="14"/>
  <c r="J21" i="14"/>
  <c r="U21" i="14"/>
  <c r="M20" i="14"/>
  <c r="S20" i="14"/>
  <c r="L20" i="14"/>
  <c r="R20" i="14"/>
  <c r="K20" i="14"/>
  <c r="Q20" i="14"/>
  <c r="J20" i="14"/>
  <c r="U20" i="14"/>
  <c r="S19" i="14"/>
  <c r="R19" i="14"/>
  <c r="Q19" i="14"/>
  <c r="P19" i="14"/>
  <c r="V19" i="14"/>
  <c r="M14" i="14"/>
  <c r="S14" i="14"/>
  <c r="L14" i="14"/>
  <c r="R14" i="14"/>
  <c r="K14" i="14"/>
  <c r="Q14" i="14"/>
  <c r="J14" i="14"/>
  <c r="P14" i="14"/>
  <c r="M13" i="14"/>
  <c r="S13" i="14"/>
  <c r="L13" i="14"/>
  <c r="R13" i="14"/>
  <c r="K13" i="14"/>
  <c r="Q13" i="14"/>
  <c r="J13" i="14"/>
  <c r="U13" i="14"/>
  <c r="M12" i="14"/>
  <c r="S12" i="14"/>
  <c r="L12" i="14"/>
  <c r="R12" i="14"/>
  <c r="K12" i="14"/>
  <c r="Q12" i="14"/>
  <c r="J12" i="14"/>
  <c r="P12" i="14"/>
  <c r="S11" i="14"/>
  <c r="R11" i="14"/>
  <c r="Q11" i="14"/>
  <c r="P11" i="14"/>
  <c r="V11" i="14"/>
  <c r="M6" i="14"/>
  <c r="S6" i="14"/>
  <c r="L6" i="14"/>
  <c r="R6" i="14"/>
  <c r="K6" i="14"/>
  <c r="Q6" i="14"/>
  <c r="J6" i="14"/>
  <c r="U6" i="14"/>
  <c r="M5" i="14"/>
  <c r="S5" i="14"/>
  <c r="L5" i="14"/>
  <c r="R5" i="14"/>
  <c r="K5" i="14"/>
  <c r="Q5" i="14"/>
  <c r="J5" i="14"/>
  <c r="P5" i="14"/>
  <c r="S4" i="14"/>
  <c r="L4" i="14"/>
  <c r="R4" i="14"/>
  <c r="Q4" i="14"/>
  <c r="S3" i="14"/>
  <c r="R3" i="14"/>
  <c r="Q3" i="14"/>
  <c r="P3" i="14"/>
  <c r="V3" i="14"/>
  <c r="U14" i="14"/>
  <c r="U5" i="14"/>
  <c r="P21" i="14"/>
  <c r="V21" i="14"/>
  <c r="P20" i="14"/>
  <c r="V20" i="14"/>
  <c r="P22" i="14"/>
  <c r="V22" i="14"/>
  <c r="P13" i="14"/>
  <c r="P6" i="14"/>
  <c r="P4" i="14"/>
  <c r="L14" i="13"/>
  <c r="K14" i="13"/>
  <c r="J14" i="13"/>
  <c r="I14" i="13"/>
  <c r="H14" i="13"/>
  <c r="G14" i="13"/>
  <c r="F14" i="13"/>
  <c r="E14" i="13"/>
  <c r="D14" i="13"/>
  <c r="C14" i="13"/>
  <c r="B14" i="13"/>
  <c r="L13" i="13"/>
  <c r="K13" i="13"/>
  <c r="J13" i="13"/>
  <c r="I13" i="13"/>
  <c r="H13" i="13"/>
  <c r="G13" i="13"/>
  <c r="F13" i="13"/>
  <c r="E13" i="13"/>
  <c r="D13" i="13"/>
  <c r="C13" i="13"/>
  <c r="B13" i="13"/>
  <c r="L12" i="13"/>
  <c r="K12" i="13"/>
  <c r="J12" i="13"/>
  <c r="I12" i="13"/>
  <c r="H12" i="13"/>
  <c r="G12" i="13"/>
  <c r="F12" i="13"/>
  <c r="E12" i="13"/>
  <c r="D12" i="13"/>
  <c r="C12" i="13"/>
  <c r="B12" i="13"/>
  <c r="L11" i="13"/>
  <c r="K11" i="13"/>
  <c r="J11" i="13"/>
  <c r="I11" i="13"/>
  <c r="H11" i="13"/>
  <c r="G11" i="13"/>
  <c r="E11" i="13"/>
  <c r="D11" i="13"/>
  <c r="C11" i="13"/>
  <c r="B11" i="13"/>
  <c r="L11" i="6"/>
  <c r="L15" i="6"/>
  <c r="L14" i="6"/>
  <c r="L13" i="6"/>
  <c r="L12" i="6"/>
  <c r="L10" i="6"/>
  <c r="L7" i="6"/>
  <c r="L6" i="6"/>
  <c r="L5" i="6"/>
  <c r="L4" i="6"/>
  <c r="L3" i="6"/>
  <c r="K4" i="6"/>
  <c r="K3" i="6"/>
  <c r="G35" i="10"/>
  <c r="F35" i="10"/>
  <c r="E35" i="10"/>
  <c r="D35" i="10"/>
  <c r="G34" i="10"/>
  <c r="F34" i="10"/>
  <c r="E34" i="10"/>
  <c r="D34" i="10"/>
  <c r="G33" i="10"/>
  <c r="F33" i="10"/>
  <c r="E33" i="10"/>
  <c r="D33" i="10"/>
  <c r="C33" i="10"/>
  <c r="F32" i="10"/>
  <c r="E32" i="10"/>
  <c r="D32" i="10"/>
  <c r="C32" i="10"/>
  <c r="G31" i="10"/>
  <c r="D31" i="10"/>
  <c r="C31" i="10"/>
  <c r="G30" i="10"/>
  <c r="F30" i="10"/>
  <c r="E30" i="10"/>
  <c r="D30" i="10"/>
  <c r="C30" i="10"/>
  <c r="L19" i="10"/>
  <c r="I19" i="10"/>
  <c r="F19" i="10"/>
  <c r="L18" i="10"/>
  <c r="I18" i="10"/>
  <c r="L17" i="10"/>
  <c r="I17" i="10"/>
  <c r="F17" i="10"/>
  <c r="C17" i="10"/>
  <c r="L16" i="10"/>
  <c r="I16" i="10"/>
  <c r="C16" i="10"/>
  <c r="L15" i="10"/>
  <c r="I15" i="10"/>
  <c r="F15" i="10"/>
  <c r="F30" i="4"/>
  <c r="F29" i="4"/>
  <c r="F28" i="4"/>
  <c r="E17" i="4"/>
  <c r="E16" i="4"/>
  <c r="E15" i="4"/>
  <c r="E14" i="4"/>
  <c r="F15" i="4"/>
  <c r="F16" i="4"/>
  <c r="F17" i="4"/>
  <c r="V4" i="7"/>
  <c r="V6" i="7"/>
  <c r="V5" i="7"/>
  <c r="U6" i="7"/>
  <c r="U5" i="7"/>
  <c r="F29" i="7"/>
  <c r="F30" i="7"/>
  <c r="G30" i="7"/>
  <c r="F31" i="7"/>
  <c r="G31" i="7"/>
  <c r="F37" i="7"/>
  <c r="G37" i="7"/>
  <c r="F35" i="7"/>
  <c r="F36" i="7"/>
  <c r="G36" i="7"/>
  <c r="U4" i="7"/>
  <c r="S5" i="7"/>
  <c r="R9" i="7"/>
  <c r="R8" i="7"/>
  <c r="R7" i="7"/>
  <c r="R6" i="7"/>
  <c r="F22" i="7"/>
  <c r="R5" i="7"/>
  <c r="T5" i="7"/>
  <c r="T6" i="7"/>
  <c r="T9" i="7"/>
  <c r="T7" i="7"/>
  <c r="T8" i="7"/>
  <c r="S6" i="7"/>
  <c r="S7" i="7"/>
  <c r="S8" i="7"/>
  <c r="S9" i="7"/>
  <c r="S4" i="7"/>
  <c r="T4" i="7"/>
  <c r="R4" i="7"/>
  <c r="F26" i="7"/>
  <c r="F25" i="7"/>
  <c r="F24" i="7"/>
  <c r="F23" i="7"/>
  <c r="F21" i="7"/>
  <c r="F17" i="7"/>
  <c r="F16" i="7"/>
  <c r="F15" i="7"/>
  <c r="F14" i="7"/>
  <c r="F13" i="7"/>
  <c r="F12" i="7"/>
  <c r="G15" i="7"/>
  <c r="F9" i="7"/>
  <c r="F8" i="7"/>
  <c r="F7" i="7"/>
  <c r="F6" i="7"/>
  <c r="F5" i="7"/>
  <c r="F4" i="7"/>
  <c r="G22" i="7"/>
  <c r="G9" i="7"/>
  <c r="G5" i="7"/>
  <c r="G6" i="7"/>
  <c r="G7" i="7"/>
  <c r="G23" i="7"/>
  <c r="G25" i="7"/>
  <c r="G26" i="7"/>
  <c r="G8" i="7"/>
  <c r="G24" i="7"/>
  <c r="G16" i="7"/>
  <c r="G17" i="7"/>
  <c r="G13" i="7"/>
  <c r="G14" i="7"/>
  <c r="K11" i="6"/>
  <c r="K12" i="6"/>
  <c r="K13" i="6"/>
  <c r="K14" i="6"/>
  <c r="K15" i="6"/>
  <c r="J11" i="6"/>
  <c r="J12" i="6"/>
  <c r="J13" i="6"/>
  <c r="J14" i="6"/>
  <c r="J15" i="6"/>
  <c r="I11" i="6"/>
  <c r="I12" i="6"/>
  <c r="I13" i="6"/>
  <c r="J10" i="6"/>
  <c r="K10" i="6"/>
  <c r="I10" i="6"/>
  <c r="J3" i="6"/>
  <c r="I7" i="6"/>
  <c r="I6" i="6"/>
  <c r="K7" i="6"/>
  <c r="K6" i="6"/>
  <c r="K5" i="6"/>
  <c r="J7" i="6"/>
  <c r="J6" i="6"/>
  <c r="J5" i="6"/>
  <c r="J4" i="6"/>
  <c r="I5" i="6"/>
  <c r="I4" i="6"/>
  <c r="E23" i="2"/>
  <c r="N12" i="2"/>
  <c r="N11" i="2"/>
  <c r="M12" i="2"/>
  <c r="M11" i="2"/>
  <c r="L11" i="2"/>
  <c r="L12" i="2"/>
  <c r="K12" i="2"/>
  <c r="E25" i="2"/>
  <c r="F25" i="2"/>
  <c r="E24" i="2"/>
  <c r="F24" i="2"/>
  <c r="E26" i="2"/>
  <c r="F26" i="2"/>
  <c r="E30" i="4"/>
  <c r="E29" i="4"/>
  <c r="E28" i="4"/>
  <c r="D28" i="4"/>
  <c r="D29" i="4"/>
  <c r="D30" i="4"/>
  <c r="E27" i="4"/>
  <c r="D27" i="4"/>
  <c r="E8" i="4"/>
  <c r="E11" i="4"/>
  <c r="E10" i="4"/>
  <c r="E9" i="4"/>
  <c r="F10" i="4"/>
  <c r="F11" i="4"/>
  <c r="F9" i="4"/>
  <c r="L9" i="2"/>
  <c r="K9" i="2"/>
  <c r="K11" i="2"/>
  <c r="N10" i="2"/>
  <c r="M10" i="2"/>
  <c r="L10" i="2"/>
  <c r="K10" i="2"/>
  <c r="N9" i="2"/>
  <c r="M9" i="2"/>
  <c r="E12" i="2"/>
  <c r="E11" i="2"/>
  <c r="E10" i="2"/>
  <c r="E9" i="2"/>
  <c r="E5" i="2"/>
  <c r="E4" i="2"/>
  <c r="E3" i="2"/>
  <c r="F11" i="2"/>
  <c r="E16" i="2"/>
  <c r="E19" i="2"/>
  <c r="F19" i="2"/>
  <c r="E18" i="2"/>
  <c r="F18" i="2"/>
  <c r="E17" i="2"/>
  <c r="F17" i="2"/>
  <c r="F10" i="2"/>
  <c r="F12" i="2"/>
  <c r="M21" i="26"/>
  <c r="M42" i="26"/>
  <c r="M64" i="26"/>
  <c r="M86" i="26"/>
  <c r="M109" i="26"/>
  <c r="M130" i="26"/>
  <c r="M150" i="26"/>
  <c r="M170" i="26"/>
  <c r="M190" i="26"/>
  <c r="M209" i="26"/>
  <c r="M232" i="26"/>
  <c r="M255" i="26"/>
</calcChain>
</file>

<file path=xl/sharedStrings.xml><?xml version="1.0" encoding="utf-8"?>
<sst xmlns="http://schemas.openxmlformats.org/spreadsheetml/2006/main" count="1523" uniqueCount="259">
  <si>
    <t>FOLD</t>
  </si>
  <si>
    <t>LCA100</t>
  </si>
  <si>
    <t>LCA300</t>
  </si>
  <si>
    <t>LCA1000</t>
  </si>
  <si>
    <t>LOG2</t>
  </si>
  <si>
    <t>CTL</t>
  </si>
  <si>
    <t>*</t>
  </si>
  <si>
    <t>ANOVA</t>
  </si>
  <si>
    <t>ns</t>
  </si>
  <si>
    <t>Yes</t>
  </si>
  <si>
    <t>No</t>
  </si>
  <si>
    <t>LCA</t>
  </si>
  <si>
    <t>RA5</t>
  </si>
  <si>
    <t>RA5+</t>
  </si>
  <si>
    <t>RA10</t>
  </si>
  <si>
    <t>RA10+</t>
  </si>
  <si>
    <t>iNOS</t>
  </si>
  <si>
    <t>actin</t>
  </si>
  <si>
    <t>iNOS/actin</t>
  </si>
  <si>
    <t>I.</t>
  </si>
  <si>
    <t>II.</t>
  </si>
  <si>
    <t>IV.</t>
  </si>
  <si>
    <t>III.</t>
  </si>
  <si>
    <t>Dunnett</t>
  </si>
  <si>
    <t>NRF2</t>
  </si>
  <si>
    <t>Dunett</t>
  </si>
  <si>
    <t>DMSO</t>
  </si>
  <si>
    <t>RA5+LCA</t>
  </si>
  <si>
    <t>RA10+LCA</t>
  </si>
  <si>
    <t>LOG</t>
  </si>
  <si>
    <t>TBARS I.</t>
  </si>
  <si>
    <t>TBARS II.</t>
  </si>
  <si>
    <t>TBARS IV.</t>
  </si>
  <si>
    <t>siNEG</t>
  </si>
  <si>
    <t>siTGR5</t>
  </si>
  <si>
    <t>siPXR</t>
  </si>
  <si>
    <t>siVDR</t>
  </si>
  <si>
    <t>siCAR</t>
  </si>
  <si>
    <t xml:space="preserve">I. </t>
  </si>
  <si>
    <t>norm</t>
  </si>
  <si>
    <t>2018.03.29 plate1</t>
  </si>
  <si>
    <t>Anova, Dunett</t>
  </si>
  <si>
    <t>&gt; 0,9999</t>
  </si>
  <si>
    <t xml:space="preserve">MCF7 </t>
  </si>
  <si>
    <t>norm.</t>
  </si>
  <si>
    <t>LCA/CTL</t>
  </si>
  <si>
    <t xml:space="preserve">actin </t>
  </si>
  <si>
    <t>new exp.</t>
  </si>
  <si>
    <t>manuscr.</t>
  </si>
  <si>
    <t>0</t>
  </si>
  <si>
    <t>5</t>
  </si>
  <si>
    <t>10</t>
  </si>
  <si>
    <t>NQO1</t>
  </si>
  <si>
    <t>GCLC</t>
  </si>
  <si>
    <t>CAT</t>
  </si>
  <si>
    <t>HMOX1</t>
  </si>
  <si>
    <t>****</t>
  </si>
  <si>
    <t>**</t>
  </si>
  <si>
    <t>&lt; 0,0001</t>
  </si>
  <si>
    <t>***</t>
  </si>
  <si>
    <t>EXP1</t>
  </si>
  <si>
    <t>EXP2</t>
  </si>
  <si>
    <t>EXP3</t>
  </si>
  <si>
    <t>FOLD AVG</t>
  </si>
  <si>
    <t>LOG AVG</t>
  </si>
  <si>
    <t>transf.</t>
  </si>
  <si>
    <t>AVG</t>
  </si>
  <si>
    <t>Tukey's multiple comparisons test</t>
  </si>
  <si>
    <t>Significant?</t>
  </si>
  <si>
    <t>Summary</t>
  </si>
  <si>
    <t>Adjusted P Value</t>
  </si>
  <si>
    <t>DMSO vs. LCA300</t>
  </si>
  <si>
    <t>DMSO vs. RA5</t>
  </si>
  <si>
    <t>DMSO vs. RA5+LCA</t>
  </si>
  <si>
    <t>DMSO vs. RA10</t>
  </si>
  <si>
    <t>DMSO vs. RA10+LCA</t>
  </si>
  <si>
    <t>LCA300 vs. RA5</t>
  </si>
  <si>
    <t>LCA300 vs. RA5+LCA</t>
  </si>
  <si>
    <t>LCA300 vs. RA10</t>
  </si>
  <si>
    <t>LCA300 vs. RA10+LCA</t>
  </si>
  <si>
    <t>RA5 vs. RA5+LCA</t>
  </si>
  <si>
    <t>RA5 vs. RA10</t>
  </si>
  <si>
    <t>RA5 vs. RA10+LCA</t>
  </si>
  <si>
    <t>RA5+LCA vs. RA10</t>
  </si>
  <si>
    <t>RA5+LCA vs. RA10+LCA</t>
  </si>
  <si>
    <t>RA10 vs. RA10+LCA</t>
  </si>
  <si>
    <t>ANOVA, Tukey</t>
  </si>
  <si>
    <t>GSH</t>
  </si>
  <si>
    <t>NAC</t>
  </si>
  <si>
    <t>GSH+</t>
  </si>
  <si>
    <t>NAC+</t>
  </si>
  <si>
    <t>ANOVA, Dunett</t>
  </si>
  <si>
    <t>SKBR-3</t>
  </si>
  <si>
    <t xml:space="preserve">iNOS I. </t>
  </si>
  <si>
    <t>actin I.</t>
  </si>
  <si>
    <t xml:space="preserve">NRF2 I. </t>
  </si>
  <si>
    <t xml:space="preserve">iNOS II. </t>
  </si>
  <si>
    <t>actin II.</t>
  </si>
  <si>
    <t xml:space="preserve">NRF2 II. </t>
  </si>
  <si>
    <t>actin III.</t>
  </si>
  <si>
    <t xml:space="preserve">NRF2 III. </t>
  </si>
  <si>
    <t xml:space="preserve">iNOS IV. </t>
  </si>
  <si>
    <t>actin IV.</t>
  </si>
  <si>
    <t>Separately only siTGR5</t>
  </si>
  <si>
    <t>Sep1</t>
  </si>
  <si>
    <t>Sep2</t>
  </si>
  <si>
    <t>Ascorbic acid</t>
  </si>
  <si>
    <t>SEM</t>
  </si>
  <si>
    <t>t test</t>
  </si>
  <si>
    <t>ascorbic acid</t>
  </si>
  <si>
    <t>NOX4</t>
  </si>
  <si>
    <t>36B4</t>
  </si>
  <si>
    <t>dCp</t>
  </si>
  <si>
    <t>ddCp</t>
  </si>
  <si>
    <t>minddCp</t>
  </si>
  <si>
    <t>CTL1.</t>
  </si>
  <si>
    <t>CTL2.</t>
  </si>
  <si>
    <t>CTL3.</t>
  </si>
  <si>
    <t>CTL4.</t>
  </si>
  <si>
    <t>CTL5.</t>
  </si>
  <si>
    <t>LCA100 1.</t>
  </si>
  <si>
    <t>LCA100 2.</t>
  </si>
  <si>
    <t>LCa100 3.</t>
  </si>
  <si>
    <t>LCA100 3.</t>
  </si>
  <si>
    <t>LCA100 4.</t>
  </si>
  <si>
    <t>LCA100 5.</t>
  </si>
  <si>
    <t>LCA300 1.</t>
  </si>
  <si>
    <t>LCA300 2.</t>
  </si>
  <si>
    <t>LCA300 3.</t>
  </si>
  <si>
    <t>LCA300 4.</t>
  </si>
  <si>
    <t>LCA300 5.</t>
  </si>
  <si>
    <t>LCA1000 1.</t>
  </si>
  <si>
    <t>LCA1000 2.</t>
  </si>
  <si>
    <t>LCA1000 3.</t>
  </si>
  <si>
    <t>LCA1000 4.</t>
  </si>
  <si>
    <t>LCA1000 5.</t>
  </si>
  <si>
    <t>I,(1-4)</t>
  </si>
  <si>
    <t>Keap1</t>
  </si>
  <si>
    <t>II, (5-8)</t>
  </si>
  <si>
    <t>III, (9-12)</t>
  </si>
  <si>
    <t>IV, (12-15)</t>
  </si>
  <si>
    <t>FOLD CHANGES</t>
  </si>
  <si>
    <t>NRF2 protein expression/WB</t>
  </si>
  <si>
    <t>NRF2 II</t>
  </si>
  <si>
    <t>NRF2 III</t>
  </si>
  <si>
    <t>actin II</t>
  </si>
  <si>
    <t>actin III</t>
  </si>
  <si>
    <t>NRF2 IV</t>
  </si>
  <si>
    <t>actin IV</t>
  </si>
  <si>
    <t>KEAP1 protein expression/WB</t>
  </si>
  <si>
    <t>2018.03.09 plate1</t>
  </si>
  <si>
    <t>NRF2 target mRNA expressions/qPCR</t>
  </si>
  <si>
    <t xml:space="preserve">RA589 </t>
  </si>
  <si>
    <t>5uM</t>
  </si>
  <si>
    <t>10uM</t>
  </si>
  <si>
    <t>NOX4 mRNA expression/qPCR</t>
  </si>
  <si>
    <t>TBARS</t>
  </si>
  <si>
    <t>manusc.</t>
  </si>
  <si>
    <t>siRNAs</t>
  </si>
  <si>
    <t>stage1</t>
  </si>
  <si>
    <t>stage2</t>
  </si>
  <si>
    <t>stage3</t>
  </si>
  <si>
    <t>stage4</t>
  </si>
  <si>
    <t>4HNE</t>
  </si>
  <si>
    <t>TGR5</t>
  </si>
  <si>
    <t>grade1</t>
  </si>
  <si>
    <t>grade2</t>
  </si>
  <si>
    <t>grade3</t>
  </si>
  <si>
    <t>mito score1</t>
  </si>
  <si>
    <t>mito score2</t>
  </si>
  <si>
    <t>mito score3</t>
  </si>
  <si>
    <t>stage1 vs. stage2</t>
  </si>
  <si>
    <t>stage1 vs. stage3</t>
  </si>
  <si>
    <t>stage1 vs. stage4</t>
  </si>
  <si>
    <t>stage2 vs. stage3</t>
  </si>
  <si>
    <t>stage2 vs. stage4</t>
  </si>
  <si>
    <t>stage3 vs. stage4</t>
  </si>
  <si>
    <t>grade1 vs. grade2</t>
  </si>
  <si>
    <t>grade1 vs. grade3</t>
  </si>
  <si>
    <t>grade2 vs. grade3</t>
  </si>
  <si>
    <t>mito score1 vs. mito score2</t>
  </si>
  <si>
    <t>mito score1 vs. mito score3</t>
  </si>
  <si>
    <t>mito score2 vs. mito score3</t>
  </si>
  <si>
    <t>HNE</t>
  </si>
  <si>
    <t>1</t>
  </si>
  <si>
    <t>2</t>
  </si>
  <si>
    <t>3</t>
  </si>
  <si>
    <t>4</t>
  </si>
  <si>
    <t xml:space="preserve"> 5</t>
  </si>
  <si>
    <t>6</t>
  </si>
  <si>
    <t>7</t>
  </si>
  <si>
    <t>9</t>
  </si>
  <si>
    <t>15</t>
  </si>
  <si>
    <t>24</t>
  </si>
  <si>
    <t>30</t>
  </si>
  <si>
    <t>32</t>
  </si>
  <si>
    <t>38</t>
  </si>
  <si>
    <t>50</t>
  </si>
  <si>
    <t>35</t>
  </si>
  <si>
    <t>14</t>
  </si>
  <si>
    <t>12</t>
  </si>
  <si>
    <t>11</t>
  </si>
  <si>
    <t>56</t>
  </si>
  <si>
    <t>16</t>
  </si>
  <si>
    <t>Mitotic index /10 hpf</t>
  </si>
  <si>
    <t>raw data for Fig6E</t>
  </si>
  <si>
    <t>GPX3 protein expression/WB</t>
  </si>
  <si>
    <t>LOG2 trans</t>
  </si>
  <si>
    <t>Anova</t>
  </si>
  <si>
    <t>AVG Abs</t>
  </si>
  <si>
    <t>GPX3</t>
  </si>
  <si>
    <t xml:space="preserve">GPX3 </t>
  </si>
  <si>
    <t>2min.ddCp</t>
  </si>
  <si>
    <t>LCA vs. DMSO</t>
  </si>
  <si>
    <t>-0,6341 to 0,1521</t>
  </si>
  <si>
    <t>LCA vs. GSH</t>
  </si>
  <si>
    <t>-0,8115 to -0,02519</t>
  </si>
  <si>
    <t>LCA vs. GSH+</t>
  </si>
  <si>
    <t>-0,8091 to -0,02286</t>
  </si>
  <si>
    <t>LCA vs. NAC</t>
  </si>
  <si>
    <t>-0,8158 to -0,02952</t>
  </si>
  <si>
    <t>LCA vs. NAC+</t>
  </si>
  <si>
    <t>-0,9035 to -0,1172</t>
  </si>
  <si>
    <t>sep1</t>
  </si>
  <si>
    <t>sep2</t>
  </si>
  <si>
    <t>with LCA</t>
  </si>
  <si>
    <t>ER+</t>
  </si>
  <si>
    <t>TNBC</t>
  </si>
  <si>
    <t>CDCA</t>
  </si>
  <si>
    <t>CA</t>
  </si>
  <si>
    <t>fold</t>
  </si>
  <si>
    <t>0.3</t>
  </si>
  <si>
    <t>log2</t>
  </si>
  <si>
    <t>uM</t>
  </si>
  <si>
    <t>p value</t>
  </si>
  <si>
    <t>2-dCp</t>
  </si>
  <si>
    <t>*100</t>
  </si>
  <si>
    <t>VEH</t>
  </si>
  <si>
    <t>1.</t>
  </si>
  <si>
    <t>1*</t>
  </si>
  <si>
    <t>2.</t>
  </si>
  <si>
    <t>2*</t>
  </si>
  <si>
    <t>3.</t>
  </si>
  <si>
    <t>3*</t>
  </si>
  <si>
    <t>4.</t>
  </si>
  <si>
    <t>4*</t>
  </si>
  <si>
    <t>5.</t>
  </si>
  <si>
    <t>5*</t>
  </si>
  <si>
    <t>p</t>
  </si>
  <si>
    <t>GPX2</t>
  </si>
  <si>
    <t>*1000</t>
  </si>
  <si>
    <t>SOD1</t>
  </si>
  <si>
    <t>SOD2</t>
  </si>
  <si>
    <t>SOD3</t>
  </si>
  <si>
    <t>I</t>
  </si>
  <si>
    <t>TBARS III.</t>
  </si>
  <si>
    <t>NRF2 I.</t>
  </si>
  <si>
    <t>NRF2 II.</t>
  </si>
  <si>
    <t>NRF2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</si>
</sst>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/>
    <xf numFmtId="0" fontId="4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/>
    <xf numFmtId="0" fontId="5" fillId="0" borderId="0" xfId="0" applyFont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Fill="1" applyBorder="1"/>
    <xf numFmtId="2" fontId="5" fillId="0" borderId="0" xfId="0" applyNumberFormat="1" applyFont="1"/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0" xfId="0" applyNumberFormat="1" applyFont="1"/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0" xfId="0" applyFont="1" applyFill="1"/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7" fillId="0" borderId="0" xfId="0" applyFont="1" applyFill="1" applyBorder="1"/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5" fillId="0" borderId="10" xfId="0" applyFont="1" applyBorder="1"/>
    <xf numFmtId="2" fontId="5" fillId="0" borderId="16" xfId="0" applyNumberFormat="1" applyFont="1" applyBorder="1"/>
    <xf numFmtId="0" fontId="5" fillId="0" borderId="12" xfId="0" applyFont="1" applyBorder="1"/>
    <xf numFmtId="2" fontId="5" fillId="0" borderId="0" xfId="0" applyNumberFormat="1" applyFont="1" applyBorder="1"/>
    <xf numFmtId="2" fontId="5" fillId="0" borderId="17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2" borderId="0" xfId="0" applyFont="1" applyFill="1"/>
    <xf numFmtId="0" fontId="6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5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0" fontId="5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5" xfId="0" applyFont="1" applyBorder="1"/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2" xfId="0" applyFont="1" applyBorder="1"/>
    <xf numFmtId="0" fontId="9" fillId="0" borderId="0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7" xfId="0" applyFont="1" applyBorder="1"/>
    <xf numFmtId="0" fontId="9" fillId="0" borderId="15" xfId="0" applyFont="1" applyBorder="1"/>
    <xf numFmtId="0" fontId="9" fillId="0" borderId="21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164" fontId="9" fillId="0" borderId="12" xfId="0" applyNumberFormat="1" applyFont="1" applyBorder="1"/>
    <xf numFmtId="164" fontId="9" fillId="0" borderId="0" xfId="0" applyNumberFormat="1" applyFont="1" applyBorder="1"/>
    <xf numFmtId="164" fontId="9" fillId="0" borderId="13" xfId="0" applyNumberFormat="1" applyFont="1" applyBorder="1"/>
    <xf numFmtId="164" fontId="9" fillId="0" borderId="14" xfId="0" applyNumberFormat="1" applyFont="1" applyBorder="1"/>
    <xf numFmtId="164" fontId="9" fillId="0" borderId="17" xfId="0" applyNumberFormat="1" applyFont="1" applyBorder="1"/>
    <xf numFmtId="164" fontId="9" fillId="0" borderId="15" xfId="0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2" fontId="5" fillId="2" borderId="0" xfId="0" applyNumberFormat="1" applyFont="1" applyFill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1" xfId="0" applyFont="1" applyBorder="1"/>
    <xf numFmtId="0" fontId="5" fillId="0" borderId="17" xfId="0" applyFont="1" applyBorder="1"/>
    <xf numFmtId="0" fontId="5" fillId="0" borderId="10" xfId="0" applyFont="1" applyFill="1" applyBorder="1"/>
    <xf numFmtId="0" fontId="5" fillId="0" borderId="12" xfId="0" applyFont="1" applyFill="1" applyBorder="1"/>
    <xf numFmtId="0" fontId="5" fillId="0" borderId="14" xfId="0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164" fontId="5" fillId="0" borderId="16" xfId="0" applyNumberFormat="1" applyFont="1" applyBorder="1"/>
    <xf numFmtId="164" fontId="5" fillId="0" borderId="11" xfId="0" applyNumberFormat="1" applyFont="1" applyBorder="1"/>
    <xf numFmtId="164" fontId="5" fillId="0" borderId="17" xfId="0" applyNumberFormat="1" applyFont="1" applyBorder="1"/>
    <xf numFmtId="164" fontId="5" fillId="0" borderId="6" xfId="0" applyNumberFormat="1" applyFont="1" applyFill="1" applyBorder="1"/>
    <xf numFmtId="164" fontId="5" fillId="0" borderId="9" xfId="0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3" borderId="0" xfId="0" applyFont="1" applyFill="1"/>
    <xf numFmtId="164" fontId="5" fillId="0" borderId="0" xfId="0" applyNumberFormat="1" applyFont="1" applyFill="1"/>
    <xf numFmtId="0" fontId="5" fillId="0" borderId="18" xfId="0" applyFont="1" applyFill="1" applyBorder="1"/>
    <xf numFmtId="164" fontId="5" fillId="0" borderId="10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5" fillId="0" borderId="19" xfId="0" applyFont="1" applyFill="1" applyBorder="1"/>
    <xf numFmtId="164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20" xfId="0" applyFont="1" applyFill="1" applyBorder="1"/>
    <xf numFmtId="164" fontId="5" fillId="0" borderId="14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0" xfId="0" applyNumberFormat="1" applyFont="1" applyBorder="1"/>
    <xf numFmtId="165" fontId="5" fillId="0" borderId="0" xfId="0" applyNumberFormat="1" applyFont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5" fillId="0" borderId="15" xfId="0" applyNumberFormat="1" applyFont="1" applyBorder="1"/>
    <xf numFmtId="164" fontId="5" fillId="0" borderId="10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11" fillId="0" borderId="0" xfId="0" applyFont="1"/>
    <xf numFmtId="165" fontId="11" fillId="0" borderId="0" xfId="0" applyNumberFormat="1" applyFont="1"/>
    <xf numFmtId="0" fontId="6" fillId="0" borderId="4" xfId="0" applyFont="1" applyBorder="1"/>
    <xf numFmtId="0" fontId="6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/>
    <xf numFmtId="164" fontId="5" fillId="0" borderId="5" xfId="0" applyNumberFormat="1" applyFont="1" applyFill="1" applyBorder="1"/>
    <xf numFmtId="164" fontId="5" fillId="0" borderId="8" xfId="0" applyNumberFormat="1" applyFont="1" applyFill="1" applyBorder="1"/>
    <xf numFmtId="164" fontId="5" fillId="0" borderId="0" xfId="0" applyNumberFormat="1" applyFont="1" applyFill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5" fillId="0" borderId="1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4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" fontId="5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166" fontId="11" fillId="0" borderId="0" xfId="0" applyNumberFormat="1" applyFont="1" applyFill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7" xfId="0" applyFont="1" applyBorder="1"/>
    <xf numFmtId="0" fontId="1" fillId="0" borderId="15" xfId="0" applyFont="1" applyBorder="1"/>
    <xf numFmtId="1" fontId="13" fillId="2" borderId="5" xfId="0" applyNumberFormat="1" applyFont="1" applyFill="1" applyBorder="1" applyAlignment="1" applyProtection="1">
      <alignment horizontal="center"/>
    </xf>
    <xf numFmtId="0" fontId="13" fillId="4" borderId="21" xfId="0" applyFont="1" applyFill="1" applyBorder="1" applyAlignment="1" applyProtection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7" xfId="0" applyFont="1" applyBorder="1"/>
    <xf numFmtId="0" fontId="14" fillId="0" borderId="0" xfId="0" applyFont="1"/>
    <xf numFmtId="0" fontId="0" fillId="0" borderId="0" xfId="0" applyFont="1" applyBorder="1"/>
    <xf numFmtId="0" fontId="0" fillId="0" borderId="0" xfId="0" applyFont="1" applyFill="1"/>
    <xf numFmtId="0" fontId="16" fillId="0" borderId="0" xfId="0" applyFont="1"/>
    <xf numFmtId="0" fontId="16" fillId="0" borderId="0" xfId="0" applyFont="1" applyFill="1"/>
    <xf numFmtId="164" fontId="16" fillId="0" borderId="0" xfId="0" applyNumberFormat="1" applyFont="1" applyFill="1"/>
    <xf numFmtId="0" fontId="9" fillId="0" borderId="0" xfId="0" applyFont="1" applyFill="1" applyBorder="1"/>
    <xf numFmtId="0" fontId="6" fillId="0" borderId="5" xfId="0" applyFont="1" applyFill="1" applyBorder="1"/>
    <xf numFmtId="0" fontId="0" fillId="0" borderId="16" xfId="0" applyBorder="1"/>
    <xf numFmtId="0" fontId="4" fillId="0" borderId="11" xfId="0" applyFont="1" applyBorder="1"/>
    <xf numFmtId="0" fontId="0" fillId="0" borderId="14" xfId="0" applyBorder="1"/>
    <xf numFmtId="0" fontId="0" fillId="0" borderId="17" xfId="0" applyBorder="1"/>
    <xf numFmtId="0" fontId="4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2" xfId="0" applyBorder="1"/>
    <xf numFmtId="0" fontId="0" fillId="0" borderId="0" xfId="0" applyBorder="1"/>
    <xf numFmtId="0" fontId="4" fillId="0" borderId="13" xfId="0" applyFont="1" applyBorder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3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/>
    <xf numFmtId="164" fontId="0" fillId="0" borderId="16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1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/>
    <xf numFmtId="164" fontId="0" fillId="0" borderId="17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4" xfId="0" applyNumberFormat="1" applyFill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0" fillId="0" borderId="11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0" xfId="0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2" fontId="13" fillId="2" borderId="0" xfId="0" applyNumberFormat="1" applyFont="1" applyFill="1" applyAlignment="1">
      <alignment horizontal="center"/>
    </xf>
    <xf numFmtId="164" fontId="0" fillId="0" borderId="10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13" fillId="2" borderId="0" xfId="0" applyFont="1" applyFill="1"/>
    <xf numFmtId="167" fontId="0" fillId="0" borderId="16" xfId="0" applyNumberFormat="1" applyFill="1" applyBorder="1"/>
    <xf numFmtId="164" fontId="0" fillId="0" borderId="11" xfId="0" applyNumberFormat="1" applyFill="1" applyBorder="1"/>
    <xf numFmtId="167" fontId="0" fillId="0" borderId="0" xfId="0" applyNumberFormat="1" applyFill="1" applyBorder="1"/>
    <xf numFmtId="164" fontId="0" fillId="0" borderId="13" xfId="0" applyNumberFormat="1" applyFill="1" applyBorder="1"/>
    <xf numFmtId="167" fontId="0" fillId="0" borderId="17" xfId="0" applyNumberFormat="1" applyFill="1" applyBorder="1"/>
    <xf numFmtId="164" fontId="0" fillId="0" borderId="15" xfId="0" applyNumberFormat="1" applyFill="1" applyBorder="1"/>
    <xf numFmtId="0" fontId="0" fillId="0" borderId="16" xfId="0" applyFill="1" applyBorder="1"/>
    <xf numFmtId="164" fontId="4" fillId="0" borderId="11" xfId="0" applyNumberFormat="1" applyFont="1" applyFill="1" applyBorder="1"/>
    <xf numFmtId="0" fontId="0" fillId="0" borderId="17" xfId="0" applyFill="1" applyBorder="1"/>
    <xf numFmtId="164" fontId="4" fillId="0" borderId="13" xfId="0" applyNumberFormat="1" applyFont="1" applyFill="1" applyBorder="1"/>
    <xf numFmtId="164" fontId="4" fillId="0" borderId="15" xfId="0" applyNumberFormat="1" applyFont="1" applyFill="1" applyBorder="1"/>
    <xf numFmtId="164" fontId="4" fillId="0" borderId="0" xfId="0" applyNumberFormat="1" applyFont="1" applyFill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13" xfId="0" applyBorder="1"/>
    <xf numFmtId="0" fontId="0" fillId="0" borderId="13" xfId="0" applyFill="1" applyBorder="1"/>
    <xf numFmtId="0" fontId="0" fillId="0" borderId="15" xfId="0" applyBorder="1"/>
    <xf numFmtId="0" fontId="0" fillId="0" borderId="15" xfId="0" applyFill="1" applyBorder="1"/>
    <xf numFmtId="0" fontId="4" fillId="0" borderId="11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13" fillId="2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ABTS assay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8937654532313897"/>
          <c:y val="0.1765887299017759"/>
          <c:w val="0.7635809654228003"/>
          <c:h val="0.67371407648948212"/>
        </c:manualLayout>
      </c:layout>
      <c:lineChart>
        <c:grouping val="standard"/>
        <c:varyColors val="0"/>
        <c:ser>
          <c:idx val="0"/>
          <c:order val="0"/>
          <c:tx>
            <c:v>Ascorbic acid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[1]Munka1!$D$18:$L$18</c:f>
                <c:numCache>
                  <c:formatCode>General</c:formatCode>
                  <c:ptCount val="9"/>
                  <c:pt idx="0">
                    <c:v>0.93280112081106747</c:v>
                  </c:pt>
                  <c:pt idx="1">
                    <c:v>0.79920356479498322</c:v>
                  </c:pt>
                  <c:pt idx="2">
                    <c:v>0.46297554150663833</c:v>
                  </c:pt>
                  <c:pt idx="3">
                    <c:v>1.22092236015573</c:v>
                  </c:pt>
                  <c:pt idx="4">
                    <c:v>0.74960916467606931</c:v>
                  </c:pt>
                  <c:pt idx="5">
                    <c:v>2.5024343700093823</c:v>
                  </c:pt>
                  <c:pt idx="6">
                    <c:v>1.7560419098762237</c:v>
                  </c:pt>
                  <c:pt idx="7">
                    <c:v>4.1683930203168957</c:v>
                  </c:pt>
                  <c:pt idx="8">
                    <c:v>11.579009985323419</c:v>
                  </c:pt>
                </c:numCache>
              </c:numRef>
            </c:plus>
            <c:minus>
              <c:numRef>
                <c:f>[1]Munka1!$D$18:$L$18</c:f>
                <c:numCache>
                  <c:formatCode>General</c:formatCode>
                  <c:ptCount val="9"/>
                  <c:pt idx="0">
                    <c:v>0.93280112081106747</c:v>
                  </c:pt>
                  <c:pt idx="1">
                    <c:v>0.79920356479498322</c:v>
                  </c:pt>
                  <c:pt idx="2">
                    <c:v>0.46297554150663833</c:v>
                  </c:pt>
                  <c:pt idx="3">
                    <c:v>1.22092236015573</c:v>
                  </c:pt>
                  <c:pt idx="4">
                    <c:v>0.74960916467606931</c:v>
                  </c:pt>
                  <c:pt idx="5">
                    <c:v>2.5024343700093823</c:v>
                  </c:pt>
                  <c:pt idx="6">
                    <c:v>1.7560419098762237</c:v>
                  </c:pt>
                  <c:pt idx="7">
                    <c:v>4.1683930203168957</c:v>
                  </c:pt>
                  <c:pt idx="8">
                    <c:v>11.579009985323419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[1]Munka1!$D$3:$L$3</c:f>
              <c:numCache>
                <c:formatCode>General</c:formatCode>
                <c:ptCount val="9"/>
                <c:pt idx="0">
                  <c:v>0.03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cat>
          <c:val>
            <c:numRef>
              <c:f>[1]Munka1!$D$17:$L$17</c:f>
              <c:numCache>
                <c:formatCode>General</c:formatCode>
                <c:ptCount val="9"/>
                <c:pt idx="0">
                  <c:v>0.64931901329373787</c:v>
                </c:pt>
                <c:pt idx="1">
                  <c:v>0.77720324555367259</c:v>
                </c:pt>
                <c:pt idx="2">
                  <c:v>-0.17206143369434129</c:v>
                </c:pt>
                <c:pt idx="3">
                  <c:v>0.8547525920413046</c:v>
                </c:pt>
                <c:pt idx="4">
                  <c:v>0.56199701473058106</c:v>
                </c:pt>
                <c:pt idx="5">
                  <c:v>2.6268953101095498</c:v>
                </c:pt>
                <c:pt idx="6">
                  <c:v>6.4685938623474186</c:v>
                </c:pt>
                <c:pt idx="7">
                  <c:v>22.575750853396602</c:v>
                </c:pt>
                <c:pt idx="8">
                  <c:v>71.397112005980148</c:v>
                </c:pt>
              </c:numCache>
            </c:numRef>
          </c:val>
          <c:smooth val="0"/>
        </c:ser>
        <c:ser>
          <c:idx val="1"/>
          <c:order val="1"/>
          <c:tx>
            <c:v>Lithocholic acid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[1]Munka1!$N$18:$V$18</c:f>
                <c:numCache>
                  <c:formatCode>General</c:formatCode>
                  <c:ptCount val="9"/>
                  <c:pt idx="0">
                    <c:v>0.97046536218798507</c:v>
                  </c:pt>
                  <c:pt idx="1">
                    <c:v>1.0717705711667853</c:v>
                  </c:pt>
                  <c:pt idx="2">
                    <c:v>0.94626020944487821</c:v>
                  </c:pt>
                  <c:pt idx="3">
                    <c:v>0.93026486951069698</c:v>
                  </c:pt>
                  <c:pt idx="4">
                    <c:v>1.3770143932274423</c:v>
                  </c:pt>
                  <c:pt idx="5">
                    <c:v>1.8688936822688085</c:v>
                  </c:pt>
                  <c:pt idx="6">
                    <c:v>0.66196165551202635</c:v>
                  </c:pt>
                  <c:pt idx="7">
                    <c:v>1.6003755569616931</c:v>
                  </c:pt>
                  <c:pt idx="8">
                    <c:v>0.77299105299343229</c:v>
                  </c:pt>
                </c:numCache>
              </c:numRef>
            </c:plus>
            <c:minus>
              <c:numRef>
                <c:f>[1]Munka1!$N$18:$V$18</c:f>
                <c:numCache>
                  <c:formatCode>General</c:formatCode>
                  <c:ptCount val="9"/>
                  <c:pt idx="0">
                    <c:v>0.97046536218798507</c:v>
                  </c:pt>
                  <c:pt idx="1">
                    <c:v>1.0717705711667853</c:v>
                  </c:pt>
                  <c:pt idx="2">
                    <c:v>0.94626020944487821</c:v>
                  </c:pt>
                  <c:pt idx="3">
                    <c:v>0.93026486951069698</c:v>
                  </c:pt>
                  <c:pt idx="4">
                    <c:v>1.3770143932274423</c:v>
                  </c:pt>
                  <c:pt idx="5">
                    <c:v>1.8688936822688085</c:v>
                  </c:pt>
                  <c:pt idx="6">
                    <c:v>0.66196165551202635</c:v>
                  </c:pt>
                  <c:pt idx="7">
                    <c:v>1.6003755569616931</c:v>
                  </c:pt>
                  <c:pt idx="8">
                    <c:v>0.77299105299343229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[1]Munka1!$N$17:$V$17</c:f>
              <c:numCache>
                <c:formatCode>General</c:formatCode>
                <c:ptCount val="9"/>
                <c:pt idx="0">
                  <c:v>0.5982305212446164</c:v>
                </c:pt>
                <c:pt idx="1">
                  <c:v>-0.34472054189154733</c:v>
                </c:pt>
                <c:pt idx="2">
                  <c:v>1.2269696091571092</c:v>
                </c:pt>
                <c:pt idx="3">
                  <c:v>0.24413566020699662</c:v>
                </c:pt>
                <c:pt idx="4">
                  <c:v>1.2837430909084055</c:v>
                </c:pt>
                <c:pt idx="5">
                  <c:v>1.3764533739166223</c:v>
                </c:pt>
                <c:pt idx="6">
                  <c:v>0.67693947255934006</c:v>
                </c:pt>
                <c:pt idx="7">
                  <c:v>0.54371499019630143</c:v>
                </c:pt>
                <c:pt idx="8">
                  <c:v>1.5408076432158637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4811312"/>
        <c:axId val="-1144805872"/>
      </c:lineChart>
      <c:catAx>
        <c:axId val="-114481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44805872"/>
        <c:crosses val="autoZero"/>
        <c:auto val="1"/>
        <c:lblAlgn val="ctr"/>
        <c:lblOffset val="100"/>
        <c:noMultiLvlLbl val="0"/>
      </c:catAx>
      <c:valAx>
        <c:axId val="-1144805872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400"/>
                  <a:t>Antioxidant activity (%)</a:t>
                </a:r>
              </a:p>
            </c:rich>
          </c:tx>
          <c:layout>
            <c:manualLayout>
              <c:xMode val="edge"/>
              <c:yMode val="edge"/>
              <c:x val="1.5555935942789755E-3"/>
              <c:y val="0.24919687119836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448113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295756780402446"/>
          <c:y val="0.19344415281423155"/>
          <c:w val="0.29704243219597548"/>
          <c:h val="0.14369542166228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20</xdr:row>
      <xdr:rowOff>138111</xdr:rowOff>
    </xdr:from>
    <xdr:to>
      <xdr:col>11</xdr:col>
      <xdr:colOff>276225</xdr:colOff>
      <xdr:row>39</xdr:row>
      <xdr:rowOff>142874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32</xdr:row>
      <xdr:rowOff>85726</xdr:rowOff>
    </xdr:from>
    <xdr:to>
      <xdr:col>9</xdr:col>
      <xdr:colOff>457200</xdr:colOff>
      <xdr:row>33</xdr:row>
      <xdr:rowOff>104776</xdr:rowOff>
    </xdr:to>
    <xdr:sp macro="" textlink="">
      <xdr:nvSpPr>
        <xdr:cNvPr id="3" name="Szövegdoboz 2"/>
        <xdr:cNvSpPr txBox="1"/>
      </xdr:nvSpPr>
      <xdr:spPr>
        <a:xfrm>
          <a:off x="5553075" y="6181726"/>
          <a:ext cx="390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**</a:t>
          </a:r>
        </a:p>
      </xdr:txBody>
    </xdr:sp>
    <xdr:clientData/>
  </xdr:twoCellAnchor>
  <xdr:twoCellAnchor>
    <xdr:from>
      <xdr:col>9</xdr:col>
      <xdr:colOff>409576</xdr:colOff>
      <xdr:row>30</xdr:row>
      <xdr:rowOff>57150</xdr:rowOff>
    </xdr:from>
    <xdr:to>
      <xdr:col>10</xdr:col>
      <xdr:colOff>276226</xdr:colOff>
      <xdr:row>31</xdr:row>
      <xdr:rowOff>85726</xdr:rowOff>
    </xdr:to>
    <xdr:sp macro="" textlink="">
      <xdr:nvSpPr>
        <xdr:cNvPr id="4" name="Szövegdoboz 3"/>
        <xdr:cNvSpPr txBox="1"/>
      </xdr:nvSpPr>
      <xdr:spPr>
        <a:xfrm>
          <a:off x="5895976" y="5772150"/>
          <a:ext cx="4762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***</a:t>
          </a:r>
        </a:p>
      </xdr:txBody>
    </xdr:sp>
    <xdr:clientData/>
  </xdr:twoCellAnchor>
  <xdr:twoCellAnchor>
    <xdr:from>
      <xdr:col>10</xdr:col>
      <xdr:colOff>238126</xdr:colOff>
      <xdr:row>24</xdr:row>
      <xdr:rowOff>66675</xdr:rowOff>
    </xdr:from>
    <xdr:to>
      <xdr:col>11</xdr:col>
      <xdr:colOff>104776</xdr:colOff>
      <xdr:row>25</xdr:row>
      <xdr:rowOff>95251</xdr:rowOff>
    </xdr:to>
    <xdr:sp macro="" textlink="">
      <xdr:nvSpPr>
        <xdr:cNvPr id="5" name="Szövegdoboz 4"/>
        <xdr:cNvSpPr txBox="1"/>
      </xdr:nvSpPr>
      <xdr:spPr>
        <a:xfrm>
          <a:off x="6334126" y="4638675"/>
          <a:ext cx="4762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***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y%20munkacsoport/Desktop/ABTS%20LCA%202018%200529,0601,0612%20&#246;sszes&#237;tett%20m&#243;d%20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3">
          <cell r="D3">
            <v>0.03</v>
          </cell>
          <cell r="E3">
            <v>0.1</v>
          </cell>
          <cell r="F3">
            <v>0.3</v>
          </cell>
          <cell r="G3">
            <v>1</v>
          </cell>
          <cell r="H3">
            <v>3</v>
          </cell>
          <cell r="I3">
            <v>10</v>
          </cell>
          <cell r="J3">
            <v>30</v>
          </cell>
          <cell r="K3">
            <v>100</v>
          </cell>
          <cell r="L3">
            <v>300</v>
          </cell>
        </row>
        <row r="17">
          <cell r="D17">
            <v>0.64931901329373787</v>
          </cell>
          <cell r="E17">
            <v>0.77720324555367259</v>
          </cell>
          <cell r="F17">
            <v>-0.17206143369434129</v>
          </cell>
          <cell r="G17">
            <v>0.8547525920413046</v>
          </cell>
          <cell r="H17">
            <v>0.56199701473058106</v>
          </cell>
          <cell r="I17">
            <v>2.6268953101095498</v>
          </cell>
          <cell r="J17">
            <v>6.4685938623474186</v>
          </cell>
          <cell r="K17">
            <v>22.575750853396602</v>
          </cell>
          <cell r="L17">
            <v>71.397112005980148</v>
          </cell>
          <cell r="N17">
            <v>0.5982305212446164</v>
          </cell>
          <cell r="O17">
            <v>-0.34472054189154733</v>
          </cell>
          <cell r="P17">
            <v>1.2269696091571092</v>
          </cell>
          <cell r="Q17">
            <v>0.24413566020699662</v>
          </cell>
          <cell r="R17">
            <v>1.2837430909084055</v>
          </cell>
          <cell r="S17">
            <v>1.3764533739166223</v>
          </cell>
          <cell r="T17">
            <v>0.67693947255934006</v>
          </cell>
          <cell r="U17">
            <v>0.54371499019630143</v>
          </cell>
          <cell r="V17">
            <v>1.5408076432158637</v>
          </cell>
        </row>
        <row r="18">
          <cell r="D18">
            <v>0.93280112081106747</v>
          </cell>
          <cell r="E18">
            <v>0.79920356479498322</v>
          </cell>
          <cell r="F18">
            <v>0.46297554150663833</v>
          </cell>
          <cell r="G18">
            <v>1.22092236015573</v>
          </cell>
          <cell r="H18">
            <v>0.74960916467606931</v>
          </cell>
          <cell r="I18">
            <v>2.5024343700093823</v>
          </cell>
          <cell r="J18">
            <v>1.7560419098762237</v>
          </cell>
          <cell r="K18">
            <v>4.1683930203168957</v>
          </cell>
          <cell r="L18">
            <v>11.579009985323419</v>
          </cell>
          <cell r="N18">
            <v>0.97046536218798507</v>
          </cell>
          <cell r="O18">
            <v>1.0717705711667853</v>
          </cell>
          <cell r="P18">
            <v>0.94626020944487821</v>
          </cell>
          <cell r="Q18">
            <v>0.93026486951069698</v>
          </cell>
          <cell r="R18">
            <v>1.3770143932274423</v>
          </cell>
          <cell r="S18">
            <v>1.8688936822688085</v>
          </cell>
          <cell r="T18">
            <v>0.66196165551202635</v>
          </cell>
          <cell r="U18">
            <v>1.6003755569616931</v>
          </cell>
          <cell r="V18">
            <v>0.77299105299343229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O20" sqref="O20"/>
    </sheetView>
  </sheetViews>
  <sheetFormatPr defaultRowHeight="14.25" x14ac:dyDescent="0.2"/>
  <cols>
    <col min="1" max="1" width="32.28515625" style="14" bestFit="1" customWidth="1"/>
    <col min="2" max="8" width="9.140625" style="14"/>
    <col min="9" max="9" width="9.140625" style="14" customWidth="1"/>
    <col min="10" max="16384" width="9.140625" style="14"/>
  </cols>
  <sheetData>
    <row r="1" spans="1:20" ht="15.75" thickBot="1" x14ac:dyDescent="0.3">
      <c r="A1" s="29" t="s">
        <v>142</v>
      </c>
      <c r="C1" s="14" t="s">
        <v>143</v>
      </c>
      <c r="D1" s="14" t="s">
        <v>145</v>
      </c>
      <c r="E1" s="14" t="s">
        <v>44</v>
      </c>
      <c r="F1" s="14" t="s">
        <v>45</v>
      </c>
      <c r="J1" s="14" t="s">
        <v>0</v>
      </c>
      <c r="K1" s="14" t="s">
        <v>5</v>
      </c>
      <c r="L1" s="14" t="s">
        <v>1</v>
      </c>
      <c r="M1" s="14" t="s">
        <v>2</v>
      </c>
      <c r="N1" s="14" t="s">
        <v>3</v>
      </c>
      <c r="P1" s="30"/>
      <c r="Q1" s="31"/>
      <c r="R1" s="31"/>
      <c r="S1" s="31"/>
    </row>
    <row r="2" spans="1:20" ht="15" x14ac:dyDescent="0.25">
      <c r="B2" s="14" t="s">
        <v>5</v>
      </c>
      <c r="C2" s="14">
        <v>119.46</v>
      </c>
      <c r="D2" s="14">
        <v>46.37</v>
      </c>
      <c r="E2" s="31">
        <f>C2/D2</f>
        <v>2.5762346344619367</v>
      </c>
      <c r="F2" s="31">
        <v>1</v>
      </c>
      <c r="K2" s="32">
        <v>1</v>
      </c>
      <c r="L2" s="33">
        <v>0.99687869776899718</v>
      </c>
      <c r="M2" s="33">
        <v>0.94275563993428946</v>
      </c>
      <c r="N2" s="34">
        <v>0.61511004188632012</v>
      </c>
      <c r="P2" s="30"/>
      <c r="Q2" s="31"/>
      <c r="R2" s="31"/>
      <c r="S2" s="31"/>
    </row>
    <row r="3" spans="1:20" ht="15" x14ac:dyDescent="0.25">
      <c r="B3" s="14" t="s">
        <v>1</v>
      </c>
      <c r="C3" s="14">
        <v>120.664</v>
      </c>
      <c r="D3" s="14">
        <v>46.984000000000002</v>
      </c>
      <c r="E3" s="31">
        <f t="shared" ref="E3:E5" si="0">C3/D3</f>
        <v>2.568193427549804</v>
      </c>
      <c r="F3" s="35">
        <f>E3/E2</f>
        <v>0.99687869776899718</v>
      </c>
      <c r="K3" s="36">
        <v>1</v>
      </c>
      <c r="L3" s="37">
        <v>0.99035053590074629</v>
      </c>
      <c r="M3" s="37">
        <v>0.71005778649105145</v>
      </c>
      <c r="N3" s="38">
        <v>0.7589863290979878</v>
      </c>
      <c r="P3" s="30"/>
      <c r="Q3" s="31"/>
      <c r="R3" s="31"/>
      <c r="S3" s="31"/>
    </row>
    <row r="4" spans="1:20" ht="15" x14ac:dyDescent="0.25">
      <c r="B4" s="14" t="s">
        <v>2</v>
      </c>
      <c r="C4" s="14">
        <v>117.926</v>
      </c>
      <c r="D4" s="14">
        <v>48.554000000000002</v>
      </c>
      <c r="E4" s="31">
        <f t="shared" si="0"/>
        <v>2.4287597314330434</v>
      </c>
      <c r="F4" s="35">
        <f>E4/E2</f>
        <v>0.94275563993428946</v>
      </c>
      <c r="K4" s="36">
        <v>1</v>
      </c>
      <c r="L4" s="37">
        <v>0.96408783255357322</v>
      </c>
      <c r="M4" s="37">
        <v>0.78089111557095658</v>
      </c>
      <c r="N4" s="38">
        <v>0.78990045839575707</v>
      </c>
      <c r="P4" s="30"/>
      <c r="Q4" s="31"/>
      <c r="R4" s="31"/>
      <c r="S4" s="31"/>
    </row>
    <row r="5" spans="1:20" ht="15.75" thickBot="1" x14ac:dyDescent="0.3">
      <c r="B5" s="14" t="s">
        <v>3</v>
      </c>
      <c r="C5" s="14">
        <v>127.458</v>
      </c>
      <c r="D5" s="14">
        <v>80.432000000000002</v>
      </c>
      <c r="E5" s="31">
        <f t="shared" si="0"/>
        <v>1.5846677939128704</v>
      </c>
      <c r="F5" s="35">
        <f>E5/E2</f>
        <v>0.61511004188632012</v>
      </c>
      <c r="K5" s="39">
        <v>1</v>
      </c>
      <c r="L5" s="40">
        <v>0.8223052391324992</v>
      </c>
      <c r="M5" s="40">
        <v>0.8351932701970648</v>
      </c>
      <c r="N5" s="41">
        <v>0.95561676967737263</v>
      </c>
      <c r="P5" s="42"/>
      <c r="Q5" s="31"/>
      <c r="R5" s="31"/>
    </row>
    <row r="6" spans="1:20" x14ac:dyDescent="0.2">
      <c r="K6" s="43"/>
      <c r="L6" s="43"/>
      <c r="M6" s="43"/>
      <c r="N6" s="43"/>
      <c r="P6" s="30"/>
    </row>
    <row r="7" spans="1:20" x14ac:dyDescent="0.2">
      <c r="P7" s="30"/>
    </row>
    <row r="8" spans="1:20" ht="15" thickBot="1" x14ac:dyDescent="0.25">
      <c r="C8" s="14" t="s">
        <v>144</v>
      </c>
      <c r="D8" s="14" t="s">
        <v>146</v>
      </c>
      <c r="E8" s="14" t="s">
        <v>44</v>
      </c>
      <c r="F8" s="14" t="s">
        <v>45</v>
      </c>
      <c r="K8" s="14" t="s">
        <v>5</v>
      </c>
      <c r="L8" s="14" t="s">
        <v>1</v>
      </c>
      <c r="M8" s="14" t="s">
        <v>2</v>
      </c>
      <c r="N8" s="14" t="s">
        <v>3</v>
      </c>
      <c r="P8" s="30"/>
    </row>
    <row r="9" spans="1:20" ht="15" x14ac:dyDescent="0.25">
      <c r="B9" s="14" t="s">
        <v>5</v>
      </c>
      <c r="C9" s="14">
        <v>126.102</v>
      </c>
      <c r="D9" s="14">
        <v>49.066000000000003</v>
      </c>
      <c r="E9" s="31">
        <f>C9/D9</f>
        <v>2.570048506093833</v>
      </c>
      <c r="F9" s="31">
        <v>1</v>
      </c>
      <c r="J9" s="14" t="s">
        <v>4</v>
      </c>
      <c r="K9" s="44">
        <f t="shared" ref="K9:N12" si="1">LOG(K2,2)</f>
        <v>0</v>
      </c>
      <c r="L9" s="45">
        <f t="shared" si="1"/>
        <v>-4.5101296560600213E-3</v>
      </c>
      <c r="M9" s="45">
        <f t="shared" si="1"/>
        <v>-8.5044218726583992E-2</v>
      </c>
      <c r="N9" s="46">
        <f t="shared" si="1"/>
        <v>-0.70108356625304291</v>
      </c>
      <c r="P9" s="47"/>
    </row>
    <row r="10" spans="1:20" ht="15" x14ac:dyDescent="0.25">
      <c r="A10" s="29"/>
      <c r="B10" s="14" t="s">
        <v>1</v>
      </c>
      <c r="C10" s="14">
        <v>123.77800000000001</v>
      </c>
      <c r="D10" s="14">
        <v>48.631</v>
      </c>
      <c r="E10" s="31">
        <f>C10/D10</f>
        <v>2.5452489153009399</v>
      </c>
      <c r="F10" s="35">
        <f>E10/E9</f>
        <v>0.99035053590074629</v>
      </c>
      <c r="K10" s="48">
        <f t="shared" si="1"/>
        <v>0</v>
      </c>
      <c r="L10" s="49">
        <f t="shared" si="1"/>
        <v>-1.3988835457136539E-2</v>
      </c>
      <c r="M10" s="49">
        <f t="shared" si="1"/>
        <v>-0.49399165492975244</v>
      </c>
      <c r="N10" s="50">
        <f t="shared" si="1"/>
        <v>-0.39785419491218305</v>
      </c>
      <c r="P10" s="59" t="s">
        <v>7</v>
      </c>
    </row>
    <row r="11" spans="1:20" ht="15" x14ac:dyDescent="0.25">
      <c r="B11" s="14" t="s">
        <v>2</v>
      </c>
      <c r="C11" s="14">
        <v>118.88200000000001</v>
      </c>
      <c r="D11" s="14">
        <v>65.144999999999996</v>
      </c>
      <c r="E11" s="31">
        <f>C11/D11</f>
        <v>1.8248829534116204</v>
      </c>
      <c r="F11" s="35">
        <f>E11/E9</f>
        <v>0.71005778649105145</v>
      </c>
      <c r="K11" s="48">
        <f t="shared" si="1"/>
        <v>0</v>
      </c>
      <c r="L11" s="49">
        <f t="shared" ref="L11" si="2">LOG(L4,2)</f>
        <v>-5.2763506713115631E-2</v>
      </c>
      <c r="M11" s="49">
        <f>LOG(M4,2)</f>
        <v>-0.35680669629873107</v>
      </c>
      <c r="N11" s="50">
        <f>LOG(N4,2)</f>
        <v>-0.34025723555588072</v>
      </c>
      <c r="P11" s="59">
        <v>2.5100000000000001E-2</v>
      </c>
    </row>
    <row r="12" spans="1:20" ht="15.75" thickBot="1" x14ac:dyDescent="0.3">
      <c r="B12" s="14" t="s">
        <v>3</v>
      </c>
      <c r="C12" s="14">
        <v>100.36</v>
      </c>
      <c r="D12" s="14">
        <v>51.45</v>
      </c>
      <c r="E12" s="31">
        <f>C12/D12</f>
        <v>1.9506316812439259</v>
      </c>
      <c r="F12" s="35">
        <f>E12/E9</f>
        <v>0.7589863290979878</v>
      </c>
      <c r="K12" s="51">
        <f t="shared" si="1"/>
        <v>0</v>
      </c>
      <c r="L12" s="52">
        <f t="shared" ref="L12" si="3">LOG(L5,2)</f>
        <v>-0.2822540741669391</v>
      </c>
      <c r="M12" s="52">
        <f>LOG(M5,2)</f>
        <v>-0.25981800785077824</v>
      </c>
      <c r="N12" s="53">
        <f>LOG(N5,2)</f>
        <v>-6.5495923681960791E-2</v>
      </c>
      <c r="P12" s="59" t="s">
        <v>9</v>
      </c>
    </row>
    <row r="13" spans="1:20" x14ac:dyDescent="0.2">
      <c r="J13" s="14" t="s">
        <v>25</v>
      </c>
      <c r="L13" s="60">
        <v>0.8</v>
      </c>
      <c r="M13" s="60">
        <v>6.5000000000000002E-2</v>
      </c>
      <c r="N13" s="60">
        <v>0.02</v>
      </c>
      <c r="P13" s="30"/>
    </row>
    <row r="14" spans="1:20" x14ac:dyDescent="0.2">
      <c r="L14" s="60" t="s">
        <v>8</v>
      </c>
      <c r="M14" s="60" t="s">
        <v>8</v>
      </c>
      <c r="N14" s="60" t="s">
        <v>6</v>
      </c>
      <c r="P14" s="30"/>
    </row>
    <row r="15" spans="1:20" x14ac:dyDescent="0.2">
      <c r="C15" s="14" t="s">
        <v>147</v>
      </c>
      <c r="D15" s="14" t="s">
        <v>148</v>
      </c>
      <c r="E15" s="14" t="s">
        <v>44</v>
      </c>
      <c r="F15" s="14" t="s">
        <v>45</v>
      </c>
      <c r="P15" s="30"/>
      <c r="T15" s="43"/>
    </row>
    <row r="16" spans="1:20" x14ac:dyDescent="0.2">
      <c r="B16" s="14" t="s">
        <v>5</v>
      </c>
      <c r="C16" s="14">
        <v>128.46600000000001</v>
      </c>
      <c r="D16" s="14">
        <v>66.718999999999994</v>
      </c>
      <c r="E16" s="31">
        <f>C16/D16</f>
        <v>1.9254784993779885</v>
      </c>
      <c r="F16" s="31">
        <v>1</v>
      </c>
      <c r="P16" s="30"/>
    </row>
    <row r="17" spans="1:20" ht="15" x14ac:dyDescent="0.25">
      <c r="B17" s="14" t="s">
        <v>1</v>
      </c>
      <c r="C17" s="14">
        <v>118.48399999999999</v>
      </c>
      <c r="D17" s="14">
        <v>63.826999999999998</v>
      </c>
      <c r="E17" s="31">
        <f t="shared" ref="E17:E19" si="4">C17/D17</f>
        <v>1.8563303930938317</v>
      </c>
      <c r="F17" s="35">
        <f>E17/E16</f>
        <v>0.96408783255357322</v>
      </c>
      <c r="P17" s="30"/>
    </row>
    <row r="18" spans="1:20" ht="15" x14ac:dyDescent="0.25">
      <c r="B18" s="14" t="s">
        <v>2</v>
      </c>
      <c r="C18" s="14">
        <v>113.95099999999999</v>
      </c>
      <c r="D18" s="14">
        <v>75.786000000000001</v>
      </c>
      <c r="E18" s="31">
        <f t="shared" si="4"/>
        <v>1.503589053387169</v>
      </c>
      <c r="F18" s="35">
        <f>E18/E16</f>
        <v>0.78089111557095658</v>
      </c>
      <c r="P18" s="30"/>
    </row>
    <row r="19" spans="1:20" ht="15" x14ac:dyDescent="0.25">
      <c r="B19" s="14" t="s">
        <v>3</v>
      </c>
      <c r="C19" s="14">
        <v>86.739000000000004</v>
      </c>
      <c r="D19" s="14">
        <v>57.03</v>
      </c>
      <c r="E19" s="31">
        <f t="shared" si="4"/>
        <v>1.5209363492898476</v>
      </c>
      <c r="F19" s="35">
        <f>E19/E16</f>
        <v>0.78990045839575707</v>
      </c>
      <c r="P19" s="30"/>
    </row>
    <row r="20" spans="1:20" x14ac:dyDescent="0.2">
      <c r="P20" s="30"/>
    </row>
    <row r="21" spans="1:20" x14ac:dyDescent="0.2">
      <c r="A21" s="14" t="s">
        <v>48</v>
      </c>
      <c r="B21" s="43"/>
      <c r="C21" s="43" t="s">
        <v>47</v>
      </c>
      <c r="D21" s="43"/>
      <c r="E21" s="43"/>
      <c r="F21" s="43"/>
      <c r="H21" s="43"/>
    </row>
    <row r="22" spans="1:20" x14ac:dyDescent="0.2">
      <c r="C22" s="14" t="s">
        <v>24</v>
      </c>
      <c r="D22" s="14" t="s">
        <v>46</v>
      </c>
      <c r="E22" s="14" t="s">
        <v>44</v>
      </c>
      <c r="F22" s="14" t="s">
        <v>45</v>
      </c>
      <c r="H22" s="43"/>
      <c r="Q22" s="31"/>
      <c r="R22" s="31"/>
      <c r="S22" s="31"/>
      <c r="T22" s="16"/>
    </row>
    <row r="23" spans="1:20" x14ac:dyDescent="0.2">
      <c r="B23" s="14" t="s">
        <v>5</v>
      </c>
      <c r="C23" s="14">
        <v>222.65</v>
      </c>
      <c r="D23" s="14">
        <v>123.01</v>
      </c>
      <c r="E23" s="31">
        <f>C23/D23</f>
        <v>1.8100154458987074</v>
      </c>
      <c r="F23" s="31">
        <v>1</v>
      </c>
      <c r="H23" s="43"/>
      <c r="Q23" s="31"/>
      <c r="R23" s="31"/>
      <c r="S23" s="31"/>
      <c r="T23" s="16"/>
    </row>
    <row r="24" spans="1:20" ht="15" x14ac:dyDescent="0.25">
      <c r="B24" s="14" t="s">
        <v>1</v>
      </c>
      <c r="C24" s="14">
        <v>198.30500000000001</v>
      </c>
      <c r="D24" s="14">
        <v>133.23500000000001</v>
      </c>
      <c r="E24" s="31">
        <f>C24/D24</f>
        <v>1.4883851840732538</v>
      </c>
      <c r="F24" s="35">
        <f>E24/E23</f>
        <v>0.8223052391324992</v>
      </c>
      <c r="H24" s="43"/>
      <c r="Q24" s="31"/>
      <c r="R24" s="31"/>
      <c r="S24" s="31"/>
      <c r="T24" s="16"/>
    </row>
    <row r="25" spans="1:20" ht="15" x14ac:dyDescent="0.25">
      <c r="B25" s="14" t="s">
        <v>2</v>
      </c>
      <c r="C25" s="14">
        <v>191.92099999999999</v>
      </c>
      <c r="D25" s="14">
        <v>126.956</v>
      </c>
      <c r="E25" s="31">
        <f>C25/D25</f>
        <v>1.5117127193673399</v>
      </c>
      <c r="F25" s="35">
        <f>E25/E23</f>
        <v>0.8351932701970648</v>
      </c>
      <c r="H25" s="43"/>
      <c r="Q25" s="31"/>
      <c r="R25" s="31"/>
      <c r="S25" s="31"/>
      <c r="T25" s="16"/>
    </row>
    <row r="26" spans="1:20" ht="15" x14ac:dyDescent="0.25">
      <c r="B26" s="14" t="s">
        <v>3</v>
      </c>
      <c r="C26" s="14">
        <v>194.238</v>
      </c>
      <c r="D26" s="14">
        <v>112.297</v>
      </c>
      <c r="E26" s="31">
        <f>C26/D26</f>
        <v>1.7296811134758721</v>
      </c>
      <c r="F26" s="35">
        <f>E26/E23</f>
        <v>0.95561676967737263</v>
      </c>
      <c r="H26" s="43"/>
      <c r="T26" s="43"/>
    </row>
    <row r="27" spans="1:20" x14ac:dyDescent="0.2">
      <c r="C27" s="43"/>
      <c r="D27" s="43"/>
      <c r="E27" s="43"/>
      <c r="F27" s="43"/>
      <c r="G27" s="43"/>
      <c r="H27" s="43"/>
    </row>
    <row r="31" spans="1:20" x14ac:dyDescent="0.2">
      <c r="P31" s="60"/>
    </row>
    <row r="33" spans="17:17" x14ac:dyDescent="0.2">
      <c r="Q33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P14" sqref="P14"/>
    </sheetView>
  </sheetViews>
  <sheetFormatPr defaultRowHeight="14.25" x14ac:dyDescent="0.2"/>
  <cols>
    <col min="1" max="1" width="26" style="30" bestFit="1" customWidth="1"/>
    <col min="2" max="2" width="9.28515625" style="43" customWidth="1"/>
    <col min="3" max="6" width="9.140625" style="43"/>
    <col min="7" max="7" width="9.140625" style="30"/>
    <col min="8" max="8" width="13.28515625" style="30" customWidth="1"/>
    <col min="9" max="16384" width="9.140625" style="43"/>
  </cols>
  <sheetData>
    <row r="1" spans="1:16" ht="15" x14ac:dyDescent="0.2">
      <c r="A1" s="267" t="s">
        <v>0</v>
      </c>
      <c r="B1" s="268"/>
      <c r="C1" s="268" t="s">
        <v>60</v>
      </c>
      <c r="D1" s="268" t="s">
        <v>61</v>
      </c>
      <c r="E1" s="268" t="s">
        <v>62</v>
      </c>
    </row>
    <row r="2" spans="1:16" ht="15" x14ac:dyDescent="0.2">
      <c r="A2" s="267"/>
      <c r="B2" s="268" t="s">
        <v>26</v>
      </c>
      <c r="C2" s="269">
        <v>1</v>
      </c>
      <c r="D2" s="269">
        <v>1</v>
      </c>
      <c r="E2" s="269">
        <v>1</v>
      </c>
    </row>
    <row r="3" spans="1:16" ht="15" x14ac:dyDescent="0.2">
      <c r="A3" s="267"/>
      <c r="B3" s="268" t="s">
        <v>11</v>
      </c>
      <c r="C3" s="269">
        <v>0.91964912280701749</v>
      </c>
      <c r="D3" s="269">
        <v>0.8145325203252034</v>
      </c>
      <c r="E3" s="269">
        <v>0.80863234529381189</v>
      </c>
    </row>
    <row r="4" spans="1:16" ht="15" x14ac:dyDescent="0.2">
      <c r="A4" s="267"/>
      <c r="B4" s="268" t="s">
        <v>87</v>
      </c>
      <c r="C4" s="269">
        <v>1.127578947368421</v>
      </c>
      <c r="D4" s="269">
        <v>1.2832825203252034</v>
      </c>
      <c r="E4" s="269">
        <v>0.9994799791991682</v>
      </c>
      <c r="F4" s="165"/>
      <c r="G4" s="270"/>
    </row>
    <row r="5" spans="1:16" ht="15" x14ac:dyDescent="0.2">
      <c r="A5" s="267"/>
      <c r="B5" s="268" t="s">
        <v>89</v>
      </c>
      <c r="C5" s="269">
        <v>1.1730994152046785</v>
      </c>
      <c r="D5" s="269">
        <v>1.3215193089430892</v>
      </c>
      <c r="E5" s="269">
        <v>0.92823712948517967</v>
      </c>
      <c r="F5" s="165"/>
      <c r="G5" s="76"/>
      <c r="O5" s="30"/>
      <c r="P5" s="30"/>
    </row>
    <row r="6" spans="1:16" ht="15" x14ac:dyDescent="0.2">
      <c r="A6" s="267"/>
      <c r="B6" s="268" t="s">
        <v>88</v>
      </c>
      <c r="C6" s="269">
        <v>1.1274853801169591</v>
      </c>
      <c r="D6" s="269">
        <v>1.2665142276422765</v>
      </c>
      <c r="E6" s="269">
        <v>1.0218408736349456</v>
      </c>
      <c r="F6" s="165"/>
      <c r="G6" s="66"/>
      <c r="O6" s="30"/>
      <c r="P6" s="30"/>
    </row>
    <row r="7" spans="1:16" ht="15" x14ac:dyDescent="0.2">
      <c r="A7" s="267"/>
      <c r="B7" s="268" t="s">
        <v>90</v>
      </c>
      <c r="C7" s="269">
        <v>1.2963742690058482</v>
      </c>
      <c r="D7" s="269">
        <v>1.2894647696476964</v>
      </c>
      <c r="E7" s="269">
        <v>1.0473218928757153</v>
      </c>
      <c r="F7" s="165"/>
      <c r="G7" s="66"/>
      <c r="O7" s="30"/>
      <c r="P7" s="30"/>
    </row>
    <row r="8" spans="1:16" ht="15" x14ac:dyDescent="0.25">
      <c r="A8" s="6"/>
      <c r="B8" s="6"/>
      <c r="C8" s="266"/>
      <c r="D8" s="266"/>
      <c r="E8" s="266"/>
      <c r="F8" s="165"/>
      <c r="G8" s="66"/>
      <c r="O8" s="30"/>
      <c r="P8" s="30"/>
    </row>
    <row r="9" spans="1:16" ht="15.75" x14ac:dyDescent="0.25">
      <c r="A9" s="268" t="s">
        <v>4</v>
      </c>
      <c r="C9" s="268" t="s">
        <v>60</v>
      </c>
      <c r="D9" s="268" t="s">
        <v>61</v>
      </c>
      <c r="E9" s="268" t="s">
        <v>62</v>
      </c>
      <c r="F9" s="165"/>
      <c r="G9" s="67" t="s">
        <v>4</v>
      </c>
      <c r="H9" s="271" t="s">
        <v>26</v>
      </c>
      <c r="I9" s="271" t="s">
        <v>11</v>
      </c>
      <c r="J9" s="271" t="s">
        <v>87</v>
      </c>
      <c r="K9" s="271" t="s">
        <v>89</v>
      </c>
      <c r="L9" s="271" t="s">
        <v>88</v>
      </c>
      <c r="M9" s="271" t="s">
        <v>90</v>
      </c>
    </row>
    <row r="10" spans="1:16" ht="15.75" x14ac:dyDescent="0.25">
      <c r="A10" s="6"/>
      <c r="B10" s="268" t="s">
        <v>26</v>
      </c>
      <c r="C10" s="269">
        <v>0</v>
      </c>
      <c r="D10" s="269">
        <v>0</v>
      </c>
      <c r="E10" s="269">
        <v>0</v>
      </c>
      <c r="G10" s="67" t="s">
        <v>60</v>
      </c>
      <c r="H10" s="209">
        <v>0</v>
      </c>
      <c r="I10" s="209">
        <v>-0.12084456561104898</v>
      </c>
      <c r="J10" s="209">
        <v>0.17322844721863795</v>
      </c>
      <c r="K10" s="209">
        <v>0.23032528083892068</v>
      </c>
      <c r="L10" s="209">
        <v>0.17310872645670147</v>
      </c>
      <c r="M10" s="209">
        <v>0.37448229082079465</v>
      </c>
    </row>
    <row r="11" spans="1:16" ht="15.75" x14ac:dyDescent="0.25">
      <c r="A11" s="6"/>
      <c r="B11" s="268" t="s">
        <v>11</v>
      </c>
      <c r="C11" s="269">
        <v>-0.12084456561104898</v>
      </c>
      <c r="D11" s="269">
        <v>-0.29595579518469162</v>
      </c>
      <c r="E11" s="269">
        <v>-0.3064441823219321</v>
      </c>
      <c r="G11" s="67" t="s">
        <v>61</v>
      </c>
      <c r="H11" s="209">
        <v>0</v>
      </c>
      <c r="I11" s="209">
        <v>-0.29595579518469162</v>
      </c>
      <c r="J11" s="209">
        <v>0.35983882109196291</v>
      </c>
      <c r="K11" s="209">
        <v>0.40219750459577303</v>
      </c>
      <c r="L11" s="209">
        <v>0.34086328394631848</v>
      </c>
      <c r="M11" s="209">
        <v>0.36677235680383447</v>
      </c>
    </row>
    <row r="12" spans="1:16" ht="15.75" x14ac:dyDescent="0.25">
      <c r="A12" s="6"/>
      <c r="B12" s="268" t="s">
        <v>87</v>
      </c>
      <c r="C12" s="269">
        <v>0.17322844721863795</v>
      </c>
      <c r="D12" s="269">
        <v>0.35983882109196291</v>
      </c>
      <c r="E12" s="269">
        <v>-7.5042656614645459E-4</v>
      </c>
      <c r="F12" s="165"/>
      <c r="G12" s="67" t="s">
        <v>62</v>
      </c>
      <c r="H12" s="209">
        <v>0</v>
      </c>
      <c r="I12" s="209">
        <v>-0.3064441823219321</v>
      </c>
      <c r="J12" s="209">
        <v>-7.5042656614645459E-4</v>
      </c>
      <c r="K12" s="209">
        <v>-0.10743468842343476</v>
      </c>
      <c r="L12" s="209">
        <v>3.1170549806071854E-2</v>
      </c>
      <c r="M12" s="209">
        <v>6.6704920666887851E-2</v>
      </c>
    </row>
    <row r="13" spans="1:16" ht="15.75" x14ac:dyDescent="0.25">
      <c r="A13" s="6"/>
      <c r="B13" s="268" t="s">
        <v>89</v>
      </c>
      <c r="C13" s="269">
        <v>0.23032528083892068</v>
      </c>
      <c r="D13" s="269">
        <v>0.40219750459577303</v>
      </c>
      <c r="E13" s="269">
        <v>-0.10743468842343476</v>
      </c>
      <c r="F13" s="165"/>
      <c r="G13" s="66"/>
    </row>
    <row r="14" spans="1:16" ht="15.75" x14ac:dyDescent="0.25">
      <c r="A14" s="6"/>
      <c r="B14" s="268" t="s">
        <v>88</v>
      </c>
      <c r="C14" s="269">
        <v>0.17310872645670147</v>
      </c>
      <c r="D14" s="269">
        <v>0.34086328394631848</v>
      </c>
      <c r="E14" s="269">
        <v>3.1170549806071854E-2</v>
      </c>
      <c r="F14" s="165"/>
      <c r="G14" s="6" t="s">
        <v>25</v>
      </c>
      <c r="H14" s="8" t="s">
        <v>213</v>
      </c>
      <c r="I14" s="1">
        <v>-0.24099999999999999</v>
      </c>
      <c r="J14" s="1" t="s">
        <v>214</v>
      </c>
      <c r="K14" s="1" t="s">
        <v>10</v>
      </c>
      <c r="L14" s="1" t="s">
        <v>8</v>
      </c>
      <c r="M14" s="1">
        <v>0.31409999999999999</v>
      </c>
    </row>
    <row r="15" spans="1:16" ht="15.75" x14ac:dyDescent="0.25">
      <c r="A15" s="6"/>
      <c r="B15" s="268" t="s">
        <v>90</v>
      </c>
      <c r="C15" s="269">
        <v>0.37448229082079465</v>
      </c>
      <c r="D15" s="269">
        <v>0.36677235680383447</v>
      </c>
      <c r="E15" s="269">
        <v>6.6704920666887851E-2</v>
      </c>
      <c r="F15" s="165"/>
      <c r="G15" s="6"/>
      <c r="H15" s="8" t="s">
        <v>215</v>
      </c>
      <c r="I15" s="1">
        <v>-0.41830000000000001</v>
      </c>
      <c r="J15" s="1" t="s">
        <v>216</v>
      </c>
      <c r="K15" s="1" t="s">
        <v>9</v>
      </c>
      <c r="L15" s="1" t="s">
        <v>6</v>
      </c>
      <c r="M15" s="1">
        <v>3.5999999999999997E-2</v>
      </c>
    </row>
    <row r="16" spans="1:16" ht="15" x14ac:dyDescent="0.25">
      <c r="C16" s="165"/>
      <c r="D16" s="165"/>
      <c r="E16" s="165"/>
      <c r="F16" s="165"/>
      <c r="G16" s="6"/>
      <c r="H16" s="8" t="s">
        <v>217</v>
      </c>
      <c r="I16" s="1">
        <v>-0.41599999999999998</v>
      </c>
      <c r="J16" s="1" t="s">
        <v>218</v>
      </c>
      <c r="K16" s="1" t="s">
        <v>9</v>
      </c>
      <c r="L16" s="1" t="s">
        <v>6</v>
      </c>
      <c r="M16" s="1">
        <v>3.7100000000000001E-2</v>
      </c>
    </row>
    <row r="17" spans="1:16" ht="15" x14ac:dyDescent="0.25">
      <c r="C17" s="165"/>
      <c r="D17" s="165"/>
      <c r="E17" s="165"/>
      <c r="F17" s="165"/>
      <c r="G17" s="6"/>
      <c r="H17" s="8" t="s">
        <v>219</v>
      </c>
      <c r="I17" s="1">
        <v>-0.42270000000000002</v>
      </c>
      <c r="J17" s="1" t="s">
        <v>220</v>
      </c>
      <c r="K17" s="1" t="s">
        <v>9</v>
      </c>
      <c r="L17" s="1" t="s">
        <v>6</v>
      </c>
      <c r="M17" s="1">
        <v>3.4099999999999998E-2</v>
      </c>
    </row>
    <row r="18" spans="1:16" ht="15" x14ac:dyDescent="0.25">
      <c r="G18" s="6"/>
      <c r="H18" s="8" t="s">
        <v>221</v>
      </c>
      <c r="I18" s="1">
        <v>-0.51029999999999998</v>
      </c>
      <c r="J18" s="1" t="s">
        <v>222</v>
      </c>
      <c r="K18" s="1" t="s">
        <v>9</v>
      </c>
      <c r="L18" s="1" t="s">
        <v>6</v>
      </c>
      <c r="M18" s="1">
        <v>1.0800000000000001E-2</v>
      </c>
    </row>
    <row r="19" spans="1:16" x14ac:dyDescent="0.2">
      <c r="C19" s="165"/>
    </row>
    <row r="20" spans="1:16" x14ac:dyDescent="0.2">
      <c r="C20" s="165"/>
      <c r="D20" s="165"/>
      <c r="E20" s="165"/>
      <c r="F20" s="165"/>
    </row>
    <row r="21" spans="1:16" x14ac:dyDescent="0.2">
      <c r="C21" s="165"/>
      <c r="D21" s="165"/>
      <c r="E21" s="165"/>
      <c r="F21" s="165"/>
    </row>
    <row r="22" spans="1:16" x14ac:dyDescent="0.2">
      <c r="C22" s="165"/>
      <c r="D22" s="165"/>
      <c r="E22" s="165"/>
      <c r="F22" s="165"/>
    </row>
    <row r="23" spans="1:16" x14ac:dyDescent="0.2">
      <c r="C23" s="165"/>
      <c r="D23" s="165"/>
      <c r="E23" s="165"/>
      <c r="F23" s="165"/>
    </row>
    <row r="24" spans="1:16" x14ac:dyDescent="0.2">
      <c r="C24" s="165"/>
      <c r="D24" s="165"/>
      <c r="E24" s="165"/>
      <c r="F24" s="165"/>
    </row>
    <row r="25" spans="1:16" x14ac:dyDescent="0.2">
      <c r="C25" s="165"/>
      <c r="D25" s="165"/>
      <c r="E25" s="165"/>
      <c r="F25" s="165"/>
    </row>
    <row r="26" spans="1:16" x14ac:dyDescent="0.2">
      <c r="A26" s="219"/>
    </row>
    <row r="27" spans="1:16" x14ac:dyDescent="0.2">
      <c r="G27" s="43"/>
    </row>
    <row r="28" spans="1:16" x14ac:dyDescent="0.2">
      <c r="C28" s="165"/>
      <c r="D28" s="165"/>
      <c r="E28" s="165"/>
      <c r="F28" s="165"/>
      <c r="G28" s="165"/>
    </row>
    <row r="29" spans="1:16" x14ac:dyDescent="0.2">
      <c r="C29" s="165"/>
      <c r="D29" s="165"/>
      <c r="E29" s="165"/>
      <c r="F29" s="165"/>
      <c r="G29" s="165"/>
      <c r="P29" s="63"/>
    </row>
    <row r="30" spans="1:16" x14ac:dyDescent="0.2">
      <c r="B30" s="63"/>
      <c r="C30" s="208"/>
      <c r="D30" s="208"/>
      <c r="E30" s="208"/>
      <c r="F30" s="208"/>
      <c r="G30" s="208"/>
      <c r="P30" s="63"/>
    </row>
    <row r="31" spans="1:16" x14ac:dyDescent="0.2">
      <c r="B31" s="63"/>
      <c r="C31" s="208"/>
      <c r="D31" s="208"/>
      <c r="E31" s="208"/>
      <c r="F31" s="208"/>
      <c r="G31" s="208"/>
      <c r="P31" s="63"/>
    </row>
    <row r="32" spans="1:16" x14ac:dyDescent="0.2">
      <c r="B32" s="63"/>
      <c r="C32" s="63"/>
      <c r="D32" s="63"/>
      <c r="E32" s="63"/>
      <c r="F32" s="63"/>
      <c r="G32" s="63"/>
      <c r="H32" s="66"/>
    </row>
    <row r="33" spans="2:16" x14ac:dyDescent="0.2">
      <c r="C33" s="63"/>
      <c r="D33" s="63"/>
      <c r="E33" s="63"/>
      <c r="F33" s="63"/>
      <c r="G33" s="63"/>
      <c r="H33" s="66"/>
    </row>
    <row r="34" spans="2:16" x14ac:dyDescent="0.2">
      <c r="G34" s="66"/>
      <c r="H34" s="66"/>
    </row>
    <row r="35" spans="2:16" x14ac:dyDescent="0.2">
      <c r="C35" s="63"/>
      <c r="G35" s="66"/>
      <c r="H35" s="66"/>
    </row>
    <row r="36" spans="2:16" x14ac:dyDescent="0.2">
      <c r="B36" s="207"/>
      <c r="C36" s="63"/>
      <c r="D36" s="63"/>
      <c r="E36" s="63"/>
      <c r="F36" s="63"/>
      <c r="G36" s="63"/>
      <c r="H36" s="43"/>
    </row>
    <row r="37" spans="2:16" x14ac:dyDescent="0.2">
      <c r="B37" s="207"/>
      <c r="C37" s="63"/>
      <c r="D37" s="63"/>
      <c r="E37" s="63"/>
      <c r="F37" s="63"/>
      <c r="G37" s="63"/>
      <c r="H37" s="43"/>
    </row>
    <row r="38" spans="2:16" x14ac:dyDescent="0.2">
      <c r="B38" s="207"/>
      <c r="C38" s="63"/>
      <c r="D38" s="63"/>
      <c r="E38" s="63"/>
      <c r="F38" s="63"/>
      <c r="G38" s="63"/>
      <c r="H38" s="43"/>
      <c r="O38" s="63"/>
      <c r="P38" s="63"/>
    </row>
    <row r="39" spans="2:16" x14ac:dyDescent="0.2">
      <c r="B39" s="207"/>
      <c r="C39" s="63"/>
      <c r="D39" s="63"/>
      <c r="E39" s="63"/>
      <c r="F39" s="63"/>
      <c r="G39" s="63"/>
      <c r="H39" s="43"/>
      <c r="O39" s="63"/>
      <c r="P39" s="63"/>
    </row>
    <row r="40" spans="2:16" x14ac:dyDescent="0.2">
      <c r="B40" s="207"/>
      <c r="C40" s="63"/>
      <c r="D40" s="63"/>
      <c r="E40" s="63"/>
      <c r="F40" s="63"/>
      <c r="G40" s="63"/>
      <c r="H40" s="43"/>
    </row>
    <row r="41" spans="2:16" x14ac:dyDescent="0.2">
      <c r="B41" s="207"/>
      <c r="C41" s="63"/>
      <c r="D41" s="63"/>
      <c r="E41" s="63"/>
      <c r="F41" s="63"/>
      <c r="G41" s="63"/>
      <c r="H41" s="43"/>
    </row>
    <row r="42" spans="2:16" x14ac:dyDescent="0.2">
      <c r="B42" s="207"/>
      <c r="C42" s="63"/>
      <c r="D42" s="63"/>
      <c r="E42" s="63"/>
      <c r="F42" s="63"/>
      <c r="G42" s="63"/>
      <c r="H42" s="43"/>
    </row>
    <row r="52" spans="1:9" x14ac:dyDescent="0.2">
      <c r="A52" s="219"/>
    </row>
    <row r="53" spans="1:9" x14ac:dyDescent="0.2">
      <c r="G53" s="67"/>
      <c r="H53" s="67"/>
      <c r="I53" s="67"/>
    </row>
    <row r="54" spans="1:9" x14ac:dyDescent="0.2">
      <c r="G54" s="66"/>
      <c r="H54" s="66"/>
      <c r="I54" s="66"/>
    </row>
    <row r="55" spans="1:9" x14ac:dyDescent="0.2">
      <c r="G55" s="66"/>
      <c r="H55" s="66"/>
      <c r="I55" s="66"/>
    </row>
    <row r="56" spans="1:9" x14ac:dyDescent="0.2">
      <c r="G56" s="66"/>
      <c r="H56" s="66"/>
      <c r="I56" s="66"/>
    </row>
    <row r="57" spans="1:9" x14ac:dyDescent="0.2">
      <c r="G57" s="66"/>
      <c r="H57" s="66"/>
      <c r="I57" s="66"/>
    </row>
    <row r="58" spans="1:9" x14ac:dyDescent="0.2">
      <c r="G58" s="66"/>
      <c r="H58" s="66"/>
      <c r="I58" s="66"/>
    </row>
    <row r="59" spans="1:9" x14ac:dyDescent="0.2">
      <c r="G59" s="66"/>
      <c r="H59" s="66"/>
      <c r="I59" s="66"/>
    </row>
    <row r="60" spans="1:9" x14ac:dyDescent="0.2">
      <c r="G60" s="66"/>
      <c r="H60" s="66"/>
      <c r="I60" s="66"/>
    </row>
    <row r="61" spans="1:9" x14ac:dyDescent="0.2">
      <c r="G61" s="66"/>
      <c r="H61" s="66"/>
      <c r="I61" s="66"/>
    </row>
    <row r="62" spans="1:9" x14ac:dyDescent="0.2">
      <c r="I62" s="30"/>
    </row>
    <row r="63" spans="1:9" x14ac:dyDescent="0.2">
      <c r="G63" s="66"/>
      <c r="H63" s="66"/>
      <c r="I63" s="198"/>
    </row>
    <row r="75" spans="1:5" x14ac:dyDescent="0.2">
      <c r="C75" s="30"/>
      <c r="D75" s="30"/>
      <c r="E75" s="30"/>
    </row>
    <row r="76" spans="1:5" x14ac:dyDescent="0.2">
      <c r="C76" s="30"/>
      <c r="D76" s="30"/>
      <c r="E76" s="30"/>
    </row>
    <row r="77" spans="1:5" x14ac:dyDescent="0.2">
      <c r="A77" s="220"/>
      <c r="C77" s="222"/>
      <c r="D77" s="222"/>
      <c r="E77" s="30"/>
    </row>
    <row r="78" spans="1:5" x14ac:dyDescent="0.2">
      <c r="A78" s="221"/>
      <c r="C78" s="223"/>
      <c r="D78" s="223"/>
      <c r="E78" s="30"/>
    </row>
    <row r="79" spans="1:5" x14ac:dyDescent="0.2">
      <c r="A79" s="221"/>
      <c r="C79" s="223"/>
      <c r="D79" s="223"/>
      <c r="E79" s="30"/>
    </row>
    <row r="80" spans="1:5" x14ac:dyDescent="0.2">
      <c r="A80" s="221"/>
      <c r="C80" s="223"/>
      <c r="D80" s="223"/>
      <c r="E80" s="30"/>
    </row>
    <row r="81" spans="1:8" x14ac:dyDescent="0.2">
      <c r="A81" s="221"/>
      <c r="C81" s="223"/>
      <c r="D81" s="223"/>
      <c r="E81" s="30"/>
    </row>
    <row r="82" spans="1:8" x14ac:dyDescent="0.2">
      <c r="A82" s="221"/>
      <c r="C82" s="223"/>
      <c r="D82" s="223"/>
      <c r="E82" s="30"/>
    </row>
    <row r="83" spans="1:8" x14ac:dyDescent="0.2">
      <c r="A83" s="221"/>
      <c r="C83" s="223"/>
      <c r="D83" s="223"/>
      <c r="E83" s="30"/>
    </row>
    <row r="84" spans="1:8" x14ac:dyDescent="0.2">
      <c r="A84" s="221"/>
      <c r="C84" s="223"/>
      <c r="D84" s="223"/>
      <c r="E84" s="30"/>
    </row>
    <row r="85" spans="1:8" x14ac:dyDescent="0.2">
      <c r="A85" s="221"/>
      <c r="C85" s="223"/>
      <c r="D85" s="223"/>
      <c r="E85" s="30"/>
    </row>
    <row r="86" spans="1:8" x14ac:dyDescent="0.2">
      <c r="C86" s="30"/>
      <c r="D86" s="30"/>
      <c r="E86" s="30"/>
    </row>
    <row r="87" spans="1:8" x14ac:dyDescent="0.2">
      <c r="A87" s="66"/>
      <c r="B87" s="198"/>
      <c r="C87" s="224"/>
      <c r="D87" s="224"/>
      <c r="G87" s="66"/>
      <c r="H87" s="66"/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C43" workbookViewId="0">
      <selection activeCell="O25" sqref="O25"/>
    </sheetView>
  </sheetViews>
  <sheetFormatPr defaultRowHeight="14.25" x14ac:dyDescent="0.2"/>
  <cols>
    <col min="1" max="16384" width="9.140625" style="43"/>
  </cols>
  <sheetData>
    <row r="1" spans="1:22" x14ac:dyDescent="0.2">
      <c r="B1" s="43" t="s">
        <v>26</v>
      </c>
      <c r="D1" s="43" t="s">
        <v>106</v>
      </c>
      <c r="N1" s="43" t="s">
        <v>11</v>
      </c>
    </row>
    <row r="3" spans="1:22" x14ac:dyDescent="0.2">
      <c r="D3" s="234">
        <v>0.03</v>
      </c>
      <c r="E3" s="234">
        <v>0.1</v>
      </c>
      <c r="F3" s="234">
        <v>0.3</v>
      </c>
      <c r="G3" s="234">
        <v>1</v>
      </c>
      <c r="H3" s="234">
        <v>3</v>
      </c>
      <c r="I3" s="234">
        <v>10</v>
      </c>
      <c r="J3" s="234">
        <v>30</v>
      </c>
      <c r="K3" s="234">
        <v>100</v>
      </c>
      <c r="L3" s="234">
        <v>300</v>
      </c>
      <c r="N3" s="235">
        <v>0.03</v>
      </c>
      <c r="O3" s="235">
        <v>0.1</v>
      </c>
      <c r="P3" s="235">
        <v>0.3</v>
      </c>
      <c r="Q3" s="235">
        <v>1</v>
      </c>
      <c r="R3" s="235">
        <v>3</v>
      </c>
      <c r="S3" s="235">
        <v>10</v>
      </c>
      <c r="T3" s="235">
        <v>30</v>
      </c>
      <c r="U3" s="235">
        <v>100</v>
      </c>
      <c r="V3" s="235">
        <v>300</v>
      </c>
    </row>
    <row r="5" spans="1:22" x14ac:dyDescent="0.2">
      <c r="A5" s="236">
        <v>43249</v>
      </c>
      <c r="B5" s="211">
        <v>2.932454695222404</v>
      </c>
      <c r="D5" s="211"/>
      <c r="E5" s="211"/>
      <c r="F5" s="211"/>
      <c r="G5" s="211">
        <v>0.6589785831960171</v>
      </c>
      <c r="H5" s="211">
        <v>-1.6639209225700426</v>
      </c>
      <c r="I5" s="211">
        <v>9.1433278418451209</v>
      </c>
      <c r="J5" s="211">
        <v>4.8846787479406828</v>
      </c>
      <c r="K5" s="211">
        <v>27.248764415156515</v>
      </c>
      <c r="L5" s="211">
        <v>80.971993410214168</v>
      </c>
      <c r="N5" s="211"/>
      <c r="O5" s="211"/>
      <c r="P5" s="211"/>
      <c r="Q5" s="211">
        <v>2.8418451400329445</v>
      </c>
      <c r="R5" s="211">
        <v>2.1911037891268421</v>
      </c>
      <c r="S5" s="211">
        <v>5.0329489291598009</v>
      </c>
      <c r="T5" s="211">
        <v>2.4052718286655619</v>
      </c>
      <c r="U5" s="211">
        <v>6.1779242174629303</v>
      </c>
      <c r="V5" s="211">
        <v>3.4019769357495875</v>
      </c>
    </row>
    <row r="6" spans="1:22" x14ac:dyDescent="0.2">
      <c r="B6" s="211">
        <v>-2.6441515650741394</v>
      </c>
      <c r="D6" s="211"/>
      <c r="E6" s="211"/>
      <c r="F6" s="211"/>
      <c r="G6" s="211">
        <v>-3.4925864909390612</v>
      </c>
      <c r="H6" s="211">
        <v>1.4827018121910953</v>
      </c>
      <c r="I6" s="211">
        <v>-4.2092257001647511</v>
      </c>
      <c r="J6" s="211">
        <v>7.2652388797363869</v>
      </c>
      <c r="K6" s="211">
        <v>27.512355848434922</v>
      </c>
      <c r="L6" s="211">
        <v>83.83855024711697</v>
      </c>
      <c r="N6" s="211"/>
      <c r="O6" s="211"/>
      <c r="P6" s="211"/>
      <c r="Q6" s="211">
        <v>1.9028006589785775</v>
      </c>
      <c r="R6" s="211">
        <v>-1.8863261943987055</v>
      </c>
      <c r="S6" s="211">
        <v>4.5634266886326031</v>
      </c>
      <c r="T6" s="211">
        <v>0.14003294892914653</v>
      </c>
      <c r="U6" s="211">
        <v>3.3772652388797297</v>
      </c>
      <c r="V6" s="211">
        <v>0.85667215815486486</v>
      </c>
    </row>
    <row r="7" spans="1:22" x14ac:dyDescent="0.2">
      <c r="B7" s="211">
        <v>-0.30477759472817922</v>
      </c>
      <c r="D7" s="211"/>
      <c r="E7" s="211"/>
      <c r="F7" s="211"/>
      <c r="G7" s="211">
        <v>1.8780889621087198</v>
      </c>
      <c r="H7" s="211">
        <v>2.2322899505766003</v>
      </c>
      <c r="I7" s="211">
        <v>6.1449752883031152</v>
      </c>
      <c r="J7" s="211">
        <v>10.60955518945633</v>
      </c>
      <c r="K7" s="211">
        <v>24.192751235584836</v>
      </c>
      <c r="L7" s="211">
        <v>85.922570016474467</v>
      </c>
      <c r="N7" s="211"/>
      <c r="O7" s="211"/>
      <c r="P7" s="211"/>
      <c r="Q7" s="211">
        <v>-0.64250411861614509</v>
      </c>
      <c r="R7" s="211">
        <v>5.5766062602965292</v>
      </c>
      <c r="S7" s="211">
        <v>-3.4431630971993457</v>
      </c>
      <c r="T7" s="211">
        <v>-0.60131795716640113</v>
      </c>
      <c r="U7" s="211">
        <v>-7.4135090609559029E-2</v>
      </c>
      <c r="V7" s="211">
        <v>2.9489291598022902</v>
      </c>
    </row>
    <row r="8" spans="1:22" x14ac:dyDescent="0.2">
      <c r="B8" s="211"/>
      <c r="D8" s="211"/>
      <c r="E8" s="211"/>
      <c r="F8" s="211"/>
      <c r="G8" s="211"/>
      <c r="H8" s="211"/>
      <c r="I8" s="211"/>
      <c r="J8" s="211"/>
      <c r="K8" s="211"/>
      <c r="L8" s="211"/>
      <c r="N8" s="211"/>
      <c r="O8" s="211"/>
      <c r="P8" s="211"/>
      <c r="Q8" s="211"/>
      <c r="R8" s="211"/>
      <c r="S8" s="211"/>
      <c r="T8" s="211"/>
      <c r="U8" s="211"/>
      <c r="V8" s="211"/>
    </row>
    <row r="9" spans="1:22" x14ac:dyDescent="0.2">
      <c r="A9" s="236">
        <v>43252</v>
      </c>
      <c r="B9" s="211">
        <v>-1.5760495526496925</v>
      </c>
      <c r="D9" s="211">
        <v>1.4521679284239499</v>
      </c>
      <c r="E9" s="211">
        <v>1.70681348933243</v>
      </c>
      <c r="F9" s="211">
        <v>0.9015829318651214</v>
      </c>
      <c r="G9" s="211">
        <v>1.69304886441846</v>
      </c>
      <c r="H9" s="211">
        <v>0.8878183069511465</v>
      </c>
      <c r="I9" s="211">
        <v>0.35099793530626755</v>
      </c>
      <c r="J9" s="211">
        <v>3.7095664143151899</v>
      </c>
      <c r="K9" s="211">
        <v>9.3461803165863593</v>
      </c>
      <c r="L9" s="211">
        <v>38.313833448038551</v>
      </c>
      <c r="N9" s="211">
        <v>1.6517549896765331</v>
      </c>
      <c r="O9" s="211">
        <v>1.2319339298004053</v>
      </c>
      <c r="P9" s="211">
        <v>2.3675154852030431</v>
      </c>
      <c r="Q9" s="211">
        <v>0.63317274604267482</v>
      </c>
      <c r="R9" s="211">
        <v>0.91534755677909629</v>
      </c>
      <c r="S9" s="211">
        <v>2.5877494838265704</v>
      </c>
      <c r="T9" s="211">
        <v>2.1472814865795016</v>
      </c>
      <c r="U9" s="211">
        <v>-0.44735030970406342</v>
      </c>
      <c r="V9" s="211">
        <v>0.70887818306952965</v>
      </c>
    </row>
    <row r="10" spans="1:22" x14ac:dyDescent="0.2">
      <c r="B10" s="211">
        <v>1.5760495526497067</v>
      </c>
      <c r="D10" s="211">
        <v>2.6496902959394504</v>
      </c>
      <c r="E10" s="211">
        <v>-1.3076393668272459</v>
      </c>
      <c r="F10" s="211">
        <v>-1.3145216792842263</v>
      </c>
      <c r="G10" s="211">
        <v>2.8768066070199723</v>
      </c>
      <c r="H10" s="211">
        <v>-4.8176187198904999E-2</v>
      </c>
      <c r="I10" s="211">
        <v>-1.6517549896765189</v>
      </c>
      <c r="J10" s="211">
        <v>1.1218169304886501</v>
      </c>
      <c r="K10" s="211">
        <v>12.911218169304901</v>
      </c>
      <c r="L10" s="211">
        <v>40.261527873365452</v>
      </c>
      <c r="N10" s="211">
        <v>1.878871300757055</v>
      </c>
      <c r="O10" s="211">
        <v>1.7549896765313093</v>
      </c>
      <c r="P10" s="211">
        <v>1.8857536132140496</v>
      </c>
      <c r="Q10" s="211">
        <v>1.059876118375783</v>
      </c>
      <c r="R10" s="211">
        <v>1.6311080523055779</v>
      </c>
      <c r="S10" s="211">
        <v>2.9731589814177681</v>
      </c>
      <c r="T10" s="211">
        <v>1.0874053682037186</v>
      </c>
      <c r="U10" s="211">
        <v>-0.59187887130075012</v>
      </c>
      <c r="V10" s="211">
        <v>2.8836889194769526</v>
      </c>
    </row>
    <row r="11" spans="1:22" x14ac:dyDescent="0.2">
      <c r="B11" s="211"/>
      <c r="D11" s="211"/>
      <c r="E11" s="211"/>
      <c r="F11" s="211"/>
      <c r="G11" s="211"/>
      <c r="H11" s="211"/>
      <c r="I11" s="211"/>
      <c r="J11" s="211"/>
      <c r="K11" s="211"/>
      <c r="L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spans="1:22" x14ac:dyDescent="0.2">
      <c r="A12" s="236">
        <v>43263</v>
      </c>
      <c r="B12" s="211">
        <v>-0.59210526315789025</v>
      </c>
      <c r="D12" s="211">
        <v>1.026315789473685</v>
      </c>
      <c r="E12" s="211">
        <v>1.3157894736842195</v>
      </c>
      <c r="F12" s="211">
        <v>7.8947368421054875E-2</v>
      </c>
      <c r="G12" s="211">
        <v>0.59210526315790446</v>
      </c>
      <c r="H12" s="211">
        <v>1.75</v>
      </c>
      <c r="I12" s="211">
        <v>3.4868421052631646</v>
      </c>
      <c r="J12" s="211">
        <v>8.723684210526315</v>
      </c>
      <c r="K12" s="211">
        <v>27.078947368421069</v>
      </c>
      <c r="L12" s="211">
        <v>85.23684210526315</v>
      </c>
      <c r="N12" s="211">
        <v>-0.48684210526315042</v>
      </c>
      <c r="O12" s="211">
        <v>-1.4342105263157805</v>
      </c>
      <c r="P12" s="211">
        <v>-0.38157894736841058</v>
      </c>
      <c r="Q12" s="211">
        <v>-1.5131578947368212</v>
      </c>
      <c r="R12" s="211">
        <v>-1.0131578947368354</v>
      </c>
      <c r="S12" s="211">
        <v>-0.57894736842105488</v>
      </c>
      <c r="T12" s="211">
        <v>-0.44736842105261587</v>
      </c>
      <c r="U12" s="211">
        <v>-0.84210526315789025</v>
      </c>
      <c r="V12" s="211">
        <v>0</v>
      </c>
    </row>
    <row r="13" spans="1:22" x14ac:dyDescent="0.2">
      <c r="B13" s="211">
        <v>-2.0131578947368354</v>
      </c>
      <c r="D13" s="211">
        <v>-0.39473684210524596</v>
      </c>
      <c r="E13" s="211">
        <v>9.210526315790446E-2</v>
      </c>
      <c r="F13" s="211">
        <v>-0.13157894736841058</v>
      </c>
      <c r="G13" s="211">
        <v>-0.42105263157894512</v>
      </c>
      <c r="H13" s="211">
        <v>-0.57894736842105488</v>
      </c>
      <c r="I13" s="211">
        <v>2.7368421052631646</v>
      </c>
      <c r="J13" s="211">
        <v>7.8947368421052602</v>
      </c>
      <c r="K13" s="211">
        <v>25.236842105263165</v>
      </c>
      <c r="L13" s="211">
        <v>80.171052631578945</v>
      </c>
      <c r="N13" s="211">
        <v>-1.8421052631578902</v>
      </c>
      <c r="O13" s="211">
        <v>-2.723684210526315</v>
      </c>
      <c r="P13" s="211">
        <v>-0.65789473684209554</v>
      </c>
      <c r="Q13" s="211">
        <v>-1.0789473684210407</v>
      </c>
      <c r="R13" s="211">
        <v>-0.14473684210526017</v>
      </c>
      <c r="S13" s="211"/>
      <c r="T13" s="211">
        <v>-0.14473684210526017</v>
      </c>
      <c r="U13" s="211">
        <v>-1.75</v>
      </c>
      <c r="V13" s="211">
        <v>0.23684210526315042</v>
      </c>
    </row>
    <row r="14" spans="1:22" x14ac:dyDescent="0.2">
      <c r="B14" s="211">
        <v>2.0657894736842195</v>
      </c>
      <c r="D14" s="211">
        <v>-1.4868421052631504</v>
      </c>
      <c r="E14" s="211">
        <v>2.0789473684210549</v>
      </c>
      <c r="F14" s="211">
        <v>-0.39473684210524596</v>
      </c>
      <c r="G14" s="211">
        <v>3.0526315789473699</v>
      </c>
      <c r="H14" s="211">
        <v>0.43421052631580892</v>
      </c>
      <c r="I14" s="211">
        <v>5.0131578947368354</v>
      </c>
      <c r="J14" s="211">
        <v>7.5394736842105345</v>
      </c>
      <c r="K14" s="211">
        <v>27.078947368421069</v>
      </c>
      <c r="L14" s="211">
        <v>76.46052631578948</v>
      </c>
      <c r="N14" s="211">
        <v>1.7894736842105345</v>
      </c>
      <c r="O14" s="211">
        <v>-0.55263157894735571</v>
      </c>
      <c r="P14" s="211">
        <v>2.9210526315789593</v>
      </c>
      <c r="Q14" s="211">
        <v>-1.25</v>
      </c>
      <c r="R14" s="211">
        <v>3</v>
      </c>
      <c r="S14" s="211">
        <v>-1.4999999999999858</v>
      </c>
      <c r="T14" s="211">
        <v>0.82894736842106909</v>
      </c>
      <c r="U14" s="211">
        <v>-1.4999999999999858</v>
      </c>
      <c r="V14" s="211">
        <v>1.2894736842105345</v>
      </c>
    </row>
    <row r="17" spans="3:22" s="62" customFormat="1" ht="15" x14ac:dyDescent="0.25">
      <c r="C17" s="62" t="s">
        <v>66</v>
      </c>
      <c r="D17" s="237">
        <f>AVERAGEA(D5:D14)</f>
        <v>0.64931901329373787</v>
      </c>
      <c r="E17" s="237">
        <f>AVERAGEA(E5:E14)</f>
        <v>0.77720324555367259</v>
      </c>
      <c r="F17" s="237">
        <f t="shared" ref="F17:K17" si="0">AVERAGEA(F5:F14)</f>
        <v>-0.17206143369434129</v>
      </c>
      <c r="G17" s="237">
        <f>AVERAGEA(G5:G14)</f>
        <v>0.8547525920413046</v>
      </c>
      <c r="H17" s="237">
        <f>AVERAGEA(H5:H14)</f>
        <v>0.56199701473058106</v>
      </c>
      <c r="I17" s="237">
        <f t="shared" si="0"/>
        <v>2.6268953101095498</v>
      </c>
      <c r="J17" s="237">
        <f t="shared" si="0"/>
        <v>6.4685938623474186</v>
      </c>
      <c r="K17" s="237">
        <f t="shared" si="0"/>
        <v>22.575750853396602</v>
      </c>
      <c r="L17" s="237">
        <f>AVERAGEA(L5:L14)</f>
        <v>71.397112005980148</v>
      </c>
      <c r="N17" s="237">
        <f>AVERAGEA(N5:N14)</f>
        <v>0.5982305212446164</v>
      </c>
      <c r="O17" s="237">
        <f t="shared" ref="O17:V17" si="1">AVERAGEA(O5:O14)</f>
        <v>-0.34472054189154733</v>
      </c>
      <c r="P17" s="237">
        <f t="shared" si="1"/>
        <v>1.2269696091571092</v>
      </c>
      <c r="Q17" s="237">
        <f t="shared" si="1"/>
        <v>0.24413566020699662</v>
      </c>
      <c r="R17" s="237">
        <f t="shared" si="1"/>
        <v>1.2837430909084055</v>
      </c>
      <c r="S17" s="237">
        <f t="shared" si="1"/>
        <v>1.3764533739166223</v>
      </c>
      <c r="T17" s="237">
        <f t="shared" si="1"/>
        <v>0.67693947255934006</v>
      </c>
      <c r="U17" s="237">
        <f t="shared" si="1"/>
        <v>0.54371499019630143</v>
      </c>
      <c r="V17" s="237">
        <f t="shared" si="1"/>
        <v>1.5408076432158637</v>
      </c>
    </row>
    <row r="18" spans="3:22" x14ac:dyDescent="0.2">
      <c r="C18" s="43" t="s">
        <v>107</v>
      </c>
      <c r="D18" s="211">
        <f>STDEVA(D5:D14)/SQRT(3)</f>
        <v>0.93280112081106747</v>
      </c>
      <c r="E18" s="211">
        <f>STDEVA(E5:E14)/SQRT(3)</f>
        <v>0.79920356479498322</v>
      </c>
      <c r="F18" s="211">
        <f t="shared" ref="F18:K18" si="2">STDEVA(F5:F14)/SQRT(3)</f>
        <v>0.46297554150663833</v>
      </c>
      <c r="G18" s="211">
        <f t="shared" si="2"/>
        <v>1.22092236015573</v>
      </c>
      <c r="H18" s="211">
        <f t="shared" si="2"/>
        <v>0.74960916467606931</v>
      </c>
      <c r="I18" s="211">
        <f t="shared" si="2"/>
        <v>2.5024343700093823</v>
      </c>
      <c r="J18" s="211">
        <f t="shared" si="2"/>
        <v>1.7560419098762237</v>
      </c>
      <c r="K18" s="211">
        <f t="shared" si="2"/>
        <v>4.1683930203168957</v>
      </c>
      <c r="L18" s="211">
        <f>STDEVA(L5:L14)/SQRT(3)</f>
        <v>11.579009985323419</v>
      </c>
      <c r="N18" s="211">
        <f>STDEVA(N5:N14)/SQRT(3)</f>
        <v>0.97046536218798507</v>
      </c>
      <c r="O18" s="211">
        <f t="shared" ref="O18:V18" si="3">STDEVA(O5:O14)/SQRT(3)</f>
        <v>1.0717705711667853</v>
      </c>
      <c r="P18" s="211">
        <f t="shared" si="3"/>
        <v>0.94626020944487821</v>
      </c>
      <c r="Q18" s="211">
        <f t="shared" si="3"/>
        <v>0.93026486951069698</v>
      </c>
      <c r="R18" s="211">
        <f t="shared" si="3"/>
        <v>1.3770143932274423</v>
      </c>
      <c r="S18" s="211">
        <f t="shared" si="3"/>
        <v>1.8688936822688085</v>
      </c>
      <c r="T18" s="211">
        <f t="shared" si="3"/>
        <v>0.66196165551202635</v>
      </c>
      <c r="U18" s="211">
        <f t="shared" si="3"/>
        <v>1.6003755569616931</v>
      </c>
      <c r="V18" s="211">
        <f t="shared" si="3"/>
        <v>0.77299105299343229</v>
      </c>
    </row>
    <row r="20" spans="3:22" x14ac:dyDescent="0.2">
      <c r="C20" s="43" t="s">
        <v>108</v>
      </c>
      <c r="D20" s="238">
        <f>TTEST(B5:B14,D5:D14,2,1)</f>
        <v>0.53780756081656766</v>
      </c>
      <c r="E20" s="238">
        <f>TTEST(B5:B14,E5:E14,2,1)</f>
        <v>0.4577883616524312</v>
      </c>
      <c r="F20" s="238">
        <f>TTEST(B5:B14,F5:F14,2,1)</f>
        <v>0.9565652942501095</v>
      </c>
      <c r="G20" s="238">
        <f>TTEST(B5:B14,G5:G14,2,1)</f>
        <v>0.17594835504470524</v>
      </c>
      <c r="H20" s="238">
        <f>TTEST(B5:B14,H5:H14,2,1)</f>
        <v>0.5620911870380555</v>
      </c>
      <c r="I20" s="238">
        <f>TTEST(B5:B14,I5:I14,2,1)</f>
        <v>6.6636142755915326E-2</v>
      </c>
      <c r="J20" s="239">
        <f>TTEST(B5:B14,J5:J14,2,1)</f>
        <v>3.0599450783496259E-3</v>
      </c>
      <c r="K20" s="239">
        <f>TTEST(B5:B14,K5:K14,2,1)</f>
        <v>5.3448982986439324E-5</v>
      </c>
      <c r="L20" s="239">
        <f>TTEST(B5:B14,L5:L14,2,1)</f>
        <v>2.2086839099540544E-5</v>
      </c>
      <c r="N20" s="238">
        <f t="shared" ref="N20:V20" si="4">TTEST($B5:$B14,N5:N14,2,1)</f>
        <v>0.33028828549929579</v>
      </c>
      <c r="O20" s="238">
        <f t="shared" si="4"/>
        <v>0.80249585633281595</v>
      </c>
      <c r="P20" s="238">
        <f t="shared" si="4"/>
        <v>0.12264556386870661</v>
      </c>
      <c r="Q20" s="238">
        <f t="shared" si="4"/>
        <v>0.71424025939114233</v>
      </c>
      <c r="R20" s="238">
        <f t="shared" si="4"/>
        <v>0.11567037258060307</v>
      </c>
      <c r="S20" s="238">
        <f t="shared" si="4"/>
        <v>0.45201690610166723</v>
      </c>
      <c r="T20" s="238">
        <f t="shared" si="4"/>
        <v>0.28039716560450278</v>
      </c>
      <c r="U20" s="238">
        <f t="shared" si="4"/>
        <v>0.58027237749655847</v>
      </c>
      <c r="V20" s="238">
        <f t="shared" si="4"/>
        <v>1.7708398732301508E-2</v>
      </c>
    </row>
    <row r="43" spans="1:9" x14ac:dyDescent="0.2">
      <c r="A43" s="43" t="s">
        <v>109</v>
      </c>
    </row>
    <row r="44" spans="1:9" x14ac:dyDescent="0.2">
      <c r="A44" s="43">
        <v>0.03</v>
      </c>
      <c r="B44" s="165"/>
      <c r="C44" s="165"/>
      <c r="D44" s="165"/>
      <c r="E44" s="165">
        <v>1.4521679284239499</v>
      </c>
      <c r="F44" s="165">
        <v>2.6496902959394504</v>
      </c>
      <c r="G44" s="165">
        <v>1.026315789473685</v>
      </c>
      <c r="H44" s="165">
        <v>-0.39473684210524596</v>
      </c>
      <c r="I44" s="165">
        <v>-1.4868421052631504</v>
      </c>
    </row>
    <row r="45" spans="1:9" x14ac:dyDescent="0.2">
      <c r="A45" s="43">
        <v>0.1</v>
      </c>
      <c r="B45" s="165"/>
      <c r="C45" s="165"/>
      <c r="D45" s="165"/>
      <c r="E45" s="165">
        <v>1.70681348933243</v>
      </c>
      <c r="F45" s="165">
        <v>-1.3076393668272459</v>
      </c>
      <c r="G45" s="165">
        <v>1.3157894736842195</v>
      </c>
      <c r="H45" s="165">
        <v>9.210526315790446E-2</v>
      </c>
      <c r="I45" s="165">
        <v>2.0789473684210549</v>
      </c>
    </row>
    <row r="46" spans="1:9" x14ac:dyDescent="0.2">
      <c r="A46" s="43">
        <v>0.3</v>
      </c>
      <c r="B46" s="165"/>
      <c r="C46" s="165"/>
      <c r="D46" s="165"/>
      <c r="E46" s="165">
        <v>0.9015829318651214</v>
      </c>
      <c r="F46" s="165">
        <v>-1.3145216792842263</v>
      </c>
      <c r="G46" s="165">
        <v>7.8947368421054875E-2</v>
      </c>
      <c r="H46" s="165">
        <v>-0.13157894736841058</v>
      </c>
      <c r="I46" s="165">
        <v>-0.39473684210524596</v>
      </c>
    </row>
    <row r="47" spans="1:9" x14ac:dyDescent="0.2">
      <c r="A47" s="43">
        <v>1</v>
      </c>
      <c r="B47" s="165">
        <v>0.6589785831960171</v>
      </c>
      <c r="C47" s="165">
        <v>-3.4925864909390612</v>
      </c>
      <c r="D47" s="165">
        <v>1.8780889621087198</v>
      </c>
      <c r="E47" s="165">
        <v>1.69304886441846</v>
      </c>
      <c r="F47" s="165">
        <v>2.8768066070199723</v>
      </c>
      <c r="G47" s="165">
        <v>0.59210526315790446</v>
      </c>
      <c r="H47" s="165">
        <v>-0.42105263157894512</v>
      </c>
      <c r="I47" s="165">
        <v>3.0526315789473699</v>
      </c>
    </row>
    <row r="48" spans="1:9" x14ac:dyDescent="0.2">
      <c r="A48" s="43">
        <v>3</v>
      </c>
      <c r="B48" s="165">
        <v>-1.6639209225700426</v>
      </c>
      <c r="C48" s="165">
        <v>1.4827018121910953</v>
      </c>
      <c r="D48" s="165">
        <v>2.2322899505766003</v>
      </c>
      <c r="E48" s="165">
        <v>0.8878183069511465</v>
      </c>
      <c r="F48" s="165">
        <v>-4.8176187198904999E-2</v>
      </c>
      <c r="G48" s="165">
        <v>1.75</v>
      </c>
      <c r="H48" s="165">
        <v>-0.57894736842105488</v>
      </c>
      <c r="I48" s="165">
        <v>0.43421052631580892</v>
      </c>
    </row>
    <row r="49" spans="1:9" x14ac:dyDescent="0.2">
      <c r="A49" s="43">
        <v>10</v>
      </c>
      <c r="B49" s="165">
        <v>9.1433278418451209</v>
      </c>
      <c r="C49" s="165">
        <v>-4.2092257001647511</v>
      </c>
      <c r="D49" s="165">
        <v>6.1449752883031152</v>
      </c>
      <c r="E49" s="165">
        <v>0.35099793530626755</v>
      </c>
      <c r="F49" s="165">
        <v>-1.6517549896765189</v>
      </c>
      <c r="G49" s="165">
        <v>3.4868421052631646</v>
      </c>
      <c r="H49" s="165">
        <v>2.7368421052631646</v>
      </c>
      <c r="I49" s="165">
        <v>5.0131578947368354</v>
      </c>
    </row>
    <row r="50" spans="1:9" x14ac:dyDescent="0.2">
      <c r="A50" s="43">
        <v>30</v>
      </c>
      <c r="B50" s="165">
        <v>4.8846787479406828</v>
      </c>
      <c r="C50" s="165">
        <v>7.2652388797363869</v>
      </c>
      <c r="D50" s="165">
        <v>10.60955518945633</v>
      </c>
      <c r="E50" s="165">
        <v>3.7095664143151899</v>
      </c>
      <c r="F50" s="165">
        <v>1.1218169304886501</v>
      </c>
      <c r="G50" s="165">
        <v>8.723684210526315</v>
      </c>
      <c r="H50" s="165">
        <v>7.8947368421052602</v>
      </c>
      <c r="I50" s="165">
        <v>7.5394736842105345</v>
      </c>
    </row>
    <row r="51" spans="1:9" x14ac:dyDescent="0.2">
      <c r="A51" s="43">
        <v>100</v>
      </c>
      <c r="B51" s="165">
        <v>27.248764415156515</v>
      </c>
      <c r="C51" s="165">
        <v>27.512355848434922</v>
      </c>
      <c r="D51" s="165">
        <v>24.192751235584836</v>
      </c>
      <c r="E51" s="165">
        <v>9.3461803165863593</v>
      </c>
      <c r="F51" s="165">
        <v>12.911218169304901</v>
      </c>
      <c r="G51" s="165">
        <v>27.078947368421069</v>
      </c>
      <c r="H51" s="165">
        <v>25.236842105263165</v>
      </c>
      <c r="I51" s="165">
        <v>27.078947368421069</v>
      </c>
    </row>
    <row r="52" spans="1:9" x14ac:dyDescent="0.2">
      <c r="A52" s="43">
        <v>300</v>
      </c>
      <c r="B52" s="165">
        <v>80.971993410214168</v>
      </c>
      <c r="C52" s="165">
        <v>83.83855024711697</v>
      </c>
      <c r="D52" s="165">
        <v>85.922570016474467</v>
      </c>
      <c r="E52" s="165">
        <v>38.313833448038551</v>
      </c>
      <c r="F52" s="165">
        <v>40.261527873365452</v>
      </c>
      <c r="G52" s="165">
        <v>85.23684210526315</v>
      </c>
      <c r="H52" s="165">
        <v>80.171052631578945</v>
      </c>
      <c r="I52" s="165">
        <v>76.46052631578948</v>
      </c>
    </row>
    <row r="54" spans="1:9" x14ac:dyDescent="0.2">
      <c r="A54" s="43" t="s">
        <v>11</v>
      </c>
    </row>
    <row r="55" spans="1:9" x14ac:dyDescent="0.2">
      <c r="A55" s="43">
        <v>0.03</v>
      </c>
      <c r="B55" s="165"/>
      <c r="C55" s="165"/>
      <c r="D55" s="165"/>
      <c r="E55" s="165">
        <v>1.6517549896765331</v>
      </c>
      <c r="F55" s="165">
        <v>1.878871300757055</v>
      </c>
      <c r="G55" s="165">
        <v>-0.48684210526315042</v>
      </c>
      <c r="H55" s="165">
        <v>-1.8421052631578902</v>
      </c>
      <c r="I55" s="165">
        <v>1.7894736842105345</v>
      </c>
    </row>
    <row r="56" spans="1:9" x14ac:dyDescent="0.2">
      <c r="A56" s="43">
        <v>0.1</v>
      </c>
      <c r="B56" s="165"/>
      <c r="C56" s="165"/>
      <c r="D56" s="165"/>
      <c r="E56" s="165">
        <v>1.2319339298004053</v>
      </c>
      <c r="F56" s="165">
        <v>1.7549896765313093</v>
      </c>
      <c r="G56" s="165">
        <v>-1.4342105263157805</v>
      </c>
      <c r="H56" s="165">
        <v>-2.723684210526315</v>
      </c>
      <c r="I56" s="165">
        <v>-0.55263157894735571</v>
      </c>
    </row>
    <row r="57" spans="1:9" x14ac:dyDescent="0.2">
      <c r="A57" s="43">
        <v>0.3</v>
      </c>
      <c r="B57" s="165"/>
      <c r="C57" s="165"/>
      <c r="D57" s="165"/>
      <c r="E57" s="165">
        <v>2.3675154852030431</v>
      </c>
      <c r="F57" s="165">
        <v>1.8857536132140496</v>
      </c>
      <c r="G57" s="165">
        <v>-0.38157894736841058</v>
      </c>
      <c r="H57" s="165">
        <v>-0.65789473684209554</v>
      </c>
      <c r="I57" s="165">
        <v>2.9210526315789593</v>
      </c>
    </row>
    <row r="58" spans="1:9" x14ac:dyDescent="0.2">
      <c r="A58" s="43">
        <v>1</v>
      </c>
      <c r="B58" s="165">
        <v>2.8418451400329445</v>
      </c>
      <c r="C58" s="165">
        <v>1.9028006589785775</v>
      </c>
      <c r="D58" s="165">
        <v>-0.64250411861614509</v>
      </c>
      <c r="E58" s="165">
        <v>0.63317274604267482</v>
      </c>
      <c r="F58" s="165">
        <v>1.059876118375783</v>
      </c>
      <c r="G58" s="165">
        <v>-1.5131578947368212</v>
      </c>
      <c r="H58" s="165">
        <v>-1.0789473684210407</v>
      </c>
      <c r="I58" s="165">
        <v>-1.25</v>
      </c>
    </row>
    <row r="59" spans="1:9" x14ac:dyDescent="0.2">
      <c r="A59" s="43">
        <v>3</v>
      </c>
      <c r="B59" s="165">
        <v>2.1911037891268421</v>
      </c>
      <c r="C59" s="165">
        <v>-1.8863261943987055</v>
      </c>
      <c r="D59" s="165">
        <v>5.5766062602965292</v>
      </c>
      <c r="E59" s="165">
        <v>0.91534755677909629</v>
      </c>
      <c r="F59" s="165">
        <v>1.6311080523055779</v>
      </c>
      <c r="G59" s="165">
        <v>-1.0131578947368354</v>
      </c>
      <c r="H59" s="165">
        <v>-0.14473684210526017</v>
      </c>
      <c r="I59" s="165">
        <v>3</v>
      </c>
    </row>
    <row r="60" spans="1:9" x14ac:dyDescent="0.2">
      <c r="A60" s="43">
        <v>10</v>
      </c>
      <c r="B60" s="165">
        <v>5.0329489291598009</v>
      </c>
      <c r="C60" s="165">
        <v>4.5634266886326031</v>
      </c>
      <c r="D60" s="165">
        <v>-3.4431630971993457</v>
      </c>
      <c r="E60" s="165">
        <v>2.5877494838265704</v>
      </c>
      <c r="F60" s="165">
        <v>2.9731589814177681</v>
      </c>
      <c r="G60" s="165">
        <v>-0.57894736842105488</v>
      </c>
      <c r="H60" s="165"/>
      <c r="I60" s="165">
        <v>-1.4999999999999858</v>
      </c>
    </row>
    <row r="61" spans="1:9" x14ac:dyDescent="0.2">
      <c r="A61" s="43">
        <v>30</v>
      </c>
      <c r="B61" s="165">
        <v>2.4052718286655619</v>
      </c>
      <c r="C61" s="165">
        <v>0.14003294892914653</v>
      </c>
      <c r="D61" s="165">
        <v>-0.60131795716640113</v>
      </c>
      <c r="E61" s="165">
        <v>2.1472814865795016</v>
      </c>
      <c r="F61" s="165">
        <v>1.0874053682037186</v>
      </c>
      <c r="G61" s="165">
        <v>-0.44736842105261587</v>
      </c>
      <c r="H61" s="165">
        <v>-0.14473684210526017</v>
      </c>
      <c r="I61" s="165">
        <v>0.82894736842106909</v>
      </c>
    </row>
    <row r="62" spans="1:9" x14ac:dyDescent="0.2">
      <c r="A62" s="43">
        <v>100</v>
      </c>
      <c r="B62" s="165">
        <v>6.1779242174629303</v>
      </c>
      <c r="C62" s="165">
        <v>3.3772652388797297</v>
      </c>
      <c r="D62" s="165">
        <v>-7.4135090609559029E-2</v>
      </c>
      <c r="E62" s="165">
        <v>-0.44735030970406342</v>
      </c>
      <c r="F62" s="165">
        <v>-0.59187887130075012</v>
      </c>
      <c r="G62" s="165">
        <v>-0.84210526315789025</v>
      </c>
      <c r="H62" s="165">
        <v>-1.75</v>
      </c>
      <c r="I62" s="165">
        <v>-1.4999999999999858</v>
      </c>
    </row>
    <row r="63" spans="1:9" x14ac:dyDescent="0.2">
      <c r="A63" s="43">
        <v>300</v>
      </c>
      <c r="B63" s="165">
        <v>3.4019769357495875</v>
      </c>
      <c r="C63" s="165">
        <v>0.85667215815486486</v>
      </c>
      <c r="D63" s="165">
        <v>2.9489291598022902</v>
      </c>
      <c r="E63" s="165">
        <v>0.70887818306952965</v>
      </c>
      <c r="F63" s="165">
        <v>2.8836889194769526</v>
      </c>
      <c r="G63" s="165">
        <v>0</v>
      </c>
      <c r="H63" s="165">
        <v>0.23684210526315042</v>
      </c>
      <c r="I63" s="165">
        <v>1.2894736842105345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16" workbookViewId="0">
      <selection activeCell="D13" sqref="D13"/>
    </sheetView>
  </sheetViews>
  <sheetFormatPr defaultRowHeight="14.25" x14ac:dyDescent="0.2"/>
  <cols>
    <col min="1" max="16384" width="9.140625" style="14"/>
  </cols>
  <sheetData>
    <row r="1" spans="1:20" ht="15" thickBot="1" x14ac:dyDescent="0.25">
      <c r="A1" s="43" t="s">
        <v>43</v>
      </c>
      <c r="C1" s="14" t="s">
        <v>256</v>
      </c>
      <c r="D1" s="14" t="s">
        <v>94</v>
      </c>
      <c r="E1" s="14" t="s">
        <v>44</v>
      </c>
      <c r="F1" s="14" t="s">
        <v>45</v>
      </c>
      <c r="J1" s="14" t="s">
        <v>0</v>
      </c>
      <c r="K1" s="14" t="s">
        <v>5</v>
      </c>
      <c r="L1" s="14" t="s">
        <v>1</v>
      </c>
      <c r="M1" s="14" t="s">
        <v>2</v>
      </c>
      <c r="N1" s="14" t="s">
        <v>3</v>
      </c>
    </row>
    <row r="2" spans="1:20" ht="15" x14ac:dyDescent="0.25">
      <c r="A2" s="29" t="s">
        <v>24</v>
      </c>
      <c r="B2" s="14" t="s">
        <v>5</v>
      </c>
      <c r="C2" s="14">
        <v>162.072</v>
      </c>
      <c r="D2" s="14">
        <v>125.453</v>
      </c>
      <c r="E2" s="31">
        <f>C2/D2</f>
        <v>1.2918941755079592</v>
      </c>
      <c r="F2" s="31">
        <v>1</v>
      </c>
      <c r="K2" s="225">
        <v>1</v>
      </c>
      <c r="L2" s="226">
        <v>1.0003449049890423</v>
      </c>
      <c r="M2" s="226">
        <v>0.77974956345342161</v>
      </c>
      <c r="N2" s="227">
        <v>0.58580838329966622</v>
      </c>
      <c r="Q2" s="31"/>
      <c r="R2" s="31"/>
      <c r="S2" s="31"/>
      <c r="T2" s="31"/>
    </row>
    <row r="3" spans="1:20" x14ac:dyDescent="0.2">
      <c r="B3" s="14" t="s">
        <v>1</v>
      </c>
      <c r="C3" s="14">
        <v>166.80099999999999</v>
      </c>
      <c r="D3" s="14">
        <v>129.06899999999999</v>
      </c>
      <c r="E3" s="31">
        <f t="shared" ref="E3:E5" si="0">C3/D3</f>
        <v>1.2923397562544066</v>
      </c>
      <c r="F3" s="31">
        <f>E3/E2</f>
        <v>1.0003449049890423</v>
      </c>
      <c r="K3" s="22">
        <v>1</v>
      </c>
      <c r="L3" s="23">
        <v>0.59977005369036318</v>
      </c>
      <c r="M3" s="23">
        <v>0.4658404838546103</v>
      </c>
      <c r="N3" s="24">
        <v>0.63436911311764921</v>
      </c>
    </row>
    <row r="4" spans="1:20" ht="15" thickBot="1" x14ac:dyDescent="0.25">
      <c r="B4" s="14" t="s">
        <v>2</v>
      </c>
      <c r="C4" s="14">
        <v>136.297</v>
      </c>
      <c r="D4" s="14">
        <v>135.30199999999999</v>
      </c>
      <c r="E4" s="31">
        <f t="shared" si="0"/>
        <v>1.0073539193803491</v>
      </c>
      <c r="F4" s="31">
        <f>E4/E2</f>
        <v>0.77974956345342161</v>
      </c>
      <c r="K4" s="26">
        <v>1</v>
      </c>
      <c r="L4" s="27">
        <v>0.7111127280815549</v>
      </c>
      <c r="M4" s="27">
        <v>0.65507296618004751</v>
      </c>
      <c r="N4" s="28">
        <v>0.69117231553565261</v>
      </c>
    </row>
    <row r="5" spans="1:20" x14ac:dyDescent="0.2">
      <c r="B5" s="14" t="s">
        <v>3</v>
      </c>
      <c r="C5" s="14">
        <v>109.252</v>
      </c>
      <c r="D5" s="14">
        <v>144.36000000000001</v>
      </c>
      <c r="E5" s="31">
        <f t="shared" si="0"/>
        <v>0.75680243834857286</v>
      </c>
      <c r="F5" s="31">
        <f>E5/E2</f>
        <v>0.58580838329966622</v>
      </c>
      <c r="P5" s="31"/>
    </row>
    <row r="7" spans="1:20" x14ac:dyDescent="0.2">
      <c r="C7" s="14" t="s">
        <v>257</v>
      </c>
      <c r="D7" s="14" t="s">
        <v>97</v>
      </c>
      <c r="E7" s="14" t="s">
        <v>44</v>
      </c>
      <c r="F7" s="14" t="s">
        <v>45</v>
      </c>
    </row>
    <row r="8" spans="1:20" ht="15" thickBot="1" x14ac:dyDescent="0.25">
      <c r="B8" s="14" t="s">
        <v>5</v>
      </c>
      <c r="C8" s="14">
        <v>171.04900000000001</v>
      </c>
      <c r="D8" s="14">
        <v>58.781999999999996</v>
      </c>
      <c r="E8" s="31">
        <f>C8/D8</f>
        <v>2.9098873804906265</v>
      </c>
      <c r="F8" s="31">
        <v>1</v>
      </c>
      <c r="K8" s="14" t="s">
        <v>5</v>
      </c>
      <c r="L8" s="14" t="s">
        <v>1</v>
      </c>
      <c r="M8" s="14" t="s">
        <v>2</v>
      </c>
      <c r="N8" s="14" t="s">
        <v>3</v>
      </c>
    </row>
    <row r="9" spans="1:20" x14ac:dyDescent="0.2">
      <c r="B9" s="14" t="s">
        <v>1</v>
      </c>
      <c r="C9" s="14">
        <v>144.52699999999999</v>
      </c>
      <c r="D9" s="14">
        <v>82.811000000000007</v>
      </c>
      <c r="E9" s="31">
        <f>C9/D9</f>
        <v>1.7452633104297735</v>
      </c>
      <c r="F9" s="31">
        <f>E9/E8</f>
        <v>0.59977005369036318</v>
      </c>
      <c r="J9" s="14" t="s">
        <v>4</v>
      </c>
      <c r="K9" s="228">
        <f t="shared" ref="K9:N9" si="1">LOG(K2,2)</f>
        <v>0</v>
      </c>
      <c r="L9" s="229">
        <f t="shared" si="1"/>
        <v>4.9750692588981533E-4</v>
      </c>
      <c r="M9" s="229">
        <f t="shared" si="1"/>
        <v>-0.35891725498753119</v>
      </c>
      <c r="N9" s="230">
        <f t="shared" si="1"/>
        <v>-0.77149925561628618</v>
      </c>
      <c r="O9" s="82"/>
      <c r="P9" s="20"/>
    </row>
    <row r="10" spans="1:20" x14ac:dyDescent="0.2">
      <c r="B10" s="14" t="s">
        <v>2</v>
      </c>
      <c r="C10" s="14">
        <v>130.75299999999999</v>
      </c>
      <c r="D10" s="14">
        <v>96.457999999999998</v>
      </c>
      <c r="E10" s="31">
        <f>C10/D10</f>
        <v>1.3555433452901779</v>
      </c>
      <c r="F10" s="31">
        <f>E10/E8</f>
        <v>0.4658404838546103</v>
      </c>
      <c r="K10" s="231">
        <f t="shared" ref="K10:N11" si="2">LOG(K3,2)</f>
        <v>0</v>
      </c>
      <c r="L10" s="232">
        <f t="shared" si="2"/>
        <v>-0.73751860414278514</v>
      </c>
      <c r="M10" s="232">
        <f t="shared" si="2"/>
        <v>-1.1020920725169234</v>
      </c>
      <c r="N10" s="233">
        <f t="shared" si="2"/>
        <v>-0.65660556570672701</v>
      </c>
      <c r="O10" s="82"/>
      <c r="P10" s="20"/>
    </row>
    <row r="11" spans="1:20" x14ac:dyDescent="0.2">
      <c r="B11" s="14" t="s">
        <v>3</v>
      </c>
      <c r="C11" s="14">
        <v>175.50299999999999</v>
      </c>
      <c r="D11" s="14">
        <v>95.075000000000003</v>
      </c>
      <c r="E11" s="31">
        <f>C11/D11</f>
        <v>1.8459426768340781</v>
      </c>
      <c r="F11" s="31">
        <f>E11/E8</f>
        <v>0.63436911311764921</v>
      </c>
      <c r="K11" s="231">
        <f t="shared" si="2"/>
        <v>0</v>
      </c>
      <c r="L11" s="232">
        <f t="shared" si="2"/>
        <v>-0.49184981584009746</v>
      </c>
      <c r="M11" s="232">
        <f t="shared" si="2"/>
        <v>-0.61027248276676471</v>
      </c>
      <c r="N11" s="233">
        <f t="shared" si="2"/>
        <v>-0.5328826624544174</v>
      </c>
      <c r="O11" s="82"/>
      <c r="P11" s="20"/>
    </row>
    <row r="13" spans="1:20" x14ac:dyDescent="0.2">
      <c r="C13" s="14" t="s">
        <v>258</v>
      </c>
      <c r="D13" s="14" t="s">
        <v>99</v>
      </c>
      <c r="E13" s="14" t="s">
        <v>44</v>
      </c>
      <c r="F13" s="14" t="s">
        <v>45</v>
      </c>
    </row>
    <row r="14" spans="1:20" x14ac:dyDescent="0.2">
      <c r="B14" s="14" t="s">
        <v>5</v>
      </c>
      <c r="C14" s="14">
        <v>137.50399999999999</v>
      </c>
      <c r="D14" s="14">
        <v>71.872</v>
      </c>
      <c r="E14" s="31">
        <f>C14/D14</f>
        <v>1.9131789848619767</v>
      </c>
      <c r="F14" s="31">
        <v>1</v>
      </c>
      <c r="J14" s="14" t="s">
        <v>25</v>
      </c>
      <c r="K14" s="1" t="s">
        <v>8</v>
      </c>
      <c r="L14" s="1">
        <v>0.2293</v>
      </c>
      <c r="M14" s="1">
        <v>3.6299999999999999E-2</v>
      </c>
      <c r="N14" s="1">
        <v>4.6199999999999998E-2</v>
      </c>
    </row>
    <row r="15" spans="1:20" x14ac:dyDescent="0.2">
      <c r="B15" s="14" t="s">
        <v>1</v>
      </c>
      <c r="C15" s="14">
        <v>110.983</v>
      </c>
      <c r="D15" s="14">
        <v>81.575999999999993</v>
      </c>
      <c r="E15" s="31">
        <f>C15/D15</f>
        <v>1.3604859272335001</v>
      </c>
      <c r="F15" s="31">
        <f>E15/E14</f>
        <v>0.7111127280815549</v>
      </c>
      <c r="M15" s="1" t="s">
        <v>6</v>
      </c>
      <c r="N15" s="1" t="s">
        <v>6</v>
      </c>
    </row>
    <row r="16" spans="1:20" x14ac:dyDescent="0.2">
      <c r="B16" s="14" t="s">
        <v>2</v>
      </c>
      <c r="C16" s="14">
        <v>113.574</v>
      </c>
      <c r="D16" s="14">
        <v>90.622</v>
      </c>
      <c r="E16" s="31">
        <f>C16/D16</f>
        <v>1.2532718324468672</v>
      </c>
      <c r="F16" s="31">
        <f>E16/E14</f>
        <v>0.65507296618004751</v>
      </c>
      <c r="M16" s="60"/>
    </row>
    <row r="17" spans="2:6" x14ac:dyDescent="0.2">
      <c r="B17" s="14" t="s">
        <v>3</v>
      </c>
      <c r="C17" s="14">
        <v>116.63800000000001</v>
      </c>
      <c r="D17" s="14">
        <v>88.206000000000003</v>
      </c>
      <c r="E17" s="31">
        <f>C17/D17</f>
        <v>1.3223363490012017</v>
      </c>
      <c r="F17" s="31">
        <f>E17/E14</f>
        <v>0.69117231553565261</v>
      </c>
    </row>
    <row r="34" spans="1:7" ht="15" thickBot="1" x14ac:dyDescent="0.25">
      <c r="A34" s="43" t="s">
        <v>43</v>
      </c>
      <c r="B34" s="43"/>
      <c r="D34" s="14" t="s">
        <v>16</v>
      </c>
      <c r="E34" s="14" t="s">
        <v>17</v>
      </c>
    </row>
    <row r="35" spans="1:7" ht="15" x14ac:dyDescent="0.25">
      <c r="A35" s="29" t="s">
        <v>16</v>
      </c>
      <c r="B35" s="14" t="s">
        <v>20</v>
      </c>
      <c r="C35" s="54" t="s">
        <v>5</v>
      </c>
      <c r="D35" s="133">
        <v>119.76</v>
      </c>
      <c r="E35" s="133">
        <v>118.48</v>
      </c>
      <c r="F35" s="133">
        <f>D35/E35</f>
        <v>1.0108035111411209</v>
      </c>
      <c r="G35" s="134">
        <v>1</v>
      </c>
    </row>
    <row r="36" spans="1:7" x14ac:dyDescent="0.2">
      <c r="C36" s="56" t="s">
        <v>1</v>
      </c>
      <c r="D36" s="17">
        <v>127.352</v>
      </c>
      <c r="E36" s="17">
        <v>90.906999999999996</v>
      </c>
      <c r="F36" s="17">
        <f>D36/E36</f>
        <v>1.4009042207970783</v>
      </c>
      <c r="G36" s="130">
        <f>F36/F35</f>
        <v>1.3859312965935022</v>
      </c>
    </row>
    <row r="37" spans="1:7" x14ac:dyDescent="0.2">
      <c r="C37" s="56" t="s">
        <v>2</v>
      </c>
      <c r="D37" s="17">
        <v>167.38</v>
      </c>
      <c r="E37" s="17">
        <v>122.68300000000001</v>
      </c>
      <c r="F37" s="17">
        <f t="shared" ref="F37:F38" si="3">D37/E37</f>
        <v>1.3643292061654833</v>
      </c>
      <c r="G37" s="130">
        <f>F37/F35</f>
        <v>1.349747197281951</v>
      </c>
    </row>
    <row r="38" spans="1:7" ht="15" thickBot="1" x14ac:dyDescent="0.25">
      <c r="C38" s="131" t="s">
        <v>3</v>
      </c>
      <c r="D38" s="135">
        <v>130.54300000000001</v>
      </c>
      <c r="E38" s="135">
        <v>104.27500000000001</v>
      </c>
      <c r="F38" s="135">
        <f t="shared" si="3"/>
        <v>1.2519108127547351</v>
      </c>
      <c r="G38" s="132">
        <f>F38/F35</f>
        <v>1.2385303364661073</v>
      </c>
    </row>
    <row r="39" spans="1:7" x14ac:dyDescent="0.2">
      <c r="C39" s="17"/>
      <c r="D39" s="17"/>
      <c r="E39" s="17"/>
      <c r="F39" s="17"/>
      <c r="G39" s="17"/>
    </row>
    <row r="40" spans="1:7" ht="15" thickBot="1" x14ac:dyDescent="0.25">
      <c r="C40" s="17"/>
      <c r="D40" s="17"/>
      <c r="E40" s="17"/>
      <c r="F40" s="17"/>
      <c r="G40" s="17"/>
    </row>
    <row r="41" spans="1:7" x14ac:dyDescent="0.2">
      <c r="A41" s="14" t="s">
        <v>157</v>
      </c>
      <c r="B41" s="14" t="s">
        <v>38</v>
      </c>
      <c r="C41" s="54" t="s">
        <v>5</v>
      </c>
      <c r="D41" s="133">
        <v>112.764</v>
      </c>
      <c r="E41" s="133">
        <v>118.17700000000001</v>
      </c>
      <c r="F41" s="133">
        <f>D41/E41</f>
        <v>0.95419582490670762</v>
      </c>
      <c r="G41" s="134">
        <v>1</v>
      </c>
    </row>
    <row r="42" spans="1:7" x14ac:dyDescent="0.2">
      <c r="C42" s="56" t="s">
        <v>1</v>
      </c>
      <c r="D42" s="17">
        <v>146.38900000000001</v>
      </c>
      <c r="E42" s="17">
        <v>102.64100000000001</v>
      </c>
      <c r="F42" s="17">
        <f>D42/E42</f>
        <v>1.4262234389766273</v>
      </c>
      <c r="G42" s="130">
        <f>F42/F41</f>
        <v>1.4946863125460332</v>
      </c>
    </row>
    <row r="43" spans="1:7" x14ac:dyDescent="0.2">
      <c r="C43" s="56" t="s">
        <v>2</v>
      </c>
      <c r="D43" s="17">
        <v>160.173</v>
      </c>
      <c r="E43" s="17">
        <v>115.446</v>
      </c>
      <c r="F43" s="17">
        <f>D43/E43</f>
        <v>1.3874278883633908</v>
      </c>
      <c r="G43" s="130">
        <f>F43/F41</f>
        <v>1.4540284626575899</v>
      </c>
    </row>
    <row r="44" spans="1:7" ht="15" thickBot="1" x14ac:dyDescent="0.25">
      <c r="C44" s="131" t="s">
        <v>3</v>
      </c>
      <c r="D44" s="135">
        <v>158.92099999999999</v>
      </c>
      <c r="E44" s="135">
        <v>118.054</v>
      </c>
      <c r="F44" s="135">
        <f>D44/E44</f>
        <v>1.3461720907381367</v>
      </c>
      <c r="G44" s="132">
        <f>F44/F41</f>
        <v>1.4107922667443582</v>
      </c>
    </row>
    <row r="45" spans="1:7" x14ac:dyDescent="0.2">
      <c r="C45" s="17"/>
      <c r="D45" s="17"/>
      <c r="E45" s="17"/>
      <c r="F45" s="17"/>
      <c r="G45" s="17"/>
    </row>
    <row r="46" spans="1:7" ht="15" thickBot="1" x14ac:dyDescent="0.25">
      <c r="C46" s="17"/>
      <c r="D46" s="17"/>
      <c r="E46" s="17"/>
      <c r="F46" s="17"/>
      <c r="G46" s="17"/>
    </row>
    <row r="47" spans="1:7" x14ac:dyDescent="0.2">
      <c r="B47" s="14" t="s">
        <v>22</v>
      </c>
      <c r="C47" s="54" t="s">
        <v>5</v>
      </c>
      <c r="D47" s="133">
        <v>66.751000000000005</v>
      </c>
      <c r="E47" s="133">
        <v>86.855999999999995</v>
      </c>
      <c r="F47" s="133">
        <f>D47/E47</f>
        <v>0.76852491480151064</v>
      </c>
      <c r="G47" s="134">
        <v>1</v>
      </c>
    </row>
    <row r="48" spans="1:7" x14ac:dyDescent="0.2">
      <c r="C48" s="56" t="s">
        <v>1</v>
      </c>
      <c r="D48" s="17">
        <v>83.677000000000007</v>
      </c>
      <c r="E48" s="17">
        <v>75.863</v>
      </c>
      <c r="F48" s="17">
        <f>D48/E48</f>
        <v>1.1030014631638612</v>
      </c>
      <c r="G48" s="130">
        <f>F48/F47</f>
        <v>1.4352188743922984</v>
      </c>
    </row>
    <row r="49" spans="2:8" x14ac:dyDescent="0.2">
      <c r="C49" s="56" t="s">
        <v>2</v>
      </c>
      <c r="D49" s="17">
        <v>83.367000000000004</v>
      </c>
      <c r="E49" s="17">
        <v>69.126999999999995</v>
      </c>
      <c r="F49" s="17">
        <f>D49/E49</f>
        <v>1.2059976564873351</v>
      </c>
      <c r="G49" s="130">
        <f>F49/F47</f>
        <v>1.5692369020968071</v>
      </c>
    </row>
    <row r="50" spans="2:8" ht="15" thickBot="1" x14ac:dyDescent="0.25">
      <c r="C50" s="131" t="s">
        <v>3</v>
      </c>
      <c r="D50" s="135">
        <v>129.96100000000001</v>
      </c>
      <c r="E50" s="135">
        <v>65.796999999999997</v>
      </c>
      <c r="F50" s="135">
        <f>D50/E50</f>
        <v>1.9751812392662282</v>
      </c>
      <c r="G50" s="132">
        <f>F50/F47</f>
        <v>2.5700939569101213</v>
      </c>
    </row>
    <row r="51" spans="2:8" x14ac:dyDescent="0.2">
      <c r="C51" s="17"/>
      <c r="D51" s="17"/>
      <c r="E51" s="17"/>
      <c r="F51" s="17"/>
      <c r="G51" s="17"/>
    </row>
    <row r="54" spans="2:8" ht="15" thickBot="1" x14ac:dyDescent="0.25"/>
    <row r="55" spans="2:8" x14ac:dyDescent="0.2">
      <c r="C55" s="14" t="s">
        <v>0</v>
      </c>
      <c r="D55" s="93" t="s">
        <v>5</v>
      </c>
      <c r="E55" s="94">
        <v>1</v>
      </c>
      <c r="F55" s="94">
        <v>1</v>
      </c>
      <c r="G55" s="95">
        <v>1</v>
      </c>
    </row>
    <row r="56" spans="2:8" x14ac:dyDescent="0.2">
      <c r="B56" s="30"/>
      <c r="D56" s="96" t="s">
        <v>1</v>
      </c>
      <c r="E56" s="69">
        <v>1.3859312965935022</v>
      </c>
      <c r="F56" s="69">
        <v>1.4946863125460332</v>
      </c>
      <c r="G56" s="97">
        <v>1.4352188743922984</v>
      </c>
      <c r="H56" s="30"/>
    </row>
    <row r="57" spans="2:8" x14ac:dyDescent="0.2">
      <c r="B57" s="30"/>
      <c r="D57" s="96" t="s">
        <v>2</v>
      </c>
      <c r="E57" s="69">
        <v>1.349747197281951</v>
      </c>
      <c r="F57" s="69">
        <v>1.4540284626575899</v>
      </c>
      <c r="G57" s="97">
        <v>1.5692369020968071</v>
      </c>
      <c r="H57" s="30"/>
    </row>
    <row r="58" spans="2:8" ht="15" thickBot="1" x14ac:dyDescent="0.25">
      <c r="B58" s="30"/>
      <c r="D58" s="98" t="s">
        <v>3</v>
      </c>
      <c r="E58" s="99">
        <v>1.2385303364661073</v>
      </c>
      <c r="F58" s="99">
        <v>1.4107922667443582</v>
      </c>
      <c r="G58" s="100">
        <v>2.5700939569101213</v>
      </c>
      <c r="H58" s="30"/>
    </row>
    <row r="59" spans="2:8" x14ac:dyDescent="0.2">
      <c r="B59" s="30"/>
      <c r="H59" s="30"/>
    </row>
    <row r="60" spans="2:8" ht="15" thickBot="1" x14ac:dyDescent="0.25">
      <c r="B60" s="30"/>
      <c r="H60" s="30"/>
    </row>
    <row r="61" spans="2:8" x14ac:dyDescent="0.2">
      <c r="B61" s="30"/>
      <c r="C61" s="14" t="s">
        <v>4</v>
      </c>
      <c r="D61" s="93" t="s">
        <v>5</v>
      </c>
      <c r="E61" s="94">
        <f t="shared" ref="E61:G64" si="4">LOG(E55,2)</f>
        <v>0</v>
      </c>
      <c r="F61" s="94">
        <f t="shared" si="4"/>
        <v>0</v>
      </c>
      <c r="G61" s="95">
        <f t="shared" si="4"/>
        <v>0</v>
      </c>
      <c r="H61" s="30"/>
    </row>
    <row r="62" spans="2:8" x14ac:dyDescent="0.2">
      <c r="B62" s="30"/>
      <c r="D62" s="96" t="s">
        <v>1</v>
      </c>
      <c r="E62" s="69">
        <f t="shared" si="4"/>
        <v>0.47085574194803659</v>
      </c>
      <c r="F62" s="69">
        <f t="shared" si="4"/>
        <v>0.57984274006254999</v>
      </c>
      <c r="G62" s="97">
        <f t="shared" si="4"/>
        <v>0.52127076820503948</v>
      </c>
      <c r="H62" s="30"/>
    </row>
    <row r="63" spans="2:8" x14ac:dyDescent="0.2">
      <c r="B63" s="30"/>
      <c r="D63" s="96" t="s">
        <v>2</v>
      </c>
      <c r="E63" s="69">
        <f t="shared" si="4"/>
        <v>0.43268922106823782</v>
      </c>
      <c r="F63" s="69">
        <f t="shared" si="4"/>
        <v>0.54005551033938393</v>
      </c>
      <c r="G63" s="97">
        <f t="shared" si="4"/>
        <v>0.65006316727126101</v>
      </c>
      <c r="H63" s="30"/>
    </row>
    <row r="64" spans="2:8" ht="15" thickBot="1" x14ac:dyDescent="0.25">
      <c r="D64" s="98" t="s">
        <v>3</v>
      </c>
      <c r="E64" s="99">
        <f t="shared" si="4"/>
        <v>0.30862920627761714</v>
      </c>
      <c r="F64" s="99">
        <f t="shared" si="4"/>
        <v>0.4965055727678272</v>
      </c>
      <c r="G64" s="100">
        <f t="shared" si="4"/>
        <v>1.3618211021002953</v>
      </c>
    </row>
    <row r="66" spans="2:7" ht="15" thickBot="1" x14ac:dyDescent="0.25">
      <c r="C66" s="14" t="s">
        <v>29</v>
      </c>
      <c r="D66" s="14" t="s">
        <v>5</v>
      </c>
      <c r="E66" s="14" t="s">
        <v>1</v>
      </c>
      <c r="F66" s="14" t="s">
        <v>2</v>
      </c>
      <c r="G66" s="14" t="s">
        <v>3</v>
      </c>
    </row>
    <row r="67" spans="2:7" x14ac:dyDescent="0.2">
      <c r="C67" s="14" t="s">
        <v>65</v>
      </c>
      <c r="D67" s="93">
        <v>0</v>
      </c>
      <c r="E67" s="94">
        <v>0.47085574194803659</v>
      </c>
      <c r="F67" s="94">
        <v>0.43268922106823782</v>
      </c>
      <c r="G67" s="95">
        <v>0.30862920627761714</v>
      </c>
    </row>
    <row r="68" spans="2:7" x14ac:dyDescent="0.2">
      <c r="D68" s="96">
        <v>0</v>
      </c>
      <c r="E68" s="69">
        <v>0.57984274006254999</v>
      </c>
      <c r="F68" s="69">
        <v>0.54005551033938393</v>
      </c>
      <c r="G68" s="97">
        <v>0.4965055727678272</v>
      </c>
    </row>
    <row r="69" spans="2:7" ht="15" thickBot="1" x14ac:dyDescent="0.25">
      <c r="D69" s="98">
        <v>0</v>
      </c>
      <c r="E69" s="99">
        <v>0.52127076820503948</v>
      </c>
      <c r="F69" s="99">
        <v>0.65006316727126101</v>
      </c>
      <c r="G69" s="100">
        <v>1.3618211021002953</v>
      </c>
    </row>
    <row r="71" spans="2:7" x14ac:dyDescent="0.2">
      <c r="B71" s="60"/>
      <c r="C71" s="14" t="s">
        <v>23</v>
      </c>
      <c r="E71" s="20" t="s">
        <v>8</v>
      </c>
      <c r="F71" s="20" t="s">
        <v>8</v>
      </c>
      <c r="G71" s="20" t="s">
        <v>6</v>
      </c>
    </row>
    <row r="72" spans="2:7" x14ac:dyDescent="0.2">
      <c r="B72" s="60"/>
      <c r="E72" s="20">
        <v>0.1303</v>
      </c>
      <c r="F72" s="20">
        <v>0.1172</v>
      </c>
      <c r="G72" s="20">
        <v>3.73E-2</v>
      </c>
    </row>
    <row r="73" spans="2:7" x14ac:dyDescent="0.2">
      <c r="B73" s="60"/>
      <c r="C73" s="60"/>
    </row>
    <row r="74" spans="2:7" x14ac:dyDescent="0.2">
      <c r="C74" s="6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28" workbookViewId="0">
      <selection activeCell="F20" sqref="F20"/>
    </sheetView>
  </sheetViews>
  <sheetFormatPr defaultRowHeight="14.25" x14ac:dyDescent="0.2"/>
  <cols>
    <col min="1" max="16384" width="9.140625" style="14"/>
  </cols>
  <sheetData>
    <row r="1" spans="1:11" x14ac:dyDescent="0.2">
      <c r="A1" s="43" t="s">
        <v>92</v>
      </c>
      <c r="B1" s="43"/>
      <c r="C1" s="43"/>
      <c r="D1" s="43"/>
      <c r="E1" s="43"/>
      <c r="F1" s="43"/>
      <c r="G1" s="43"/>
    </row>
    <row r="2" spans="1:11" ht="15" x14ac:dyDescent="0.25">
      <c r="A2" s="62" t="s">
        <v>16</v>
      </c>
      <c r="B2" s="43"/>
      <c r="C2" s="43"/>
      <c r="D2" s="43"/>
      <c r="E2" s="43"/>
      <c r="F2" s="43"/>
      <c r="G2" s="62" t="s">
        <v>24</v>
      </c>
    </row>
    <row r="3" spans="1:11" x14ac:dyDescent="0.2">
      <c r="B3" s="43"/>
      <c r="C3" s="43"/>
      <c r="D3" s="43"/>
      <c r="E3" s="43"/>
      <c r="F3" s="43"/>
    </row>
    <row r="4" spans="1:11" x14ac:dyDescent="0.2">
      <c r="B4" s="14" t="s">
        <v>93</v>
      </c>
      <c r="C4" s="14" t="s">
        <v>94</v>
      </c>
      <c r="H4" s="14" t="s">
        <v>95</v>
      </c>
      <c r="I4" s="14" t="s">
        <v>94</v>
      </c>
    </row>
    <row r="5" spans="1:11" x14ac:dyDescent="0.2">
      <c r="A5" s="14" t="s">
        <v>26</v>
      </c>
      <c r="B5" s="14">
        <v>144.429</v>
      </c>
      <c r="C5" s="14">
        <v>81.378</v>
      </c>
      <c r="D5" s="14">
        <f>B5/C5</f>
        <v>1.7747917127479171</v>
      </c>
      <c r="E5" s="14">
        <v>1</v>
      </c>
      <c r="G5" s="14" t="s">
        <v>26</v>
      </c>
      <c r="H5" s="14">
        <v>76.629000000000005</v>
      </c>
      <c r="I5" s="14">
        <v>81.378</v>
      </c>
      <c r="J5" s="14">
        <f>H5/I5</f>
        <v>0.94164270441642706</v>
      </c>
      <c r="K5" s="14">
        <v>1</v>
      </c>
    </row>
    <row r="6" spans="1:11" x14ac:dyDescent="0.2">
      <c r="A6" s="14" t="s">
        <v>1</v>
      </c>
      <c r="B6" s="14">
        <v>150.321</v>
      </c>
      <c r="C6" s="14">
        <v>77.188000000000002</v>
      </c>
      <c r="D6" s="14">
        <f t="shared" ref="D6:D8" si="0">B6/C6</f>
        <v>1.9474659273462196</v>
      </c>
      <c r="E6" s="14">
        <f>D6/D5</f>
        <v>1.0972926644619894</v>
      </c>
      <c r="G6" s="14" t="s">
        <v>1</v>
      </c>
      <c r="H6" s="14">
        <v>77.995000000000005</v>
      </c>
      <c r="I6" s="14">
        <v>77.188000000000002</v>
      </c>
      <c r="J6" s="14">
        <f t="shared" ref="J6:J8" si="1">H6/I6</f>
        <v>1.010454993004094</v>
      </c>
      <c r="K6" s="14">
        <f>J6/J5</f>
        <v>1.0730768562905317</v>
      </c>
    </row>
    <row r="7" spans="1:11" x14ac:dyDescent="0.2">
      <c r="A7" s="14" t="s">
        <v>2</v>
      </c>
      <c r="B7" s="14">
        <v>190.803</v>
      </c>
      <c r="C7" s="14">
        <v>71.409000000000006</v>
      </c>
      <c r="D7" s="14">
        <f t="shared" si="0"/>
        <v>2.671974120909129</v>
      </c>
      <c r="E7" s="14">
        <f>D7/D5</f>
        <v>1.505514197365786</v>
      </c>
      <c r="G7" s="14" t="s">
        <v>2</v>
      </c>
      <c r="H7" s="14">
        <v>56.566000000000003</v>
      </c>
      <c r="I7" s="14">
        <v>71.409000000000006</v>
      </c>
      <c r="J7" s="14">
        <f t="shared" si="1"/>
        <v>0.7921410466467812</v>
      </c>
      <c r="K7" s="14">
        <f>J7/J5</f>
        <v>0.84123313750697204</v>
      </c>
    </row>
    <row r="8" spans="1:11" x14ac:dyDescent="0.2">
      <c r="A8" s="14" t="s">
        <v>3</v>
      </c>
      <c r="B8" s="14">
        <v>194.994</v>
      </c>
      <c r="C8" s="14">
        <v>74.694000000000003</v>
      </c>
      <c r="D8" s="14">
        <f t="shared" si="0"/>
        <v>2.610571130211262</v>
      </c>
      <c r="E8" s="14">
        <f>D8/D5</f>
        <v>1.4709169033527343</v>
      </c>
      <c r="G8" s="14" t="s">
        <v>3</v>
      </c>
      <c r="H8" s="14">
        <v>31.172000000000001</v>
      </c>
      <c r="I8" s="14">
        <v>74.694000000000003</v>
      </c>
      <c r="J8" s="14">
        <f t="shared" si="1"/>
        <v>0.41732937049829971</v>
      </c>
      <c r="K8" s="14">
        <f>J8/J5</f>
        <v>0.44319291015686796</v>
      </c>
    </row>
    <row r="10" spans="1:11" x14ac:dyDescent="0.2">
      <c r="B10" s="14" t="s">
        <v>96</v>
      </c>
      <c r="C10" s="14" t="s">
        <v>97</v>
      </c>
      <c r="H10" s="14" t="s">
        <v>98</v>
      </c>
      <c r="I10" s="14" t="s">
        <v>97</v>
      </c>
    </row>
    <row r="11" spans="1:11" x14ac:dyDescent="0.2">
      <c r="A11" s="14" t="s">
        <v>26</v>
      </c>
      <c r="B11" s="14">
        <v>145.52500000000001</v>
      </c>
      <c r="C11" s="14">
        <v>91.2</v>
      </c>
      <c r="D11" s="14">
        <f>B11/C11</f>
        <v>1.5956688596491229</v>
      </c>
      <c r="E11" s="14">
        <v>1</v>
      </c>
      <c r="G11" s="14" t="s">
        <v>26</v>
      </c>
      <c r="H11" s="14">
        <v>98.463999999999999</v>
      </c>
      <c r="I11" s="14">
        <v>91.2</v>
      </c>
      <c r="J11" s="14">
        <f>H11/I11</f>
        <v>1.0796491228070175</v>
      </c>
      <c r="K11" s="14">
        <v>1</v>
      </c>
    </row>
    <row r="12" spans="1:11" x14ac:dyDescent="0.2">
      <c r="A12" s="14" t="s">
        <v>1</v>
      </c>
      <c r="B12" s="14">
        <v>167.31800000000001</v>
      </c>
      <c r="C12" s="14">
        <v>89.475999999999999</v>
      </c>
      <c r="D12" s="14">
        <f t="shared" ref="D12:D14" si="2">B12/C12</f>
        <v>1.8699763064955968</v>
      </c>
      <c r="E12" s="14">
        <f>D12/D11</f>
        <v>1.1719075014767113</v>
      </c>
      <c r="G12" s="14" t="s">
        <v>1</v>
      </c>
      <c r="H12" s="14">
        <v>86.814999999999998</v>
      </c>
      <c r="I12" s="14">
        <v>89.475999999999999</v>
      </c>
      <c r="J12" s="14">
        <f t="shared" ref="J12:J14" si="3">H12/I12</f>
        <v>0.97026018150118465</v>
      </c>
      <c r="K12" s="14">
        <f>J12/J11</f>
        <v>0.89868102608982003</v>
      </c>
    </row>
    <row r="13" spans="1:11" x14ac:dyDescent="0.2">
      <c r="A13" s="14" t="s">
        <v>2</v>
      </c>
      <c r="B13" s="14">
        <v>170.25800000000001</v>
      </c>
      <c r="C13" s="14">
        <v>82.210999999999999</v>
      </c>
      <c r="D13" s="14">
        <f t="shared" si="2"/>
        <v>2.0709880672902656</v>
      </c>
      <c r="E13" s="14">
        <f>D13/D11</f>
        <v>1.297880857150814</v>
      </c>
      <c r="G13" s="14" t="s">
        <v>2</v>
      </c>
      <c r="H13" s="14">
        <v>79.201999999999998</v>
      </c>
      <c r="I13" s="14">
        <v>82.210999999999999</v>
      </c>
      <c r="J13" s="14">
        <f t="shared" si="3"/>
        <v>0.9633990585201494</v>
      </c>
      <c r="K13" s="14">
        <f>J13/J11</f>
        <v>0.89232606980254336</v>
      </c>
    </row>
    <row r="14" spans="1:11" x14ac:dyDescent="0.2">
      <c r="A14" s="14" t="s">
        <v>3</v>
      </c>
      <c r="B14" s="14">
        <v>156.309</v>
      </c>
      <c r="C14" s="14">
        <v>99.658000000000001</v>
      </c>
      <c r="D14" s="14">
        <f t="shared" si="2"/>
        <v>1.568454113066688</v>
      </c>
      <c r="E14" s="14">
        <f>D14/D11</f>
        <v>0.98294461509487674</v>
      </c>
      <c r="G14" s="14" t="s">
        <v>3</v>
      </c>
      <c r="H14" s="14">
        <v>86.367999999999995</v>
      </c>
      <c r="I14" s="14">
        <v>99.658000000000001</v>
      </c>
      <c r="J14" s="14">
        <f t="shared" si="3"/>
        <v>0.86664392221397168</v>
      </c>
      <c r="K14" s="14">
        <f>J14/J11</f>
        <v>0.8027088652290606</v>
      </c>
    </row>
    <row r="16" spans="1:11" x14ac:dyDescent="0.2">
      <c r="B16" s="14" t="s">
        <v>101</v>
      </c>
      <c r="C16" s="14" t="s">
        <v>102</v>
      </c>
      <c r="H16" s="43" t="s">
        <v>100</v>
      </c>
      <c r="I16" s="43" t="s">
        <v>99</v>
      </c>
      <c r="J16" s="43"/>
      <c r="K16" s="43"/>
    </row>
    <row r="17" spans="1:19" x14ac:dyDescent="0.2">
      <c r="A17" s="14" t="s">
        <v>26</v>
      </c>
      <c r="B17" s="14">
        <v>93.65</v>
      </c>
      <c r="C17" s="14">
        <v>107.982</v>
      </c>
      <c r="D17" s="14">
        <f>B17/C17</f>
        <v>0.86727417532551732</v>
      </c>
      <c r="E17" s="14">
        <v>1</v>
      </c>
      <c r="G17" s="14" t="s">
        <v>26</v>
      </c>
      <c r="H17" s="14">
        <v>116.56399999999999</v>
      </c>
      <c r="I17" s="14">
        <v>140.88900000000001</v>
      </c>
      <c r="J17" s="43">
        <f>H17/I17</f>
        <v>0.82734635067322493</v>
      </c>
      <c r="K17" s="43"/>
    </row>
    <row r="18" spans="1:19" x14ac:dyDescent="0.2">
      <c r="A18" s="14" t="s">
        <v>1</v>
      </c>
      <c r="B18" s="14">
        <v>117.53100000000001</v>
      </c>
      <c r="C18" s="14">
        <v>105.267</v>
      </c>
      <c r="D18" s="14">
        <f t="shared" ref="D18:D20" si="4">B18/C18</f>
        <v>1.1165037476132122</v>
      </c>
      <c r="E18" s="14">
        <f>D18/D17</f>
        <v>1.2873711444182581</v>
      </c>
      <c r="G18" s="14" t="s">
        <v>1</v>
      </c>
      <c r="H18" s="14">
        <v>69.427000000000007</v>
      </c>
      <c r="I18" s="14">
        <v>103.229</v>
      </c>
      <c r="J18" s="43">
        <f>H18/I18</f>
        <v>0.67255325538366162</v>
      </c>
      <c r="K18" s="43">
        <f>J18/J17</f>
        <v>0.81290411789016093</v>
      </c>
    </row>
    <row r="19" spans="1:19" x14ac:dyDescent="0.2">
      <c r="A19" s="14" t="s">
        <v>2</v>
      </c>
      <c r="B19" s="14">
        <v>218.607</v>
      </c>
      <c r="C19" s="14">
        <v>98.831999999999994</v>
      </c>
      <c r="D19" s="14">
        <f t="shared" si="4"/>
        <v>2.2119050509956293</v>
      </c>
      <c r="E19" s="14">
        <f>D19/D17</f>
        <v>2.5504103707059267</v>
      </c>
      <c r="G19" s="14" t="s">
        <v>2</v>
      </c>
      <c r="H19" s="14">
        <v>78.010999999999996</v>
      </c>
      <c r="I19" s="14">
        <v>117.024</v>
      </c>
      <c r="J19" s="43">
        <f>H19/I19</f>
        <v>0.66662394038829642</v>
      </c>
      <c r="K19" s="43">
        <f>J19/J17</f>
        <v>0.80573745184934209</v>
      </c>
    </row>
    <row r="20" spans="1:19" x14ac:dyDescent="0.2">
      <c r="A20" s="14" t="s">
        <v>3</v>
      </c>
      <c r="B20" s="14">
        <v>85.837000000000003</v>
      </c>
      <c r="C20" s="14">
        <v>105.387</v>
      </c>
      <c r="D20" s="14">
        <f t="shared" si="4"/>
        <v>0.81449324869291284</v>
      </c>
      <c r="E20" s="14">
        <f>D20/D17</f>
        <v>0.93914159082069515</v>
      </c>
      <c r="G20" s="14" t="s">
        <v>3</v>
      </c>
      <c r="H20" s="14">
        <v>61.402999999999999</v>
      </c>
      <c r="I20" s="14">
        <v>96.632000000000005</v>
      </c>
      <c r="J20" s="43">
        <f>H20/I20</f>
        <v>0.63543132709661387</v>
      </c>
      <c r="K20" s="43">
        <f>J20/J17</f>
        <v>0.76803545042478671</v>
      </c>
    </row>
    <row r="21" spans="1:19" ht="15" thickBot="1" x14ac:dyDescent="0.25">
      <c r="G21" s="43"/>
    </row>
    <row r="22" spans="1:19" x14ac:dyDescent="0.2">
      <c r="A22" s="93" t="s">
        <v>0</v>
      </c>
      <c r="B22" s="94"/>
      <c r="C22" s="94"/>
      <c r="D22" s="95"/>
      <c r="E22" s="43"/>
      <c r="G22" s="93" t="s">
        <v>0</v>
      </c>
      <c r="H22" s="94"/>
      <c r="I22" s="94"/>
      <c r="J22" s="95"/>
    </row>
    <row r="23" spans="1:19" ht="15" x14ac:dyDescent="0.25">
      <c r="A23" s="194" t="s">
        <v>26</v>
      </c>
      <c r="B23" s="69">
        <v>1</v>
      </c>
      <c r="C23" s="69">
        <v>1</v>
      </c>
      <c r="D23" s="97">
        <v>1</v>
      </c>
      <c r="E23" s="43"/>
      <c r="G23" s="194" t="s">
        <v>26</v>
      </c>
      <c r="H23" s="69">
        <v>1</v>
      </c>
      <c r="I23" s="69">
        <v>1</v>
      </c>
      <c r="J23" s="125">
        <v>1</v>
      </c>
      <c r="N23" s="59"/>
      <c r="O23" s="60"/>
      <c r="P23" s="60"/>
      <c r="Q23" s="60"/>
      <c r="R23" s="60"/>
      <c r="S23" s="60"/>
    </row>
    <row r="24" spans="1:19" ht="15" x14ac:dyDescent="0.25">
      <c r="A24" s="194" t="s">
        <v>1</v>
      </c>
      <c r="B24" s="69">
        <v>1.0972926644619894</v>
      </c>
      <c r="C24" s="69">
        <v>1.1719075014767113</v>
      </c>
      <c r="D24" s="97">
        <v>1.2873711444182581</v>
      </c>
      <c r="E24" s="43"/>
      <c r="G24" s="194" t="s">
        <v>1</v>
      </c>
      <c r="H24" s="69">
        <v>1.0730768562905317</v>
      </c>
      <c r="I24" s="69">
        <v>0.89868102608982003</v>
      </c>
      <c r="J24" s="125">
        <v>0.81290411789016093</v>
      </c>
      <c r="N24" s="59"/>
      <c r="O24" s="60"/>
      <c r="P24" s="60"/>
      <c r="Q24" s="60"/>
      <c r="R24" s="60"/>
      <c r="S24" s="60"/>
    </row>
    <row r="25" spans="1:19" ht="15" x14ac:dyDescent="0.25">
      <c r="A25" s="194" t="s">
        <v>2</v>
      </c>
      <c r="B25" s="69">
        <v>1.505514197365786</v>
      </c>
      <c r="C25" s="69">
        <v>1.297880857150814</v>
      </c>
      <c r="D25" s="97">
        <v>2.5504103707059267</v>
      </c>
      <c r="E25" s="43"/>
      <c r="G25" s="194" t="s">
        <v>2</v>
      </c>
      <c r="H25" s="69">
        <v>0.84123313750697204</v>
      </c>
      <c r="I25" s="69">
        <v>0.89232606980254336</v>
      </c>
      <c r="J25" s="125">
        <v>0.80573745184934209</v>
      </c>
      <c r="N25" s="59"/>
      <c r="O25" s="60"/>
      <c r="P25" s="60"/>
      <c r="Q25" s="60"/>
      <c r="R25" s="60"/>
      <c r="S25" s="60"/>
    </row>
    <row r="26" spans="1:19" ht="15.75" thickBot="1" x14ac:dyDescent="0.3">
      <c r="A26" s="195" t="s">
        <v>3</v>
      </c>
      <c r="B26" s="99">
        <v>1.4709169033527343</v>
      </c>
      <c r="C26" s="99">
        <v>0.98294461509487674</v>
      </c>
      <c r="D26" s="100">
        <v>0.93914159082069515</v>
      </c>
      <c r="E26" s="43"/>
      <c r="G26" s="195" t="s">
        <v>3</v>
      </c>
      <c r="H26" s="99">
        <v>0.44319291015686796</v>
      </c>
      <c r="I26" s="99">
        <v>0.8027088652290606</v>
      </c>
      <c r="J26" s="128">
        <v>0.76803545042478671</v>
      </c>
      <c r="N26" s="59"/>
      <c r="O26" s="60"/>
      <c r="P26" s="60"/>
      <c r="Q26" s="60"/>
      <c r="R26" s="60"/>
      <c r="S26" s="60"/>
    </row>
    <row r="27" spans="1:19" ht="15" thickBot="1" x14ac:dyDescent="0.25">
      <c r="E27" s="43"/>
      <c r="N27" s="59"/>
      <c r="O27" s="60"/>
      <c r="P27" s="60"/>
      <c r="Q27" s="60"/>
      <c r="R27" s="60"/>
      <c r="S27" s="60"/>
    </row>
    <row r="28" spans="1:19" x14ac:dyDescent="0.2">
      <c r="A28" s="93" t="s">
        <v>4</v>
      </c>
      <c r="B28" s="94"/>
      <c r="C28" s="94"/>
      <c r="D28" s="95"/>
      <c r="E28" s="43"/>
      <c r="G28" s="93" t="s">
        <v>4</v>
      </c>
      <c r="H28" s="94"/>
      <c r="I28" s="94"/>
      <c r="J28" s="95"/>
    </row>
    <row r="29" spans="1:19" ht="15" x14ac:dyDescent="0.25">
      <c r="A29" s="194" t="s">
        <v>26</v>
      </c>
      <c r="B29" s="69">
        <f>LOG(B23,2)</f>
        <v>0</v>
      </c>
      <c r="C29" s="69">
        <f t="shared" ref="C29:D31" si="5">LOG(C23,2)</f>
        <v>0</v>
      </c>
      <c r="D29" s="125">
        <f t="shared" si="5"/>
        <v>0</v>
      </c>
      <c r="E29" s="43"/>
      <c r="G29" s="194" t="s">
        <v>26</v>
      </c>
      <c r="H29" s="69">
        <f>LOG(H23,2)</f>
        <v>0</v>
      </c>
      <c r="I29" s="69">
        <f t="shared" ref="I29:J32" si="6">LOG(I23,2)</f>
        <v>0</v>
      </c>
      <c r="J29" s="97">
        <f t="shared" si="6"/>
        <v>0</v>
      </c>
    </row>
    <row r="30" spans="1:19" ht="15" x14ac:dyDescent="0.25">
      <c r="A30" s="194" t="s">
        <v>1</v>
      </c>
      <c r="B30" s="69">
        <f>LOG(B24,2)</f>
        <v>0.13394836553690737</v>
      </c>
      <c r="C30" s="69">
        <f>LOG(C24,2)</f>
        <v>0.22885870250147136</v>
      </c>
      <c r="D30" s="125">
        <f t="shared" si="5"/>
        <v>0.36442803725742617</v>
      </c>
      <c r="E30" s="43"/>
      <c r="G30" s="194" t="s">
        <v>1</v>
      </c>
      <c r="H30" s="69">
        <f>LOG(H24,2)</f>
        <v>0.10175340900996735</v>
      </c>
      <c r="I30" s="69">
        <f t="shared" si="6"/>
        <v>-0.1541189521579128</v>
      </c>
      <c r="J30" s="97">
        <f t="shared" si="6"/>
        <v>-0.2988428985550689</v>
      </c>
    </row>
    <row r="31" spans="1:19" ht="15" x14ac:dyDescent="0.25">
      <c r="A31" s="194" t="s">
        <v>2</v>
      </c>
      <c r="B31" s="69">
        <f>LOG(B25,2)</f>
        <v>0.59025631309257087</v>
      </c>
      <c r="C31" s="69">
        <f t="shared" ref="C31:C32" si="7">LOG(C25,2)</f>
        <v>0.37615795291573595</v>
      </c>
      <c r="D31" s="125">
        <f t="shared" si="5"/>
        <v>1.3507294008680895</v>
      </c>
      <c r="E31" s="43"/>
      <c r="G31" s="194" t="s">
        <v>2</v>
      </c>
      <c r="H31" s="69">
        <f>LOG(H25,2)</f>
        <v>-0.24942241365342774</v>
      </c>
      <c r="I31" s="69">
        <f t="shared" si="6"/>
        <v>-0.16435710522677591</v>
      </c>
      <c r="J31" s="97">
        <f t="shared" si="6"/>
        <v>-0.31161827923603924</v>
      </c>
    </row>
    <row r="32" spans="1:19" ht="15.75" thickBot="1" x14ac:dyDescent="0.3">
      <c r="A32" s="195" t="s">
        <v>3</v>
      </c>
      <c r="B32" s="99">
        <f>LOG(B26,2)</f>
        <v>0.5567157465878857</v>
      </c>
      <c r="C32" s="99">
        <f t="shared" si="7"/>
        <v>-2.4817965990924031E-2</v>
      </c>
      <c r="D32" s="128">
        <f>LOG(D26,2)</f>
        <v>-9.0585410942932099E-2</v>
      </c>
      <c r="E32" s="43"/>
      <c r="G32" s="195" t="s">
        <v>3</v>
      </c>
      <c r="H32" s="99">
        <f>LOG(H26,2)</f>
        <v>-1.1739932923886645</v>
      </c>
      <c r="I32" s="99">
        <f t="shared" si="6"/>
        <v>-0.31705126386883697</v>
      </c>
      <c r="J32" s="100">
        <f t="shared" si="6"/>
        <v>-0.38075519152988702</v>
      </c>
    </row>
    <row r="33" spans="1:20" x14ac:dyDescent="0.2">
      <c r="E33" s="43"/>
    </row>
    <row r="34" spans="1:20" x14ac:dyDescent="0.2">
      <c r="A34" s="14" t="s">
        <v>26</v>
      </c>
      <c r="B34" s="14" t="s">
        <v>1</v>
      </c>
      <c r="C34" s="14" t="s">
        <v>2</v>
      </c>
      <c r="D34" s="14" t="s">
        <v>3</v>
      </c>
      <c r="E34" s="43"/>
      <c r="G34" s="14" t="s">
        <v>26</v>
      </c>
      <c r="H34" s="14" t="s">
        <v>1</v>
      </c>
      <c r="I34" s="14" t="s">
        <v>2</v>
      </c>
      <c r="J34" s="14" t="s">
        <v>3</v>
      </c>
    </row>
    <row r="35" spans="1:20" x14ac:dyDescent="0.2">
      <c r="A35" s="14">
        <v>0</v>
      </c>
      <c r="B35" s="14">
        <v>0.13394836553690737</v>
      </c>
      <c r="C35" s="14">
        <v>0.59025631309257087</v>
      </c>
      <c r="D35" s="14">
        <v>0.5567157465878857</v>
      </c>
      <c r="E35" s="43"/>
      <c r="G35" s="14">
        <v>0</v>
      </c>
      <c r="H35" s="14">
        <v>0.10175340900996735</v>
      </c>
      <c r="I35" s="14">
        <v>-0.24942241365342774</v>
      </c>
      <c r="J35" s="14">
        <v>-1.1739932923886645</v>
      </c>
    </row>
    <row r="36" spans="1:20" x14ac:dyDescent="0.2">
      <c r="A36" s="14">
        <v>0</v>
      </c>
      <c r="B36" s="14">
        <v>0.22885870250147136</v>
      </c>
      <c r="C36" s="14">
        <v>0.37615795291573595</v>
      </c>
      <c r="D36" s="14">
        <v>-2.4817965990924031E-2</v>
      </c>
      <c r="E36" s="43"/>
      <c r="G36" s="14">
        <v>0</v>
      </c>
      <c r="H36" s="14">
        <v>-0.1541189521579128</v>
      </c>
      <c r="I36" s="14">
        <v>-0.16435710522677591</v>
      </c>
      <c r="J36" s="14">
        <v>-0.31705126386883697</v>
      </c>
    </row>
    <row r="37" spans="1:20" x14ac:dyDescent="0.2">
      <c r="A37" s="14">
        <v>0</v>
      </c>
      <c r="B37" s="14">
        <v>0.36442803725742617</v>
      </c>
      <c r="C37" s="14">
        <v>1.3507294008680895</v>
      </c>
      <c r="D37" s="14">
        <v>-9.0585410942932099E-2</v>
      </c>
      <c r="E37" s="43"/>
      <c r="G37" s="14">
        <v>0</v>
      </c>
      <c r="H37" s="14">
        <v>-0.2988428985550689</v>
      </c>
      <c r="I37" s="14">
        <v>-0.31161827923603924</v>
      </c>
      <c r="J37" s="14">
        <v>-0.38075519152988702</v>
      </c>
    </row>
    <row r="38" spans="1:20" x14ac:dyDescent="0.2">
      <c r="B38" s="20" t="s">
        <v>8</v>
      </c>
      <c r="C38" s="20" t="s">
        <v>6</v>
      </c>
      <c r="D38" s="20" t="s">
        <v>8</v>
      </c>
      <c r="E38" s="43"/>
      <c r="H38" s="20" t="s">
        <v>8</v>
      </c>
      <c r="I38" s="20" t="s">
        <v>8</v>
      </c>
      <c r="J38" s="82" t="s">
        <v>6</v>
      </c>
    </row>
    <row r="39" spans="1:20" x14ac:dyDescent="0.2">
      <c r="B39" s="20">
        <v>0.68420000000000003</v>
      </c>
      <c r="C39" s="20">
        <v>4.2999999999999997E-2</v>
      </c>
      <c r="D39" s="20">
        <v>0.89380000000000004</v>
      </c>
      <c r="E39" s="43"/>
      <c r="H39" s="82">
        <v>0.90300000000000002</v>
      </c>
      <c r="I39" s="82">
        <v>0.56320000000000003</v>
      </c>
      <c r="J39" s="82">
        <v>4.7300000000000002E-2</v>
      </c>
      <c r="L39" s="14" t="s">
        <v>91</v>
      </c>
    </row>
    <row r="40" spans="1:20" x14ac:dyDescent="0.2">
      <c r="E40" s="43"/>
    </row>
    <row r="41" spans="1:20" x14ac:dyDescent="0.2">
      <c r="E41" s="43"/>
    </row>
    <row r="42" spans="1:20" x14ac:dyDescent="0.2">
      <c r="E42" s="43"/>
    </row>
    <row r="43" spans="1:20" x14ac:dyDescent="0.2">
      <c r="E43" s="43"/>
    </row>
    <row r="44" spans="1:20" x14ac:dyDescent="0.2">
      <c r="E44" s="43"/>
      <c r="T44" s="60"/>
    </row>
    <row r="45" spans="1:20" x14ac:dyDescent="0.2">
      <c r="E45" s="43"/>
      <c r="T45" s="60"/>
    </row>
    <row r="46" spans="1:20" x14ac:dyDescent="0.2">
      <c r="E46" s="43"/>
    </row>
    <row r="47" spans="1:20" x14ac:dyDescent="0.2">
      <c r="B47" s="82"/>
      <c r="C47" s="82"/>
      <c r="D47" s="82"/>
      <c r="E47" s="43"/>
    </row>
    <row r="48" spans="1:20" ht="36" customHeight="1" x14ac:dyDescent="0.2">
      <c r="E48" s="43"/>
      <c r="I48" s="59"/>
      <c r="J48" s="60"/>
      <c r="K48" s="60"/>
      <c r="L48" s="60"/>
      <c r="M48" s="60"/>
      <c r="N48" s="60"/>
    </row>
    <row r="49" spans="5:14" x14ac:dyDescent="0.2">
      <c r="E49" s="43"/>
      <c r="I49" s="59"/>
      <c r="J49" s="60"/>
      <c r="K49" s="60"/>
      <c r="L49" s="60"/>
      <c r="M49" s="60"/>
      <c r="N49" s="60"/>
    </row>
    <row r="50" spans="5:14" x14ac:dyDescent="0.2">
      <c r="E50" s="43"/>
      <c r="I50" s="59"/>
      <c r="J50" s="60"/>
      <c r="K50" s="60"/>
      <c r="L50" s="60"/>
      <c r="M50" s="60"/>
      <c r="N50" s="60"/>
    </row>
    <row r="51" spans="5:14" x14ac:dyDescent="0.2">
      <c r="E51" s="43"/>
      <c r="I51" s="59"/>
      <c r="J51" s="60"/>
      <c r="K51" s="60"/>
      <c r="L51" s="60"/>
      <c r="M51" s="60"/>
      <c r="N51" s="60"/>
    </row>
    <row r="52" spans="5:14" x14ac:dyDescent="0.2">
      <c r="E52" s="43"/>
      <c r="I52" s="59"/>
      <c r="J52" s="60"/>
      <c r="K52" s="60"/>
      <c r="L52" s="60"/>
      <c r="M52" s="60"/>
      <c r="N52" s="60"/>
    </row>
    <row r="53" spans="5:14" x14ac:dyDescent="0.2">
      <c r="E53" s="43"/>
    </row>
    <row r="54" spans="5:14" x14ac:dyDescent="0.2">
      <c r="E54" s="4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7" workbookViewId="0">
      <selection activeCell="G31" sqref="G31"/>
    </sheetView>
  </sheetViews>
  <sheetFormatPr defaultRowHeight="15" x14ac:dyDescent="0.25"/>
  <sheetData>
    <row r="1" spans="1:12" x14ac:dyDescent="0.25">
      <c r="A1" s="5" t="s">
        <v>228</v>
      </c>
      <c r="B1" t="s">
        <v>233</v>
      </c>
      <c r="C1" t="s">
        <v>19</v>
      </c>
      <c r="D1" t="s">
        <v>20</v>
      </c>
      <c r="E1" t="s">
        <v>22</v>
      </c>
      <c r="F1" t="s">
        <v>21</v>
      </c>
      <c r="G1" s="5" t="s">
        <v>229</v>
      </c>
      <c r="H1" t="s">
        <v>233</v>
      </c>
      <c r="I1" t="s">
        <v>19</v>
      </c>
      <c r="J1" t="s">
        <v>20</v>
      </c>
      <c r="K1" t="s">
        <v>22</v>
      </c>
      <c r="L1" t="s">
        <v>21</v>
      </c>
    </row>
    <row r="2" spans="1:12" x14ac:dyDescent="0.25">
      <c r="A2" s="287" t="s">
        <v>230</v>
      </c>
      <c r="B2" s="8">
        <v>0.01</v>
      </c>
      <c r="C2" s="1">
        <v>0.899088</v>
      </c>
      <c r="D2" s="1">
        <v>0.89881100000000003</v>
      </c>
      <c r="E2" s="1">
        <v>0.912323</v>
      </c>
      <c r="F2" s="1"/>
      <c r="H2" s="8">
        <v>0.01</v>
      </c>
      <c r="I2" s="1">
        <v>0.97475199999999995</v>
      </c>
      <c r="J2" s="1">
        <v>0.91174200000000005</v>
      </c>
      <c r="K2" s="1">
        <v>0.86219500000000004</v>
      </c>
      <c r="L2" s="1"/>
    </row>
    <row r="3" spans="1:12" x14ac:dyDescent="0.25">
      <c r="B3" s="8">
        <v>0.03</v>
      </c>
      <c r="C3" s="1">
        <v>0.89017500000000005</v>
      </c>
      <c r="D3" s="1">
        <v>0.87013200000000002</v>
      </c>
      <c r="E3" s="1">
        <v>0.88565700000000003</v>
      </c>
      <c r="F3" s="1">
        <v>0.99196600000000001</v>
      </c>
      <c r="H3" s="8">
        <v>0.03</v>
      </c>
      <c r="I3" s="1">
        <v>0.90817300000000001</v>
      </c>
      <c r="J3" s="1">
        <v>0.79098800000000002</v>
      </c>
      <c r="K3" s="1">
        <v>0.847248</v>
      </c>
      <c r="L3" s="1">
        <v>0.99875000000000003</v>
      </c>
    </row>
    <row r="4" spans="1:12" x14ac:dyDescent="0.25">
      <c r="B4" s="8">
        <v>0.1</v>
      </c>
      <c r="C4" s="1">
        <v>0.93333299999999997</v>
      </c>
      <c r="D4" s="1">
        <v>0.835507</v>
      </c>
      <c r="E4" s="1">
        <v>0.92444400000000004</v>
      </c>
      <c r="F4" s="1">
        <v>0.99910699999999997</v>
      </c>
      <c r="H4" s="8">
        <v>0.1</v>
      </c>
      <c r="I4" s="1">
        <v>0.89682700000000004</v>
      </c>
      <c r="J4" s="1">
        <v>0.81435299999999999</v>
      </c>
      <c r="K4" s="1">
        <v>0.82683200000000001</v>
      </c>
      <c r="L4" s="1">
        <v>1.039636</v>
      </c>
    </row>
    <row r="5" spans="1:12" x14ac:dyDescent="0.25">
      <c r="B5" s="8" t="s">
        <v>231</v>
      </c>
      <c r="C5" s="1">
        <v>1.008702</v>
      </c>
      <c r="D5" s="1">
        <v>0.860541</v>
      </c>
      <c r="E5" s="1">
        <v>0.98383799999999999</v>
      </c>
      <c r="F5" s="1">
        <v>1.1064099999999999</v>
      </c>
      <c r="H5" s="8" t="s">
        <v>231</v>
      </c>
      <c r="I5" s="1">
        <v>0.97786899999999999</v>
      </c>
      <c r="J5" s="1">
        <v>0.84056500000000001</v>
      </c>
      <c r="K5" s="1">
        <v>0.89937999999999996</v>
      </c>
      <c r="L5" s="1">
        <v>1.0805210000000001</v>
      </c>
    </row>
    <row r="6" spans="1:12" x14ac:dyDescent="0.25">
      <c r="B6" s="8">
        <v>1</v>
      </c>
      <c r="C6" s="1">
        <v>0.96498200000000001</v>
      </c>
      <c r="D6" s="1">
        <v>0.83464400000000005</v>
      </c>
      <c r="E6" s="1">
        <v>0.99393900000000002</v>
      </c>
      <c r="F6" s="1">
        <v>0.96750599999999998</v>
      </c>
      <c r="H6" s="8">
        <v>1</v>
      </c>
      <c r="I6" s="1">
        <v>0.88760099999999997</v>
      </c>
      <c r="J6" s="1">
        <v>0.75898299999999996</v>
      </c>
      <c r="K6" s="1">
        <v>0.80568700000000004</v>
      </c>
      <c r="L6" s="1">
        <v>1.1187290000000001</v>
      </c>
    </row>
    <row r="7" spans="1:12" x14ac:dyDescent="0.25">
      <c r="B7" s="8">
        <v>3</v>
      </c>
      <c r="C7" s="1">
        <v>0.95880699999999996</v>
      </c>
      <c r="D7" s="1">
        <v>0.76318799999999998</v>
      </c>
      <c r="E7" s="1">
        <v>0.911111</v>
      </c>
      <c r="F7" s="1">
        <v>0.99696499999999999</v>
      </c>
      <c r="H7" s="8">
        <v>3</v>
      </c>
      <c r="I7" s="1">
        <v>0.88199000000000005</v>
      </c>
      <c r="J7" s="1">
        <v>0.81199699999999997</v>
      </c>
      <c r="K7" s="1">
        <v>0.87422500000000003</v>
      </c>
      <c r="L7" s="1">
        <v>1.062489</v>
      </c>
    </row>
    <row r="8" spans="1:12" x14ac:dyDescent="0.25">
      <c r="B8" s="8">
        <v>10</v>
      </c>
      <c r="C8" s="1">
        <v>0.85922799999999999</v>
      </c>
      <c r="D8" s="1">
        <v>0.74199099999999996</v>
      </c>
      <c r="E8" s="1">
        <v>0.95313099999999995</v>
      </c>
      <c r="F8" s="1">
        <v>1.101232</v>
      </c>
      <c r="H8" s="8">
        <v>10</v>
      </c>
      <c r="I8" s="1">
        <v>0.81073499999999998</v>
      </c>
      <c r="J8" s="1">
        <v>0.76320399999999999</v>
      </c>
      <c r="K8" s="1">
        <v>0.89755700000000005</v>
      </c>
      <c r="L8" s="1">
        <v>1.331191</v>
      </c>
    </row>
    <row r="9" spans="1:12" x14ac:dyDescent="0.25">
      <c r="B9" s="8"/>
      <c r="C9" s="1"/>
      <c r="D9" s="1"/>
      <c r="E9" s="1"/>
      <c r="F9" s="1"/>
    </row>
    <row r="10" spans="1:12" x14ac:dyDescent="0.25">
      <c r="A10" s="287" t="s">
        <v>232</v>
      </c>
    </row>
    <row r="11" spans="1:12" x14ac:dyDescent="0.25">
      <c r="B11" s="8">
        <v>0.01</v>
      </c>
      <c r="C11">
        <f>LOG(C2,2)</f>
        <v>-0.15346576563228387</v>
      </c>
      <c r="D11">
        <f>LOG(D2,2)</f>
        <v>-0.15391031399622221</v>
      </c>
      <c r="E11">
        <f>LOG(E2,2)</f>
        <v>-0.13238340646386412</v>
      </c>
      <c r="I11">
        <f t="shared" ref="I11:L17" si="0">LOG(I2,2)</f>
        <v>-3.6892885134036636E-2</v>
      </c>
      <c r="J11">
        <f t="shared" si="0"/>
        <v>-0.13330245907120322</v>
      </c>
      <c r="K11">
        <f t="shared" si="0"/>
        <v>-0.21391389875476607</v>
      </c>
    </row>
    <row r="12" spans="1:12" x14ac:dyDescent="0.25">
      <c r="B12" s="8">
        <v>0.03</v>
      </c>
      <c r="C12">
        <f t="shared" ref="C12:F17" si="1">LOG(C3,2)</f>
        <v>-0.16783911070297897</v>
      </c>
      <c r="D12">
        <f t="shared" si="1"/>
        <v>-0.20069381886851495</v>
      </c>
      <c r="E12">
        <f t="shared" si="1"/>
        <v>-0.17518001936790034</v>
      </c>
      <c r="F12">
        <f t="shared" si="1"/>
        <v>-1.1637422331675511E-2</v>
      </c>
      <c r="I12">
        <f t="shared" si="0"/>
        <v>-0.13896094883765828</v>
      </c>
      <c r="J12">
        <f t="shared" si="0"/>
        <v>-0.33827228700574513</v>
      </c>
      <c r="K12">
        <f t="shared" si="0"/>
        <v>-0.23914376877677954</v>
      </c>
      <c r="L12">
        <f t="shared" si="0"/>
        <v>-1.8044968467478767E-3</v>
      </c>
    </row>
    <row r="13" spans="1:12" x14ac:dyDescent="0.25">
      <c r="B13" s="8">
        <v>0.1</v>
      </c>
      <c r="C13">
        <f t="shared" si="1"/>
        <v>-9.9536188799235384E-2</v>
      </c>
      <c r="D13">
        <f t="shared" si="1"/>
        <v>-0.25927617943994014</v>
      </c>
      <c r="E13">
        <f t="shared" si="1"/>
        <v>-0.11334216667949662</v>
      </c>
      <c r="F13">
        <f t="shared" si="1"/>
        <v>-1.2889022520605198E-3</v>
      </c>
      <c r="I13">
        <f t="shared" si="0"/>
        <v>-0.15709838211005805</v>
      </c>
      <c r="J13">
        <f t="shared" si="0"/>
        <v>-0.29627379553613015</v>
      </c>
      <c r="K13">
        <f t="shared" si="0"/>
        <v>-0.27433386995088205</v>
      </c>
      <c r="L13">
        <f t="shared" si="0"/>
        <v>5.6078496716361156E-2</v>
      </c>
    </row>
    <row r="14" spans="1:12" x14ac:dyDescent="0.25">
      <c r="B14" s="8" t="s">
        <v>231</v>
      </c>
      <c r="C14">
        <f t="shared" si="1"/>
        <v>1.2500023183765998E-2</v>
      </c>
      <c r="D14">
        <f t="shared" si="1"/>
        <v>-0.21668416457707504</v>
      </c>
      <c r="E14">
        <f t="shared" si="1"/>
        <v>-2.350731574317446E-2</v>
      </c>
      <c r="F14">
        <f t="shared" si="1"/>
        <v>0.14588610108514763</v>
      </c>
      <c r="I14">
        <f t="shared" si="0"/>
        <v>-3.2286887081015778E-2</v>
      </c>
      <c r="J14">
        <f t="shared" si="0"/>
        <v>-0.25056870903472772</v>
      </c>
      <c r="K14">
        <f t="shared" si="0"/>
        <v>-0.15299729251445116</v>
      </c>
      <c r="L14">
        <f t="shared" si="0"/>
        <v>0.1117271113473033</v>
      </c>
    </row>
    <row r="15" spans="1:12" x14ac:dyDescent="0.25">
      <c r="B15" s="8">
        <v>1</v>
      </c>
      <c r="C15">
        <f t="shared" si="1"/>
        <v>-5.1426063131444655E-2</v>
      </c>
      <c r="D15">
        <f t="shared" si="1"/>
        <v>-0.26076711760193377</v>
      </c>
      <c r="E15">
        <f t="shared" si="1"/>
        <v>-8.7707814277091494E-3</v>
      </c>
      <c r="F15">
        <f t="shared" si="1"/>
        <v>-4.7657486712066779E-2</v>
      </c>
      <c r="I15">
        <f t="shared" si="0"/>
        <v>-0.17201680196461902</v>
      </c>
      <c r="J15">
        <f t="shared" si="0"/>
        <v>-0.39786052293616297</v>
      </c>
      <c r="K15">
        <f t="shared" si="0"/>
        <v>-0.31170861748651041</v>
      </c>
      <c r="L15">
        <f t="shared" si="0"/>
        <v>0.16186060136665048</v>
      </c>
    </row>
    <row r="16" spans="1:12" x14ac:dyDescent="0.25">
      <c r="B16" s="8">
        <v>3</v>
      </c>
      <c r="C16">
        <f t="shared" si="1"/>
        <v>-6.0687653121403735E-2</v>
      </c>
      <c r="D16">
        <f t="shared" si="1"/>
        <v>-0.38988960760656288</v>
      </c>
      <c r="E16">
        <f t="shared" si="1"/>
        <v>-0.13430126765002137</v>
      </c>
      <c r="F16">
        <f t="shared" si="1"/>
        <v>-4.385237418115309E-3</v>
      </c>
      <c r="I16">
        <f t="shared" si="0"/>
        <v>-0.18116579628392573</v>
      </c>
      <c r="J16">
        <f t="shared" si="0"/>
        <v>-0.30045369764084917</v>
      </c>
      <c r="K16">
        <f t="shared" si="0"/>
        <v>-0.19392345977417599</v>
      </c>
      <c r="L16">
        <f t="shared" si="0"/>
        <v>8.7447905036128523E-2</v>
      </c>
    </row>
    <row r="17" spans="1:17" x14ac:dyDescent="0.25">
      <c r="B17" s="8">
        <v>10</v>
      </c>
      <c r="C17">
        <f t="shared" si="1"/>
        <v>-0.2188870871285778</v>
      </c>
      <c r="D17">
        <f t="shared" si="1"/>
        <v>-0.43052640714386359</v>
      </c>
      <c r="E17">
        <f t="shared" si="1"/>
        <v>-6.9253580582163188E-2</v>
      </c>
      <c r="F17">
        <f t="shared" si="1"/>
        <v>0.13911843801246143</v>
      </c>
      <c r="I17">
        <f t="shared" si="0"/>
        <v>-0.30269766831334788</v>
      </c>
      <c r="J17">
        <f t="shared" si="0"/>
        <v>-0.38985936226898898</v>
      </c>
      <c r="K17">
        <f t="shared" si="0"/>
        <v>-0.15592453366072839</v>
      </c>
      <c r="L17">
        <f t="shared" si="0"/>
        <v>0.41271758476106868</v>
      </c>
    </row>
    <row r="19" spans="1:17" x14ac:dyDescent="0.25">
      <c r="A19" t="s">
        <v>228</v>
      </c>
      <c r="J19" t="s">
        <v>229</v>
      </c>
    </row>
    <row r="20" spans="1:17" x14ac:dyDescent="0.25">
      <c r="A20" t="s">
        <v>26</v>
      </c>
      <c r="B20" s="7">
        <v>0.01</v>
      </c>
      <c r="C20" s="7">
        <v>0.03</v>
      </c>
      <c r="D20" s="7">
        <v>0.1</v>
      </c>
      <c r="E20" s="7" t="s">
        <v>231</v>
      </c>
      <c r="F20" s="7">
        <v>1</v>
      </c>
      <c r="G20" s="7">
        <v>3</v>
      </c>
      <c r="H20" s="7">
        <v>10</v>
      </c>
      <c r="J20" t="s">
        <v>26</v>
      </c>
      <c r="K20" s="7">
        <v>0.01</v>
      </c>
      <c r="L20" s="7">
        <v>0.03</v>
      </c>
      <c r="M20" s="7">
        <v>0.1</v>
      </c>
      <c r="N20" s="7" t="s">
        <v>231</v>
      </c>
      <c r="O20" s="7">
        <v>1</v>
      </c>
      <c r="P20" s="7">
        <v>3</v>
      </c>
      <c r="Q20" s="7">
        <v>10</v>
      </c>
    </row>
    <row r="21" spans="1:17" x14ac:dyDescent="0.25">
      <c r="A21">
        <v>0</v>
      </c>
      <c r="B21" s="7">
        <v>-0.15346576563228387</v>
      </c>
      <c r="C21" s="7">
        <v>-0.16783911070297897</v>
      </c>
      <c r="D21" s="7">
        <v>-9.9536188799235384E-2</v>
      </c>
      <c r="E21" s="7">
        <v>1.2500023183765998E-2</v>
      </c>
      <c r="F21" s="7">
        <v>-5.1426063131444655E-2</v>
      </c>
      <c r="G21" s="7">
        <v>-6.0687653121403735E-2</v>
      </c>
      <c r="H21" s="7">
        <v>-0.2188870871285778</v>
      </c>
      <c r="J21">
        <v>0</v>
      </c>
      <c r="K21">
        <v>-3.6892885134036636E-2</v>
      </c>
      <c r="L21">
        <v>-0.13896094883765828</v>
      </c>
      <c r="M21">
        <v>-0.15709838211005805</v>
      </c>
      <c r="N21">
        <v>-3.2286887081015778E-2</v>
      </c>
      <c r="O21">
        <v>-0.17201680196461902</v>
      </c>
      <c r="P21">
        <v>-0.18116579628392573</v>
      </c>
      <c r="Q21">
        <v>-0.30269766831334788</v>
      </c>
    </row>
    <row r="22" spans="1:17" x14ac:dyDescent="0.25">
      <c r="A22">
        <v>0</v>
      </c>
      <c r="B22" s="7">
        <v>-0.15391031399622221</v>
      </c>
      <c r="C22" s="7">
        <v>-0.20069381886851495</v>
      </c>
      <c r="D22" s="7">
        <v>-0.25927617943994014</v>
      </c>
      <c r="E22" s="7">
        <v>-0.21668416457707504</v>
      </c>
      <c r="F22" s="7">
        <v>-0.26076711760193377</v>
      </c>
      <c r="G22" s="7">
        <v>-0.38988960760656288</v>
      </c>
      <c r="H22" s="7">
        <v>-0.43052640714386359</v>
      </c>
      <c r="J22">
        <v>0</v>
      </c>
      <c r="K22">
        <v>-0.13330245907120322</v>
      </c>
      <c r="L22">
        <v>-0.33827228700574513</v>
      </c>
      <c r="M22">
        <v>-0.29627379553613015</v>
      </c>
      <c r="N22">
        <v>-0.25056870903472772</v>
      </c>
      <c r="O22">
        <v>-0.39786052293616297</v>
      </c>
      <c r="P22">
        <v>-0.30045369764084917</v>
      </c>
      <c r="Q22">
        <v>-0.38985936226898898</v>
      </c>
    </row>
    <row r="23" spans="1:17" x14ac:dyDescent="0.25">
      <c r="A23">
        <v>0</v>
      </c>
      <c r="B23" s="7">
        <v>-0.13238340646386412</v>
      </c>
      <c r="C23" s="7">
        <v>-0.17518001936790034</v>
      </c>
      <c r="D23" s="7">
        <v>-0.11334216667949662</v>
      </c>
      <c r="E23" s="7">
        <v>-2.350731574317446E-2</v>
      </c>
      <c r="F23" s="7">
        <v>-8.7707814277091494E-3</v>
      </c>
      <c r="G23" s="7">
        <v>-0.13430126765002137</v>
      </c>
      <c r="H23" s="7">
        <v>-6.9253580582163188E-2</v>
      </c>
      <c r="J23">
        <v>0</v>
      </c>
      <c r="K23">
        <v>-0.21391389875476607</v>
      </c>
      <c r="L23">
        <v>-0.23914376877677954</v>
      </c>
      <c r="M23">
        <v>-0.27433386995088205</v>
      </c>
      <c r="N23">
        <v>-0.15299729251445116</v>
      </c>
      <c r="O23">
        <v>-0.31170861748651041</v>
      </c>
      <c r="P23">
        <v>-0.19392345977417599</v>
      </c>
      <c r="Q23">
        <v>-0.15592453366072839</v>
      </c>
    </row>
    <row r="24" spans="1:17" x14ac:dyDescent="0.25">
      <c r="A24">
        <v>0</v>
      </c>
      <c r="B24" s="7"/>
      <c r="C24" s="7">
        <v>-1.1637422331675511E-2</v>
      </c>
      <c r="D24" s="7">
        <v>-1.2889022520605198E-3</v>
      </c>
      <c r="E24" s="7">
        <v>0.14588610108514763</v>
      </c>
      <c r="F24" s="7">
        <v>-4.7657486712066779E-2</v>
      </c>
      <c r="G24" s="7">
        <v>-4.385237418115309E-3</v>
      </c>
      <c r="H24" s="7">
        <v>0.13911843801246143</v>
      </c>
      <c r="J24">
        <v>0</v>
      </c>
      <c r="L24">
        <v>-1.8044968467478767E-3</v>
      </c>
      <c r="M24">
        <v>5.6078496716361156E-2</v>
      </c>
      <c r="N24">
        <v>0.1117271113473033</v>
      </c>
      <c r="O24">
        <v>0.16186060136665048</v>
      </c>
      <c r="P24">
        <v>8.7447905036128523E-2</v>
      </c>
      <c r="Q24">
        <v>0.41271758476106868</v>
      </c>
    </row>
    <row r="26" spans="1:17" x14ac:dyDescent="0.25">
      <c r="A26" s="4" t="s">
        <v>234</v>
      </c>
      <c r="B26" s="4">
        <v>0.58079999999999998</v>
      </c>
      <c r="C26" s="4">
        <v>0.55830000000000002</v>
      </c>
      <c r="D26" s="4">
        <v>0.70599999999999996</v>
      </c>
      <c r="E26" s="4">
        <v>0.99970000000000003</v>
      </c>
      <c r="F26" s="4">
        <v>0.87390000000000001</v>
      </c>
      <c r="G26" s="4">
        <v>0.49909999999999999</v>
      </c>
      <c r="H26" s="4">
        <v>0.51590000000000003</v>
      </c>
      <c r="I26" s="4"/>
      <c r="J26" s="4" t="s">
        <v>234</v>
      </c>
      <c r="K26" s="4">
        <v>0.92169999999999996</v>
      </c>
      <c r="L26" s="4">
        <v>0.66379999999999995</v>
      </c>
      <c r="M26" s="4">
        <v>0.72160000000000002</v>
      </c>
      <c r="N26" s="4">
        <v>0.98850000000000005</v>
      </c>
      <c r="O26" s="4">
        <v>0.66180000000000005</v>
      </c>
      <c r="P26" s="4">
        <v>0.81840000000000002</v>
      </c>
      <c r="Q26" s="4">
        <v>0.94630000000000003</v>
      </c>
    </row>
    <row r="27" spans="1:17" x14ac:dyDescent="0.25">
      <c r="A27" t="s">
        <v>7</v>
      </c>
      <c r="B27" s="1"/>
      <c r="J27" t="s">
        <v>7</v>
      </c>
    </row>
    <row r="28" spans="1:17" x14ac:dyDescent="0.25">
      <c r="B28" s="1"/>
    </row>
    <row r="29" spans="1:17" x14ac:dyDescent="0.25">
      <c r="B29" s="1"/>
    </row>
    <row r="30" spans="1:17" x14ac:dyDescent="0.25">
      <c r="B30" s="1"/>
    </row>
    <row r="31" spans="1:17" x14ac:dyDescent="0.25">
      <c r="B31" s="1"/>
    </row>
    <row r="32" spans="1:17" x14ac:dyDescent="0.25">
      <c r="B32" s="1"/>
      <c r="J32" s="1"/>
    </row>
    <row r="33" spans="2:10" x14ac:dyDescent="0.25">
      <c r="B33" s="1"/>
      <c r="J33" s="1"/>
    </row>
    <row r="34" spans="2:10" x14ac:dyDescent="0.25">
      <c r="J34" s="1"/>
    </row>
    <row r="35" spans="2:10" x14ac:dyDescent="0.25">
      <c r="J35" s="1"/>
    </row>
    <row r="36" spans="2:10" x14ac:dyDescent="0.25">
      <c r="J36" s="1"/>
    </row>
    <row r="37" spans="2:10" x14ac:dyDescent="0.25">
      <c r="J37" s="1"/>
    </row>
    <row r="38" spans="2:10" x14ac:dyDescent="0.25">
      <c r="J38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N1" workbookViewId="0">
      <selection activeCell="AB18" sqref="AB18"/>
    </sheetView>
  </sheetViews>
  <sheetFormatPr defaultRowHeight="15" x14ac:dyDescent="0.25"/>
  <cols>
    <col min="7" max="7" width="9.140625" style="10"/>
    <col min="27" max="33" width="9.140625" style="7"/>
  </cols>
  <sheetData>
    <row r="1" spans="1:33" x14ac:dyDescent="0.25">
      <c r="A1" s="6" t="s">
        <v>158</v>
      </c>
    </row>
    <row r="2" spans="1:33" x14ac:dyDescent="0.25">
      <c r="J2" t="s">
        <v>0</v>
      </c>
      <c r="Q2" t="s">
        <v>4</v>
      </c>
      <c r="Y2" t="s">
        <v>4</v>
      </c>
      <c r="AA2" s="7" t="s">
        <v>26</v>
      </c>
      <c r="AB2" s="7" t="s">
        <v>33</v>
      </c>
      <c r="AC2" s="7" t="s">
        <v>34</v>
      </c>
      <c r="AD2" s="7" t="s">
        <v>37</v>
      </c>
      <c r="AE2" s="7" t="s">
        <v>36</v>
      </c>
      <c r="AF2" s="7" t="s">
        <v>35</v>
      </c>
    </row>
    <row r="3" spans="1:33" x14ac:dyDescent="0.25">
      <c r="B3" t="s">
        <v>38</v>
      </c>
      <c r="D3" t="s">
        <v>24</v>
      </c>
      <c r="E3" t="s">
        <v>17</v>
      </c>
      <c r="F3" t="s">
        <v>39</v>
      </c>
      <c r="K3" s="7" t="s">
        <v>19</v>
      </c>
      <c r="L3" s="7" t="s">
        <v>20</v>
      </c>
      <c r="M3" s="7" t="s">
        <v>22</v>
      </c>
      <c r="N3" s="7" t="s">
        <v>104</v>
      </c>
      <c r="O3" s="7" t="s">
        <v>105</v>
      </c>
      <c r="R3" s="7" t="s">
        <v>19</v>
      </c>
      <c r="S3" s="7" t="s">
        <v>20</v>
      </c>
      <c r="T3" s="7" t="s">
        <v>22</v>
      </c>
      <c r="U3" s="7" t="s">
        <v>104</v>
      </c>
      <c r="V3" s="7" t="s">
        <v>105</v>
      </c>
      <c r="Z3" s="7" t="s">
        <v>19</v>
      </c>
      <c r="AA3" s="7">
        <v>0</v>
      </c>
      <c r="AB3" s="7">
        <v>-0.64809765206345038</v>
      </c>
      <c r="AC3" s="7">
        <v>-0.18972720274659202</v>
      </c>
      <c r="AD3" s="7">
        <v>-5.6435241391501217E-2</v>
      </c>
      <c r="AE3" s="7">
        <v>-0.42489801985280368</v>
      </c>
      <c r="AF3" s="7">
        <v>-0.36753597954190453</v>
      </c>
    </row>
    <row r="4" spans="1:33" ht="15.75" thickBot="1" x14ac:dyDescent="0.3">
      <c r="C4" t="s">
        <v>26</v>
      </c>
      <c r="D4">
        <v>72.069999999999993</v>
      </c>
      <c r="E4">
        <v>185.43299999999999</v>
      </c>
      <c r="F4">
        <f t="shared" ref="F4" si="0">D4/E4</f>
        <v>0.38865789800089517</v>
      </c>
      <c r="G4" s="10">
        <v>1</v>
      </c>
      <c r="J4" t="s">
        <v>26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Q4" t="s">
        <v>26</v>
      </c>
      <c r="R4">
        <f t="shared" ref="R4:V6" si="1">LOG(K4,2)</f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Z4" t="s">
        <v>20</v>
      </c>
      <c r="AA4" s="7">
        <v>0</v>
      </c>
      <c r="AB4" s="7">
        <v>-0.33565197629021237</v>
      </c>
      <c r="AC4" s="7">
        <v>-7.8561904375991781E-2</v>
      </c>
      <c r="AD4" s="7">
        <v>-3.9539231096453901E-2</v>
      </c>
      <c r="AE4" s="7">
        <v>-0.29544705526884657</v>
      </c>
      <c r="AF4" s="7">
        <v>-0.18159442837862108</v>
      </c>
    </row>
    <row r="5" spans="1:33" x14ac:dyDescent="0.25">
      <c r="B5" s="54" t="s">
        <v>225</v>
      </c>
      <c r="C5" s="272" t="s">
        <v>33</v>
      </c>
      <c r="D5" s="272">
        <v>49.966000000000001</v>
      </c>
      <c r="E5" s="272">
        <v>201.46700000000001</v>
      </c>
      <c r="F5" s="272">
        <f>D5/E5</f>
        <v>0.24801084048504221</v>
      </c>
      <c r="G5" s="273">
        <f>F5/F4</f>
        <v>0.63812119028254244</v>
      </c>
      <c r="J5" t="s">
        <v>33</v>
      </c>
      <c r="K5" s="6">
        <v>0.63812119028254244</v>
      </c>
      <c r="L5" s="6">
        <v>0.79242594609113615</v>
      </c>
      <c r="M5" s="6">
        <v>0.63862909936170564</v>
      </c>
      <c r="N5" s="6">
        <v>0.65512592172665107</v>
      </c>
      <c r="O5" s="6">
        <v>0.76851002786182554</v>
      </c>
      <c r="Q5" t="s">
        <v>33</v>
      </c>
      <c r="R5">
        <f t="shared" si="1"/>
        <v>-0.64809765206345038</v>
      </c>
      <c r="S5">
        <f t="shared" si="1"/>
        <v>-0.33565197629021237</v>
      </c>
      <c r="T5">
        <f t="shared" si="1"/>
        <v>-0.64694980356977216</v>
      </c>
      <c r="U5">
        <f t="shared" si="1"/>
        <v>-0.61015586122904353</v>
      </c>
      <c r="V5">
        <f t="shared" si="1"/>
        <v>-0.3798640099197359</v>
      </c>
      <c r="Z5" t="s">
        <v>21</v>
      </c>
      <c r="AA5" s="7">
        <v>0</v>
      </c>
      <c r="AB5" s="7">
        <v>-0.64694980356977216</v>
      </c>
      <c r="AC5" s="7">
        <v>-0.39632032063875111</v>
      </c>
      <c r="AD5" s="7">
        <v>-0.33481772413796601</v>
      </c>
      <c r="AE5" s="7">
        <v>-1.0940797734339973</v>
      </c>
      <c r="AF5" s="7">
        <v>-1.2780556914524532</v>
      </c>
    </row>
    <row r="6" spans="1:33" x14ac:dyDescent="0.25">
      <c r="B6" s="56"/>
      <c r="C6" s="280" t="s">
        <v>34</v>
      </c>
      <c r="D6" s="280">
        <v>65.516000000000005</v>
      </c>
      <c r="E6" s="280">
        <v>192.262</v>
      </c>
      <c r="F6" s="280">
        <f>D6/E6</f>
        <v>0.34076416556573846</v>
      </c>
      <c r="G6" s="281">
        <f>F6/F4</f>
        <v>0.87677149317818215</v>
      </c>
      <c r="J6" t="s">
        <v>34</v>
      </c>
      <c r="K6" s="6">
        <v>0.87677149317818215</v>
      </c>
      <c r="L6" s="6">
        <v>0.94700115844537236</v>
      </c>
      <c r="M6" s="6">
        <v>0.75979371296916409</v>
      </c>
      <c r="N6" s="6">
        <v>0.82248903917857863</v>
      </c>
      <c r="O6" s="6">
        <v>1.093806540586582</v>
      </c>
      <c r="Q6" t="s">
        <v>34</v>
      </c>
      <c r="R6">
        <f t="shared" si="1"/>
        <v>-0.18972720274659202</v>
      </c>
      <c r="S6">
        <f t="shared" si="1"/>
        <v>-7.8561904375991781E-2</v>
      </c>
      <c r="T6">
        <f t="shared" si="1"/>
        <v>-0.39632032063875111</v>
      </c>
      <c r="U6">
        <f t="shared" si="1"/>
        <v>-0.28193164184869202</v>
      </c>
      <c r="V6">
        <f t="shared" si="1"/>
        <v>0.1293575940563467</v>
      </c>
      <c r="Z6" t="s">
        <v>223</v>
      </c>
      <c r="AA6" s="7">
        <v>0</v>
      </c>
      <c r="AB6" s="7">
        <v>-0.61015586122904353</v>
      </c>
      <c r="AC6" s="7">
        <v>-0.28193164184869202</v>
      </c>
    </row>
    <row r="7" spans="1:33" x14ac:dyDescent="0.25">
      <c r="B7" s="56"/>
      <c r="C7" s="280" t="s">
        <v>35</v>
      </c>
      <c r="D7" s="280">
        <v>61.393999999999998</v>
      </c>
      <c r="E7" s="280">
        <v>203.797</v>
      </c>
      <c r="F7" s="280">
        <f>D7/E7</f>
        <v>0.30125075442719962</v>
      </c>
      <c r="G7" s="281">
        <f>F7/F4</f>
        <v>0.77510519142082579</v>
      </c>
      <c r="J7" t="s">
        <v>37</v>
      </c>
      <c r="K7" s="6">
        <v>0.96163729805872156</v>
      </c>
      <c r="L7" s="6">
        <v>0.97296564421018461</v>
      </c>
      <c r="M7" s="6">
        <v>0.7928843064569201</v>
      </c>
      <c r="N7" s="6"/>
      <c r="O7" s="6"/>
      <c r="Q7" t="s">
        <v>37</v>
      </c>
      <c r="R7">
        <f t="shared" ref="R7:T9" si="2">LOG(K7,2)</f>
        <v>-5.6435241391501217E-2</v>
      </c>
      <c r="S7">
        <f t="shared" si="2"/>
        <v>-3.9539231096453901E-2</v>
      </c>
      <c r="T7">
        <f t="shared" si="2"/>
        <v>-0.33481772413796601</v>
      </c>
      <c r="Z7" t="s">
        <v>224</v>
      </c>
      <c r="AA7" s="7">
        <v>0</v>
      </c>
      <c r="AB7" s="7">
        <v>-0.3798640099197359</v>
      </c>
      <c r="AC7" s="7">
        <v>0.1293575940563467</v>
      </c>
    </row>
    <row r="8" spans="1:33" x14ac:dyDescent="0.25">
      <c r="B8" s="56"/>
      <c r="C8" s="280" t="s">
        <v>36</v>
      </c>
      <c r="D8" s="280">
        <v>57.192</v>
      </c>
      <c r="E8" s="280">
        <v>197.54900000000001</v>
      </c>
      <c r="F8" s="280">
        <f>D8/E8</f>
        <v>0.28950791955413591</v>
      </c>
      <c r="G8" s="281">
        <f>F8/F4</f>
        <v>0.74489138402500465</v>
      </c>
      <c r="J8" t="s">
        <v>36</v>
      </c>
      <c r="K8" s="6">
        <v>0.74489138402500465</v>
      </c>
      <c r="L8" s="6">
        <v>0.81481980091143436</v>
      </c>
      <c r="M8" s="6">
        <v>0.46843482074274029</v>
      </c>
      <c r="N8" s="6"/>
      <c r="O8" s="6"/>
      <c r="Q8" t="s">
        <v>36</v>
      </c>
      <c r="R8">
        <f t="shared" si="2"/>
        <v>-0.42489801985280368</v>
      </c>
      <c r="S8">
        <f t="shared" si="2"/>
        <v>-0.29544705526884657</v>
      </c>
      <c r="T8">
        <f t="shared" si="2"/>
        <v>-1.0940797734339973</v>
      </c>
    </row>
    <row r="9" spans="1:33" ht="15.75" thickBot="1" x14ac:dyDescent="0.3">
      <c r="B9" s="131"/>
      <c r="C9" s="275" t="s">
        <v>37</v>
      </c>
      <c r="D9" s="275">
        <v>70.447000000000003</v>
      </c>
      <c r="E9" s="275">
        <v>188.488</v>
      </c>
      <c r="F9" s="275">
        <f>D9/E9</f>
        <v>0.37374793090276304</v>
      </c>
      <c r="G9" s="276">
        <f>F9/F4</f>
        <v>0.96163729805872156</v>
      </c>
      <c r="J9" t="s">
        <v>35</v>
      </c>
      <c r="K9" s="6">
        <v>0.77510519142082579</v>
      </c>
      <c r="L9" s="6">
        <v>0.88172799517162848</v>
      </c>
      <c r="M9" s="6">
        <v>0.41235085627614226</v>
      </c>
      <c r="N9" s="6"/>
      <c r="O9" s="6"/>
      <c r="Q9" t="s">
        <v>35</v>
      </c>
      <c r="R9">
        <f t="shared" si="2"/>
        <v>-0.36753597954190453</v>
      </c>
      <c r="S9">
        <f t="shared" si="2"/>
        <v>-0.18159442837862108</v>
      </c>
      <c r="T9">
        <f t="shared" si="2"/>
        <v>-1.2780556914524532</v>
      </c>
      <c r="Y9" s="4"/>
      <c r="Z9" s="4"/>
      <c r="AA9" s="12"/>
      <c r="AB9" s="13" t="s">
        <v>6</v>
      </c>
      <c r="AC9" s="13" t="s">
        <v>8</v>
      </c>
      <c r="AD9" s="13" t="s">
        <v>8</v>
      </c>
      <c r="AE9" s="13" t="s">
        <v>6</v>
      </c>
      <c r="AF9" s="13" t="s">
        <v>6</v>
      </c>
      <c r="AG9" s="12"/>
    </row>
    <row r="10" spans="1:33" x14ac:dyDescent="0.25">
      <c r="Y10" s="4" t="s">
        <v>25</v>
      </c>
      <c r="Z10" s="4"/>
      <c r="AA10" s="12"/>
      <c r="AB10" s="13">
        <v>3.0300000000000001E-2</v>
      </c>
      <c r="AC10" s="13">
        <v>0.81240000000000001</v>
      </c>
      <c r="AD10" s="13">
        <v>0.92390000000000005</v>
      </c>
      <c r="AE10" s="13">
        <v>3.04E-2</v>
      </c>
      <c r="AF10" s="13">
        <v>2.9100000000000001E-2</v>
      </c>
      <c r="AG10" s="12"/>
    </row>
    <row r="11" spans="1:33" x14ac:dyDescent="0.25">
      <c r="B11" t="s">
        <v>20</v>
      </c>
      <c r="D11" t="s">
        <v>24</v>
      </c>
      <c r="E11" t="s">
        <v>17</v>
      </c>
      <c r="F11" t="s">
        <v>39</v>
      </c>
      <c r="Y11" s="4" t="s">
        <v>7</v>
      </c>
      <c r="Z11" s="3">
        <v>1.6500000000000001E-2</v>
      </c>
      <c r="AA11" s="12"/>
      <c r="AB11" s="12"/>
      <c r="AC11" s="12"/>
      <c r="AD11" s="12"/>
      <c r="AE11" s="12"/>
      <c r="AF11" s="12"/>
      <c r="AG11" s="12"/>
    </row>
    <row r="12" spans="1:33" ht="15.75" thickBot="1" x14ac:dyDescent="0.3">
      <c r="C12" t="s">
        <v>26</v>
      </c>
      <c r="D12">
        <v>115.029</v>
      </c>
      <c r="E12">
        <v>95.97</v>
      </c>
      <c r="F12">
        <f t="shared" ref="F12" si="3">D12/E12</f>
        <v>1.198593310409503</v>
      </c>
      <c r="G12" s="10">
        <v>1</v>
      </c>
      <c r="Y12" s="4"/>
      <c r="Z12" s="3" t="s">
        <v>6</v>
      </c>
      <c r="AA12" s="12"/>
      <c r="AB12" s="12"/>
      <c r="AC12" s="12"/>
      <c r="AD12" s="12"/>
      <c r="AE12" s="12"/>
      <c r="AF12" s="12"/>
      <c r="AG12" s="12"/>
    </row>
    <row r="13" spans="1:33" x14ac:dyDescent="0.25">
      <c r="B13" s="54" t="s">
        <v>225</v>
      </c>
      <c r="C13" s="272" t="s">
        <v>33</v>
      </c>
      <c r="D13" s="272">
        <v>75.353999999999999</v>
      </c>
      <c r="E13" s="272">
        <v>79.337000000000003</v>
      </c>
      <c r="F13" s="272">
        <f>D13/E13</f>
        <v>0.94979643797975721</v>
      </c>
      <c r="G13" s="273">
        <f>F13/F12</f>
        <v>0.79242594609113615</v>
      </c>
      <c r="Y13" s="4"/>
      <c r="Z13" s="3" t="s">
        <v>9</v>
      </c>
      <c r="AA13" s="12"/>
      <c r="AB13" s="12"/>
      <c r="AC13" s="12"/>
      <c r="AD13" s="12"/>
      <c r="AE13" s="12"/>
      <c r="AF13" s="12"/>
      <c r="AG13" s="12"/>
    </row>
    <row r="14" spans="1:33" x14ac:dyDescent="0.25">
      <c r="B14" s="279"/>
      <c r="C14" s="280" t="s">
        <v>34</v>
      </c>
      <c r="D14" s="280">
        <v>90.801000000000002</v>
      </c>
      <c r="E14" s="280">
        <v>79.995999999999995</v>
      </c>
      <c r="F14" s="280">
        <f>D14/E14</f>
        <v>1.1350692534626732</v>
      </c>
      <c r="G14" s="281">
        <f>F14/F12</f>
        <v>0.94700115844537236</v>
      </c>
      <c r="Z14" s="4"/>
      <c r="AA14" s="12"/>
      <c r="AB14" s="12"/>
      <c r="AC14" s="12"/>
      <c r="AD14" s="12"/>
      <c r="AE14" s="12"/>
      <c r="AF14" s="12"/>
      <c r="AG14" s="12"/>
    </row>
    <row r="15" spans="1:33" x14ac:dyDescent="0.25">
      <c r="B15" s="279"/>
      <c r="C15" s="280" t="s">
        <v>37</v>
      </c>
      <c r="D15" s="280">
        <v>106.858</v>
      </c>
      <c r="E15" s="280">
        <v>91.63</v>
      </c>
      <c r="F15" s="280">
        <f>D15/E15</f>
        <v>1.1661901124085998</v>
      </c>
      <c r="G15" s="281">
        <f>F15/F12</f>
        <v>0.97296564421018461</v>
      </c>
    </row>
    <row r="16" spans="1:33" x14ac:dyDescent="0.25">
      <c r="B16" s="279"/>
      <c r="C16" s="280" t="s">
        <v>36</v>
      </c>
      <c r="D16" s="280">
        <v>106.934</v>
      </c>
      <c r="E16" s="280">
        <v>109.492</v>
      </c>
      <c r="F16" s="280">
        <f>D16/E16</f>
        <v>0.97663756256164824</v>
      </c>
      <c r="G16" s="281">
        <f>F16/F12</f>
        <v>0.81481980091143436</v>
      </c>
    </row>
    <row r="17" spans="1:8" ht="15.75" thickBot="1" x14ac:dyDescent="0.3">
      <c r="B17" s="274"/>
      <c r="C17" s="275" t="s">
        <v>35</v>
      </c>
      <c r="D17" s="275">
        <v>96.268000000000001</v>
      </c>
      <c r="E17" s="275">
        <v>91.090999999999994</v>
      </c>
      <c r="F17" s="275">
        <f>D17/E17</f>
        <v>1.0568332766134965</v>
      </c>
      <c r="G17" s="276">
        <f>F17/F12</f>
        <v>0.88172799517162848</v>
      </c>
    </row>
    <row r="19" spans="1:8" x14ac:dyDescent="0.25">
      <c r="B19" t="s">
        <v>22</v>
      </c>
    </row>
    <row r="20" spans="1:8" x14ac:dyDescent="0.25">
      <c r="D20" t="s">
        <v>24</v>
      </c>
      <c r="E20" t="s">
        <v>17</v>
      </c>
      <c r="F20" t="s">
        <v>39</v>
      </c>
    </row>
    <row r="21" spans="1:8" ht="15.75" thickBot="1" x14ac:dyDescent="0.3">
      <c r="C21" t="s">
        <v>26</v>
      </c>
      <c r="D21">
        <v>111.732</v>
      </c>
      <c r="E21">
        <v>137.11000000000001</v>
      </c>
      <c r="F21">
        <f t="shared" ref="F21" si="4">D21/E21</f>
        <v>0.8149077383123039</v>
      </c>
      <c r="G21" s="10">
        <v>1</v>
      </c>
    </row>
    <row r="22" spans="1:8" x14ac:dyDescent="0.25">
      <c r="B22" s="54" t="s">
        <v>225</v>
      </c>
      <c r="C22" s="272" t="s">
        <v>33</v>
      </c>
      <c r="D22" s="272">
        <v>52.656999999999996</v>
      </c>
      <c r="E22" s="272">
        <v>101.181</v>
      </c>
      <c r="F22" s="272">
        <f>D22/E22</f>
        <v>0.52042379498127112</v>
      </c>
      <c r="G22" s="273">
        <f>F22/F21</f>
        <v>0.63862909936170564</v>
      </c>
    </row>
    <row r="23" spans="1:8" x14ac:dyDescent="0.25">
      <c r="B23" s="279"/>
      <c r="C23" s="280" t="s">
        <v>34</v>
      </c>
      <c r="D23" s="280">
        <v>89.363</v>
      </c>
      <c r="E23" s="280">
        <v>144.32900000000001</v>
      </c>
      <c r="F23" s="280">
        <f>D23/E23</f>
        <v>0.61916177621960933</v>
      </c>
      <c r="G23" s="281">
        <f>F23/F21</f>
        <v>0.75979371296916409</v>
      </c>
    </row>
    <row r="24" spans="1:8" x14ac:dyDescent="0.25">
      <c r="B24" s="279"/>
      <c r="C24" s="280" t="s">
        <v>37</v>
      </c>
      <c r="D24" s="280">
        <v>89.992000000000004</v>
      </c>
      <c r="E24" s="280">
        <v>139.279</v>
      </c>
      <c r="F24" s="280">
        <f>D24/E24</f>
        <v>0.6461275569181284</v>
      </c>
      <c r="G24" s="281">
        <f>F24/F21</f>
        <v>0.7928843064569201</v>
      </c>
    </row>
    <row r="25" spans="1:8" x14ac:dyDescent="0.25">
      <c r="B25" s="279"/>
      <c r="C25" s="280" t="s">
        <v>36</v>
      </c>
      <c r="D25" s="280">
        <v>40.356999999999999</v>
      </c>
      <c r="E25" s="280">
        <v>105.721</v>
      </c>
      <c r="F25" s="280">
        <f>D25/E25</f>
        <v>0.38173116031819598</v>
      </c>
      <c r="G25" s="281">
        <f>F25/F21</f>
        <v>0.46843482074274029</v>
      </c>
    </row>
    <row r="26" spans="1:8" ht="15.75" thickBot="1" x14ac:dyDescent="0.3">
      <c r="B26" s="274"/>
      <c r="C26" s="275" t="s">
        <v>35</v>
      </c>
      <c r="D26" s="275">
        <v>53.082999999999998</v>
      </c>
      <c r="E26" s="275">
        <v>157.97200000000001</v>
      </c>
      <c r="F26" s="275">
        <f>D26/E26</f>
        <v>0.33602790367913299</v>
      </c>
      <c r="G26" s="276">
        <f>F26/F21</f>
        <v>0.41235085627614226</v>
      </c>
    </row>
    <row r="28" spans="1:8" x14ac:dyDescent="0.25">
      <c r="A28" t="s">
        <v>103</v>
      </c>
      <c r="D28" s="6" t="s">
        <v>24</v>
      </c>
      <c r="E28" t="s">
        <v>17</v>
      </c>
      <c r="F28" s="6" t="s">
        <v>39</v>
      </c>
      <c r="H28" s="6"/>
    </row>
    <row r="29" spans="1:8" ht="15.75" thickBot="1" x14ac:dyDescent="0.3">
      <c r="C29" t="s">
        <v>26</v>
      </c>
      <c r="D29" s="6">
        <v>151.57</v>
      </c>
      <c r="E29" s="6">
        <v>74.144999999999996</v>
      </c>
      <c r="F29" s="6">
        <f>D29/E29</f>
        <v>2.0442376424573472</v>
      </c>
      <c r="G29" s="10">
        <v>1</v>
      </c>
      <c r="H29" s="6"/>
    </row>
    <row r="30" spans="1:8" x14ac:dyDescent="0.25">
      <c r="B30" s="54" t="s">
        <v>225</v>
      </c>
      <c r="C30" s="272" t="s">
        <v>33</v>
      </c>
      <c r="D30" s="277">
        <v>125.833</v>
      </c>
      <c r="E30" s="277">
        <v>93.959000000000003</v>
      </c>
      <c r="F30" s="277">
        <f>D30/E30</f>
        <v>1.3392330697431858</v>
      </c>
      <c r="G30" s="273">
        <f>F30/F29</f>
        <v>0.65512592172665107</v>
      </c>
      <c r="H30" s="6"/>
    </row>
    <row r="31" spans="1:8" ht="15.75" thickBot="1" x14ac:dyDescent="0.3">
      <c r="B31" s="274"/>
      <c r="C31" s="275" t="s">
        <v>34</v>
      </c>
      <c r="D31" s="278">
        <v>153.648</v>
      </c>
      <c r="E31" s="278">
        <v>91.382999999999996</v>
      </c>
      <c r="F31" s="278">
        <f>D31/E31</f>
        <v>1.6813630543974263</v>
      </c>
      <c r="G31" s="276">
        <f>F31/F29</f>
        <v>0.82248903917857863</v>
      </c>
      <c r="H31" s="6"/>
    </row>
    <row r="32" spans="1:8" x14ac:dyDescent="0.25">
      <c r="D32" s="6"/>
      <c r="E32" s="6"/>
      <c r="F32" s="6"/>
      <c r="H32" s="6"/>
    </row>
    <row r="33" spans="2:14" x14ac:dyDescent="0.25">
      <c r="D33" s="6"/>
      <c r="E33" s="6"/>
      <c r="F33" s="6"/>
      <c r="H33" s="6"/>
    </row>
    <row r="34" spans="2:14" x14ac:dyDescent="0.25">
      <c r="D34" s="6" t="s">
        <v>24</v>
      </c>
      <c r="E34" t="s">
        <v>17</v>
      </c>
      <c r="F34" s="6" t="s">
        <v>39</v>
      </c>
      <c r="H34" s="6"/>
    </row>
    <row r="35" spans="2:14" ht="15.75" thickBot="1" x14ac:dyDescent="0.3">
      <c r="C35" t="s">
        <v>26</v>
      </c>
      <c r="D35" s="6">
        <v>131.892</v>
      </c>
      <c r="E35" s="6">
        <v>75.316999999999993</v>
      </c>
      <c r="F35" s="6">
        <f>D35/E35</f>
        <v>1.7511584370062536</v>
      </c>
      <c r="G35" s="10">
        <v>1</v>
      </c>
      <c r="H35" s="6"/>
    </row>
    <row r="36" spans="2:14" x14ac:dyDescent="0.25">
      <c r="B36" s="54" t="s">
        <v>225</v>
      </c>
      <c r="C36" s="272" t="s">
        <v>33</v>
      </c>
      <c r="D36" s="272">
        <v>108.676</v>
      </c>
      <c r="E36" s="272">
        <v>80.753</v>
      </c>
      <c r="F36" s="272">
        <f>D36/E36</f>
        <v>1.3457828192141468</v>
      </c>
      <c r="G36" s="273">
        <f>F36/F35</f>
        <v>0.76851002786182554</v>
      </c>
      <c r="L36" s="2"/>
      <c r="M36" s="2"/>
      <c r="N36" s="2"/>
    </row>
    <row r="37" spans="2:14" ht="15.75" thickBot="1" x14ac:dyDescent="0.3">
      <c r="B37" s="274"/>
      <c r="C37" s="275" t="s">
        <v>34</v>
      </c>
      <c r="D37" s="275">
        <v>112.67700000000001</v>
      </c>
      <c r="E37" s="275">
        <v>58.826000000000001</v>
      </c>
      <c r="F37" s="275">
        <f>D37/E37</f>
        <v>1.9154285520008161</v>
      </c>
      <c r="G37" s="276">
        <f>F37/F35</f>
        <v>1.093806540586582</v>
      </c>
      <c r="L37" s="2"/>
      <c r="M37" s="2"/>
      <c r="N37" s="2"/>
    </row>
    <row r="38" spans="2:14" x14ac:dyDescent="0.25">
      <c r="L38" s="2"/>
      <c r="M38" s="2"/>
      <c r="N38" s="2"/>
    </row>
    <row r="39" spans="2:14" x14ac:dyDescent="0.25">
      <c r="L39" s="2"/>
      <c r="M39" s="2"/>
      <c r="N39" s="2"/>
    </row>
    <row r="40" spans="2:14" x14ac:dyDescent="0.25">
      <c r="L40" s="2"/>
      <c r="M40" s="2"/>
      <c r="N40" s="2"/>
    </row>
    <row r="41" spans="2:14" x14ac:dyDescent="0.25">
      <c r="L41" s="2"/>
      <c r="M41" s="2"/>
      <c r="N41" s="2"/>
    </row>
    <row r="42" spans="2:14" x14ac:dyDescent="0.25">
      <c r="L42" s="2"/>
      <c r="M42" s="2"/>
      <c r="N42" s="2"/>
    </row>
    <row r="43" spans="2:14" x14ac:dyDescent="0.25">
      <c r="L43" s="2"/>
      <c r="M43" s="2"/>
      <c r="N43" s="2"/>
    </row>
    <row r="44" spans="2:14" x14ac:dyDescent="0.25">
      <c r="L44" s="2"/>
      <c r="M44" s="2"/>
      <c r="N44" s="2"/>
    </row>
    <row r="45" spans="2:14" x14ac:dyDescent="0.25">
      <c r="L45" s="2"/>
      <c r="M45" s="2"/>
      <c r="N45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topLeftCell="A241" workbookViewId="0">
      <selection activeCell="O38" sqref="O38"/>
    </sheetView>
  </sheetViews>
  <sheetFormatPr defaultRowHeight="15" x14ac:dyDescent="0.25"/>
  <cols>
    <col min="4" max="4" width="9.140625" style="293"/>
    <col min="5" max="5" width="9.140625" style="292"/>
    <col min="9" max="9" width="9.140625" style="292"/>
    <col min="13" max="13" width="9.140625" style="292"/>
  </cols>
  <sheetData>
    <row r="1" spans="2:14" x14ac:dyDescent="0.25">
      <c r="D1" s="291" t="s">
        <v>52</v>
      </c>
    </row>
    <row r="2" spans="2:14" ht="15.75" thickBot="1" x14ac:dyDescent="0.3">
      <c r="D2" s="293" t="s">
        <v>235</v>
      </c>
      <c r="E2" s="292" t="s">
        <v>236</v>
      </c>
    </row>
    <row r="3" spans="2:14" x14ac:dyDescent="0.25">
      <c r="B3" s="280" t="s">
        <v>237</v>
      </c>
      <c r="C3" s="294" t="s">
        <v>238</v>
      </c>
      <c r="D3" s="295">
        <v>1.5898475645410901E-2</v>
      </c>
      <c r="E3" s="296">
        <v>1.5898475645410901</v>
      </c>
      <c r="G3" s="280" t="s">
        <v>237</v>
      </c>
      <c r="H3" s="294" t="s">
        <v>238</v>
      </c>
      <c r="I3" s="296">
        <v>1.5898475645410901</v>
      </c>
      <c r="J3" s="297"/>
      <c r="K3" s="298" t="s">
        <v>11</v>
      </c>
      <c r="L3" s="299" t="s">
        <v>239</v>
      </c>
      <c r="M3" s="296">
        <v>0.64427204564280272</v>
      </c>
    </row>
    <row r="4" spans="2:14" x14ac:dyDescent="0.25">
      <c r="B4" s="280"/>
      <c r="C4" s="279" t="s">
        <v>240</v>
      </c>
      <c r="D4" s="300">
        <v>1.6990991973840214E-2</v>
      </c>
      <c r="E4" s="301">
        <v>1.6990991973840215</v>
      </c>
      <c r="G4" s="280"/>
      <c r="H4" s="279" t="s">
        <v>240</v>
      </c>
      <c r="I4" s="301">
        <v>1.6990991973840215</v>
      </c>
      <c r="J4" s="297"/>
      <c r="K4" s="298"/>
      <c r="L4" s="302" t="s">
        <v>241</v>
      </c>
      <c r="M4" s="301">
        <v>0.59153100044447626</v>
      </c>
    </row>
    <row r="5" spans="2:14" x14ac:dyDescent="0.25">
      <c r="B5" s="280"/>
      <c r="C5" s="279" t="s">
        <v>242</v>
      </c>
      <c r="D5" s="300">
        <v>2.8927748648482087E-2</v>
      </c>
      <c r="E5" s="301">
        <v>2.8927748648482088</v>
      </c>
      <c r="G5" s="280"/>
      <c r="H5" s="279" t="s">
        <v>242</v>
      </c>
      <c r="I5" s="301">
        <v>2.8927748648482088</v>
      </c>
      <c r="J5" s="297"/>
      <c r="K5" s="298"/>
      <c r="L5" s="302" t="s">
        <v>243</v>
      </c>
      <c r="M5" s="301">
        <v>0.54052769145636259</v>
      </c>
    </row>
    <row r="6" spans="2:14" x14ac:dyDescent="0.25">
      <c r="B6" s="280"/>
      <c r="C6" s="279" t="s">
        <v>244</v>
      </c>
      <c r="D6" s="300">
        <v>1.356884785143737E-2</v>
      </c>
      <c r="E6" s="301">
        <v>1.3568847851437371</v>
      </c>
      <c r="G6" s="280"/>
      <c r="H6" s="279" t="s">
        <v>244</v>
      </c>
      <c r="I6" s="301">
        <v>1.3568847851437371</v>
      </c>
      <c r="J6" s="297"/>
      <c r="K6" s="298"/>
      <c r="L6" s="302" t="s">
        <v>245</v>
      </c>
      <c r="M6" s="301">
        <v>2.0007245985236239</v>
      </c>
    </row>
    <row r="7" spans="2:14" ht="15.75" thickBot="1" x14ac:dyDescent="0.3">
      <c r="B7" s="280"/>
      <c r="C7" s="274" t="s">
        <v>246</v>
      </c>
      <c r="D7" s="303">
        <v>1.1328433176718772E-2</v>
      </c>
      <c r="E7" s="304">
        <v>1.1328433176718773</v>
      </c>
      <c r="G7" s="280"/>
      <c r="H7" s="274" t="s">
        <v>246</v>
      </c>
      <c r="I7" s="304">
        <v>1.1328433176718773</v>
      </c>
      <c r="J7" s="297"/>
      <c r="K7" s="298"/>
      <c r="L7" s="305" t="s">
        <v>247</v>
      </c>
      <c r="M7" s="304">
        <v>2.7111215535133062</v>
      </c>
    </row>
    <row r="8" spans="2:14" ht="15.75" thickBot="1" x14ac:dyDescent="0.3">
      <c r="B8" s="280"/>
      <c r="E8" s="293"/>
      <c r="G8" s="280"/>
      <c r="H8" s="280"/>
      <c r="I8" s="306"/>
      <c r="J8" s="307"/>
      <c r="K8" s="308"/>
      <c r="L8" s="298"/>
      <c r="M8" s="300"/>
      <c r="N8" s="2"/>
    </row>
    <row r="9" spans="2:14" x14ac:dyDescent="0.25">
      <c r="B9" s="280" t="s">
        <v>11</v>
      </c>
      <c r="C9" s="294" t="s">
        <v>239</v>
      </c>
      <c r="D9" s="295">
        <v>6.4427204564280272E-3</v>
      </c>
      <c r="E9" s="296">
        <v>0.64427204564280272</v>
      </c>
      <c r="G9" s="280"/>
      <c r="H9" s="280" t="s">
        <v>66</v>
      </c>
      <c r="I9" s="293">
        <f>AVERAGE(I3:I7)</f>
        <v>1.7342899459177872</v>
      </c>
      <c r="J9" s="307"/>
      <c r="K9" s="307"/>
      <c r="L9" s="307"/>
      <c r="M9" s="293"/>
    </row>
    <row r="10" spans="2:14" x14ac:dyDescent="0.25">
      <c r="B10" s="280"/>
      <c r="C10" s="279" t="s">
        <v>241</v>
      </c>
      <c r="D10" s="300">
        <v>5.9153100044447631E-3</v>
      </c>
      <c r="E10" s="301">
        <v>0.59153100044447626</v>
      </c>
      <c r="G10" s="280"/>
      <c r="H10" s="280"/>
      <c r="I10" s="306"/>
      <c r="J10" s="307"/>
      <c r="K10" s="307"/>
      <c r="L10" s="307"/>
      <c r="M10" s="293"/>
    </row>
    <row r="11" spans="2:14" x14ac:dyDescent="0.25">
      <c r="B11" s="280"/>
      <c r="C11" s="279" t="s">
        <v>243</v>
      </c>
      <c r="D11" s="300">
        <v>5.4052769145636259E-3</v>
      </c>
      <c r="E11" s="301">
        <v>0.54052769145636259</v>
      </c>
      <c r="G11" s="280"/>
      <c r="I11" s="293"/>
      <c r="J11" s="307"/>
      <c r="K11" s="307"/>
      <c r="L11" s="307"/>
      <c r="M11" s="293"/>
    </row>
    <row r="12" spans="2:14" ht="15.75" thickBot="1" x14ac:dyDescent="0.3">
      <c r="B12" s="280"/>
      <c r="C12" s="279" t="s">
        <v>245</v>
      </c>
      <c r="D12" s="300">
        <v>2.000724598523624E-2</v>
      </c>
      <c r="E12" s="301">
        <v>2.0007245985236239</v>
      </c>
      <c r="G12" s="280"/>
      <c r="H12" s="280"/>
      <c r="I12" s="293"/>
      <c r="J12" s="307"/>
      <c r="K12" s="307"/>
      <c r="L12" s="307"/>
      <c r="M12" s="293"/>
    </row>
    <row r="13" spans="2:14" ht="15.75" thickBot="1" x14ac:dyDescent="0.3">
      <c r="B13" s="280"/>
      <c r="C13" s="274" t="s">
        <v>247</v>
      </c>
      <c r="D13" s="303">
        <v>2.7111215535133064E-2</v>
      </c>
      <c r="E13" s="304">
        <v>2.7111215535133062</v>
      </c>
      <c r="G13" s="280" t="s">
        <v>237</v>
      </c>
      <c r="H13" s="294" t="s">
        <v>238</v>
      </c>
      <c r="I13" s="309">
        <f>I3/I9</f>
        <v>0.91671382186312678</v>
      </c>
      <c r="J13" s="307"/>
      <c r="K13" s="298" t="s">
        <v>11</v>
      </c>
      <c r="L13" s="299" t="s">
        <v>239</v>
      </c>
      <c r="M13" s="309">
        <f>M3/I9</f>
        <v>0.37149038842052079</v>
      </c>
    </row>
    <row r="14" spans="2:14" x14ac:dyDescent="0.25">
      <c r="B14" s="280"/>
      <c r="C14" s="280"/>
      <c r="D14" s="300"/>
      <c r="E14" s="310"/>
      <c r="G14" s="280"/>
      <c r="H14" s="279" t="s">
        <v>240</v>
      </c>
      <c r="I14" s="311">
        <f>I4/I9</f>
        <v>0.97970884360103772</v>
      </c>
      <c r="J14" s="307"/>
      <c r="K14" s="298"/>
      <c r="L14" s="302" t="s">
        <v>241</v>
      </c>
      <c r="M14" s="311">
        <f>M4/I9</f>
        <v>0.34107964578635536</v>
      </c>
    </row>
    <row r="15" spans="2:14" x14ac:dyDescent="0.25">
      <c r="B15" s="280"/>
      <c r="C15" s="280"/>
      <c r="D15" s="306"/>
      <c r="E15" s="312"/>
      <c r="G15" s="280"/>
      <c r="H15" s="279" t="s">
        <v>242</v>
      </c>
      <c r="I15" s="311">
        <f>I5/I9</f>
        <v>1.6679880268332818</v>
      </c>
      <c r="J15" s="307"/>
      <c r="K15" s="298"/>
      <c r="L15" s="302" t="s">
        <v>243</v>
      </c>
      <c r="M15" s="311">
        <f>M5/I9</f>
        <v>0.31167089028490852</v>
      </c>
    </row>
    <row r="16" spans="2:14" x14ac:dyDescent="0.25">
      <c r="B16" s="280"/>
      <c r="C16" s="280"/>
      <c r="D16" s="306"/>
      <c r="E16" s="312"/>
      <c r="G16" s="280"/>
      <c r="H16" s="279" t="s">
        <v>244</v>
      </c>
      <c r="I16" s="311">
        <f>I6/I9</f>
        <v>0.78238635260361433</v>
      </c>
      <c r="J16" s="307"/>
      <c r="K16" s="298"/>
      <c r="L16" s="302" t="s">
        <v>245</v>
      </c>
      <c r="M16" s="311">
        <f>M6/I9</f>
        <v>1.1536275138035466</v>
      </c>
    </row>
    <row r="17" spans="2:15" ht="15.75" thickBot="1" x14ac:dyDescent="0.3">
      <c r="B17" s="280"/>
      <c r="C17" s="280"/>
      <c r="D17" s="306"/>
      <c r="E17" s="312"/>
      <c r="G17" s="280"/>
      <c r="H17" s="274" t="s">
        <v>246</v>
      </c>
      <c r="I17" s="313">
        <f>I7/I9</f>
        <v>0.65320295509893878</v>
      </c>
      <c r="J17" s="307"/>
      <c r="K17" s="298"/>
      <c r="L17" s="305" t="s">
        <v>247</v>
      </c>
      <c r="M17" s="313">
        <f>M7/I9</f>
        <v>1.5632458458833878</v>
      </c>
    </row>
    <row r="18" spans="2:15" x14ac:dyDescent="0.25">
      <c r="B18" s="280"/>
      <c r="C18" s="280"/>
      <c r="D18" s="306"/>
      <c r="E18" s="312"/>
      <c r="G18" s="280"/>
      <c r="H18" s="280"/>
      <c r="I18" s="293"/>
      <c r="J18" s="307"/>
      <c r="K18" s="308"/>
      <c r="L18" s="308"/>
      <c r="M18" s="293"/>
    </row>
    <row r="19" spans="2:15" x14ac:dyDescent="0.25">
      <c r="G19" s="280"/>
      <c r="H19" s="288" t="s">
        <v>66</v>
      </c>
      <c r="I19" s="293">
        <f>AVERAGE(I13:I17)</f>
        <v>1</v>
      </c>
      <c r="J19" s="307"/>
      <c r="K19" s="307"/>
      <c r="L19" s="307"/>
      <c r="M19" s="293">
        <f>AVERAGE(M13:M17)</f>
        <v>0.74822285683574385</v>
      </c>
    </row>
    <row r="20" spans="2:15" x14ac:dyDescent="0.25">
      <c r="G20" s="280"/>
      <c r="H20" s="280"/>
      <c r="I20" s="293"/>
      <c r="J20" s="307"/>
      <c r="K20" s="307"/>
      <c r="L20" s="307"/>
      <c r="M20" s="293"/>
    </row>
    <row r="21" spans="2:15" x14ac:dyDescent="0.25">
      <c r="I21" s="293"/>
      <c r="J21" s="307"/>
      <c r="K21" s="307"/>
      <c r="L21" s="307" t="s">
        <v>108</v>
      </c>
      <c r="M21" s="293">
        <f>TTEST(I13:I17,M13:M17,2,2)</f>
        <v>0.44314102710979653</v>
      </c>
      <c r="N21" t="s">
        <v>248</v>
      </c>
    </row>
    <row r="22" spans="2:15" x14ac:dyDescent="0.25">
      <c r="B22" s="2"/>
      <c r="C22" s="2"/>
      <c r="D22" s="291" t="s">
        <v>55</v>
      </c>
      <c r="E22" s="314"/>
      <c r="F22" s="2"/>
      <c r="G22" s="2"/>
      <c r="H22" s="2"/>
      <c r="I22" s="314"/>
      <c r="J22" s="2"/>
      <c r="K22" s="2"/>
      <c r="L22" s="2"/>
      <c r="M22" s="314"/>
      <c r="N22" s="2"/>
      <c r="O22" s="2"/>
    </row>
    <row r="23" spans="2:15" ht="15.75" thickBot="1" x14ac:dyDescent="0.3">
      <c r="B23" s="2"/>
      <c r="C23" s="2"/>
      <c r="D23" s="315" t="s">
        <v>235</v>
      </c>
      <c r="E23" s="314"/>
      <c r="F23" s="2"/>
      <c r="G23" s="2"/>
      <c r="H23" s="2"/>
      <c r="I23" s="314"/>
      <c r="J23" s="2"/>
      <c r="K23" s="2"/>
      <c r="L23" s="2"/>
      <c r="M23" s="314"/>
      <c r="N23" s="2"/>
      <c r="O23" s="2"/>
    </row>
    <row r="24" spans="2:15" x14ac:dyDescent="0.25">
      <c r="B24" s="288" t="s">
        <v>237</v>
      </c>
      <c r="C24" s="316" t="s">
        <v>238</v>
      </c>
      <c r="D24" s="296">
        <v>9.0506965772901543E-2</v>
      </c>
      <c r="E24" s="314"/>
      <c r="F24" s="2"/>
      <c r="G24" s="288" t="s">
        <v>237</v>
      </c>
      <c r="H24" s="316" t="s">
        <v>238</v>
      </c>
      <c r="I24" s="296">
        <v>9.0506965772901543E-2</v>
      </c>
      <c r="J24" s="2"/>
      <c r="K24" s="288" t="s">
        <v>11</v>
      </c>
      <c r="L24" s="316" t="s">
        <v>239</v>
      </c>
      <c r="M24" s="296">
        <v>4.8201406265581698E-2</v>
      </c>
      <c r="N24" s="2"/>
      <c r="O24" s="2"/>
    </row>
    <row r="25" spans="2:15" x14ac:dyDescent="0.25">
      <c r="B25" s="288"/>
      <c r="C25" s="317" t="s">
        <v>240</v>
      </c>
      <c r="D25" s="301">
        <v>0.28102642973711367</v>
      </c>
      <c r="E25" s="314"/>
      <c r="F25" s="2"/>
      <c r="G25" s="288"/>
      <c r="H25" s="317" t="s">
        <v>240</v>
      </c>
      <c r="I25" s="301">
        <v>0.28102642973711367</v>
      </c>
      <c r="J25" s="2"/>
      <c r="K25" s="288"/>
      <c r="L25" s="317" t="s">
        <v>241</v>
      </c>
      <c r="M25" s="301">
        <v>0.15589747788843875</v>
      </c>
      <c r="N25" s="2"/>
      <c r="O25" s="2"/>
    </row>
    <row r="26" spans="2:15" x14ac:dyDescent="0.25">
      <c r="B26" s="288"/>
      <c r="C26" s="317" t="s">
        <v>242</v>
      </c>
      <c r="D26" s="301">
        <v>0.21099263188944561</v>
      </c>
      <c r="E26" s="314"/>
      <c r="F26" s="2"/>
      <c r="G26" s="288"/>
      <c r="H26" s="317" t="s">
        <v>242</v>
      </c>
      <c r="I26" s="301">
        <v>0.21099263188944561</v>
      </c>
      <c r="J26" s="2"/>
      <c r="K26" s="288"/>
      <c r="L26" s="317" t="s">
        <v>243</v>
      </c>
      <c r="M26" s="301">
        <v>7.4769010210706657E-2</v>
      </c>
      <c r="N26" s="2"/>
      <c r="O26" s="2"/>
    </row>
    <row r="27" spans="2:15" x14ac:dyDescent="0.25">
      <c r="B27" s="288"/>
      <c r="C27" s="317" t="s">
        <v>244</v>
      </c>
      <c r="D27" s="301">
        <v>0.23647758860130799</v>
      </c>
      <c r="E27" s="314"/>
      <c r="F27" s="2"/>
      <c r="G27" s="288"/>
      <c r="H27" s="317" t="s">
        <v>244</v>
      </c>
      <c r="I27" s="301">
        <v>0.23647758860130799</v>
      </c>
      <c r="J27" s="2"/>
      <c r="K27" s="288"/>
      <c r="L27" s="317" t="s">
        <v>245</v>
      </c>
      <c r="M27" s="301">
        <v>0.13805672485338633</v>
      </c>
      <c r="N27" s="2"/>
      <c r="O27" s="2"/>
    </row>
    <row r="28" spans="2:15" ht="15.75" thickBot="1" x14ac:dyDescent="0.3">
      <c r="B28" s="288"/>
      <c r="C28" s="318" t="s">
        <v>246</v>
      </c>
      <c r="D28" s="304">
        <v>0.27346450287908314</v>
      </c>
      <c r="E28" s="314"/>
      <c r="F28" s="2"/>
      <c r="G28" s="288"/>
      <c r="H28" s="318" t="s">
        <v>246</v>
      </c>
      <c r="I28" s="304">
        <v>0.27346450287908314</v>
      </c>
      <c r="J28" s="2"/>
      <c r="K28" s="288"/>
      <c r="L28" s="318" t="s">
        <v>247</v>
      </c>
      <c r="M28" s="304">
        <v>8.4161130364260109E-2</v>
      </c>
      <c r="N28" s="2"/>
      <c r="O28" s="2"/>
    </row>
    <row r="29" spans="2:15" ht="15.75" thickBot="1" x14ac:dyDescent="0.3">
      <c r="B29" s="2"/>
      <c r="C29" s="2"/>
      <c r="D29" s="315"/>
      <c r="E29" s="314"/>
      <c r="F29" s="2"/>
      <c r="G29" s="288"/>
      <c r="H29" s="288"/>
      <c r="I29" s="314"/>
      <c r="J29" s="2"/>
      <c r="K29" s="288"/>
      <c r="L29" s="288"/>
      <c r="N29" s="2"/>
      <c r="O29" s="2"/>
    </row>
    <row r="30" spans="2:15" x14ac:dyDescent="0.25">
      <c r="B30" s="288" t="s">
        <v>11</v>
      </c>
      <c r="C30" s="316" t="s">
        <v>239</v>
      </c>
      <c r="D30" s="296">
        <v>4.8201406265581698E-2</v>
      </c>
      <c r="E30" s="314"/>
      <c r="F30" s="2"/>
      <c r="G30" s="288"/>
      <c r="H30" s="288" t="s">
        <v>66</v>
      </c>
      <c r="I30" s="314">
        <f>AVERAGE(I24:I28)</f>
        <v>0.2184936237759704</v>
      </c>
      <c r="J30" s="2"/>
      <c r="K30" s="288"/>
      <c r="L30" s="288"/>
      <c r="M30" s="319"/>
      <c r="N30" s="2"/>
      <c r="O30" s="2"/>
    </row>
    <row r="31" spans="2:15" x14ac:dyDescent="0.25">
      <c r="B31" s="288"/>
      <c r="C31" s="317" t="s">
        <v>241</v>
      </c>
      <c r="D31" s="301">
        <v>0.15589747788843875</v>
      </c>
      <c r="E31" s="314"/>
      <c r="F31" s="2"/>
      <c r="G31" s="288"/>
      <c r="H31" s="288"/>
      <c r="I31" s="314"/>
      <c r="J31" s="2"/>
      <c r="K31" s="2"/>
      <c r="L31" s="2"/>
      <c r="M31" s="315"/>
      <c r="N31" s="2"/>
      <c r="O31" s="2"/>
    </row>
    <row r="32" spans="2:15" x14ac:dyDescent="0.25">
      <c r="B32" s="288"/>
      <c r="C32" s="317" t="s">
        <v>243</v>
      </c>
      <c r="D32" s="301">
        <v>7.4769010210706657E-2</v>
      </c>
      <c r="E32" s="314"/>
      <c r="F32" s="2"/>
      <c r="G32" s="288"/>
      <c r="H32" s="2"/>
      <c r="J32" s="2"/>
      <c r="K32" s="2"/>
      <c r="L32" s="2"/>
      <c r="M32" s="319"/>
      <c r="N32" s="2"/>
      <c r="O32" s="2"/>
    </row>
    <row r="33" spans="1:15" ht="15.75" thickBot="1" x14ac:dyDescent="0.3">
      <c r="B33" s="288"/>
      <c r="C33" s="317" t="s">
        <v>245</v>
      </c>
      <c r="D33" s="301">
        <v>0.13805672485338633</v>
      </c>
      <c r="E33" s="314"/>
      <c r="F33" s="2"/>
      <c r="G33" s="288"/>
      <c r="H33" s="288"/>
      <c r="I33" s="314"/>
      <c r="J33" s="2"/>
      <c r="K33" s="2"/>
      <c r="L33" s="2"/>
      <c r="M33" s="319"/>
      <c r="N33" s="2"/>
      <c r="O33" s="2"/>
    </row>
    <row r="34" spans="1:15" ht="15.75" thickBot="1" x14ac:dyDescent="0.3">
      <c r="B34" s="288"/>
      <c r="C34" s="318" t="s">
        <v>247</v>
      </c>
      <c r="D34" s="304">
        <v>8.4161130364260109E-2</v>
      </c>
      <c r="E34" s="314"/>
      <c r="F34" s="2"/>
      <c r="G34" s="288" t="s">
        <v>237</v>
      </c>
      <c r="H34" s="316" t="s">
        <v>238</v>
      </c>
      <c r="I34" s="296">
        <f>I24/I30</f>
        <v>0.41423161101351719</v>
      </c>
      <c r="J34" s="2"/>
      <c r="K34" s="288" t="s">
        <v>11</v>
      </c>
      <c r="L34" s="316" t="s">
        <v>239</v>
      </c>
      <c r="M34" s="296">
        <f>M24/I30</f>
        <v>0.22060783940772746</v>
      </c>
      <c r="N34" s="2"/>
      <c r="O34" s="2"/>
    </row>
    <row r="35" spans="1:15" x14ac:dyDescent="0.25">
      <c r="A35" s="288"/>
      <c r="B35" s="288"/>
      <c r="C35" s="288"/>
      <c r="D35" s="300"/>
      <c r="E35" s="314"/>
      <c r="F35" s="2"/>
      <c r="G35" s="288"/>
      <c r="H35" s="317" t="s">
        <v>240</v>
      </c>
      <c r="I35" s="301">
        <f>I25/I30</f>
        <v>1.2861996834528246</v>
      </c>
      <c r="J35" s="2"/>
      <c r="K35" s="288"/>
      <c r="L35" s="317" t="s">
        <v>241</v>
      </c>
      <c r="M35" s="301">
        <f>M25/I30</f>
        <v>0.71351042284092558</v>
      </c>
      <c r="N35" s="2"/>
      <c r="O35" s="2"/>
    </row>
    <row r="36" spans="1:15" x14ac:dyDescent="0.25">
      <c r="A36" s="288"/>
      <c r="B36" s="288"/>
      <c r="C36" s="288"/>
      <c r="D36" s="300"/>
      <c r="E36" s="314"/>
      <c r="F36" s="2"/>
      <c r="G36" s="288"/>
      <c r="H36" s="317" t="s">
        <v>242</v>
      </c>
      <c r="I36" s="301">
        <f>I26/I30</f>
        <v>0.96566951585637195</v>
      </c>
      <c r="J36" s="2"/>
      <c r="K36" s="288"/>
      <c r="L36" s="317" t="s">
        <v>243</v>
      </c>
      <c r="M36" s="301">
        <f>M26/I30</f>
        <v>0.34220225248939112</v>
      </c>
      <c r="N36" s="2"/>
      <c r="O36" s="2"/>
    </row>
    <row r="37" spans="1:15" x14ac:dyDescent="0.25">
      <c r="A37" s="288"/>
      <c r="B37" s="288"/>
      <c r="C37" s="288"/>
      <c r="D37" s="300"/>
      <c r="E37" s="314"/>
      <c r="F37" s="2"/>
      <c r="G37" s="288"/>
      <c r="H37" s="317" t="s">
        <v>244</v>
      </c>
      <c r="I37" s="301">
        <f>I27/I30</f>
        <v>1.0823088770946343</v>
      </c>
      <c r="J37" s="2"/>
      <c r="K37" s="288"/>
      <c r="L37" s="317" t="s">
        <v>245</v>
      </c>
      <c r="M37" s="301">
        <f>M27/I30</f>
        <v>0.63185699640800963</v>
      </c>
      <c r="N37" s="2"/>
      <c r="O37" s="2"/>
    </row>
    <row r="38" spans="1:15" ht="15.75" thickBot="1" x14ac:dyDescent="0.3">
      <c r="A38" s="288"/>
      <c r="B38" s="288"/>
      <c r="C38" s="288"/>
      <c r="D38" s="300"/>
      <c r="E38" s="314"/>
      <c r="F38" s="2"/>
      <c r="G38" s="288"/>
      <c r="H38" s="318" t="s">
        <v>246</v>
      </c>
      <c r="I38" s="304">
        <f>I28/I30</f>
        <v>1.251590312582652</v>
      </c>
      <c r="J38" s="2"/>
      <c r="K38" s="288"/>
      <c r="L38" s="318" t="s">
        <v>247</v>
      </c>
      <c r="M38" s="304">
        <f>M28/I30</f>
        <v>0.38518803848735483</v>
      </c>
      <c r="N38" s="2"/>
      <c r="O38" s="2"/>
    </row>
    <row r="39" spans="1:15" x14ac:dyDescent="0.25">
      <c r="A39" s="288"/>
      <c r="B39" s="288"/>
      <c r="C39" s="288"/>
      <c r="D39" s="300"/>
      <c r="E39" s="314"/>
      <c r="F39" s="2"/>
      <c r="G39" s="288"/>
      <c r="H39" s="288"/>
      <c r="I39" s="314"/>
      <c r="J39" s="2"/>
      <c r="K39" s="288"/>
      <c r="L39" s="288"/>
      <c r="M39" s="312"/>
      <c r="N39" s="2"/>
      <c r="O39" s="2"/>
    </row>
    <row r="40" spans="1:15" x14ac:dyDescent="0.25">
      <c r="A40" s="288"/>
      <c r="B40" s="288"/>
      <c r="C40" s="288"/>
      <c r="D40" s="300"/>
      <c r="E40" s="314"/>
      <c r="F40" s="2"/>
      <c r="G40" s="288"/>
      <c r="H40" s="288" t="s">
        <v>66</v>
      </c>
      <c r="I40" s="293">
        <f>AVERAGE(I34:I38)</f>
        <v>1</v>
      </c>
      <c r="J40" s="307"/>
      <c r="K40" s="307"/>
      <c r="L40" s="307"/>
      <c r="M40" s="293">
        <f>AVERAGE(M34:M38)</f>
        <v>0.45867310992668175</v>
      </c>
      <c r="O40" s="2"/>
    </row>
    <row r="41" spans="1:15" x14ac:dyDescent="0.25">
      <c r="A41" s="288"/>
      <c r="B41" s="288"/>
      <c r="C41" s="288"/>
      <c r="D41" s="300"/>
      <c r="E41" s="314"/>
      <c r="F41" s="2"/>
      <c r="G41" s="2"/>
      <c r="H41" s="280"/>
      <c r="I41" s="293"/>
      <c r="J41" s="307"/>
      <c r="K41" s="307"/>
      <c r="L41" s="307"/>
      <c r="M41" s="293"/>
      <c r="O41" s="2"/>
    </row>
    <row r="42" spans="1:15" x14ac:dyDescent="0.25">
      <c r="A42" s="288"/>
      <c r="B42" s="288"/>
      <c r="C42" s="288"/>
      <c r="D42" s="300"/>
      <c r="E42" s="314"/>
      <c r="F42" s="2"/>
      <c r="G42" s="2"/>
      <c r="I42" s="293"/>
      <c r="J42" s="307"/>
      <c r="K42" s="307"/>
      <c r="L42" s="307" t="s">
        <v>108</v>
      </c>
      <c r="M42" s="293">
        <f>TTEST(I34:I38,M34:M38,2,2)</f>
        <v>1.8020872480318226E-2</v>
      </c>
      <c r="N42" t="s">
        <v>248</v>
      </c>
      <c r="O42" s="2"/>
    </row>
    <row r="43" spans="1:15" x14ac:dyDescent="0.25">
      <c r="A43" s="288"/>
      <c r="B43" s="288"/>
      <c r="C43" s="288"/>
      <c r="D43" s="300"/>
      <c r="E43" s="314"/>
      <c r="F43" s="2"/>
      <c r="G43" s="2"/>
      <c r="H43" s="2"/>
      <c r="I43" s="314"/>
      <c r="J43" s="2"/>
      <c r="K43" s="2"/>
      <c r="L43" s="2"/>
      <c r="M43" s="314"/>
      <c r="N43" s="2"/>
      <c r="O43" s="2"/>
    </row>
    <row r="44" spans="1:15" x14ac:dyDescent="0.25">
      <c r="A44" s="288"/>
      <c r="B44" s="288"/>
      <c r="C44" s="288"/>
      <c r="D44" s="291" t="s">
        <v>53</v>
      </c>
      <c r="E44" s="314"/>
      <c r="F44" s="2"/>
      <c r="G44" s="2"/>
      <c r="H44" s="2"/>
      <c r="I44" s="314"/>
      <c r="J44" s="2"/>
      <c r="K44" s="2"/>
      <c r="L44" s="2"/>
      <c r="M44" s="314"/>
      <c r="N44" s="2"/>
      <c r="O44" s="2"/>
    </row>
    <row r="45" spans="1:15" ht="15.75" thickBot="1" x14ac:dyDescent="0.3">
      <c r="C45" s="2"/>
      <c r="D45" s="320" t="s">
        <v>235</v>
      </c>
      <c r="E45" s="2" t="s">
        <v>236</v>
      </c>
      <c r="G45" s="2"/>
      <c r="H45" s="2"/>
      <c r="I45" s="314"/>
      <c r="J45" s="2"/>
      <c r="K45" s="2"/>
      <c r="L45" s="2"/>
      <c r="M45" s="314"/>
      <c r="N45" s="2"/>
      <c r="O45" s="2"/>
    </row>
    <row r="46" spans="1:15" x14ac:dyDescent="0.25">
      <c r="B46" s="280" t="s">
        <v>237</v>
      </c>
      <c r="C46" s="316" t="s">
        <v>238</v>
      </c>
      <c r="D46" s="295">
        <v>4.6741223499343398E-2</v>
      </c>
      <c r="E46" s="296">
        <v>4.6741223499343398</v>
      </c>
      <c r="G46" s="280" t="s">
        <v>237</v>
      </c>
      <c r="H46" s="294" t="s">
        <v>238</v>
      </c>
      <c r="I46" s="296">
        <v>4.6741223499343398</v>
      </c>
      <c r="K46" s="288" t="s">
        <v>11</v>
      </c>
      <c r="L46" s="316" t="s">
        <v>239</v>
      </c>
      <c r="M46" s="296">
        <v>2.6373247634167982</v>
      </c>
      <c r="N46" s="307"/>
    </row>
    <row r="47" spans="1:15" x14ac:dyDescent="0.25">
      <c r="B47" s="280"/>
      <c r="C47" s="317" t="s">
        <v>240</v>
      </c>
      <c r="D47" s="300">
        <v>5.2013583833249194E-2</v>
      </c>
      <c r="E47" s="301">
        <v>5.2013583833249193</v>
      </c>
      <c r="G47" s="280"/>
      <c r="H47" s="279" t="s">
        <v>240</v>
      </c>
      <c r="I47" s="301">
        <v>5.2013583833249193</v>
      </c>
      <c r="K47" s="288"/>
      <c r="L47" s="317" t="s">
        <v>241</v>
      </c>
      <c r="M47" s="301">
        <v>2.9537048739086922</v>
      </c>
      <c r="N47" s="307"/>
    </row>
    <row r="48" spans="1:15" x14ac:dyDescent="0.25">
      <c r="B48" s="280"/>
      <c r="C48" s="317" t="s">
        <v>242</v>
      </c>
      <c r="D48" s="300">
        <v>4.3512706317117497E-2</v>
      </c>
      <c r="E48" s="301">
        <v>4.35127063171175</v>
      </c>
      <c r="G48" s="280"/>
      <c r="H48" s="279" t="s">
        <v>242</v>
      </c>
      <c r="I48" s="301">
        <v>4.35127063171175</v>
      </c>
      <c r="K48" s="288"/>
      <c r="L48" s="317" t="s">
        <v>243</v>
      </c>
      <c r="M48" s="301">
        <v>3.2022969630365035</v>
      </c>
      <c r="N48" s="307"/>
    </row>
    <row r="49" spans="2:14" x14ac:dyDescent="0.25">
      <c r="B49" s="280"/>
      <c r="C49" s="317" t="s">
        <v>244</v>
      </c>
      <c r="D49" s="300">
        <v>3.7731968823305609E-2</v>
      </c>
      <c r="E49" s="301">
        <v>3.7731968823305602</v>
      </c>
      <c r="G49" s="280"/>
      <c r="H49" s="279" t="s">
        <v>244</v>
      </c>
      <c r="I49" s="301">
        <v>3.7731968823305611</v>
      </c>
      <c r="K49" s="288"/>
      <c r="L49" s="317" t="s">
        <v>245</v>
      </c>
      <c r="M49" s="301">
        <v>5.0766957399519832</v>
      </c>
      <c r="N49" s="307"/>
    </row>
    <row r="50" spans="2:14" ht="15.75" thickBot="1" x14ac:dyDescent="0.3">
      <c r="B50" s="280"/>
      <c r="C50" s="318" t="s">
        <v>246</v>
      </c>
      <c r="D50" s="303">
        <v>4.3117743256117988E-2</v>
      </c>
      <c r="E50" s="304">
        <v>4.3117743256117986</v>
      </c>
      <c r="G50" s="280"/>
      <c r="H50" s="274" t="s">
        <v>246</v>
      </c>
      <c r="I50" s="304">
        <v>4.3117743256117986</v>
      </c>
      <c r="K50" s="288"/>
      <c r="L50" s="318" t="s">
        <v>247</v>
      </c>
      <c r="M50" s="304">
        <v>4.9811795499788216</v>
      </c>
      <c r="N50" s="307"/>
    </row>
    <row r="51" spans="2:14" ht="15.75" thickBot="1" x14ac:dyDescent="0.3">
      <c r="B51" s="288"/>
      <c r="C51" s="288"/>
      <c r="D51" s="300"/>
      <c r="E51" s="300"/>
      <c r="F51" s="288"/>
      <c r="G51" s="280"/>
      <c r="H51" s="280"/>
      <c r="I51" s="315"/>
      <c r="J51" s="280"/>
      <c r="K51" s="280"/>
      <c r="L51" s="280"/>
      <c r="M51" s="312"/>
      <c r="N51" s="307"/>
    </row>
    <row r="52" spans="2:14" x14ac:dyDescent="0.25">
      <c r="B52" s="288" t="s">
        <v>11</v>
      </c>
      <c r="C52" s="316" t="s">
        <v>239</v>
      </c>
      <c r="D52" s="295">
        <v>2.6373247634167981E-2</v>
      </c>
      <c r="E52" s="296">
        <v>2.6373247634167982</v>
      </c>
      <c r="F52" s="288"/>
      <c r="G52" s="280"/>
      <c r="H52" s="280" t="s">
        <v>66</v>
      </c>
      <c r="I52" s="293">
        <f>AVERAGE(I46:I50)</f>
        <v>4.4623445145826732</v>
      </c>
      <c r="M52" s="293"/>
      <c r="N52" s="307"/>
    </row>
    <row r="53" spans="2:14" x14ac:dyDescent="0.25">
      <c r="B53" s="288"/>
      <c r="C53" s="317" t="s">
        <v>241</v>
      </c>
      <c r="D53" s="300">
        <v>2.9537048739086923E-2</v>
      </c>
      <c r="E53" s="301">
        <v>2.9537048739086922</v>
      </c>
      <c r="F53" s="288"/>
      <c r="G53" s="280"/>
      <c r="H53" s="280"/>
      <c r="I53" s="293"/>
      <c r="M53" s="293"/>
      <c r="N53" s="307"/>
    </row>
    <row r="54" spans="2:14" x14ac:dyDescent="0.25">
      <c r="B54" s="288"/>
      <c r="C54" s="317" t="s">
        <v>243</v>
      </c>
      <c r="D54" s="300">
        <v>3.2022969630365036E-2</v>
      </c>
      <c r="E54" s="301">
        <v>3.2022969630365035</v>
      </c>
      <c r="F54" s="288"/>
      <c r="G54" s="280"/>
      <c r="M54" s="293"/>
      <c r="N54" s="307"/>
    </row>
    <row r="55" spans="2:14" ht="15.75" thickBot="1" x14ac:dyDescent="0.3">
      <c r="B55" s="288"/>
      <c r="C55" s="317" t="s">
        <v>245</v>
      </c>
      <c r="D55" s="300">
        <v>5.0766957399519828E-2</v>
      </c>
      <c r="E55" s="301">
        <v>5.0766957399519832</v>
      </c>
      <c r="F55" s="288"/>
      <c r="G55" s="280"/>
      <c r="H55" s="280"/>
      <c r="M55" s="7"/>
    </row>
    <row r="56" spans="2:14" ht="15.75" thickBot="1" x14ac:dyDescent="0.3">
      <c r="B56" s="288"/>
      <c r="C56" s="318" t="s">
        <v>247</v>
      </c>
      <c r="D56" s="303">
        <v>4.9811795499788217E-2</v>
      </c>
      <c r="E56" s="304">
        <v>4.9811795499788216</v>
      </c>
      <c r="F56" s="288"/>
      <c r="G56" s="280" t="s">
        <v>237</v>
      </c>
      <c r="H56" s="294" t="s">
        <v>238</v>
      </c>
      <c r="I56" s="309">
        <f>I46/I52</f>
        <v>1.0474588715998034</v>
      </c>
      <c r="K56" s="288" t="s">
        <v>11</v>
      </c>
      <c r="L56" s="316" t="s">
        <v>239</v>
      </c>
      <c r="M56" s="309">
        <f>M46/I52</f>
        <v>0.59101773850005968</v>
      </c>
    </row>
    <row r="57" spans="2:14" x14ac:dyDescent="0.25">
      <c r="B57" s="288"/>
      <c r="C57" s="288"/>
      <c r="F57" s="288"/>
      <c r="G57" s="280"/>
      <c r="H57" s="279" t="s">
        <v>240</v>
      </c>
      <c r="I57" s="311">
        <f>I47/I52</f>
        <v>1.1656111190714193</v>
      </c>
      <c r="K57" s="288"/>
      <c r="L57" s="317" t="s">
        <v>241</v>
      </c>
      <c r="M57" s="311">
        <f>M47/I52</f>
        <v>0.66191771259618404</v>
      </c>
    </row>
    <row r="58" spans="2:14" x14ac:dyDescent="0.25">
      <c r="B58" s="288"/>
      <c r="C58" s="288"/>
      <c r="D58" s="300"/>
      <c r="E58" s="310"/>
      <c r="F58" s="288"/>
      <c r="G58" s="280"/>
      <c r="H58" s="279" t="s">
        <v>242</v>
      </c>
      <c r="I58" s="311">
        <f>I48/I52</f>
        <v>0.97510862675260945</v>
      </c>
      <c r="K58" s="288"/>
      <c r="L58" s="317" t="s">
        <v>243</v>
      </c>
      <c r="M58" s="311">
        <f>M48/I52</f>
        <v>0.71762656437027439</v>
      </c>
    </row>
    <row r="59" spans="2:14" x14ac:dyDescent="0.25">
      <c r="B59" s="288"/>
      <c r="C59" s="288"/>
      <c r="D59" s="310"/>
      <c r="E59" s="288"/>
      <c r="F59" s="288"/>
      <c r="G59" s="280"/>
      <c r="H59" s="279" t="s">
        <v>244</v>
      </c>
      <c r="I59" s="311">
        <f>I49/I52</f>
        <v>0.84556377706830588</v>
      </c>
      <c r="K59" s="288"/>
      <c r="L59" s="317" t="s">
        <v>245</v>
      </c>
      <c r="M59" s="311">
        <f>M49/I52</f>
        <v>1.1376745393282941</v>
      </c>
    </row>
    <row r="60" spans="2:14" ht="15.75" thickBot="1" x14ac:dyDescent="0.3">
      <c r="G60" s="280"/>
      <c r="H60" s="274" t="s">
        <v>246</v>
      </c>
      <c r="I60" s="313">
        <f>I50/I52</f>
        <v>0.96625760550786244</v>
      </c>
      <c r="K60" s="288"/>
      <c r="L60" s="318" t="s">
        <v>247</v>
      </c>
      <c r="M60" s="313">
        <f>M50/I52</f>
        <v>1.1162696052939496</v>
      </c>
    </row>
    <row r="61" spans="2:14" x14ac:dyDescent="0.25">
      <c r="G61" s="280"/>
      <c r="H61" s="280"/>
      <c r="K61" s="288"/>
      <c r="L61" s="288"/>
    </row>
    <row r="62" spans="2:14" x14ac:dyDescent="0.25">
      <c r="G62" s="280"/>
      <c r="H62" s="288" t="s">
        <v>66</v>
      </c>
      <c r="I62" s="293">
        <f>AVERAGE(I56:I60)</f>
        <v>1</v>
      </c>
      <c r="J62" s="307"/>
      <c r="K62" s="307"/>
      <c r="L62" s="307"/>
      <c r="M62" s="293">
        <f>AVERAGE(M56:M60)</f>
        <v>0.84490123201775236</v>
      </c>
    </row>
    <row r="63" spans="2:14" x14ac:dyDescent="0.25">
      <c r="H63" s="280"/>
      <c r="I63" s="293"/>
      <c r="J63" s="307"/>
      <c r="K63" s="307"/>
      <c r="L63" s="307"/>
      <c r="M63" s="293"/>
    </row>
    <row r="64" spans="2:14" x14ac:dyDescent="0.25">
      <c r="I64" s="293"/>
      <c r="J64" s="307"/>
      <c r="K64" s="307"/>
      <c r="L64" s="307" t="s">
        <v>108</v>
      </c>
      <c r="M64" s="293">
        <f>TTEST(I56:I60,M56:M60,2,2)</f>
        <v>0.26093432382134552</v>
      </c>
      <c r="N64" t="s">
        <v>248</v>
      </c>
    </row>
    <row r="65" spans="1:17" x14ac:dyDescent="0.25">
      <c r="M65" s="7"/>
    </row>
    <row r="66" spans="1:17" x14ac:dyDescent="0.25">
      <c r="D66" s="291" t="s">
        <v>54</v>
      </c>
    </row>
    <row r="67" spans="1:17" ht="15.75" thickBot="1" x14ac:dyDescent="0.3">
      <c r="D67" s="298" t="s">
        <v>235</v>
      </c>
      <c r="E67" s="298" t="s">
        <v>236</v>
      </c>
      <c r="G67" s="288"/>
      <c r="H67" s="288"/>
      <c r="I67" s="310"/>
      <c r="J67" s="288"/>
      <c r="K67" s="288"/>
      <c r="L67" s="288"/>
      <c r="M67" s="310"/>
      <c r="N67" s="288"/>
      <c r="O67" s="288"/>
      <c r="P67" s="288"/>
      <c r="Q67" s="288"/>
    </row>
    <row r="68" spans="1:17" x14ac:dyDescent="0.25">
      <c r="B68" s="280" t="s">
        <v>237</v>
      </c>
      <c r="C68" s="294" t="s">
        <v>238</v>
      </c>
      <c r="D68" s="295">
        <v>0.10088889641851127</v>
      </c>
      <c r="E68" s="296">
        <v>10.088889641851127</v>
      </c>
      <c r="G68" s="288" t="s">
        <v>237</v>
      </c>
      <c r="H68" s="316" t="s">
        <v>238</v>
      </c>
      <c r="I68" s="296">
        <v>10.088889641851127</v>
      </c>
      <c r="K68" s="288" t="s">
        <v>11</v>
      </c>
      <c r="L68" s="316" t="s">
        <v>239</v>
      </c>
      <c r="M68" s="296">
        <v>9.3766672552894974</v>
      </c>
      <c r="O68" s="288"/>
      <c r="P68" s="288"/>
      <c r="Q68" s="288"/>
    </row>
    <row r="69" spans="1:17" x14ac:dyDescent="0.25">
      <c r="B69" s="280"/>
      <c r="C69" s="279" t="s">
        <v>240</v>
      </c>
      <c r="D69" s="300">
        <v>0.1170366476213395</v>
      </c>
      <c r="E69" s="301">
        <v>11.70366476213395</v>
      </c>
      <c r="G69" s="288"/>
      <c r="H69" s="317" t="s">
        <v>240</v>
      </c>
      <c r="I69" s="301">
        <v>11.70366476213395</v>
      </c>
      <c r="K69" s="288"/>
      <c r="L69" s="317" t="s">
        <v>241</v>
      </c>
      <c r="M69" s="301">
        <v>8.490555914300236</v>
      </c>
      <c r="O69" s="288"/>
      <c r="P69" s="288"/>
      <c r="Q69" s="288"/>
    </row>
    <row r="70" spans="1:17" x14ac:dyDescent="0.25">
      <c r="B70" s="280"/>
      <c r="C70" s="279" t="s">
        <v>242</v>
      </c>
      <c r="D70" s="300">
        <v>9.4871006066837779E-2</v>
      </c>
      <c r="E70" s="301">
        <v>9.4871006066837786</v>
      </c>
      <c r="G70" s="288"/>
      <c r="H70" s="317" t="s">
        <v>242</v>
      </c>
      <c r="I70" s="301">
        <v>9.4871006066837786</v>
      </c>
      <c r="K70" s="288"/>
      <c r="L70" s="317" t="s">
        <v>243</v>
      </c>
      <c r="M70" s="301">
        <v>7.5637784261283763</v>
      </c>
      <c r="O70" s="288"/>
      <c r="P70" s="288"/>
      <c r="Q70" s="288"/>
    </row>
    <row r="71" spans="1:17" x14ac:dyDescent="0.25">
      <c r="B71" s="280"/>
      <c r="C71" s="279" t="s">
        <v>244</v>
      </c>
      <c r="D71" s="300">
        <v>8.6285653981450897E-2</v>
      </c>
      <c r="E71" s="301">
        <v>8.6285653981450903</v>
      </c>
      <c r="G71" s="288"/>
      <c r="H71" s="317" t="s">
        <v>244</v>
      </c>
      <c r="I71" s="301">
        <v>8.6285653981450903</v>
      </c>
      <c r="K71" s="288"/>
      <c r="L71" s="317" t="s">
        <v>245</v>
      </c>
      <c r="M71" s="301">
        <v>7.588894812415405</v>
      </c>
      <c r="O71" s="288"/>
      <c r="P71" s="288"/>
      <c r="Q71" s="288"/>
    </row>
    <row r="72" spans="1:17" ht="15.75" thickBot="1" x14ac:dyDescent="0.3">
      <c r="B72" s="280"/>
      <c r="C72" s="274" t="s">
        <v>246</v>
      </c>
      <c r="D72" s="303">
        <v>9.6039744012978184E-2</v>
      </c>
      <c r="E72" s="304">
        <v>9.603974401297819</v>
      </c>
      <c r="G72" s="288"/>
      <c r="H72" s="318" t="s">
        <v>246</v>
      </c>
      <c r="I72" s="304">
        <v>9.603974401297819</v>
      </c>
      <c r="K72" s="288"/>
      <c r="L72" s="318" t="s">
        <v>247</v>
      </c>
      <c r="M72" s="304">
        <v>4.9639459779286987</v>
      </c>
      <c r="O72" s="288"/>
      <c r="P72" s="288"/>
      <c r="Q72" s="288"/>
    </row>
    <row r="73" spans="1:17" ht="15.75" thickBot="1" x14ac:dyDescent="0.3">
      <c r="G73" s="288"/>
      <c r="H73" s="288"/>
      <c r="I73" s="293"/>
      <c r="K73" s="288"/>
      <c r="L73" s="288"/>
      <c r="M73" s="300"/>
      <c r="O73" s="288"/>
      <c r="P73" s="288"/>
      <c r="Q73" s="288"/>
    </row>
    <row r="74" spans="1:17" x14ac:dyDescent="0.25">
      <c r="B74" s="288" t="s">
        <v>11</v>
      </c>
      <c r="C74" s="316" t="s">
        <v>239</v>
      </c>
      <c r="D74" s="295">
        <v>9.3766672552894975E-2</v>
      </c>
      <c r="E74" s="296">
        <v>9.3766672552894974</v>
      </c>
      <c r="G74" s="288"/>
      <c r="H74" s="280" t="s">
        <v>66</v>
      </c>
      <c r="I74" s="293">
        <f>AVERAGE(I68:I72)</f>
        <v>9.9024389620223534</v>
      </c>
      <c r="K74" s="288"/>
      <c r="L74" s="288"/>
      <c r="M74" s="300"/>
      <c r="N74" s="288"/>
      <c r="O74" s="288"/>
      <c r="P74" s="288"/>
      <c r="Q74" s="288"/>
    </row>
    <row r="75" spans="1:17" x14ac:dyDescent="0.25">
      <c r="B75" s="288"/>
      <c r="C75" s="317" t="s">
        <v>241</v>
      </c>
      <c r="D75" s="300">
        <v>8.4905559143002365E-2</v>
      </c>
      <c r="E75" s="301">
        <v>8.490555914300236</v>
      </c>
      <c r="G75" s="288"/>
      <c r="H75" s="288"/>
      <c r="I75" s="300"/>
      <c r="J75" s="321"/>
      <c r="K75" s="288"/>
      <c r="L75" s="288"/>
      <c r="M75" s="300"/>
      <c r="N75" s="288"/>
      <c r="O75" s="288"/>
      <c r="P75" s="288"/>
      <c r="Q75" s="288"/>
    </row>
    <row r="76" spans="1:17" x14ac:dyDescent="0.25">
      <c r="B76" s="288"/>
      <c r="C76" s="317" t="s">
        <v>243</v>
      </c>
      <c r="D76" s="300">
        <v>7.5637784261283758E-2</v>
      </c>
      <c r="E76" s="301">
        <v>7.5637784261283763</v>
      </c>
      <c r="G76" s="288"/>
      <c r="H76" s="288"/>
      <c r="I76" s="300"/>
      <c r="J76" s="321"/>
      <c r="K76" s="288"/>
      <c r="L76" s="288"/>
      <c r="M76" s="300"/>
      <c r="N76" s="288"/>
      <c r="O76" s="288"/>
      <c r="P76" s="288"/>
      <c r="Q76" s="288"/>
    </row>
    <row r="77" spans="1:17" ht="15.75" thickBot="1" x14ac:dyDescent="0.3">
      <c r="B77" s="288"/>
      <c r="C77" s="317" t="s">
        <v>245</v>
      </c>
      <c r="D77" s="300">
        <v>7.5888948124154046E-2</v>
      </c>
      <c r="E77" s="301">
        <v>7.588894812415405</v>
      </c>
      <c r="G77" s="288"/>
      <c r="H77" s="288"/>
      <c r="I77" s="300"/>
      <c r="J77" s="321"/>
      <c r="K77" s="288"/>
      <c r="L77" s="288"/>
      <c r="M77" s="300"/>
      <c r="N77" s="288"/>
      <c r="O77" s="288"/>
      <c r="P77" s="288"/>
      <c r="Q77" s="288"/>
    </row>
    <row r="78" spans="1:17" ht="15.75" thickBot="1" x14ac:dyDescent="0.3">
      <c r="B78" s="288"/>
      <c r="C78" s="318" t="s">
        <v>247</v>
      </c>
      <c r="D78" s="303">
        <v>4.9639459779286986E-2</v>
      </c>
      <c r="E78" s="304">
        <v>4.9639459779286987</v>
      </c>
      <c r="G78" s="288" t="s">
        <v>237</v>
      </c>
      <c r="H78" s="316" t="s">
        <v>238</v>
      </c>
      <c r="I78" s="296">
        <f>I68/I74</f>
        <v>1.0188287633525281</v>
      </c>
      <c r="K78" s="288" t="s">
        <v>11</v>
      </c>
      <c r="L78" s="316" t="s">
        <v>239</v>
      </c>
      <c r="M78" s="296">
        <f>M68/I74</f>
        <v>0.94690482731079828</v>
      </c>
      <c r="O78" s="288"/>
      <c r="P78" s="288"/>
      <c r="Q78" s="288"/>
    </row>
    <row r="79" spans="1:17" x14ac:dyDescent="0.25">
      <c r="G79" s="288"/>
      <c r="H79" s="317" t="s">
        <v>240</v>
      </c>
      <c r="I79" s="301">
        <f>I69/I74</f>
        <v>1.1818971878564084</v>
      </c>
      <c r="K79" s="288"/>
      <c r="L79" s="317" t="s">
        <v>241</v>
      </c>
      <c r="M79" s="301">
        <f>M69/I74</f>
        <v>0.85742067654878318</v>
      </c>
      <c r="O79" s="288"/>
      <c r="P79" s="288"/>
      <c r="Q79" s="288"/>
    </row>
    <row r="80" spans="1:17" x14ac:dyDescent="0.25">
      <c r="A80" s="280"/>
      <c r="B80" s="280"/>
      <c r="C80" s="280"/>
      <c r="D80" s="306"/>
      <c r="E80" s="312"/>
      <c r="G80" s="288"/>
      <c r="H80" s="317" t="s">
        <v>242</v>
      </c>
      <c r="I80" s="301">
        <f>I70/I74</f>
        <v>0.9580569638518881</v>
      </c>
      <c r="K80" s="288"/>
      <c r="L80" s="317" t="s">
        <v>243</v>
      </c>
      <c r="M80" s="301">
        <f>M70/I74</f>
        <v>0.76382984587300529</v>
      </c>
      <c r="O80" s="288"/>
      <c r="P80" s="288"/>
      <c r="Q80" s="288"/>
    </row>
    <row r="81" spans="1:17" x14ac:dyDescent="0.25">
      <c r="A81" s="280"/>
      <c r="B81" s="280"/>
      <c r="C81" s="280"/>
      <c r="D81" s="306"/>
      <c r="E81" s="312"/>
      <c r="G81" s="288"/>
      <c r="H81" s="317" t="s">
        <v>244</v>
      </c>
      <c r="I81" s="301">
        <f>I71/I74</f>
        <v>0.87135759495586906</v>
      </c>
      <c r="K81" s="288"/>
      <c r="L81" s="317" t="s">
        <v>245</v>
      </c>
      <c r="M81" s="301">
        <f>M71/I74</f>
        <v>0.76636622972584745</v>
      </c>
      <c r="O81" s="288"/>
      <c r="P81" s="288"/>
      <c r="Q81" s="288"/>
    </row>
    <row r="82" spans="1:17" ht="15.75" thickBot="1" x14ac:dyDescent="0.3">
      <c r="A82" s="280"/>
      <c r="B82" s="280"/>
      <c r="C82" s="280"/>
      <c r="D82" s="306"/>
      <c r="E82" s="312"/>
      <c r="F82" s="288"/>
      <c r="G82" s="288"/>
      <c r="H82" s="318" t="s">
        <v>246</v>
      </c>
      <c r="I82" s="304">
        <f>I72/I74</f>
        <v>0.96985948998330618</v>
      </c>
      <c r="K82" s="288"/>
      <c r="L82" s="318" t="s">
        <v>247</v>
      </c>
      <c r="M82" s="304">
        <f>M72/I74</f>
        <v>0.50128518812045497</v>
      </c>
      <c r="O82" s="288"/>
      <c r="P82" s="288"/>
      <c r="Q82" s="288"/>
    </row>
    <row r="83" spans="1:17" x14ac:dyDescent="0.25">
      <c r="A83" s="280"/>
      <c r="B83" s="280"/>
      <c r="C83" s="280"/>
      <c r="D83" s="298"/>
      <c r="E83" s="298"/>
      <c r="F83" s="288"/>
      <c r="G83" s="288"/>
      <c r="H83" s="288"/>
      <c r="I83" s="300"/>
      <c r="K83" s="288"/>
      <c r="L83" s="288"/>
      <c r="M83" s="293"/>
      <c r="O83" s="288"/>
      <c r="P83" s="288"/>
      <c r="Q83" s="288"/>
    </row>
    <row r="84" spans="1:17" x14ac:dyDescent="0.25">
      <c r="A84" s="280"/>
      <c r="B84" s="280"/>
      <c r="C84" s="280"/>
      <c r="D84" s="300"/>
      <c r="E84" s="298"/>
      <c r="F84" s="288"/>
      <c r="G84" s="288"/>
      <c r="H84" s="288" t="s">
        <v>66</v>
      </c>
      <c r="I84" s="293">
        <f>AVERAGE(I78:I82)</f>
        <v>1</v>
      </c>
      <c r="J84" s="307"/>
      <c r="K84" s="307"/>
      <c r="L84" s="307"/>
      <c r="M84" s="293">
        <f>AVERAGE(M78:M82)</f>
        <v>0.76716135351577786</v>
      </c>
      <c r="O84" s="288"/>
      <c r="P84" s="288"/>
      <c r="Q84" s="288"/>
    </row>
    <row r="85" spans="1:17" x14ac:dyDescent="0.25">
      <c r="A85" s="280"/>
      <c r="B85" s="280"/>
      <c r="C85" s="280"/>
      <c r="D85" s="306"/>
      <c r="E85" s="310"/>
      <c r="F85" s="288"/>
      <c r="G85" s="288"/>
      <c r="H85" s="280"/>
      <c r="I85" s="293"/>
      <c r="J85" s="307"/>
      <c r="K85" s="307"/>
      <c r="L85" s="307"/>
      <c r="M85" s="293"/>
      <c r="O85" s="288"/>
      <c r="P85" s="288"/>
      <c r="Q85" s="288"/>
    </row>
    <row r="86" spans="1:17" x14ac:dyDescent="0.25">
      <c r="A86" s="280"/>
      <c r="B86" s="280"/>
      <c r="C86" s="280"/>
      <c r="D86" s="306"/>
      <c r="E86" s="310"/>
      <c r="F86" s="288"/>
      <c r="G86" s="288"/>
      <c r="I86" s="293"/>
      <c r="J86" s="307"/>
      <c r="K86" s="307"/>
      <c r="L86" s="307" t="s">
        <v>108</v>
      </c>
      <c r="M86" s="293">
        <f>TTEST(I78:I82,M78:M82,2,2)</f>
        <v>3.2987074403483092E-2</v>
      </c>
      <c r="N86" t="s">
        <v>248</v>
      </c>
      <c r="O86" s="288"/>
      <c r="P86" s="288"/>
      <c r="Q86" s="288"/>
    </row>
    <row r="87" spans="1:17" x14ac:dyDescent="0.25">
      <c r="A87" s="280"/>
      <c r="B87" s="280"/>
      <c r="C87" s="280"/>
      <c r="D87" s="306"/>
      <c r="E87" s="312"/>
    </row>
    <row r="88" spans="1:17" x14ac:dyDescent="0.25">
      <c r="A88" s="280"/>
      <c r="B88" s="280"/>
      <c r="C88" s="280"/>
      <c r="D88" s="306"/>
      <c r="E88" s="312"/>
    </row>
    <row r="89" spans="1:17" x14ac:dyDescent="0.25">
      <c r="D89"/>
      <c r="E89"/>
      <c r="G89" s="2"/>
      <c r="H89" s="2"/>
      <c r="I89" s="2"/>
      <c r="J89" s="2"/>
      <c r="K89" s="2"/>
      <c r="L89" s="2"/>
      <c r="M89" s="2"/>
      <c r="N89" s="2"/>
    </row>
    <row r="90" spans="1:17" x14ac:dyDescent="0.25">
      <c r="D90" s="328" t="s">
        <v>249</v>
      </c>
      <c r="E90"/>
      <c r="I90"/>
      <c r="M90"/>
      <c r="N90" s="2"/>
    </row>
    <row r="91" spans="1:17" ht="15.75" thickBot="1" x14ac:dyDescent="0.3">
      <c r="D91" s="2" t="s">
        <v>235</v>
      </c>
      <c r="E91" s="2" t="s">
        <v>250</v>
      </c>
      <c r="I91"/>
      <c r="M91"/>
      <c r="N91" s="2"/>
    </row>
    <row r="92" spans="1:17" x14ac:dyDescent="0.25">
      <c r="B92" s="280" t="s">
        <v>237</v>
      </c>
      <c r="C92" s="316" t="s">
        <v>238</v>
      </c>
      <c r="D92" s="329">
        <v>1.9374376381616014E-3</v>
      </c>
      <c r="E92" s="330">
        <v>1.9374376381616014</v>
      </c>
      <c r="G92" s="280" t="s">
        <v>237</v>
      </c>
      <c r="H92" s="316" t="s">
        <v>238</v>
      </c>
      <c r="I92" s="330">
        <v>1.9374376381616014</v>
      </c>
      <c r="J92" s="2"/>
      <c r="K92" s="280" t="s">
        <v>11</v>
      </c>
      <c r="L92" s="316" t="s">
        <v>239</v>
      </c>
      <c r="M92" s="330">
        <v>0.69947125010741451</v>
      </c>
      <c r="N92" s="2"/>
    </row>
    <row r="93" spans="1:17" x14ac:dyDescent="0.25">
      <c r="B93" s="280"/>
      <c r="C93" s="317" t="s">
        <v>240</v>
      </c>
      <c r="D93" s="331">
        <v>1.4044755517305658E-3</v>
      </c>
      <c r="E93" s="332">
        <v>1.4044755517305658</v>
      </c>
      <c r="G93" s="280"/>
      <c r="H93" s="317" t="s">
        <v>240</v>
      </c>
      <c r="I93" s="332">
        <v>1.4044755517305658</v>
      </c>
      <c r="J93" s="2"/>
      <c r="K93" s="280"/>
      <c r="L93" s="317" t="s">
        <v>241</v>
      </c>
      <c r="M93" s="332">
        <v>1.0578392746190608</v>
      </c>
      <c r="N93" s="2"/>
    </row>
    <row r="94" spans="1:17" x14ac:dyDescent="0.25">
      <c r="B94" s="280"/>
      <c r="C94" s="317" t="s">
        <v>242</v>
      </c>
      <c r="D94" s="331">
        <v>2.1851244914559156E-3</v>
      </c>
      <c r="E94" s="332">
        <v>2.1851244914559156</v>
      </c>
      <c r="G94" s="280"/>
      <c r="H94" s="317" t="s">
        <v>242</v>
      </c>
      <c r="I94" s="332">
        <v>2.1851244914559156</v>
      </c>
      <c r="J94" s="2"/>
      <c r="K94" s="280"/>
      <c r="L94" s="317" t="s">
        <v>243</v>
      </c>
      <c r="M94" s="332">
        <v>0.80535784440734737</v>
      </c>
      <c r="N94" s="2"/>
    </row>
    <row r="95" spans="1:17" x14ac:dyDescent="0.25">
      <c r="B95" s="280"/>
      <c r="C95" s="317" t="s">
        <v>244</v>
      </c>
      <c r="D95" s="331">
        <v>3.6525220598693339E-3</v>
      </c>
      <c r="E95" s="332">
        <v>3.6525220598693338</v>
      </c>
      <c r="G95" s="280"/>
      <c r="H95" s="317" t="s">
        <v>244</v>
      </c>
      <c r="I95" s="332">
        <v>3.6525220598693338</v>
      </c>
      <c r="J95" s="2"/>
      <c r="K95" s="280"/>
      <c r="L95" s="317" t="s">
        <v>245</v>
      </c>
      <c r="M95" s="332">
        <v>1.2518982886275138</v>
      </c>
      <c r="N95" s="2"/>
    </row>
    <row r="96" spans="1:17" ht="15.75" thickBot="1" x14ac:dyDescent="0.3">
      <c r="B96" s="280"/>
      <c r="C96" s="318" t="s">
        <v>246</v>
      </c>
      <c r="D96" s="333">
        <v>3.0005142169122478E-3</v>
      </c>
      <c r="E96" s="334">
        <v>3.0005142169122481</v>
      </c>
      <c r="G96" s="280"/>
      <c r="H96" s="318" t="s">
        <v>246</v>
      </c>
      <c r="I96" s="334">
        <v>3.0005142169122481</v>
      </c>
      <c r="J96" s="2"/>
      <c r="K96" s="280"/>
      <c r="L96" s="318" t="s">
        <v>247</v>
      </c>
      <c r="M96" s="334">
        <v>2.7147472637543619</v>
      </c>
      <c r="N96" s="2"/>
    </row>
    <row r="97" spans="2:14" ht="15.75" thickBot="1" x14ac:dyDescent="0.3">
      <c r="B97" s="280"/>
      <c r="C97" s="288"/>
      <c r="D97"/>
      <c r="E97" s="307"/>
      <c r="G97" s="288"/>
      <c r="H97" s="288"/>
      <c r="I97" s="307"/>
      <c r="J97" s="2"/>
      <c r="K97" s="288"/>
      <c r="L97" s="288"/>
      <c r="M97" s="297"/>
      <c r="N97" s="2"/>
    </row>
    <row r="98" spans="2:14" x14ac:dyDescent="0.25">
      <c r="B98" s="280" t="s">
        <v>11</v>
      </c>
      <c r="C98" s="316" t="s">
        <v>239</v>
      </c>
      <c r="D98" s="335">
        <v>6.994712501074145E-4</v>
      </c>
      <c r="E98" s="330">
        <v>0.69947125010741451</v>
      </c>
      <c r="G98" s="288"/>
      <c r="H98" s="288"/>
      <c r="I98" s="297">
        <f>AVERAGE(I92:I96)</f>
        <v>2.4360147916259329</v>
      </c>
      <c r="J98" s="2"/>
      <c r="K98" s="2"/>
      <c r="L98" s="2"/>
      <c r="M98" s="297"/>
      <c r="N98" s="2"/>
    </row>
    <row r="99" spans="2:14" x14ac:dyDescent="0.25">
      <c r="B99" s="280"/>
      <c r="C99" s="317" t="s">
        <v>241</v>
      </c>
      <c r="D99" s="288">
        <v>1.0578392746190609E-3</v>
      </c>
      <c r="E99" s="332">
        <v>1.0578392746190608</v>
      </c>
      <c r="G99" s="288"/>
      <c r="H99" s="288"/>
      <c r="I99" s="297"/>
      <c r="J99" s="2"/>
      <c r="K99" s="2"/>
      <c r="L99" s="2"/>
      <c r="M99" s="297"/>
      <c r="N99" s="2"/>
    </row>
    <row r="100" spans="2:14" ht="15.75" thickBot="1" x14ac:dyDescent="0.3">
      <c r="B100" s="280"/>
      <c r="C100" s="317" t="s">
        <v>243</v>
      </c>
      <c r="D100" s="288">
        <v>8.0535784440734736E-4</v>
      </c>
      <c r="E100" s="332">
        <v>0.80535784440734737</v>
      </c>
      <c r="G100" s="2"/>
      <c r="H100" s="2"/>
      <c r="I100" s="297"/>
      <c r="J100" s="2"/>
      <c r="K100" s="2"/>
      <c r="L100" s="2"/>
      <c r="M100" s="297"/>
      <c r="N100" s="2"/>
    </row>
    <row r="101" spans="2:14" x14ac:dyDescent="0.25">
      <c r="B101" s="280"/>
      <c r="C101" s="317" t="s">
        <v>245</v>
      </c>
      <c r="D101" s="288">
        <v>1.2518982886275138E-3</v>
      </c>
      <c r="E101" s="332">
        <v>1.2518982886275138</v>
      </c>
      <c r="G101" s="280" t="s">
        <v>237</v>
      </c>
      <c r="H101" s="316" t="s">
        <v>238</v>
      </c>
      <c r="I101" s="330">
        <f>I92/I98</f>
        <v>0.79533081852448306</v>
      </c>
      <c r="J101" s="2"/>
      <c r="K101" s="280" t="s">
        <v>11</v>
      </c>
      <c r="L101" s="316" t="s">
        <v>239</v>
      </c>
      <c r="M101" s="336">
        <f>M92/I98</f>
        <v>0.28713752170632273</v>
      </c>
      <c r="N101" s="2"/>
    </row>
    <row r="102" spans="2:14" ht="15.75" thickBot="1" x14ac:dyDescent="0.3">
      <c r="B102" s="280"/>
      <c r="C102" s="318" t="s">
        <v>247</v>
      </c>
      <c r="D102" s="337">
        <v>2.7147472637543621E-3</v>
      </c>
      <c r="E102" s="334">
        <v>2.7147472637543619</v>
      </c>
      <c r="G102" s="280"/>
      <c r="H102" s="317" t="s">
        <v>240</v>
      </c>
      <c r="I102" s="332">
        <f>I93/I98</f>
        <v>0.57654639723806445</v>
      </c>
      <c r="J102" s="2"/>
      <c r="K102" s="280"/>
      <c r="L102" s="317" t="s">
        <v>241</v>
      </c>
      <c r="M102" s="338">
        <f>M93/I98</f>
        <v>0.4342499389804606</v>
      </c>
      <c r="N102" s="2"/>
    </row>
    <row r="103" spans="2:14" x14ac:dyDescent="0.25">
      <c r="B103" s="280"/>
      <c r="C103" s="280"/>
      <c r="D103" s="2"/>
      <c r="E103" s="297"/>
      <c r="G103" s="280"/>
      <c r="H103" s="317" t="s">
        <v>242</v>
      </c>
      <c r="I103" s="332">
        <f>I94/I98</f>
        <v>0.89700789131803293</v>
      </c>
      <c r="J103" s="2"/>
      <c r="K103" s="280"/>
      <c r="L103" s="317" t="s">
        <v>243</v>
      </c>
      <c r="M103" s="338">
        <f>M94/I98</f>
        <v>0.33060466101267239</v>
      </c>
      <c r="N103" s="2"/>
    </row>
    <row r="104" spans="2:14" x14ac:dyDescent="0.25">
      <c r="B104" s="280"/>
      <c r="C104" s="280"/>
      <c r="D104"/>
      <c r="E104" s="307"/>
      <c r="G104" s="280"/>
      <c r="H104" s="317" t="s">
        <v>244</v>
      </c>
      <c r="I104" s="332">
        <f>I95/I98</f>
        <v>1.4993841878240139</v>
      </c>
      <c r="J104" s="2"/>
      <c r="K104" s="280"/>
      <c r="L104" s="317" t="s">
        <v>245</v>
      </c>
      <c r="M104" s="338">
        <f>M95/I98</f>
        <v>0.51391243309812851</v>
      </c>
      <c r="N104" s="2"/>
    </row>
    <row r="105" spans="2:14" ht="15.75" thickBot="1" x14ac:dyDescent="0.3">
      <c r="D105"/>
      <c r="E105"/>
      <c r="G105" s="280"/>
      <c r="H105" s="318" t="s">
        <v>246</v>
      </c>
      <c r="I105" s="334">
        <f>I96/I98</f>
        <v>1.2317307050954056</v>
      </c>
      <c r="J105" s="2"/>
      <c r="K105" s="280"/>
      <c r="L105" s="318" t="s">
        <v>247</v>
      </c>
      <c r="M105" s="339">
        <f>M96/I98</f>
        <v>1.1144215023187061</v>
      </c>
      <c r="N105" s="2"/>
    </row>
    <row r="106" spans="2:14" x14ac:dyDescent="0.25">
      <c r="D106"/>
      <c r="E106"/>
      <c r="G106" s="288"/>
      <c r="H106" s="288"/>
      <c r="I106" s="307"/>
      <c r="J106" s="2"/>
      <c r="K106" s="288"/>
      <c r="L106" s="288"/>
      <c r="M106" s="340"/>
      <c r="N106" s="2"/>
    </row>
    <row r="107" spans="2:14" x14ac:dyDescent="0.25">
      <c r="D107"/>
      <c r="E107"/>
      <c r="G107" s="288"/>
      <c r="H107" s="288" t="s">
        <v>66</v>
      </c>
      <c r="I107" s="293">
        <f>AVERAGE(I101:I105)</f>
        <v>1</v>
      </c>
      <c r="J107" s="307"/>
      <c r="K107" s="307"/>
      <c r="L107" s="307"/>
      <c r="M107" s="293">
        <f>AVERAGE(M101:M105)</f>
        <v>0.53606521142325803</v>
      </c>
    </row>
    <row r="108" spans="2:14" x14ac:dyDescent="0.25">
      <c r="D108"/>
      <c r="E108"/>
      <c r="G108" s="288"/>
      <c r="H108" s="280"/>
      <c r="I108" s="293"/>
      <c r="J108" s="307"/>
      <c r="K108" s="307"/>
      <c r="L108" s="307"/>
      <c r="M108" s="293"/>
    </row>
    <row r="109" spans="2:14" x14ac:dyDescent="0.25">
      <c r="D109"/>
      <c r="E109"/>
      <c r="G109" s="2"/>
      <c r="I109" s="293"/>
      <c r="J109" s="307"/>
      <c r="K109" s="307"/>
      <c r="L109" s="307" t="s">
        <v>108</v>
      </c>
      <c r="M109" s="293">
        <f>TTEST(I101:I105,M101:M105,2,2)</f>
        <v>6.9895433046407537E-2</v>
      </c>
      <c r="N109" t="s">
        <v>248</v>
      </c>
    </row>
    <row r="110" spans="2:14" x14ac:dyDescent="0.25">
      <c r="D110"/>
      <c r="E110"/>
      <c r="G110" s="2"/>
      <c r="H110" s="2"/>
      <c r="I110" s="315"/>
      <c r="J110" s="297"/>
      <c r="K110" s="2"/>
      <c r="L110" s="2"/>
      <c r="M110" s="315"/>
      <c r="N110" s="297"/>
    </row>
    <row r="111" spans="2:14" x14ac:dyDescent="0.25">
      <c r="D111"/>
      <c r="E111"/>
      <c r="I111"/>
      <c r="M111"/>
    </row>
    <row r="112" spans="2:14" x14ac:dyDescent="0.25">
      <c r="D112" s="328" t="s">
        <v>210</v>
      </c>
      <c r="E112"/>
      <c r="I112"/>
      <c r="M112"/>
    </row>
    <row r="113" spans="1:14" ht="15.75" thickBot="1" x14ac:dyDescent="0.3">
      <c r="D113" s="2" t="s">
        <v>235</v>
      </c>
      <c r="E113" s="2" t="s">
        <v>236</v>
      </c>
      <c r="I113"/>
      <c r="M113"/>
    </row>
    <row r="114" spans="1:14" x14ac:dyDescent="0.25">
      <c r="B114" s="280" t="s">
        <v>237</v>
      </c>
      <c r="C114" s="316" t="s">
        <v>238</v>
      </c>
      <c r="D114" s="341">
        <v>0.45534509734977591</v>
      </c>
      <c r="E114" s="296">
        <v>45.53450973497759</v>
      </c>
      <c r="G114" s="288" t="s">
        <v>237</v>
      </c>
      <c r="H114" s="316" t="s">
        <v>238</v>
      </c>
      <c r="I114" s="296">
        <v>45.53450973497759</v>
      </c>
      <c r="J114" s="2"/>
      <c r="K114" s="288" t="s">
        <v>11</v>
      </c>
      <c r="L114" s="316" t="s">
        <v>239</v>
      </c>
      <c r="M114" s="296">
        <v>4.6667189051501916</v>
      </c>
      <c r="N114" s="2"/>
    </row>
    <row r="115" spans="1:14" x14ac:dyDescent="0.25">
      <c r="B115" s="280"/>
      <c r="C115" s="317" t="s">
        <v>240</v>
      </c>
      <c r="D115" s="306">
        <v>0.12624054347054608</v>
      </c>
      <c r="E115" s="301">
        <v>12.624054347054608</v>
      </c>
      <c r="G115" s="288"/>
      <c r="H115" s="317" t="s">
        <v>240</v>
      </c>
      <c r="I115" s="301">
        <v>12.624054347054608</v>
      </c>
      <c r="J115" s="2"/>
      <c r="K115" s="288"/>
      <c r="L115" s="317" t="s">
        <v>241</v>
      </c>
      <c r="M115" s="301">
        <v>5.9074097478173844</v>
      </c>
      <c r="N115" s="2"/>
    </row>
    <row r="116" spans="1:14" x14ac:dyDescent="0.25">
      <c r="B116" s="280"/>
      <c r="C116" s="317" t="s">
        <v>242</v>
      </c>
      <c r="D116" s="306">
        <v>8.5305213341651948E-2</v>
      </c>
      <c r="E116" s="301">
        <v>8.5305213341651953</v>
      </c>
      <c r="G116" s="288"/>
      <c r="H116" s="317" t="s">
        <v>242</v>
      </c>
      <c r="I116" s="301">
        <v>8.5305213341651953</v>
      </c>
      <c r="J116" s="2"/>
      <c r="K116" s="288"/>
      <c r="L116" s="317" t="s">
        <v>243</v>
      </c>
      <c r="M116" s="301">
        <v>7.5988113850474885</v>
      </c>
      <c r="N116" s="2"/>
    </row>
    <row r="117" spans="1:14" x14ac:dyDescent="0.25">
      <c r="B117" s="280"/>
      <c r="C117" s="317" t="s">
        <v>244</v>
      </c>
      <c r="D117" s="306">
        <v>0.18517114284608996</v>
      </c>
      <c r="E117" s="301">
        <v>18.517114284608997</v>
      </c>
      <c r="G117" s="288"/>
      <c r="H117" s="317" t="s">
        <v>244</v>
      </c>
      <c r="I117" s="301">
        <v>18.517114284608997</v>
      </c>
      <c r="J117" s="2"/>
      <c r="K117" s="288"/>
      <c r="L117" s="317" t="s">
        <v>245</v>
      </c>
      <c r="M117" s="301">
        <v>30.993414496770271</v>
      </c>
      <c r="N117" s="2"/>
    </row>
    <row r="118" spans="1:14" ht="15.75" thickBot="1" x14ac:dyDescent="0.3">
      <c r="B118" s="280"/>
      <c r="C118" s="318" t="s">
        <v>246</v>
      </c>
      <c r="D118" s="342">
        <v>0.22089643414509894</v>
      </c>
      <c r="E118" s="304">
        <v>22.089643414509894</v>
      </c>
      <c r="G118" s="288"/>
      <c r="H118" s="318" t="s">
        <v>246</v>
      </c>
      <c r="I118" s="304">
        <v>22.089643414509894</v>
      </c>
      <c r="J118" s="2"/>
      <c r="K118" s="288"/>
      <c r="L118" s="318" t="s">
        <v>247</v>
      </c>
      <c r="M118" s="304">
        <v>21.955148916886419</v>
      </c>
      <c r="N118" s="2"/>
    </row>
    <row r="119" spans="1:14" ht="15.75" thickBot="1" x14ac:dyDescent="0.3">
      <c r="B119" s="280"/>
      <c r="C119" s="288"/>
      <c r="E119" s="293"/>
      <c r="G119" s="288"/>
      <c r="H119" s="288"/>
      <c r="I119" s="315"/>
      <c r="J119" s="2"/>
      <c r="K119" s="288"/>
      <c r="L119" s="288"/>
      <c r="M119" s="293"/>
      <c r="N119" s="2"/>
    </row>
    <row r="120" spans="1:14" x14ac:dyDescent="0.25">
      <c r="B120" s="280" t="s">
        <v>11</v>
      </c>
      <c r="C120" s="316" t="s">
        <v>239</v>
      </c>
      <c r="D120" s="341">
        <v>4.6667189051501919E-2</v>
      </c>
      <c r="E120" s="296">
        <v>4.6667189051501916</v>
      </c>
      <c r="G120" s="288"/>
      <c r="H120" s="288"/>
      <c r="I120" s="315">
        <f>AVERAGE(I114:I118)</f>
        <v>21.459168623063256</v>
      </c>
      <c r="J120" s="2"/>
      <c r="K120" s="2"/>
      <c r="L120" s="2"/>
      <c r="M120" s="315"/>
      <c r="N120" s="2"/>
    </row>
    <row r="121" spans="1:14" ht="15.75" thickBot="1" x14ac:dyDescent="0.3">
      <c r="B121" s="280"/>
      <c r="C121" s="317" t="s">
        <v>241</v>
      </c>
      <c r="D121" s="306">
        <v>5.9074097478173847E-2</v>
      </c>
      <c r="E121" s="301">
        <v>5.9074097478173844</v>
      </c>
      <c r="G121" s="2"/>
      <c r="H121" s="2"/>
      <c r="I121" s="293"/>
      <c r="J121" s="2"/>
      <c r="K121" s="2"/>
      <c r="L121" s="2"/>
      <c r="M121" s="315"/>
      <c r="N121" s="2"/>
    </row>
    <row r="122" spans="1:14" x14ac:dyDescent="0.25">
      <c r="B122" s="280"/>
      <c r="C122" s="317" t="s">
        <v>243</v>
      </c>
      <c r="D122" s="306">
        <v>7.5988113850474881E-2</v>
      </c>
      <c r="E122" s="301">
        <v>7.5988113850474885</v>
      </c>
      <c r="G122" s="288" t="s">
        <v>237</v>
      </c>
      <c r="H122" s="316" t="s">
        <v>238</v>
      </c>
      <c r="I122" s="296">
        <f>I114/I120</f>
        <v>2.1219139722887186</v>
      </c>
      <c r="J122" s="2"/>
      <c r="K122" s="288" t="s">
        <v>11</v>
      </c>
      <c r="L122" s="316" t="s">
        <v>239</v>
      </c>
      <c r="M122" s="296">
        <f>M114/I120</f>
        <v>0.21746969731784632</v>
      </c>
      <c r="N122" s="2"/>
    </row>
    <row r="123" spans="1:14" x14ac:dyDescent="0.25">
      <c r="B123" s="280"/>
      <c r="C123" s="317" t="s">
        <v>245</v>
      </c>
      <c r="D123" s="306">
        <v>0.30993414496770272</v>
      </c>
      <c r="E123" s="301">
        <v>30.993414496770271</v>
      </c>
      <c r="G123" s="288"/>
      <c r="H123" s="317" t="s">
        <v>240</v>
      </c>
      <c r="I123" s="301">
        <f>I115/I120</f>
        <v>0.58828254574070016</v>
      </c>
      <c r="J123" s="2"/>
      <c r="K123" s="288"/>
      <c r="L123" s="317" t="s">
        <v>241</v>
      </c>
      <c r="M123" s="301">
        <f>M115/I120</f>
        <v>0.27528604912812848</v>
      </c>
      <c r="N123" s="2"/>
    </row>
    <row r="124" spans="1:14" ht="15.75" thickBot="1" x14ac:dyDescent="0.3">
      <c r="B124" s="280"/>
      <c r="C124" s="318" t="s">
        <v>247</v>
      </c>
      <c r="D124" s="342">
        <v>0.21955148916886419</v>
      </c>
      <c r="E124" s="304">
        <v>21.955148916886419</v>
      </c>
      <c r="G124" s="288"/>
      <c r="H124" s="317" t="s">
        <v>242</v>
      </c>
      <c r="I124" s="301">
        <f>I116/I120</f>
        <v>0.39752338424690936</v>
      </c>
      <c r="J124" s="2"/>
      <c r="K124" s="288"/>
      <c r="L124" s="317" t="s">
        <v>243</v>
      </c>
      <c r="M124" s="301">
        <f>M116/I120</f>
        <v>0.35410558155923433</v>
      </c>
      <c r="N124" s="2"/>
    </row>
    <row r="125" spans="1:14" x14ac:dyDescent="0.25">
      <c r="A125" s="280"/>
      <c r="B125" s="280"/>
      <c r="C125" s="280"/>
      <c r="D125"/>
      <c r="E125"/>
      <c r="G125" s="288"/>
      <c r="H125" s="317" t="s">
        <v>244</v>
      </c>
      <c r="I125" s="301">
        <f>I117/I120</f>
        <v>0.86289989187687899</v>
      </c>
      <c r="J125" s="2"/>
      <c r="K125" s="288"/>
      <c r="L125" s="317" t="s">
        <v>245</v>
      </c>
      <c r="M125" s="301">
        <f>M117/I120</f>
        <v>1.4442970760507505</v>
      </c>
      <c r="N125" s="2"/>
    </row>
    <row r="126" spans="1:14" ht="15.75" thickBot="1" x14ac:dyDescent="0.3">
      <c r="A126" s="280"/>
      <c r="B126" s="280"/>
      <c r="C126" s="280"/>
      <c r="D126"/>
      <c r="E126"/>
      <c r="G126" s="288"/>
      <c r="H126" s="318" t="s">
        <v>246</v>
      </c>
      <c r="I126" s="304">
        <f>I118/I120</f>
        <v>1.0293802058467929</v>
      </c>
      <c r="J126" s="2"/>
      <c r="K126" s="288"/>
      <c r="L126" s="318" t="s">
        <v>247</v>
      </c>
      <c r="M126" s="304">
        <f>M118/I120</f>
        <v>1.0231127450711257</v>
      </c>
      <c r="N126" s="2"/>
    </row>
    <row r="127" spans="1:14" x14ac:dyDescent="0.25">
      <c r="A127" s="280"/>
      <c r="B127" s="280"/>
      <c r="C127" s="280"/>
      <c r="D127"/>
      <c r="E127"/>
      <c r="G127" s="288"/>
      <c r="H127" s="288"/>
      <c r="I127" s="293"/>
      <c r="J127" s="2"/>
      <c r="K127" s="288"/>
      <c r="L127" s="288"/>
      <c r="M127" s="293"/>
      <c r="N127" s="2"/>
    </row>
    <row r="128" spans="1:14" x14ac:dyDescent="0.25">
      <c r="D128"/>
      <c r="E128"/>
      <c r="G128" s="288"/>
      <c r="H128" s="288" t="s">
        <v>66</v>
      </c>
      <c r="I128" s="293">
        <f>AVERAGE(I122:I126)</f>
        <v>1</v>
      </c>
      <c r="J128" s="307"/>
      <c r="K128" s="307"/>
      <c r="L128" s="307"/>
      <c r="M128" s="293">
        <f>AVERAGE(M122:M126)</f>
        <v>0.66285422982541709</v>
      </c>
    </row>
    <row r="129" spans="2:14" x14ac:dyDescent="0.25">
      <c r="D129" s="280"/>
      <c r="E129" s="288"/>
      <c r="F129" s="280"/>
      <c r="G129" s="288"/>
      <c r="H129" s="280"/>
      <c r="I129" s="293"/>
      <c r="J129" s="307"/>
      <c r="K129" s="307"/>
      <c r="L129" s="307"/>
      <c r="M129" s="293"/>
    </row>
    <row r="130" spans="2:14" x14ac:dyDescent="0.25">
      <c r="D130" s="280"/>
      <c r="E130" s="280"/>
      <c r="F130" s="280"/>
      <c r="G130" s="288"/>
      <c r="I130" s="293"/>
      <c r="J130" s="307"/>
      <c r="K130" s="307"/>
      <c r="L130" s="307" t="s">
        <v>108</v>
      </c>
      <c r="M130" s="293">
        <f>TTEST(I122:I126,M122:M126,2,2)</f>
        <v>0.40902327952510886</v>
      </c>
      <c r="N130" t="s">
        <v>248</v>
      </c>
    </row>
    <row r="131" spans="2:14" x14ac:dyDescent="0.25">
      <c r="D131" s="280"/>
      <c r="E131" s="280"/>
      <c r="F131" s="280"/>
      <c r="G131" s="288"/>
      <c r="H131" s="2"/>
      <c r="I131" s="315"/>
      <c r="J131" s="297"/>
      <c r="K131" s="2"/>
      <c r="L131" s="2"/>
      <c r="M131" s="315"/>
      <c r="N131" s="297"/>
    </row>
    <row r="132" spans="2:14" x14ac:dyDescent="0.25">
      <c r="D132" s="328" t="s">
        <v>251</v>
      </c>
      <c r="E132" s="280"/>
      <c r="F132" s="280"/>
      <c r="G132" s="288"/>
      <c r="H132" s="288"/>
      <c r="I132" s="288"/>
      <c r="J132" s="2"/>
      <c r="K132" s="2"/>
      <c r="L132" s="2"/>
      <c r="M132" s="315"/>
      <c r="N132" s="2"/>
    </row>
    <row r="133" spans="2:14" ht="15.75" thickBot="1" x14ac:dyDescent="0.3">
      <c r="C133" s="2"/>
      <c r="D133" s="2" t="s">
        <v>235</v>
      </c>
      <c r="E133" s="288"/>
      <c r="F133" s="288"/>
      <c r="G133" s="2"/>
      <c r="H133" s="2"/>
      <c r="I133" s="2"/>
      <c r="J133" s="2"/>
      <c r="K133" s="2"/>
      <c r="L133" s="2"/>
      <c r="M133" s="319"/>
      <c r="N133" s="2"/>
    </row>
    <row r="134" spans="2:14" x14ac:dyDescent="0.25">
      <c r="B134" s="288" t="s">
        <v>237</v>
      </c>
      <c r="C134" s="316" t="s">
        <v>238</v>
      </c>
      <c r="D134" s="330">
        <v>0.42459893042956848</v>
      </c>
      <c r="E134" s="2"/>
      <c r="F134" s="2"/>
      <c r="G134" s="288" t="s">
        <v>237</v>
      </c>
      <c r="H134" s="316" t="s">
        <v>238</v>
      </c>
      <c r="I134" s="296">
        <v>0.42459893042956848</v>
      </c>
      <c r="J134" s="2"/>
      <c r="K134" s="288" t="s">
        <v>11</v>
      </c>
      <c r="L134" s="316" t="s">
        <v>239</v>
      </c>
      <c r="M134" s="296">
        <v>0.35483471030672581</v>
      </c>
      <c r="N134" s="2"/>
    </row>
    <row r="135" spans="2:14" x14ac:dyDescent="0.25">
      <c r="B135" s="288"/>
      <c r="C135" s="317" t="s">
        <v>240</v>
      </c>
      <c r="D135" s="332">
        <v>0.39275428552575814</v>
      </c>
      <c r="E135" s="2"/>
      <c r="F135" s="2"/>
      <c r="G135" s="288"/>
      <c r="H135" s="317" t="s">
        <v>240</v>
      </c>
      <c r="I135" s="301">
        <v>0.39275428552575814</v>
      </c>
      <c r="J135" s="2"/>
      <c r="K135" s="288"/>
      <c r="L135" s="317" t="s">
        <v>241</v>
      </c>
      <c r="M135" s="301">
        <v>0.3606495411483861</v>
      </c>
      <c r="N135" s="2"/>
    </row>
    <row r="136" spans="2:14" x14ac:dyDescent="0.25">
      <c r="B136" s="288"/>
      <c r="C136" s="317" t="s">
        <v>242</v>
      </c>
      <c r="D136" s="332">
        <v>0.39163471547076373</v>
      </c>
      <c r="E136" s="2"/>
      <c r="F136" s="2"/>
      <c r="G136" s="288"/>
      <c r="H136" s="317" t="s">
        <v>242</v>
      </c>
      <c r="I136" s="301">
        <v>0.39163471547076373</v>
      </c>
      <c r="J136" s="2"/>
      <c r="K136" s="288"/>
      <c r="L136" s="317" t="s">
        <v>243</v>
      </c>
      <c r="M136" s="301">
        <v>0.30536026420902462</v>
      </c>
      <c r="N136" s="2"/>
    </row>
    <row r="137" spans="2:14" x14ac:dyDescent="0.25">
      <c r="B137" s="288"/>
      <c r="C137" s="317" t="s">
        <v>244</v>
      </c>
      <c r="D137" s="332">
        <v>0.41044605454961708</v>
      </c>
      <c r="E137" s="2"/>
      <c r="F137" s="2"/>
      <c r="G137" s="288"/>
      <c r="H137" s="317" t="s">
        <v>244</v>
      </c>
      <c r="I137" s="301">
        <v>0.41044605454961708</v>
      </c>
      <c r="J137" s="2"/>
      <c r="K137" s="288"/>
      <c r="L137" s="317" t="s">
        <v>245</v>
      </c>
      <c r="M137" s="301">
        <v>0.40054426956022082</v>
      </c>
      <c r="N137" s="2"/>
    </row>
    <row r="138" spans="2:14" ht="15.75" thickBot="1" x14ac:dyDescent="0.3">
      <c r="B138" s="288"/>
      <c r="C138" s="318" t="s">
        <v>246</v>
      </c>
      <c r="D138" s="334">
        <v>0.4087882066571239</v>
      </c>
      <c r="E138" s="2"/>
      <c r="F138" s="2"/>
      <c r="G138" s="288"/>
      <c r="H138" s="318" t="s">
        <v>246</v>
      </c>
      <c r="I138" s="304">
        <v>0.4087882066571239</v>
      </c>
      <c r="J138" s="2"/>
      <c r="K138" s="288"/>
      <c r="L138" s="318" t="s">
        <v>247</v>
      </c>
      <c r="M138" s="304">
        <v>0.33431914788898026</v>
      </c>
      <c r="N138" s="2"/>
    </row>
    <row r="139" spans="2:14" ht="15.75" thickBot="1" x14ac:dyDescent="0.3">
      <c r="C139" s="2"/>
      <c r="D139" s="297"/>
      <c r="E139" s="2"/>
      <c r="F139" s="2"/>
      <c r="G139" s="288"/>
      <c r="H139" s="288"/>
      <c r="I139" s="315"/>
      <c r="J139" s="2"/>
      <c r="K139" s="288"/>
      <c r="L139" s="288"/>
      <c r="M139" s="293"/>
      <c r="N139" s="2"/>
    </row>
    <row r="140" spans="2:14" x14ac:dyDescent="0.25">
      <c r="B140" s="280" t="s">
        <v>11</v>
      </c>
      <c r="C140" s="316" t="s">
        <v>239</v>
      </c>
      <c r="D140" s="330">
        <v>0.35483471030672581</v>
      </c>
      <c r="E140" s="2"/>
      <c r="F140" s="2"/>
      <c r="G140" s="288"/>
      <c r="H140" s="288"/>
      <c r="I140" s="315">
        <f>AVERAGE(I134:I138)</f>
        <v>0.40564443852656629</v>
      </c>
      <c r="J140" s="2"/>
      <c r="K140" s="2"/>
      <c r="L140" s="2"/>
      <c r="M140" s="315"/>
      <c r="N140" s="2"/>
    </row>
    <row r="141" spans="2:14" ht="15.75" thickBot="1" x14ac:dyDescent="0.3">
      <c r="B141" s="280"/>
      <c r="C141" s="317" t="s">
        <v>241</v>
      </c>
      <c r="D141" s="332">
        <v>0.3606495411483861</v>
      </c>
      <c r="E141" s="2"/>
      <c r="F141" s="2"/>
      <c r="G141" s="2"/>
      <c r="H141" s="2"/>
      <c r="I141" s="315"/>
      <c r="J141" s="2"/>
      <c r="K141" s="2"/>
      <c r="L141" s="2"/>
      <c r="M141" s="315"/>
      <c r="N141" s="2"/>
    </row>
    <row r="142" spans="2:14" x14ac:dyDescent="0.25">
      <c r="B142" s="280"/>
      <c r="C142" s="317" t="s">
        <v>243</v>
      </c>
      <c r="D142" s="332">
        <v>0.30536026420902462</v>
      </c>
      <c r="E142" s="2"/>
      <c r="F142" s="2"/>
      <c r="G142" s="288" t="s">
        <v>237</v>
      </c>
      <c r="H142" s="316" t="s">
        <v>238</v>
      </c>
      <c r="I142" s="296">
        <f>I134/I140</f>
        <v>1.0467268625002013</v>
      </c>
      <c r="J142" s="2"/>
      <c r="K142" s="288" t="s">
        <v>11</v>
      </c>
      <c r="L142" s="316" t="s">
        <v>239</v>
      </c>
      <c r="M142" s="343">
        <f>M134/I140</f>
        <v>0.87474319035557824</v>
      </c>
      <c r="N142" s="2"/>
    </row>
    <row r="143" spans="2:14" x14ac:dyDescent="0.25">
      <c r="B143" s="280"/>
      <c r="C143" s="317" t="s">
        <v>245</v>
      </c>
      <c r="D143" s="332">
        <v>0.40054426956022082</v>
      </c>
      <c r="E143" s="2"/>
      <c r="F143" s="2"/>
      <c r="G143" s="288"/>
      <c r="H143" s="317" t="s">
        <v>240</v>
      </c>
      <c r="I143" s="301">
        <f>I135/I140</f>
        <v>0.9682230254465477</v>
      </c>
      <c r="J143" s="2"/>
      <c r="K143" s="288"/>
      <c r="L143" s="317" t="s">
        <v>241</v>
      </c>
      <c r="M143" s="344">
        <f>M135/I140</f>
        <v>0.88907798775297786</v>
      </c>
      <c r="N143" s="2"/>
    </row>
    <row r="144" spans="2:14" ht="15.75" thickBot="1" x14ac:dyDescent="0.3">
      <c r="B144" s="280"/>
      <c r="C144" s="318" t="s">
        <v>247</v>
      </c>
      <c r="D144" s="334">
        <v>0.33431914788898026</v>
      </c>
      <c r="E144" s="2"/>
      <c r="F144" s="2"/>
      <c r="G144" s="288"/>
      <c r="H144" s="317" t="s">
        <v>242</v>
      </c>
      <c r="I144" s="301">
        <f>I136/I140</f>
        <v>0.96546304663589011</v>
      </c>
      <c r="J144" s="2"/>
      <c r="K144" s="288"/>
      <c r="L144" s="317" t="s">
        <v>243</v>
      </c>
      <c r="M144" s="344">
        <f>M136/I140</f>
        <v>0.75277813574418351</v>
      </c>
      <c r="N144" s="2"/>
    </row>
    <row r="145" spans="2:14" x14ac:dyDescent="0.25">
      <c r="B145" s="280"/>
      <c r="C145" s="288"/>
      <c r="D145"/>
      <c r="E145" s="2"/>
      <c r="F145" s="2"/>
      <c r="G145" s="288"/>
      <c r="H145" s="317" t="s">
        <v>244</v>
      </c>
      <c r="I145" s="301">
        <f>I137/I140</f>
        <v>1.0118370069129798</v>
      </c>
      <c r="J145" s="2"/>
      <c r="K145" s="288"/>
      <c r="L145" s="317" t="s">
        <v>245</v>
      </c>
      <c r="M145" s="344">
        <f>M137/I140</f>
        <v>0.98742699644824183</v>
      </c>
      <c r="N145" s="2"/>
    </row>
    <row r="146" spans="2:14" ht="15.75" thickBot="1" x14ac:dyDescent="0.3">
      <c r="B146" s="280"/>
      <c r="C146" s="288"/>
      <c r="D146" s="2"/>
      <c r="E146" s="2"/>
      <c r="F146" s="2"/>
      <c r="G146" s="288"/>
      <c r="H146" s="318" t="s">
        <v>246</v>
      </c>
      <c r="I146" s="304">
        <f>I138/I140</f>
        <v>1.0077500585043808</v>
      </c>
      <c r="J146" s="2"/>
      <c r="K146" s="288"/>
      <c r="L146" s="318" t="s">
        <v>247</v>
      </c>
      <c r="M146" s="345">
        <f>M138/I140</f>
        <v>0.8241679563100559</v>
      </c>
      <c r="N146" s="2"/>
    </row>
    <row r="147" spans="2:14" x14ac:dyDescent="0.25">
      <c r="B147" s="280"/>
      <c r="C147" s="288"/>
      <c r="D147" s="2">
        <v>0.3091635269898611</v>
      </c>
      <c r="E147" s="2"/>
      <c r="F147" s="2"/>
      <c r="G147" s="288"/>
      <c r="H147" s="288"/>
      <c r="I147" s="286"/>
      <c r="J147" s="288"/>
      <c r="K147" s="288"/>
      <c r="L147" s="288"/>
      <c r="M147" s="286"/>
      <c r="N147" s="288"/>
    </row>
    <row r="148" spans="2:14" x14ac:dyDescent="0.25">
      <c r="B148" s="280"/>
      <c r="C148" s="288"/>
      <c r="D148" s="2"/>
      <c r="E148" s="2"/>
      <c r="F148" s="2"/>
      <c r="G148" s="288"/>
      <c r="H148" s="288" t="s">
        <v>66</v>
      </c>
      <c r="I148" s="293">
        <f>AVERAGE(I142:I146)</f>
        <v>1</v>
      </c>
      <c r="J148" s="307"/>
      <c r="K148" s="307"/>
      <c r="L148" s="307"/>
      <c r="M148" s="293">
        <f>AVERAGE(M142:M146)</f>
        <v>0.86563885332220747</v>
      </c>
    </row>
    <row r="149" spans="2:14" x14ac:dyDescent="0.25">
      <c r="B149" s="280"/>
      <c r="C149" s="288"/>
      <c r="D149" s="2"/>
      <c r="E149" s="2"/>
      <c r="F149" s="2"/>
      <c r="G149" s="288"/>
      <c r="H149" s="280"/>
      <c r="I149" s="293"/>
      <c r="J149" s="307"/>
      <c r="K149" s="307"/>
      <c r="L149" s="307"/>
      <c r="M149" s="293"/>
    </row>
    <row r="150" spans="2:14" x14ac:dyDescent="0.25">
      <c r="B150" s="280"/>
      <c r="C150" s="288"/>
      <c r="D150" s="2"/>
      <c r="E150" s="2"/>
      <c r="F150" s="2"/>
      <c r="G150" s="288"/>
      <c r="I150" s="293"/>
      <c r="J150" s="307"/>
      <c r="K150" s="307"/>
      <c r="L150" s="307" t="s">
        <v>108</v>
      </c>
      <c r="M150" s="293">
        <f>TTEST(I142:I146,M142:M146,2,2)</f>
        <v>1.1973172546819349E-2</v>
      </c>
      <c r="N150" t="s">
        <v>248</v>
      </c>
    </row>
    <row r="151" spans="2:14" x14ac:dyDescent="0.25">
      <c r="C151" s="2"/>
      <c r="D151" s="2"/>
      <c r="E151" s="2"/>
      <c r="F151" s="2"/>
      <c r="G151" s="288"/>
      <c r="H151" s="288"/>
      <c r="I151" s="288"/>
      <c r="J151" s="288"/>
      <c r="K151" s="288"/>
      <c r="L151" s="288"/>
      <c r="M151" s="288"/>
      <c r="N151" s="288"/>
    </row>
    <row r="152" spans="2:14" x14ac:dyDescent="0.25">
      <c r="C152" s="2"/>
      <c r="D152" s="328" t="s">
        <v>252</v>
      </c>
      <c r="E152" s="2"/>
      <c r="F152" s="2"/>
      <c r="G152" s="288"/>
      <c r="H152" s="288"/>
      <c r="I152" s="288"/>
      <c r="J152" s="288"/>
      <c r="K152" s="288"/>
      <c r="L152" s="288"/>
      <c r="M152" s="288"/>
      <c r="N152" s="288"/>
    </row>
    <row r="153" spans="2:14" ht="15.75" thickBot="1" x14ac:dyDescent="0.3">
      <c r="D153" t="s">
        <v>235</v>
      </c>
      <c r="E153" s="2"/>
      <c r="F153" s="2"/>
      <c r="I153"/>
      <c r="M153"/>
      <c r="N153" s="288"/>
    </row>
    <row r="154" spans="2:14" x14ac:dyDescent="0.25">
      <c r="B154" s="288" t="s">
        <v>237</v>
      </c>
      <c r="C154" s="316" t="s">
        <v>238</v>
      </c>
      <c r="D154" s="346">
        <v>0.2312469071849993</v>
      </c>
      <c r="E154" s="2"/>
      <c r="F154" s="2"/>
      <c r="G154" s="288" t="s">
        <v>237</v>
      </c>
      <c r="H154" s="316" t="s">
        <v>238</v>
      </c>
      <c r="I154" s="347">
        <v>0.2312469071849993</v>
      </c>
      <c r="J154" s="288"/>
      <c r="K154" s="288" t="s">
        <v>11</v>
      </c>
      <c r="L154" s="316" t="s">
        <v>239</v>
      </c>
      <c r="M154" s="347">
        <v>0.143443289267458</v>
      </c>
      <c r="N154" s="288"/>
    </row>
    <row r="155" spans="2:14" x14ac:dyDescent="0.25">
      <c r="B155" s="288"/>
      <c r="C155" s="317" t="s">
        <v>240</v>
      </c>
      <c r="D155" s="348">
        <v>0.33410317301947823</v>
      </c>
      <c r="E155" s="2"/>
      <c r="F155" s="2"/>
      <c r="G155" s="288"/>
      <c r="H155" s="317" t="s">
        <v>240</v>
      </c>
      <c r="I155" s="349">
        <v>0.33410317301947823</v>
      </c>
      <c r="J155" s="288"/>
      <c r="K155" s="288"/>
      <c r="L155" s="317" t="s">
        <v>241</v>
      </c>
      <c r="M155" s="349">
        <v>0.18928992014223242</v>
      </c>
      <c r="N155" s="288"/>
    </row>
    <row r="156" spans="2:14" x14ac:dyDescent="0.25">
      <c r="B156" s="288"/>
      <c r="C156" s="317" t="s">
        <v>242</v>
      </c>
      <c r="D156" s="348">
        <v>0.26892290126075419</v>
      </c>
      <c r="E156" s="2"/>
      <c r="F156" s="2"/>
      <c r="G156" s="288"/>
      <c r="H156" s="317" t="s">
        <v>242</v>
      </c>
      <c r="I156" s="349">
        <v>0.26892290126075419</v>
      </c>
      <c r="J156" s="288"/>
      <c r="K156" s="288"/>
      <c r="L156" s="317" t="s">
        <v>243</v>
      </c>
      <c r="M156" s="349">
        <v>0.16901824701482748</v>
      </c>
      <c r="N156" s="288"/>
    </row>
    <row r="157" spans="2:14" x14ac:dyDescent="0.25">
      <c r="B157" s="288"/>
      <c r="C157" s="317" t="s">
        <v>244</v>
      </c>
      <c r="D157" s="348">
        <v>0.24312587853528911</v>
      </c>
      <c r="E157" s="2"/>
      <c r="F157" s="2"/>
      <c r="G157" s="288"/>
      <c r="H157" s="317" t="s">
        <v>244</v>
      </c>
      <c r="I157" s="349">
        <v>0.24312587853528911</v>
      </c>
      <c r="J157" s="288"/>
      <c r="K157" s="288"/>
      <c r="L157" s="317" t="s">
        <v>245</v>
      </c>
      <c r="M157" s="349">
        <v>0.25525897773990491</v>
      </c>
      <c r="N157" s="288"/>
    </row>
    <row r="158" spans="2:14" ht="15.75" thickBot="1" x14ac:dyDescent="0.3">
      <c r="B158" s="288"/>
      <c r="C158" s="318" t="s">
        <v>246</v>
      </c>
      <c r="D158" s="350">
        <v>0.26660187172448629</v>
      </c>
      <c r="E158" s="2"/>
      <c r="F158" s="2"/>
      <c r="G158" s="288"/>
      <c r="H158" s="318" t="s">
        <v>246</v>
      </c>
      <c r="I158" s="351">
        <v>0.26660187172448629</v>
      </c>
      <c r="J158" s="288"/>
      <c r="K158" s="288"/>
      <c r="L158" s="318" t="s">
        <v>247</v>
      </c>
      <c r="M158" s="351">
        <v>0.20484878273558663</v>
      </c>
      <c r="N158" s="288"/>
    </row>
    <row r="159" spans="2:14" ht="15.75" thickBot="1" x14ac:dyDescent="0.3">
      <c r="D159"/>
      <c r="E159" s="2"/>
      <c r="F159" s="2"/>
      <c r="G159" s="288"/>
      <c r="H159" s="288"/>
      <c r="I159" s="288"/>
      <c r="J159" s="288"/>
      <c r="K159" s="288"/>
      <c r="L159" s="288"/>
      <c r="M159" s="288"/>
      <c r="N159" s="288"/>
    </row>
    <row r="160" spans="2:14" x14ac:dyDescent="0.25">
      <c r="B160" s="280" t="s">
        <v>11</v>
      </c>
      <c r="C160" s="316" t="s">
        <v>239</v>
      </c>
      <c r="D160" s="346">
        <v>0.143443289267458</v>
      </c>
      <c r="E160"/>
      <c r="G160" s="288"/>
      <c r="H160" s="288"/>
      <c r="I160" s="288">
        <f>AVERAGE(I154:I158)</f>
        <v>0.26880014634500138</v>
      </c>
      <c r="J160" s="288"/>
      <c r="K160" s="288"/>
      <c r="L160" s="288"/>
      <c r="M160" s="288"/>
      <c r="N160" s="288"/>
    </row>
    <row r="161" spans="2:14" ht="15.75" thickBot="1" x14ac:dyDescent="0.3">
      <c r="B161" s="280"/>
      <c r="C161" s="317" t="s">
        <v>241</v>
      </c>
      <c r="D161" s="348">
        <v>0.18928992014223242</v>
      </c>
      <c r="E161"/>
      <c r="G161" s="288"/>
      <c r="H161" s="288"/>
      <c r="I161" s="288"/>
      <c r="J161" s="288"/>
      <c r="K161" s="288"/>
      <c r="L161" s="288"/>
      <c r="M161" s="288"/>
      <c r="N161" s="288"/>
    </row>
    <row r="162" spans="2:14" x14ac:dyDescent="0.25">
      <c r="B162" s="280"/>
      <c r="C162" s="317" t="s">
        <v>243</v>
      </c>
      <c r="D162" s="348">
        <v>0.16901824701482748</v>
      </c>
      <c r="E162"/>
      <c r="G162" s="288" t="s">
        <v>237</v>
      </c>
      <c r="H162" s="316" t="s">
        <v>238</v>
      </c>
      <c r="I162" s="347">
        <f>I154/I160</f>
        <v>0.86029308513916136</v>
      </c>
      <c r="J162" s="288"/>
      <c r="K162" s="288" t="s">
        <v>11</v>
      </c>
      <c r="L162" s="316" t="s">
        <v>239</v>
      </c>
      <c r="M162" s="352">
        <f>M154/I160</f>
        <v>0.53364289870344961</v>
      </c>
      <c r="N162" s="288"/>
    </row>
    <row r="163" spans="2:14" x14ac:dyDescent="0.25">
      <c r="B163" s="280"/>
      <c r="C163" s="317" t="s">
        <v>245</v>
      </c>
      <c r="D163" s="348">
        <v>0.25525897773990491</v>
      </c>
      <c r="E163"/>
      <c r="G163" s="288"/>
      <c r="H163" s="317" t="s">
        <v>240</v>
      </c>
      <c r="I163" s="349">
        <f>I155/I160</f>
        <v>1.2429426753014534</v>
      </c>
      <c r="J163" s="288"/>
      <c r="K163" s="288"/>
      <c r="L163" s="317" t="s">
        <v>241</v>
      </c>
      <c r="M163" s="353">
        <f>M155/I160</f>
        <v>0.70420318856255881</v>
      </c>
      <c r="N163" s="288"/>
    </row>
    <row r="164" spans="2:14" ht="15.75" thickBot="1" x14ac:dyDescent="0.3">
      <c r="B164" s="280"/>
      <c r="C164" s="318" t="s">
        <v>247</v>
      </c>
      <c r="D164" s="350">
        <v>0.20484878273558663</v>
      </c>
      <c r="E164"/>
      <c r="G164" s="288"/>
      <c r="H164" s="317" t="s">
        <v>242</v>
      </c>
      <c r="I164" s="349">
        <f>I156/I160</f>
        <v>1.0004566772653287</v>
      </c>
      <c r="J164" s="288"/>
      <c r="K164" s="288"/>
      <c r="L164" s="317" t="s">
        <v>243</v>
      </c>
      <c r="M164" s="353">
        <f>M156/I160</f>
        <v>0.62878777899880622</v>
      </c>
      <c r="N164" s="288"/>
    </row>
    <row r="165" spans="2:14" x14ac:dyDescent="0.25">
      <c r="B165" s="288"/>
      <c r="C165" s="288"/>
      <c r="D165"/>
      <c r="E165"/>
      <c r="G165" s="288"/>
      <c r="H165" s="317" t="s">
        <v>244</v>
      </c>
      <c r="I165" s="349">
        <f>I157/I160</f>
        <v>0.90448566282862175</v>
      </c>
      <c r="J165" s="288"/>
      <c r="K165" s="288"/>
      <c r="L165" s="317" t="s">
        <v>245</v>
      </c>
      <c r="M165" s="353">
        <f>M157/I160</f>
        <v>0.94962365612808652</v>
      </c>
      <c r="N165" s="288"/>
    </row>
    <row r="166" spans="2:14" ht="15.75" thickBot="1" x14ac:dyDescent="0.3">
      <c r="B166" s="288"/>
      <c r="C166" s="288"/>
      <c r="D166"/>
      <c r="E166"/>
      <c r="G166" s="288"/>
      <c r="H166" s="318" t="s">
        <v>246</v>
      </c>
      <c r="I166" s="351">
        <f>I158/I160</f>
        <v>0.99182189946543542</v>
      </c>
      <c r="J166" s="288"/>
      <c r="K166" s="288"/>
      <c r="L166" s="318" t="s">
        <v>247</v>
      </c>
      <c r="M166" s="354">
        <f>M158/I160</f>
        <v>0.76208583038740596</v>
      </c>
      <c r="N166" s="288"/>
    </row>
    <row r="167" spans="2:14" x14ac:dyDescent="0.25">
      <c r="B167" s="288"/>
      <c r="C167" s="288"/>
      <c r="D167"/>
      <c r="E167"/>
      <c r="G167" s="288"/>
      <c r="H167" s="288"/>
      <c r="I167"/>
      <c r="J167" s="288"/>
      <c r="K167" s="288"/>
      <c r="L167" s="288"/>
      <c r="M167"/>
      <c r="N167" s="288"/>
    </row>
    <row r="168" spans="2:14" x14ac:dyDescent="0.25">
      <c r="B168" s="288"/>
      <c r="C168" s="288"/>
      <c r="D168"/>
      <c r="E168"/>
      <c r="G168" s="288"/>
      <c r="H168" s="288" t="s">
        <v>66</v>
      </c>
      <c r="I168" s="293">
        <f>AVERAGE(I162:I166)</f>
        <v>1</v>
      </c>
      <c r="J168" s="307"/>
      <c r="K168" s="307"/>
      <c r="L168" s="307"/>
      <c r="M168" s="293">
        <f>AVERAGE(M162:M166)</f>
        <v>0.71566867055606143</v>
      </c>
    </row>
    <row r="169" spans="2:14" x14ac:dyDescent="0.25">
      <c r="B169" s="288"/>
      <c r="C169" s="288"/>
      <c r="D169"/>
      <c r="E169"/>
      <c r="G169" s="288"/>
      <c r="H169" s="280"/>
      <c r="I169" s="293"/>
      <c r="J169" s="307"/>
      <c r="K169" s="307"/>
      <c r="L169" s="307"/>
      <c r="M169" s="293"/>
    </row>
    <row r="170" spans="2:14" x14ac:dyDescent="0.25">
      <c r="D170"/>
      <c r="E170"/>
      <c r="G170" s="288"/>
      <c r="I170" s="293"/>
      <c r="J170" s="307"/>
      <c r="K170" s="307"/>
      <c r="L170" s="307" t="s">
        <v>108</v>
      </c>
      <c r="M170" s="293">
        <f>TTEST(I162:I166,M162:M166,2,2)</f>
        <v>1.8344413403602964E-2</v>
      </c>
      <c r="N170" t="s">
        <v>248</v>
      </c>
    </row>
    <row r="171" spans="2:14" x14ac:dyDescent="0.25">
      <c r="D171"/>
      <c r="E171"/>
      <c r="G171" s="288"/>
      <c r="H171" s="288"/>
      <c r="I171" s="288"/>
      <c r="J171" s="288"/>
      <c r="K171" s="288"/>
      <c r="L171" s="288"/>
      <c r="M171" s="288"/>
      <c r="N171" s="288"/>
    </row>
    <row r="172" spans="2:14" x14ac:dyDescent="0.25">
      <c r="D172" s="328" t="s">
        <v>253</v>
      </c>
      <c r="E172"/>
      <c r="G172" s="288"/>
      <c r="H172" s="288"/>
      <c r="I172" s="288"/>
      <c r="J172" s="288"/>
      <c r="K172" s="288"/>
      <c r="L172" s="288"/>
      <c r="M172" s="288"/>
      <c r="N172" s="288"/>
    </row>
    <row r="173" spans="2:14" ht="15.75" thickBot="1" x14ac:dyDescent="0.3">
      <c r="D173" t="s">
        <v>235</v>
      </c>
      <c r="E173" s="2" t="s">
        <v>236</v>
      </c>
      <c r="G173" s="288"/>
      <c r="H173" s="288"/>
      <c r="I173" s="288"/>
      <c r="J173" s="288"/>
      <c r="K173" s="288"/>
      <c r="L173" s="288"/>
      <c r="M173" s="298"/>
      <c r="N173" s="298"/>
    </row>
    <row r="174" spans="2:14" x14ac:dyDescent="0.25">
      <c r="B174" s="288" t="s">
        <v>237</v>
      </c>
      <c r="C174" s="316" t="s">
        <v>238</v>
      </c>
      <c r="D174" s="355">
        <v>2.9805015269350321E-2</v>
      </c>
      <c r="E174" s="330">
        <v>2.9805015269350319</v>
      </c>
      <c r="G174" s="288" t="s">
        <v>237</v>
      </c>
      <c r="H174" s="316" t="s">
        <v>238</v>
      </c>
      <c r="I174" s="330">
        <v>2.9805015269350319</v>
      </c>
      <c r="J174" s="297"/>
      <c r="K174" s="288" t="s">
        <v>11</v>
      </c>
      <c r="L174" s="316" t="s">
        <v>239</v>
      </c>
      <c r="M174" s="330">
        <v>0.53802380214170709</v>
      </c>
      <c r="N174" s="298"/>
    </row>
    <row r="175" spans="2:14" x14ac:dyDescent="0.25">
      <c r="B175" s="288"/>
      <c r="C175" s="317" t="s">
        <v>240</v>
      </c>
      <c r="D175" s="308">
        <v>2.1456827015477988E-2</v>
      </c>
      <c r="E175" s="332">
        <v>2.1456827015477988</v>
      </c>
      <c r="G175" s="288"/>
      <c r="H175" s="317" t="s">
        <v>240</v>
      </c>
      <c r="I175" s="332">
        <v>2.1456827015477988</v>
      </c>
      <c r="J175" s="297"/>
      <c r="K175" s="288"/>
      <c r="L175" s="317" t="s">
        <v>241</v>
      </c>
      <c r="M175" s="332">
        <v>1.352716034052474</v>
      </c>
      <c r="N175" s="298"/>
    </row>
    <row r="176" spans="2:14" x14ac:dyDescent="0.25">
      <c r="B176" s="288"/>
      <c r="C176" s="317" t="s">
        <v>242</v>
      </c>
      <c r="D176" s="308">
        <v>0.10096528157006229</v>
      </c>
      <c r="E176" s="332">
        <v>10.09652815700623</v>
      </c>
      <c r="G176" s="288"/>
      <c r="H176" s="317" t="s">
        <v>242</v>
      </c>
      <c r="I176" s="332">
        <v>10.09652815700623</v>
      </c>
      <c r="J176" s="297"/>
      <c r="K176" s="288"/>
      <c r="L176" s="317" t="s">
        <v>243</v>
      </c>
      <c r="M176" s="332">
        <v>1.6730034666762963</v>
      </c>
      <c r="N176" s="298"/>
    </row>
    <row r="177" spans="2:14" x14ac:dyDescent="0.25">
      <c r="B177" s="288"/>
      <c r="C177" s="317" t="s">
        <v>244</v>
      </c>
      <c r="D177" s="308">
        <v>3.4748841770408045E-2</v>
      </c>
      <c r="E177" s="332">
        <v>3.4748841770408045</v>
      </c>
      <c r="G177" s="288"/>
      <c r="H177" s="317" t="s">
        <v>244</v>
      </c>
      <c r="I177" s="332">
        <v>3.4748841770408045</v>
      </c>
      <c r="J177" s="297"/>
      <c r="K177" s="288"/>
      <c r="L177" s="317" t="s">
        <v>245</v>
      </c>
      <c r="M177" s="332">
        <v>4.2296039896687967</v>
      </c>
      <c r="N177" s="297"/>
    </row>
    <row r="178" spans="2:14" ht="15.75" thickBot="1" x14ac:dyDescent="0.3">
      <c r="B178" s="288"/>
      <c r="C178" s="318" t="s">
        <v>246</v>
      </c>
      <c r="D178" s="356">
        <v>1.7612686753763301E-2</v>
      </c>
      <c r="E178" s="334">
        <v>1.76126867537633</v>
      </c>
      <c r="G178" s="288"/>
      <c r="H178" s="318" t="s">
        <v>246</v>
      </c>
      <c r="I178" s="334">
        <v>1.76126867537633</v>
      </c>
      <c r="J178" s="297"/>
      <c r="K178" s="288"/>
      <c r="L178" s="318" t="s">
        <v>247</v>
      </c>
      <c r="M178" s="334">
        <v>4.0180274351962</v>
      </c>
      <c r="N178" s="297"/>
    </row>
    <row r="179" spans="2:14" ht="15.75" thickBot="1" x14ac:dyDescent="0.3">
      <c r="D179" s="307"/>
      <c r="E179" s="307"/>
      <c r="G179" s="288"/>
      <c r="H179" s="288"/>
      <c r="I179" s="307"/>
      <c r="J179" s="297"/>
      <c r="K179" s="288"/>
      <c r="L179" s="288"/>
      <c r="M179" s="307"/>
      <c r="N179" s="297"/>
    </row>
    <row r="180" spans="2:14" x14ac:dyDescent="0.25">
      <c r="B180" s="280" t="s">
        <v>11</v>
      </c>
      <c r="C180" s="316" t="s">
        <v>239</v>
      </c>
      <c r="D180" s="355">
        <v>5.3802380214170711E-3</v>
      </c>
      <c r="E180" s="330">
        <v>0.53802380214170709</v>
      </c>
      <c r="G180" s="288"/>
      <c r="H180" s="288"/>
      <c r="I180" s="297">
        <f>AVERAGE(I174:I178)</f>
        <v>4.0917730475812393</v>
      </c>
      <c r="J180" s="297"/>
      <c r="K180" s="288"/>
      <c r="L180" s="288"/>
      <c r="M180" s="297"/>
      <c r="N180" s="297"/>
    </row>
    <row r="181" spans="2:14" ht="15.75" thickBot="1" x14ac:dyDescent="0.3">
      <c r="B181" s="280"/>
      <c r="C181" s="317" t="s">
        <v>241</v>
      </c>
      <c r="D181" s="308">
        <v>1.352716034052474E-2</v>
      </c>
      <c r="E181" s="332">
        <v>1.352716034052474</v>
      </c>
      <c r="G181" s="288"/>
      <c r="H181" s="288"/>
      <c r="I181" s="307"/>
      <c r="J181" s="297"/>
      <c r="K181" s="288"/>
      <c r="L181" s="288"/>
      <c r="M181" s="297"/>
      <c r="N181" s="297"/>
    </row>
    <row r="182" spans="2:14" x14ac:dyDescent="0.25">
      <c r="B182" s="280"/>
      <c r="C182" s="317" t="s">
        <v>243</v>
      </c>
      <c r="D182" s="308">
        <v>1.6730034666762962E-2</v>
      </c>
      <c r="E182" s="332">
        <v>1.6730034666762963</v>
      </c>
      <c r="G182" s="288" t="s">
        <v>237</v>
      </c>
      <c r="H182" s="316" t="s">
        <v>238</v>
      </c>
      <c r="I182" s="330">
        <f>I174/I180</f>
        <v>0.72841320676299215</v>
      </c>
      <c r="J182" s="297"/>
      <c r="K182" s="288" t="s">
        <v>11</v>
      </c>
      <c r="L182" s="316" t="s">
        <v>239</v>
      </c>
      <c r="M182" s="336">
        <f>M174/I180</f>
        <v>0.13148916029439803</v>
      </c>
      <c r="N182" s="297"/>
    </row>
    <row r="183" spans="2:14" x14ac:dyDescent="0.25">
      <c r="B183" s="280"/>
      <c r="C183" s="317" t="s">
        <v>245</v>
      </c>
      <c r="D183" s="308">
        <v>4.2296039896687967E-2</v>
      </c>
      <c r="E183" s="332">
        <v>4.2296039896687967</v>
      </c>
      <c r="G183" s="288"/>
      <c r="H183" s="317" t="s">
        <v>240</v>
      </c>
      <c r="I183" s="332">
        <f>I175/I180</f>
        <v>0.52438947043169259</v>
      </c>
      <c r="J183" s="297"/>
      <c r="K183" s="288"/>
      <c r="L183" s="317" t="s">
        <v>241</v>
      </c>
      <c r="M183" s="338">
        <f>M175/I180</f>
        <v>0.33059410146222601</v>
      </c>
      <c r="N183" s="297"/>
    </row>
    <row r="184" spans="2:14" ht="15.75" thickBot="1" x14ac:dyDescent="0.3">
      <c r="B184" s="280"/>
      <c r="C184" s="318" t="s">
        <v>247</v>
      </c>
      <c r="D184" s="356">
        <v>4.0180274351962003E-2</v>
      </c>
      <c r="E184" s="334">
        <v>4.0180274351962</v>
      </c>
      <c r="G184" s="288"/>
      <c r="H184" s="317" t="s">
        <v>242</v>
      </c>
      <c r="I184" s="332">
        <f>I176/I180</f>
        <v>2.4675191022567997</v>
      </c>
      <c r="J184" s="297"/>
      <c r="K184" s="288"/>
      <c r="L184" s="317" t="s">
        <v>243</v>
      </c>
      <c r="M184" s="338">
        <f>M176/I180</f>
        <v>0.40887005394037068</v>
      </c>
      <c r="N184" s="297"/>
    </row>
    <row r="185" spans="2:14" x14ac:dyDescent="0.25">
      <c r="B185" s="288"/>
      <c r="D185"/>
      <c r="E185"/>
      <c r="G185" s="288"/>
      <c r="H185" s="317" t="s">
        <v>244</v>
      </c>
      <c r="I185" s="332">
        <f>I177/I180</f>
        <v>0.84923678235157862</v>
      </c>
      <c r="J185" s="297"/>
      <c r="K185" s="288"/>
      <c r="L185" s="317" t="s">
        <v>245</v>
      </c>
      <c r="M185" s="338">
        <f>M177/I180</f>
        <v>1.0336848941729633</v>
      </c>
      <c r="N185" s="297"/>
    </row>
    <row r="186" spans="2:14" ht="15.75" thickBot="1" x14ac:dyDescent="0.3">
      <c r="B186" s="288"/>
      <c r="D186"/>
      <c r="E186"/>
      <c r="G186" s="288"/>
      <c r="H186" s="318" t="s">
        <v>246</v>
      </c>
      <c r="I186" s="334">
        <f>I178/I180</f>
        <v>0.43044143819693637</v>
      </c>
      <c r="J186" s="297"/>
      <c r="K186" s="288"/>
      <c r="L186" s="318" t="s">
        <v>247</v>
      </c>
      <c r="M186" s="339">
        <f>M178/I180</f>
        <v>0.98197710099570834</v>
      </c>
      <c r="N186" s="297"/>
    </row>
    <row r="187" spans="2:14" x14ac:dyDescent="0.25">
      <c r="B187" s="288"/>
      <c r="D187"/>
      <c r="E187"/>
      <c r="G187" s="288"/>
      <c r="H187" s="288"/>
      <c r="I187" s="308"/>
      <c r="J187" s="298"/>
      <c r="K187" s="288"/>
      <c r="L187" s="288"/>
      <c r="M187" s="308"/>
      <c r="N187" s="297"/>
    </row>
    <row r="188" spans="2:14" x14ac:dyDescent="0.25">
      <c r="D188"/>
      <c r="E188"/>
      <c r="G188" s="288"/>
      <c r="H188" s="288" t="s">
        <v>66</v>
      </c>
      <c r="I188" s="293">
        <f>AVERAGE(I182:I186)</f>
        <v>1</v>
      </c>
      <c r="J188" s="307"/>
      <c r="K188" s="307"/>
      <c r="L188" s="307"/>
      <c r="M188" s="293">
        <f>AVERAGE(M182:M186)</f>
        <v>0.57732306217313334</v>
      </c>
      <c r="N188" s="307"/>
    </row>
    <row r="189" spans="2:14" x14ac:dyDescent="0.25">
      <c r="D189"/>
      <c r="E189"/>
      <c r="G189" s="288"/>
      <c r="H189" s="280"/>
      <c r="I189" s="293"/>
      <c r="J189" s="307"/>
      <c r="K189" s="307"/>
      <c r="L189" s="307"/>
      <c r="M189" s="293"/>
      <c r="N189" s="307"/>
    </row>
    <row r="190" spans="2:14" x14ac:dyDescent="0.25">
      <c r="D190"/>
      <c r="E190"/>
      <c r="G190" s="288"/>
      <c r="I190" s="293"/>
      <c r="J190" s="307"/>
      <c r="K190" s="307"/>
      <c r="L190" s="307" t="s">
        <v>108</v>
      </c>
      <c r="M190" s="293">
        <f>TTEST(I182:I186,M182:M186,2,2)</f>
        <v>0.33932033987915455</v>
      </c>
      <c r="N190" s="307" t="s">
        <v>248</v>
      </c>
    </row>
    <row r="191" spans="2:14" x14ac:dyDescent="0.25">
      <c r="D191"/>
      <c r="E191"/>
      <c r="G191" s="288"/>
      <c r="H191" s="288"/>
      <c r="I191" s="280"/>
      <c r="J191" s="288"/>
      <c r="K191" s="288"/>
      <c r="L191" s="288"/>
      <c r="M191" s="288"/>
      <c r="N191" s="2"/>
    </row>
    <row r="192" spans="2:14" ht="15.75" thickBot="1" x14ac:dyDescent="0.3">
      <c r="D192" s="328" t="s">
        <v>24</v>
      </c>
      <c r="E192" s="2"/>
      <c r="F192" s="2"/>
      <c r="G192" s="288"/>
      <c r="H192" s="288"/>
      <c r="I192" s="288"/>
      <c r="J192" s="288"/>
      <c r="K192" s="288"/>
      <c r="L192" s="288"/>
      <c r="M192" s="288"/>
      <c r="N192" s="2"/>
    </row>
    <row r="193" spans="1:14" ht="15.75" thickBot="1" x14ac:dyDescent="0.3">
      <c r="D193" t="s">
        <v>235</v>
      </c>
      <c r="E193" s="2"/>
      <c r="F193" s="2"/>
      <c r="G193" s="288" t="s">
        <v>237</v>
      </c>
      <c r="H193" s="316" t="s">
        <v>238</v>
      </c>
      <c r="I193" s="347">
        <v>0.34092019685661651</v>
      </c>
      <c r="J193" s="2"/>
      <c r="K193" s="288" t="s">
        <v>11</v>
      </c>
      <c r="L193" s="316" t="s">
        <v>239</v>
      </c>
      <c r="M193" s="347">
        <v>0.18367396467098449</v>
      </c>
      <c r="N193" s="2"/>
    </row>
    <row r="194" spans="1:14" x14ac:dyDescent="0.25">
      <c r="B194" s="288" t="s">
        <v>237</v>
      </c>
      <c r="C194" s="316" t="s">
        <v>238</v>
      </c>
      <c r="D194" s="346">
        <v>0.34092019685661651</v>
      </c>
      <c r="E194" s="2"/>
      <c r="F194" s="2"/>
      <c r="G194" s="288"/>
      <c r="H194" s="317" t="s">
        <v>240</v>
      </c>
      <c r="I194" s="349">
        <v>0.27707829170367693</v>
      </c>
      <c r="J194" s="2"/>
      <c r="K194" s="288"/>
      <c r="L194" s="317" t="s">
        <v>241</v>
      </c>
      <c r="M194" s="349">
        <v>0.22251936930379299</v>
      </c>
      <c r="N194" s="2"/>
    </row>
    <row r="195" spans="1:14" x14ac:dyDescent="0.25">
      <c r="B195" s="288"/>
      <c r="C195" s="317" t="s">
        <v>240</v>
      </c>
      <c r="D195" s="348">
        <v>0.27707829170367693</v>
      </c>
      <c r="E195" s="2"/>
      <c r="F195" s="2"/>
      <c r="G195" s="288"/>
      <c r="H195" s="317" t="s">
        <v>242</v>
      </c>
      <c r="I195" s="349">
        <v>0.2134708606529184</v>
      </c>
      <c r="J195" s="2"/>
      <c r="K195" s="288"/>
      <c r="L195" s="317" t="s">
        <v>243</v>
      </c>
      <c r="M195" s="349">
        <v>0.19731660090737335</v>
      </c>
      <c r="N195" s="2"/>
    </row>
    <row r="196" spans="1:14" x14ac:dyDescent="0.25">
      <c r="B196" s="288"/>
      <c r="C196" s="317" t="s">
        <v>242</v>
      </c>
      <c r="D196" s="348">
        <v>0.2134708606529184</v>
      </c>
      <c r="E196" s="2"/>
      <c r="F196" s="2"/>
      <c r="G196" s="288"/>
      <c r="H196" s="317" t="s">
        <v>244</v>
      </c>
      <c r="I196" s="349">
        <v>0.24088926955341283</v>
      </c>
      <c r="J196" s="2"/>
      <c r="K196" s="288"/>
      <c r="L196" s="317" t="s">
        <v>245</v>
      </c>
      <c r="M196" s="349">
        <v>0.12102415628176201</v>
      </c>
      <c r="N196" s="2"/>
    </row>
    <row r="197" spans="1:14" ht="15.75" thickBot="1" x14ac:dyDescent="0.3">
      <c r="B197" s="288"/>
      <c r="C197" s="317" t="s">
        <v>244</v>
      </c>
      <c r="D197" s="348">
        <v>0.24088926955341283</v>
      </c>
      <c r="E197" s="2"/>
      <c r="F197" s="2"/>
      <c r="G197" s="288"/>
      <c r="H197" s="318" t="s">
        <v>246</v>
      </c>
      <c r="I197" s="351">
        <v>0.23587462799105841</v>
      </c>
      <c r="J197" s="2"/>
      <c r="K197" s="288"/>
      <c r="L197" s="318" t="s">
        <v>247</v>
      </c>
      <c r="M197" s="351">
        <v>8.4942549729458999E-2</v>
      </c>
      <c r="N197" s="2"/>
    </row>
    <row r="198" spans="1:14" ht="15.75" thickBot="1" x14ac:dyDescent="0.3">
      <c r="B198" s="288"/>
      <c r="C198" s="318" t="s">
        <v>246</v>
      </c>
      <c r="D198" s="350">
        <v>0.23587462799105841</v>
      </c>
      <c r="E198" s="2"/>
      <c r="F198" s="2"/>
      <c r="G198" s="288"/>
      <c r="H198" s="288"/>
      <c r="I198" s="2"/>
      <c r="J198" s="2"/>
      <c r="K198" s="288"/>
      <c r="L198" s="288"/>
      <c r="M198" s="2"/>
      <c r="N198" s="2"/>
    </row>
    <row r="199" spans="1:14" ht="15.75" thickBot="1" x14ac:dyDescent="0.3">
      <c r="D199"/>
      <c r="E199" s="2"/>
      <c r="F199" s="2"/>
      <c r="G199" s="288"/>
      <c r="H199" s="288"/>
      <c r="I199" s="2">
        <f>AVERAGE(I193:I197)</f>
        <v>0.26164664935153659</v>
      </c>
      <c r="J199" s="2"/>
      <c r="K199" s="288"/>
      <c r="L199" s="288"/>
      <c r="M199" s="2"/>
      <c r="N199" s="2"/>
    </row>
    <row r="200" spans="1:14" ht="15.75" thickBot="1" x14ac:dyDescent="0.3">
      <c r="B200" s="280" t="s">
        <v>11</v>
      </c>
      <c r="C200" s="316" t="s">
        <v>239</v>
      </c>
      <c r="D200" s="346">
        <v>0.18367396467098449</v>
      </c>
      <c r="E200" s="2"/>
      <c r="F200" s="2"/>
      <c r="G200" s="288"/>
      <c r="H200" s="288"/>
      <c r="I200" s="2"/>
      <c r="J200" s="2"/>
      <c r="K200" s="288"/>
      <c r="L200" s="288"/>
      <c r="M200" s="2"/>
      <c r="N200" s="2"/>
    </row>
    <row r="201" spans="1:14" x14ac:dyDescent="0.25">
      <c r="B201" s="280"/>
      <c r="C201" s="317" t="s">
        <v>241</v>
      </c>
      <c r="D201" s="348">
        <v>0.22251936930379299</v>
      </c>
      <c r="E201" s="2"/>
      <c r="F201" s="2"/>
      <c r="G201" s="288" t="s">
        <v>237</v>
      </c>
      <c r="H201" s="316" t="s">
        <v>238</v>
      </c>
      <c r="I201" s="347">
        <f>I193/I199</f>
        <v>1.3029794102143137</v>
      </c>
      <c r="J201" s="2"/>
      <c r="K201" s="288" t="s">
        <v>11</v>
      </c>
      <c r="L201" s="316" t="s">
        <v>239</v>
      </c>
      <c r="M201" s="352">
        <f>M193/I199</f>
        <v>0.70199242041203613</v>
      </c>
      <c r="N201" s="2"/>
    </row>
    <row r="202" spans="1:14" x14ac:dyDescent="0.25">
      <c r="B202" s="280"/>
      <c r="C202" s="317" t="s">
        <v>243</v>
      </c>
      <c r="D202" s="348">
        <v>0.19731660090737335</v>
      </c>
      <c r="E202" s="2"/>
      <c r="F202" s="2"/>
      <c r="G202" s="288"/>
      <c r="H202" s="317" t="s">
        <v>240</v>
      </c>
      <c r="I202" s="349">
        <f>I194/I199</f>
        <v>1.0589789412185711</v>
      </c>
      <c r="J202" s="2"/>
      <c r="K202" s="288"/>
      <c r="L202" s="317" t="s">
        <v>241</v>
      </c>
      <c r="M202" s="353">
        <f>M194/I199</f>
        <v>0.85045755355661379</v>
      </c>
      <c r="N202" s="2"/>
    </row>
    <row r="203" spans="1:14" x14ac:dyDescent="0.25">
      <c r="B203" s="280"/>
      <c r="C203" s="317" t="s">
        <v>245</v>
      </c>
      <c r="D203" s="348">
        <v>0.12102415628176201</v>
      </c>
      <c r="E203" s="2"/>
      <c r="F203" s="2"/>
      <c r="G203" s="288"/>
      <c r="H203" s="317" t="s">
        <v>242</v>
      </c>
      <c r="I203" s="349">
        <f>I195/I199</f>
        <v>0.815874620148904</v>
      </c>
      <c r="J203" s="2"/>
      <c r="K203" s="288"/>
      <c r="L203" s="317" t="s">
        <v>243</v>
      </c>
      <c r="M203" s="353">
        <f>M195/I199</f>
        <v>0.75413387252006314</v>
      </c>
      <c r="N203" s="2"/>
    </row>
    <row r="204" spans="1:14" ht="15.75" thickBot="1" x14ac:dyDescent="0.3">
      <c r="B204" s="280"/>
      <c r="C204" s="318" t="s">
        <v>247</v>
      </c>
      <c r="D204" s="350">
        <v>8.4942549729458999E-2</v>
      </c>
      <c r="E204" s="2"/>
      <c r="F204" s="2"/>
      <c r="G204" s="288"/>
      <c r="H204" s="317" t="s">
        <v>244</v>
      </c>
      <c r="I204" s="349">
        <f>I196/I199</f>
        <v>0.92066636492548748</v>
      </c>
      <c r="J204" s="2"/>
      <c r="K204" s="288"/>
      <c r="L204" s="317" t="s">
        <v>245</v>
      </c>
      <c r="M204" s="353">
        <f>M196/I199</f>
        <v>0.46254808376758316</v>
      </c>
      <c r="N204" s="2"/>
    </row>
    <row r="205" spans="1:14" ht="15.75" thickBot="1" x14ac:dyDescent="0.3">
      <c r="A205" s="280"/>
      <c r="B205" s="280"/>
      <c r="D205"/>
      <c r="E205" s="2"/>
      <c r="F205" s="2"/>
      <c r="G205" s="288"/>
      <c r="H205" s="318" t="s">
        <v>246</v>
      </c>
      <c r="I205" s="351">
        <f>I197/I199</f>
        <v>0.90150066349272429</v>
      </c>
      <c r="J205" s="2"/>
      <c r="K205" s="288"/>
      <c r="L205" s="318" t="s">
        <v>247</v>
      </c>
      <c r="M205" s="354">
        <f>M197/I199</f>
        <v>0.32464604435019551</v>
      </c>
      <c r="N205" s="2"/>
    </row>
    <row r="206" spans="1:14" x14ac:dyDescent="0.25">
      <c r="A206" s="280"/>
      <c r="B206" s="280"/>
      <c r="D206"/>
      <c r="E206" s="2"/>
      <c r="F206" s="2"/>
      <c r="G206" s="288"/>
      <c r="H206" s="288"/>
      <c r="I206" s="2"/>
      <c r="J206" s="2"/>
      <c r="K206" s="288"/>
      <c r="L206" s="288"/>
      <c r="M206" s="2"/>
      <c r="N206" s="2"/>
    </row>
    <row r="207" spans="1:14" x14ac:dyDescent="0.25">
      <c r="A207" s="280"/>
      <c r="B207" s="280"/>
      <c r="D207"/>
      <c r="E207" s="2"/>
      <c r="F207" s="2"/>
      <c r="G207" s="288"/>
      <c r="H207" s="288" t="s">
        <v>66</v>
      </c>
      <c r="I207" s="315">
        <f>AVERAGE(I201:I205)</f>
        <v>1.0000000000000002</v>
      </c>
      <c r="J207" s="297"/>
      <c r="K207" s="297"/>
      <c r="L207" s="297"/>
      <c r="M207" s="315">
        <f>AVERAGE(M201:M205)</f>
        <v>0.61875559492129839</v>
      </c>
      <c r="N207" s="297"/>
    </row>
    <row r="208" spans="1:14" x14ac:dyDescent="0.25">
      <c r="D208"/>
      <c r="E208" s="2"/>
      <c r="F208" s="2"/>
      <c r="G208" s="288"/>
      <c r="H208" s="288"/>
      <c r="I208" s="315"/>
      <c r="J208" s="297"/>
      <c r="K208" s="297"/>
      <c r="L208" s="297"/>
      <c r="M208" s="315"/>
      <c r="N208" s="297"/>
    </row>
    <row r="209" spans="2:14" x14ac:dyDescent="0.25">
      <c r="D209"/>
      <c r="E209" s="2"/>
      <c r="F209" s="2"/>
      <c r="G209" s="288"/>
      <c r="H209" s="2"/>
      <c r="I209" s="315"/>
      <c r="J209" s="297"/>
      <c r="K209" s="297"/>
      <c r="L209" s="297" t="s">
        <v>108</v>
      </c>
      <c r="M209" s="315">
        <f>TTEST(I201:I205,M201:M205,2,2)</f>
        <v>1.8547752790158478E-2</v>
      </c>
      <c r="N209" s="297" t="s">
        <v>248</v>
      </c>
    </row>
    <row r="210" spans="2:14" x14ac:dyDescent="0.25">
      <c r="D210"/>
      <c r="E210" s="2"/>
      <c r="F210" s="2"/>
      <c r="G210" s="288"/>
      <c r="H210" s="288"/>
      <c r="I210" s="2"/>
      <c r="J210" s="2"/>
      <c r="K210" s="2"/>
      <c r="L210" s="2"/>
      <c r="M210" s="2"/>
      <c r="N210" s="2"/>
    </row>
    <row r="212" spans="2:14" x14ac:dyDescent="0.25">
      <c r="D212" s="357" t="s">
        <v>16</v>
      </c>
      <c r="E212" s="319"/>
      <c r="F212" s="2"/>
      <c r="G212" s="2"/>
      <c r="H212" s="2"/>
      <c r="I212" s="319"/>
      <c r="J212" s="2"/>
      <c r="K212" s="2"/>
      <c r="L212" s="2"/>
      <c r="M212" s="319"/>
      <c r="N212" s="2"/>
    </row>
    <row r="213" spans="2:14" ht="15.75" thickBot="1" x14ac:dyDescent="0.3">
      <c r="D213" s="314" t="s">
        <v>235</v>
      </c>
      <c r="E213" s="319" t="s">
        <v>236</v>
      </c>
      <c r="F213" s="2"/>
      <c r="G213" s="2"/>
      <c r="H213" s="2"/>
      <c r="I213" s="319"/>
      <c r="J213" s="2"/>
      <c r="K213" s="2"/>
      <c r="L213" s="2"/>
      <c r="M213" s="319"/>
      <c r="N213" s="2"/>
    </row>
    <row r="214" spans="2:14" x14ac:dyDescent="0.25">
      <c r="B214" s="280" t="s">
        <v>237</v>
      </c>
      <c r="C214" s="294" t="s">
        <v>238</v>
      </c>
      <c r="D214" s="295">
        <v>2.0499022446642548E-2</v>
      </c>
      <c r="E214" s="296">
        <v>2.049902244664255</v>
      </c>
      <c r="F214" s="2"/>
      <c r="G214" s="288" t="s">
        <v>237</v>
      </c>
      <c r="H214" s="316" t="s">
        <v>238</v>
      </c>
      <c r="I214" s="296">
        <v>2.049902244664255</v>
      </c>
      <c r="J214" s="297"/>
      <c r="K214" s="280" t="s">
        <v>11</v>
      </c>
      <c r="L214" s="294" t="s">
        <v>239</v>
      </c>
      <c r="M214" s="296">
        <v>1.3874238314305767</v>
      </c>
      <c r="N214" s="297"/>
    </row>
    <row r="215" spans="2:14" x14ac:dyDescent="0.25">
      <c r="B215" s="280"/>
      <c r="C215" s="279" t="s">
        <v>240</v>
      </c>
      <c r="D215" s="300">
        <v>2.4590539997335285E-2</v>
      </c>
      <c r="E215" s="301">
        <v>2.4590539997335283</v>
      </c>
      <c r="F215" s="2"/>
      <c r="G215" s="288"/>
      <c r="H215" s="317" t="s">
        <v>240</v>
      </c>
      <c r="I215" s="301">
        <v>2.4590539997335283</v>
      </c>
      <c r="J215" s="297"/>
      <c r="K215" s="280"/>
      <c r="L215" s="279" t="s">
        <v>241</v>
      </c>
      <c r="M215" s="301">
        <v>8.4709612100625922</v>
      </c>
      <c r="N215" s="297"/>
    </row>
    <row r="216" spans="2:14" x14ac:dyDescent="0.25">
      <c r="B216" s="280"/>
      <c r="C216" s="279" t="s">
        <v>242</v>
      </c>
      <c r="D216" s="300">
        <v>3.202726448381895E-2</v>
      </c>
      <c r="E216" s="301">
        <v>3.2027264483818949</v>
      </c>
      <c r="F216" s="2"/>
      <c r="G216" s="288"/>
      <c r="H216" s="317" t="s">
        <v>242</v>
      </c>
      <c r="I216" s="301">
        <v>3.2027264483818949</v>
      </c>
      <c r="J216" s="297"/>
      <c r="K216" s="280"/>
      <c r="L216" s="279" t="s">
        <v>243</v>
      </c>
      <c r="M216" s="301">
        <v>3.036565385841508</v>
      </c>
      <c r="N216" s="297"/>
    </row>
    <row r="217" spans="2:14" x14ac:dyDescent="0.25">
      <c r="B217" s="280"/>
      <c r="C217" s="279" t="s">
        <v>244</v>
      </c>
      <c r="D217" s="300">
        <v>3.5532044769090547E-2</v>
      </c>
      <c r="E217" s="301">
        <v>3.5532044769090501</v>
      </c>
      <c r="F217" s="2"/>
      <c r="G217" s="288"/>
      <c r="H217" s="317" t="s">
        <v>244</v>
      </c>
      <c r="I217" s="301">
        <v>3.5532044769090545</v>
      </c>
      <c r="J217" s="297"/>
      <c r="K217" s="280"/>
      <c r="L217" s="279" t="s">
        <v>245</v>
      </c>
      <c r="M217" s="301">
        <v>24.372616937231729</v>
      </c>
      <c r="N217" s="297"/>
    </row>
    <row r="218" spans="2:14" ht="15.75" thickBot="1" x14ac:dyDescent="0.3">
      <c r="B218" s="280"/>
      <c r="C218" s="274" t="s">
        <v>246</v>
      </c>
      <c r="D218" s="303">
        <v>2.7900640175710516E-2</v>
      </c>
      <c r="E218" s="304">
        <v>2.7900640175710518</v>
      </c>
      <c r="F218" s="2"/>
      <c r="G218" s="288"/>
      <c r="H218" s="318" t="s">
        <v>246</v>
      </c>
      <c r="I218" s="304">
        <v>2.7900640175710518</v>
      </c>
      <c r="J218" s="297"/>
      <c r="K218" s="280"/>
      <c r="L218" s="274" t="s">
        <v>247</v>
      </c>
      <c r="M218" s="304">
        <v>4.0386966780549702</v>
      </c>
      <c r="N218" s="297"/>
    </row>
    <row r="219" spans="2:14" ht="15.75" thickBot="1" x14ac:dyDescent="0.3">
      <c r="B219" s="280"/>
      <c r="C219" s="280"/>
      <c r="D219" s="286"/>
      <c r="E219" s="286"/>
      <c r="F219" s="2"/>
      <c r="G219" s="288"/>
      <c r="H219" s="288"/>
      <c r="I219" s="315"/>
      <c r="J219" s="297"/>
      <c r="K219" s="288"/>
      <c r="L219" s="288"/>
      <c r="M219" s="300"/>
      <c r="N219" s="297"/>
    </row>
    <row r="220" spans="2:14" x14ac:dyDescent="0.25">
      <c r="B220" s="280" t="s">
        <v>11</v>
      </c>
      <c r="C220" s="294" t="s">
        <v>239</v>
      </c>
      <c r="D220" s="295">
        <v>1.3874238314305766E-2</v>
      </c>
      <c r="E220" s="296">
        <v>1.3874238314305767</v>
      </c>
      <c r="F220" s="2"/>
      <c r="G220" s="288"/>
      <c r="H220" s="288" t="s">
        <v>66</v>
      </c>
      <c r="I220" s="315">
        <f>AVERAGE(I214:I218)</f>
        <v>2.8109902374519571</v>
      </c>
      <c r="J220" s="297"/>
      <c r="K220" s="288"/>
      <c r="L220" s="288"/>
      <c r="M220" s="300"/>
      <c r="N220" s="297"/>
    </row>
    <row r="221" spans="2:14" x14ac:dyDescent="0.25">
      <c r="B221" s="280"/>
      <c r="C221" s="279" t="s">
        <v>241</v>
      </c>
      <c r="D221" s="300">
        <v>8.4709612100625914E-2</v>
      </c>
      <c r="E221" s="301">
        <v>8.4709612100625922</v>
      </c>
      <c r="F221" s="2"/>
      <c r="G221" s="2"/>
      <c r="H221" s="2"/>
      <c r="I221" s="315"/>
      <c r="J221" s="297"/>
      <c r="K221" s="2"/>
      <c r="L221" s="2"/>
      <c r="M221" s="315"/>
      <c r="N221" s="297"/>
    </row>
    <row r="222" spans="2:14" x14ac:dyDescent="0.25">
      <c r="B222" s="280"/>
      <c r="C222" s="279" t="s">
        <v>243</v>
      </c>
      <c r="D222" s="300">
        <v>3.0365653858415081E-2</v>
      </c>
      <c r="E222" s="301">
        <v>3.036565385841508</v>
      </c>
      <c r="F222" s="2"/>
      <c r="G222" s="2"/>
      <c r="H222" s="2"/>
      <c r="I222" s="7"/>
      <c r="J222" s="297"/>
      <c r="K222" s="2"/>
      <c r="L222" s="2"/>
      <c r="M222" s="315"/>
      <c r="N222" s="297"/>
    </row>
    <row r="223" spans="2:14" ht="15.75" thickBot="1" x14ac:dyDescent="0.3">
      <c r="B223" s="280"/>
      <c r="C223" s="279" t="s">
        <v>245</v>
      </c>
      <c r="D223" s="300">
        <v>0.24372616937231728</v>
      </c>
      <c r="E223" s="301">
        <v>24.372616937231729</v>
      </c>
      <c r="F223" s="2"/>
      <c r="G223" s="2"/>
      <c r="H223" s="2"/>
      <c r="I223" s="315"/>
      <c r="J223" s="297"/>
      <c r="K223" s="2"/>
      <c r="L223" s="2"/>
      <c r="M223" s="315"/>
      <c r="N223" s="297"/>
    </row>
    <row r="224" spans="2:14" ht="15.75" thickBot="1" x14ac:dyDescent="0.3">
      <c r="B224" s="280"/>
      <c r="C224" s="274" t="s">
        <v>247</v>
      </c>
      <c r="D224" s="303">
        <v>4.0386966780549705E-2</v>
      </c>
      <c r="E224" s="304">
        <v>4.0386966780549702</v>
      </c>
      <c r="F224" s="2"/>
      <c r="G224" s="288" t="s">
        <v>237</v>
      </c>
      <c r="H224" s="316" t="s">
        <v>238</v>
      </c>
      <c r="I224" s="296">
        <f>I214/I220</f>
        <v>0.72924559372443931</v>
      </c>
      <c r="J224" s="297"/>
      <c r="K224" s="280" t="s">
        <v>11</v>
      </c>
      <c r="L224" s="294" t="s">
        <v>239</v>
      </c>
      <c r="M224" s="296">
        <f>M214/I220</f>
        <v>0.49357120239884478</v>
      </c>
      <c r="N224" s="297"/>
    </row>
    <row r="225" spans="2:15" x14ac:dyDescent="0.25">
      <c r="B225" s="280"/>
      <c r="C225" s="280"/>
      <c r="D225" s="286"/>
      <c r="E225" s="286"/>
      <c r="F225" s="2"/>
      <c r="G225" s="288"/>
      <c r="H225" s="317" t="s">
        <v>240</v>
      </c>
      <c r="I225" s="301">
        <f>I215/I220</f>
        <v>0.87479990750965964</v>
      </c>
      <c r="J225" s="297"/>
      <c r="K225" s="280"/>
      <c r="L225" s="279" t="s">
        <v>241</v>
      </c>
      <c r="M225" s="301">
        <f>M215/I220</f>
        <v>3.0135149874234917</v>
      </c>
      <c r="N225" s="297"/>
    </row>
    <row r="226" spans="2:15" x14ac:dyDescent="0.25">
      <c r="B226" s="280"/>
      <c r="C226" s="280"/>
      <c r="D226" s="300"/>
      <c r="E226" s="300"/>
      <c r="F226" s="2"/>
      <c r="G226" s="288"/>
      <c r="H226" s="317" t="s">
        <v>242</v>
      </c>
      <c r="I226" s="301">
        <f>I216/I220</f>
        <v>1.1393587945310795</v>
      </c>
      <c r="J226" s="297"/>
      <c r="K226" s="280"/>
      <c r="L226" s="279" t="s">
        <v>243</v>
      </c>
      <c r="M226" s="301">
        <f>M216/I220</f>
        <v>1.080247574461171</v>
      </c>
      <c r="N226" s="297"/>
    </row>
    <row r="227" spans="2:15" x14ac:dyDescent="0.25">
      <c r="B227" s="280"/>
      <c r="C227" s="280"/>
      <c r="D227" s="286"/>
      <c r="E227" s="286"/>
      <c r="F227" s="2"/>
      <c r="G227" s="288"/>
      <c r="H227" s="317" t="s">
        <v>244</v>
      </c>
      <c r="I227" s="301">
        <f>I217/I220</f>
        <v>1.2640401341734588</v>
      </c>
      <c r="J227" s="297"/>
      <c r="K227" s="280"/>
      <c r="L227" s="279" t="s">
        <v>245</v>
      </c>
      <c r="M227" s="301">
        <f>M217/I220</f>
        <v>8.6704737044282538</v>
      </c>
      <c r="N227" s="297"/>
    </row>
    <row r="228" spans="2:15" ht="15.75" thickBot="1" x14ac:dyDescent="0.3">
      <c r="B228" s="280"/>
      <c r="C228" s="280"/>
      <c r="D228" s="286"/>
      <c r="E228" s="286"/>
      <c r="F228" s="2"/>
      <c r="G228" s="288"/>
      <c r="H228" s="318" t="s">
        <v>246</v>
      </c>
      <c r="I228" s="304">
        <f>I218/I220</f>
        <v>0.99255557006136241</v>
      </c>
      <c r="J228" s="297"/>
      <c r="K228" s="280"/>
      <c r="L228" s="274" t="s">
        <v>247</v>
      </c>
      <c r="M228" s="304">
        <f>M218/I220</f>
        <v>1.4367522961288819</v>
      </c>
      <c r="N228" s="297"/>
    </row>
    <row r="229" spans="2:15" x14ac:dyDescent="0.25">
      <c r="B229" s="280"/>
      <c r="C229" s="280"/>
      <c r="D229" s="286"/>
      <c r="E229" s="286"/>
      <c r="F229" s="2"/>
      <c r="G229" s="288"/>
      <c r="H229" s="288"/>
      <c r="I229" s="7"/>
      <c r="J229" s="297"/>
      <c r="K229" s="288"/>
      <c r="L229" s="288"/>
      <c r="M229" s="315"/>
      <c r="N229" s="297"/>
    </row>
    <row r="230" spans="2:15" x14ac:dyDescent="0.25">
      <c r="B230" s="280"/>
      <c r="C230" s="280"/>
      <c r="D230" s="286"/>
      <c r="E230" s="286"/>
      <c r="F230" s="2"/>
      <c r="G230" s="288"/>
      <c r="H230" s="288" t="s">
        <v>66</v>
      </c>
      <c r="I230" s="293">
        <f>AVERAGE(I224:I228)</f>
        <v>1</v>
      </c>
      <c r="J230" s="307"/>
      <c r="K230" s="307"/>
      <c r="L230" s="307"/>
      <c r="M230" s="293">
        <f>AVERAGE(M224:M228)</f>
        <v>2.9389119529681285</v>
      </c>
    </row>
    <row r="231" spans="2:15" x14ac:dyDescent="0.25">
      <c r="D231" s="319"/>
      <c r="E231" s="319"/>
      <c r="F231" s="2"/>
      <c r="G231" s="2"/>
      <c r="H231" s="280"/>
      <c r="I231" s="293"/>
      <c r="J231" s="307"/>
      <c r="K231" s="307"/>
      <c r="L231" s="307"/>
      <c r="M231" s="293"/>
    </row>
    <row r="232" spans="2:15" x14ac:dyDescent="0.25">
      <c r="D232" s="319"/>
      <c r="E232" s="319"/>
      <c r="F232" s="2"/>
      <c r="G232" s="2"/>
      <c r="I232" s="293"/>
      <c r="J232" s="307"/>
      <c r="K232" s="307"/>
      <c r="L232" s="307" t="s">
        <v>108</v>
      </c>
      <c r="M232" s="293">
        <f>TTEST(I224:I228,M224:M228,2,2)</f>
        <v>0.23092552208708117</v>
      </c>
      <c r="N232" t="s">
        <v>248</v>
      </c>
    </row>
    <row r="233" spans="2:15" x14ac:dyDescent="0.25">
      <c r="D233" s="319"/>
      <c r="E233" s="319"/>
      <c r="F233" s="2"/>
      <c r="G233" s="2"/>
      <c r="H233" s="2"/>
      <c r="I233" s="315"/>
      <c r="J233" s="297"/>
      <c r="K233" s="2"/>
      <c r="L233" s="2"/>
      <c r="M233" s="315"/>
      <c r="N233" s="297"/>
    </row>
    <row r="234" spans="2:15" x14ac:dyDescent="0.25">
      <c r="D234" s="319"/>
      <c r="E234" s="319"/>
      <c r="F234" s="2"/>
      <c r="G234" s="2"/>
      <c r="H234" s="2"/>
      <c r="I234" s="319"/>
      <c r="J234" s="2"/>
      <c r="K234" s="2"/>
      <c r="L234" s="2"/>
      <c r="M234" s="319"/>
      <c r="N234" s="2"/>
    </row>
    <row r="235" spans="2:15" x14ac:dyDescent="0.25">
      <c r="D235" s="322" t="s">
        <v>110</v>
      </c>
      <c r="E235" s="7"/>
      <c r="I235" s="7"/>
      <c r="M235" s="7"/>
    </row>
    <row r="236" spans="2:15" ht="15.75" thickBot="1" x14ac:dyDescent="0.3">
      <c r="D236" s="7" t="s">
        <v>235</v>
      </c>
      <c r="E236" s="7" t="s">
        <v>236</v>
      </c>
      <c r="G236" s="2"/>
      <c r="H236" s="2"/>
      <c r="I236" s="319"/>
      <c r="J236" s="2"/>
      <c r="K236" s="2"/>
      <c r="L236" s="2"/>
      <c r="M236" s="319"/>
      <c r="N236" s="2"/>
      <c r="O236" s="2"/>
    </row>
    <row r="237" spans="2:15" x14ac:dyDescent="0.25">
      <c r="B237" s="280" t="s">
        <v>237</v>
      </c>
      <c r="C237" s="316" t="s">
        <v>238</v>
      </c>
      <c r="D237" s="295">
        <v>8.2441162273195721E-3</v>
      </c>
      <c r="E237" s="296">
        <v>0.82441162273195723</v>
      </c>
      <c r="G237" s="288" t="s">
        <v>237</v>
      </c>
      <c r="H237" s="316" t="s">
        <v>238</v>
      </c>
      <c r="I237" s="296">
        <v>0.82441162273195723</v>
      </c>
      <c r="J237" s="315"/>
      <c r="K237" s="300" t="s">
        <v>11</v>
      </c>
      <c r="L237" s="323" t="s">
        <v>239</v>
      </c>
      <c r="M237" s="296">
        <v>1.1613009583656022</v>
      </c>
      <c r="N237" s="315"/>
      <c r="O237" s="2"/>
    </row>
    <row r="238" spans="2:15" x14ac:dyDescent="0.25">
      <c r="B238" s="280"/>
      <c r="C238" s="317" t="s">
        <v>240</v>
      </c>
      <c r="D238" s="300">
        <v>1.550392947286351E-2</v>
      </c>
      <c r="E238" s="301">
        <v>1.5503929472863509</v>
      </c>
      <c r="G238" s="288"/>
      <c r="H238" s="317" t="s">
        <v>240</v>
      </c>
      <c r="I238" s="301">
        <v>1.5503929472863509</v>
      </c>
      <c r="J238" s="315"/>
      <c r="K238" s="300"/>
      <c r="L238" s="324" t="s">
        <v>241</v>
      </c>
      <c r="M238" s="301">
        <v>1.8779938647547283</v>
      </c>
      <c r="N238" s="315"/>
      <c r="O238" s="2"/>
    </row>
    <row r="239" spans="2:15" x14ac:dyDescent="0.25">
      <c r="B239" s="280"/>
      <c r="C239" s="317" t="s">
        <v>242</v>
      </c>
      <c r="D239" s="300">
        <v>4.6623225246694988E-3</v>
      </c>
      <c r="E239" s="301">
        <v>0.46623225246694988</v>
      </c>
      <c r="G239" s="288"/>
      <c r="H239" s="317" t="s">
        <v>242</v>
      </c>
      <c r="I239" s="301">
        <v>0.46623225246694988</v>
      </c>
      <c r="J239" s="315"/>
      <c r="K239" s="300"/>
      <c r="L239" s="324" t="s">
        <v>243</v>
      </c>
      <c r="M239" s="301">
        <v>1.3186915066900462</v>
      </c>
      <c r="N239" s="315"/>
      <c r="O239" s="2"/>
    </row>
    <row r="240" spans="2:15" x14ac:dyDescent="0.25">
      <c r="B240" s="280"/>
      <c r="C240" s="317" t="s">
        <v>244</v>
      </c>
      <c r="D240" s="300">
        <v>6.7220113862533609E-3</v>
      </c>
      <c r="E240" s="301">
        <v>0.67220113862533604</v>
      </c>
      <c r="G240" s="288"/>
      <c r="H240" s="317" t="s">
        <v>244</v>
      </c>
      <c r="I240" s="301">
        <v>0.67220113862533604</v>
      </c>
      <c r="J240" s="315"/>
      <c r="K240" s="300"/>
      <c r="L240" s="324" t="s">
        <v>245</v>
      </c>
      <c r="M240" s="301">
        <v>0.93121697313185392</v>
      </c>
      <c r="N240" s="315"/>
      <c r="O240" s="2"/>
    </row>
    <row r="241" spans="2:15" ht="15.75" thickBot="1" x14ac:dyDescent="0.3">
      <c r="B241" s="280"/>
      <c r="C241" s="318" t="s">
        <v>246</v>
      </c>
      <c r="D241" s="303">
        <v>9.0330285311356531E-3</v>
      </c>
      <c r="E241" s="304">
        <v>0.90330285311356528</v>
      </c>
      <c r="G241" s="288"/>
      <c r="H241" s="318" t="s">
        <v>246</v>
      </c>
      <c r="I241" s="304">
        <v>0.90330285311356528</v>
      </c>
      <c r="J241" s="315"/>
      <c r="K241" s="300"/>
      <c r="L241" s="325" t="s">
        <v>247</v>
      </c>
      <c r="M241" s="304">
        <v>0.83155857637861663</v>
      </c>
      <c r="N241" s="315"/>
      <c r="O241" s="2"/>
    </row>
    <row r="242" spans="2:15" ht="15.75" thickBot="1" x14ac:dyDescent="0.3">
      <c r="B242" s="280"/>
      <c r="C242" s="288"/>
      <c r="D242" s="319"/>
      <c r="E242" s="315"/>
      <c r="G242" s="288"/>
      <c r="H242" s="288"/>
      <c r="I242" s="315"/>
      <c r="J242" s="315"/>
      <c r="K242" s="300"/>
      <c r="L242" s="326"/>
      <c r="M242" s="315"/>
      <c r="N242" s="315"/>
      <c r="O242" s="2"/>
    </row>
    <row r="243" spans="2:15" x14ac:dyDescent="0.25">
      <c r="B243" s="280" t="s">
        <v>11</v>
      </c>
      <c r="C243" s="316" t="s">
        <v>239</v>
      </c>
      <c r="D243" s="295">
        <v>1.1613009583656022E-2</v>
      </c>
      <c r="E243" s="296">
        <v>1.1613009583656022</v>
      </c>
      <c r="G243" s="288"/>
      <c r="H243" s="288" t="s">
        <v>66</v>
      </c>
      <c r="I243" s="315">
        <f>AVERAGE(I237:I241)</f>
        <v>0.88330816284483193</v>
      </c>
      <c r="J243" s="315"/>
      <c r="K243" s="300"/>
      <c r="L243" s="326"/>
      <c r="M243" s="315"/>
      <c r="N243" s="315"/>
      <c r="O243" s="2"/>
    </row>
    <row r="244" spans="2:15" x14ac:dyDescent="0.25">
      <c r="B244" s="280"/>
      <c r="C244" s="317" t="s">
        <v>241</v>
      </c>
      <c r="D244" s="300">
        <v>1.8779938647547283E-2</v>
      </c>
      <c r="E244" s="301">
        <v>1.8779938647547283</v>
      </c>
      <c r="G244" s="2"/>
      <c r="H244" s="2"/>
      <c r="I244" s="315"/>
      <c r="J244" s="315"/>
      <c r="K244" s="315"/>
      <c r="L244" s="327"/>
      <c r="M244" s="315"/>
      <c r="N244" s="315"/>
      <c r="O244" s="2"/>
    </row>
    <row r="245" spans="2:15" x14ac:dyDescent="0.25">
      <c r="B245" s="280"/>
      <c r="C245" s="317" t="s">
        <v>243</v>
      </c>
      <c r="D245" s="300">
        <v>1.3186915066900461E-2</v>
      </c>
      <c r="E245" s="301">
        <v>1.3186915066900462</v>
      </c>
      <c r="G245" s="2"/>
      <c r="H245" s="2"/>
      <c r="I245" s="315"/>
      <c r="J245" s="315"/>
      <c r="K245" s="315"/>
      <c r="L245" s="327"/>
      <c r="M245" s="315"/>
      <c r="N245" s="315"/>
      <c r="O245" s="2"/>
    </row>
    <row r="246" spans="2:15" ht="15.75" thickBot="1" x14ac:dyDescent="0.3">
      <c r="B246" s="280"/>
      <c r="C246" s="317" t="s">
        <v>245</v>
      </c>
      <c r="D246" s="300">
        <v>9.3121697313185391E-3</v>
      </c>
      <c r="E246" s="301">
        <v>0.93121697313185392</v>
      </c>
      <c r="G246" s="2"/>
      <c r="H246" s="2"/>
      <c r="I246" s="315"/>
      <c r="J246" s="315"/>
      <c r="K246" s="315"/>
      <c r="L246" s="327"/>
      <c r="M246" s="315"/>
      <c r="N246" s="315"/>
      <c r="O246" s="2"/>
    </row>
    <row r="247" spans="2:15" ht="15.75" thickBot="1" x14ac:dyDescent="0.3">
      <c r="B247" s="280"/>
      <c r="C247" s="318" t="s">
        <v>247</v>
      </c>
      <c r="D247" s="303">
        <v>8.3155857637861666E-3</v>
      </c>
      <c r="E247" s="304">
        <v>0.83155857637861663</v>
      </c>
      <c r="G247" s="288" t="s">
        <v>237</v>
      </c>
      <c r="H247" s="316" t="s">
        <v>238</v>
      </c>
      <c r="I247" s="296">
        <f>I237/I243</f>
        <v>0.93332277160986576</v>
      </c>
      <c r="J247" s="315"/>
      <c r="K247" s="300" t="s">
        <v>11</v>
      </c>
      <c r="L247" s="323" t="s">
        <v>239</v>
      </c>
      <c r="M247" s="296">
        <f>M237/I243</f>
        <v>1.3147177929675766</v>
      </c>
      <c r="N247" s="315"/>
      <c r="O247" s="2"/>
    </row>
    <row r="248" spans="2:15" x14ac:dyDescent="0.25">
      <c r="B248" s="280"/>
      <c r="C248" s="288"/>
      <c r="D248" s="315"/>
      <c r="E248" s="315"/>
      <c r="G248" s="288"/>
      <c r="H248" s="317" t="s">
        <v>240</v>
      </c>
      <c r="I248" s="301">
        <f>I238/I243</f>
        <v>1.7552118416896185</v>
      </c>
      <c r="J248" s="315"/>
      <c r="K248" s="300"/>
      <c r="L248" s="324" t="s">
        <v>241</v>
      </c>
      <c r="M248" s="301">
        <f>M238/I243</f>
        <v>2.1260913730337956</v>
      </c>
      <c r="N248" s="315"/>
      <c r="O248" s="2"/>
    </row>
    <row r="249" spans="2:15" x14ac:dyDescent="0.25">
      <c r="B249" s="280"/>
      <c r="C249" s="280"/>
      <c r="D249" s="7"/>
      <c r="E249" s="7"/>
      <c r="G249" s="288"/>
      <c r="H249" s="317" t="s">
        <v>242</v>
      </c>
      <c r="I249" s="301">
        <f>I239/I243</f>
        <v>0.52782513745302218</v>
      </c>
      <c r="J249" s="315"/>
      <c r="K249" s="300"/>
      <c r="L249" s="324" t="s">
        <v>243</v>
      </c>
      <c r="M249" s="301">
        <f>M239/I243</f>
        <v>1.4929008495098632</v>
      </c>
      <c r="N249" s="315"/>
      <c r="O249" s="2"/>
    </row>
    <row r="250" spans="2:15" x14ac:dyDescent="0.25">
      <c r="D250" s="7"/>
      <c r="E250" s="7"/>
      <c r="G250" s="288"/>
      <c r="H250" s="317" t="s">
        <v>244</v>
      </c>
      <c r="I250" s="301">
        <f>I240/I243</f>
        <v>0.7610041058155822</v>
      </c>
      <c r="J250" s="315"/>
      <c r="K250" s="300"/>
      <c r="L250" s="324" t="s">
        <v>245</v>
      </c>
      <c r="M250" s="301">
        <f>M240/I243</f>
        <v>1.0542379345082968</v>
      </c>
      <c r="N250" s="315"/>
      <c r="O250" s="2"/>
    </row>
    <row r="251" spans="2:15" ht="15.75" thickBot="1" x14ac:dyDescent="0.3">
      <c r="D251" s="7"/>
      <c r="E251" s="7"/>
      <c r="G251" s="288"/>
      <c r="H251" s="318" t="s">
        <v>246</v>
      </c>
      <c r="I251" s="304">
        <f>I241/I243</f>
        <v>1.0226361434319109</v>
      </c>
      <c r="J251" s="315"/>
      <c r="K251" s="300"/>
      <c r="L251" s="325" t="s">
        <v>247</v>
      </c>
      <c r="M251" s="304">
        <f>M241/I243</f>
        <v>0.94141389308625012</v>
      </c>
      <c r="N251" s="315"/>
      <c r="O251" s="2"/>
    </row>
    <row r="252" spans="2:15" x14ac:dyDescent="0.25">
      <c r="D252" s="7"/>
      <c r="E252" s="7"/>
      <c r="G252" s="288"/>
      <c r="H252" s="288"/>
      <c r="I252" s="315"/>
      <c r="J252" s="315"/>
      <c r="K252" s="300"/>
      <c r="L252" s="326"/>
      <c r="M252" s="315"/>
      <c r="N252" s="315"/>
      <c r="O252" s="2"/>
    </row>
    <row r="253" spans="2:15" x14ac:dyDescent="0.25">
      <c r="D253" s="7"/>
      <c r="E253" s="7"/>
      <c r="G253" s="288"/>
      <c r="H253" s="288" t="s">
        <v>66</v>
      </c>
      <c r="I253" s="293">
        <f>AVERAGE(I247:I251)</f>
        <v>1</v>
      </c>
      <c r="J253" s="307"/>
      <c r="K253" s="307"/>
      <c r="L253" s="307"/>
      <c r="M253" s="293">
        <f>AVERAGE(M247:M251)</f>
        <v>1.3858723686211565</v>
      </c>
      <c r="O253" s="2"/>
    </row>
    <row r="254" spans="2:15" x14ac:dyDescent="0.25">
      <c r="D254" s="7"/>
      <c r="E254" s="7"/>
      <c r="G254" s="2"/>
      <c r="H254" s="280"/>
      <c r="I254" s="293"/>
      <c r="J254" s="307"/>
      <c r="K254" s="307"/>
      <c r="L254" s="307"/>
      <c r="M254" s="293"/>
      <c r="O254" s="2"/>
    </row>
    <row r="255" spans="2:15" x14ac:dyDescent="0.25">
      <c r="D255" s="7"/>
      <c r="E255" s="7"/>
      <c r="G255" s="2"/>
      <c r="I255" s="293"/>
      <c r="J255" s="307"/>
      <c r="K255" s="307"/>
      <c r="L255" s="307" t="s">
        <v>108</v>
      </c>
      <c r="M255" s="293">
        <f>TTEST(I247:I251,M247:M251,2,2)</f>
        <v>0.22558754316897339</v>
      </c>
      <c r="N255" t="s">
        <v>248</v>
      </c>
      <c r="O255" s="2"/>
    </row>
    <row r="256" spans="2:15" x14ac:dyDescent="0.25">
      <c r="D256" s="7"/>
      <c r="E256" s="7"/>
      <c r="G256" s="2"/>
      <c r="H256" s="2"/>
      <c r="I256" s="315"/>
      <c r="J256" s="297"/>
      <c r="K256" s="2"/>
      <c r="L256" s="2"/>
      <c r="M256" s="315"/>
      <c r="N256" s="297"/>
      <c r="O256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workbookViewId="0">
      <selection activeCell="AC53" sqref="AC53"/>
    </sheetView>
  </sheetViews>
  <sheetFormatPr defaultRowHeight="15" x14ac:dyDescent="0.25"/>
  <cols>
    <col min="1" max="1" width="17.140625" style="14" customWidth="1"/>
    <col min="2" max="3" width="9.140625" style="14"/>
    <col min="4" max="4" width="9.140625" style="14" customWidth="1"/>
    <col min="5" max="10" width="9.140625" style="14"/>
    <col min="11" max="11" width="6.5703125" style="14" customWidth="1"/>
    <col min="12" max="15" width="9.140625" style="14" hidden="1" customWidth="1"/>
    <col min="16" max="16" width="9.140625" style="14"/>
    <col min="17" max="17" width="3.28515625" style="280" customWidth="1"/>
    <col min="18" max="18" width="3.85546875" style="196" customWidth="1"/>
    <col min="19" max="19" width="7.85546875" style="196" hidden="1" customWidth="1"/>
    <col min="20" max="20" width="9.140625" style="196" hidden="1" customWidth="1"/>
    <col min="21" max="21" width="9.140625" style="14"/>
    <col min="22" max="24" width="9.140625" style="64"/>
    <col min="25" max="25" width="7.7109375" style="17" customWidth="1"/>
    <col min="26" max="28" width="9.140625" style="196" hidden="1" customWidth="1"/>
    <col min="29" max="29" width="9.140625" style="14"/>
    <col min="30" max="30" width="6" style="17" customWidth="1"/>
    <col min="31" max="33" width="12" style="17" hidden="1" customWidth="1"/>
    <col min="34" max="34" width="15.7109375" style="14" customWidth="1"/>
    <col min="35" max="37" width="12" style="64" bestFit="1" customWidth="1"/>
    <col min="38" max="38" width="9.140625" style="17"/>
    <col min="39" max="41" width="12.7109375" style="196" bestFit="1" customWidth="1"/>
    <col min="42" max="43" width="9.140625" style="280"/>
    <col min="47" max="47" width="9.140625" style="14"/>
    <col min="48" max="50" width="12" style="64" bestFit="1" customWidth="1"/>
    <col min="55" max="55" width="9.140625" style="2"/>
    <col min="56" max="56" width="9.140625" style="43"/>
    <col min="57" max="60" width="9.140625" style="15"/>
    <col min="61" max="66" width="9.140625" style="43"/>
    <col min="67" max="70" width="9.140625" style="15"/>
    <col min="71" max="71" width="9.140625" style="43"/>
    <col min="72" max="75" width="9.140625" style="15"/>
    <col min="76" max="16384" width="9.140625" style="14"/>
  </cols>
  <sheetData>
    <row r="1" spans="1:75" x14ac:dyDescent="0.25">
      <c r="A1" s="192" t="s">
        <v>16</v>
      </c>
      <c r="B1" s="240" t="s">
        <v>159</v>
      </c>
      <c r="C1" s="240" t="s">
        <v>160</v>
      </c>
      <c r="D1" s="240" t="s">
        <v>161</v>
      </c>
      <c r="E1" s="240" t="s">
        <v>162</v>
      </c>
      <c r="F1" s="192" t="s">
        <v>163</v>
      </c>
      <c r="G1" s="240" t="s">
        <v>159</v>
      </c>
      <c r="H1" s="240" t="s">
        <v>160</v>
      </c>
      <c r="I1" s="240" t="s">
        <v>161</v>
      </c>
      <c r="J1" s="240" t="s">
        <v>162</v>
      </c>
      <c r="K1" s="192"/>
      <c r="L1" s="240"/>
      <c r="M1" s="240"/>
      <c r="N1" s="240"/>
      <c r="O1" s="240"/>
      <c r="P1" s="61"/>
      <c r="Q1" s="358"/>
      <c r="R1" s="359"/>
      <c r="S1" s="359"/>
      <c r="T1" s="359"/>
      <c r="U1" s="241" t="s">
        <v>163</v>
      </c>
      <c r="V1" s="240" t="s">
        <v>165</v>
      </c>
      <c r="W1" s="240" t="s">
        <v>166</v>
      </c>
      <c r="X1" s="240" t="s">
        <v>167</v>
      </c>
      <c r="Y1" s="358"/>
      <c r="Z1" s="359"/>
      <c r="AA1" s="359"/>
      <c r="AB1" s="359"/>
      <c r="AC1" s="61"/>
      <c r="AD1" s="358"/>
      <c r="AE1" s="359"/>
      <c r="AF1" s="359"/>
      <c r="AG1" s="359"/>
      <c r="AH1" s="241" t="s">
        <v>163</v>
      </c>
      <c r="AI1" s="240" t="s">
        <v>168</v>
      </c>
      <c r="AJ1" s="240" t="s">
        <v>169</v>
      </c>
      <c r="AK1" s="240" t="s">
        <v>170</v>
      </c>
      <c r="AL1" s="358"/>
      <c r="AM1" s="359"/>
      <c r="AN1" s="359"/>
      <c r="AO1" s="359"/>
      <c r="AU1" s="241"/>
      <c r="AV1" s="240"/>
      <c r="AW1" s="240"/>
      <c r="AX1" s="240"/>
      <c r="BD1" s="282"/>
      <c r="BE1" s="283"/>
      <c r="BF1" s="283"/>
      <c r="BG1" s="283"/>
      <c r="BH1" s="283"/>
      <c r="BI1" s="282"/>
      <c r="BJ1" s="283"/>
      <c r="BK1" s="283"/>
      <c r="BL1" s="283"/>
      <c r="BM1" s="283"/>
      <c r="BN1" s="282"/>
      <c r="BO1" s="283"/>
      <c r="BP1" s="283"/>
      <c r="BQ1" s="283"/>
      <c r="BR1" s="283"/>
      <c r="BS1" s="282"/>
      <c r="BT1" s="283"/>
      <c r="BU1" s="283"/>
      <c r="BV1" s="283"/>
      <c r="BW1" s="283"/>
    </row>
    <row r="2" spans="1:75" x14ac:dyDescent="0.25">
      <c r="B2" s="77">
        <v>0</v>
      </c>
      <c r="C2" s="77">
        <v>25</v>
      </c>
      <c r="D2" s="77">
        <v>3.3333330000000001</v>
      </c>
      <c r="E2" s="77">
        <v>0</v>
      </c>
      <c r="G2" s="60">
        <v>96.666659999999993</v>
      </c>
      <c r="H2" s="60">
        <v>100</v>
      </c>
      <c r="I2" s="60">
        <v>110</v>
      </c>
      <c r="J2" s="60">
        <v>26.66667</v>
      </c>
      <c r="L2" s="60"/>
      <c r="M2" s="60"/>
      <c r="N2" s="60"/>
      <c r="O2" s="60"/>
      <c r="P2" s="61"/>
      <c r="R2" s="360"/>
      <c r="S2" s="360"/>
      <c r="T2" s="360"/>
      <c r="V2" s="77">
        <v>100</v>
      </c>
      <c r="W2" s="77">
        <v>100</v>
      </c>
      <c r="X2" s="77">
        <v>20</v>
      </c>
      <c r="Z2" s="360"/>
      <c r="AA2" s="360"/>
      <c r="AB2" s="360"/>
      <c r="AC2" s="61"/>
      <c r="AE2" s="360"/>
      <c r="AF2" s="360"/>
      <c r="AG2" s="360"/>
      <c r="AI2" s="77">
        <v>100</v>
      </c>
      <c r="AJ2" s="77">
        <v>100</v>
      </c>
      <c r="AK2" s="77">
        <v>96.666659999999993</v>
      </c>
      <c r="AM2" s="360"/>
      <c r="AN2" s="360"/>
      <c r="AO2" s="360"/>
      <c r="AV2" s="77"/>
      <c r="AW2" s="77"/>
      <c r="AX2" s="77"/>
      <c r="BE2" s="284"/>
      <c r="BF2" s="284"/>
      <c r="BG2" s="284"/>
      <c r="BH2" s="284"/>
      <c r="BJ2" s="63"/>
      <c r="BK2" s="63"/>
      <c r="BL2" s="63"/>
      <c r="BM2" s="63"/>
      <c r="BO2" s="284"/>
      <c r="BP2" s="284"/>
      <c r="BQ2" s="284"/>
      <c r="BR2" s="284"/>
      <c r="BT2" s="284"/>
      <c r="BU2" s="284"/>
      <c r="BV2" s="284"/>
      <c r="BW2" s="284"/>
    </row>
    <row r="3" spans="1:75" x14ac:dyDescent="0.25">
      <c r="B3" s="77">
        <v>118.33329999999999</v>
      </c>
      <c r="C3" s="77">
        <v>6.3333329999999997</v>
      </c>
      <c r="D3" s="77">
        <v>0</v>
      </c>
      <c r="E3" s="77">
        <v>1</v>
      </c>
      <c r="G3" s="60">
        <v>56.666670000000003</v>
      </c>
      <c r="H3" s="60">
        <v>10</v>
      </c>
      <c r="I3" s="60">
        <v>36.666670000000003</v>
      </c>
      <c r="J3" s="60">
        <v>56.666670000000003</v>
      </c>
      <c r="L3" s="60"/>
      <c r="M3" s="60"/>
      <c r="N3" s="60"/>
      <c r="O3" s="60"/>
      <c r="P3" s="61"/>
      <c r="R3" s="360"/>
      <c r="S3" s="360"/>
      <c r="T3" s="360"/>
      <c r="V3" s="77">
        <v>83.333340000000007</v>
      </c>
      <c r="W3" s="77">
        <v>76.666659999999993</v>
      </c>
      <c r="X3" s="77">
        <v>93.333340000000007</v>
      </c>
      <c r="Z3" s="360"/>
      <c r="AA3" s="360"/>
      <c r="AB3" s="360"/>
      <c r="AC3" s="61"/>
      <c r="AE3" s="360"/>
      <c r="AF3" s="360"/>
      <c r="AG3" s="360"/>
      <c r="AI3" s="77">
        <v>100</v>
      </c>
      <c r="AJ3" s="77">
        <v>23.33333</v>
      </c>
      <c r="AK3" s="77">
        <v>10</v>
      </c>
      <c r="AM3" s="360"/>
      <c r="AN3" s="360"/>
      <c r="AO3" s="360"/>
      <c r="AV3" s="77"/>
      <c r="AW3" s="77"/>
      <c r="AX3" s="77"/>
      <c r="BE3" s="284"/>
      <c r="BF3" s="284"/>
      <c r="BG3" s="284"/>
      <c r="BH3" s="284"/>
      <c r="BJ3" s="63"/>
      <c r="BK3" s="63"/>
      <c r="BL3" s="63"/>
      <c r="BM3" s="63"/>
      <c r="BO3" s="284"/>
      <c r="BP3" s="284"/>
      <c r="BQ3" s="284"/>
      <c r="BR3" s="284"/>
      <c r="BT3" s="284"/>
      <c r="BU3" s="284"/>
      <c r="BV3" s="284"/>
      <c r="BW3" s="284"/>
    </row>
    <row r="4" spans="1:75" x14ac:dyDescent="0.25">
      <c r="B4" s="77">
        <v>26.66667</v>
      </c>
      <c r="C4" s="77">
        <v>21.66667</v>
      </c>
      <c r="D4" s="77">
        <v>96.666659999999993</v>
      </c>
      <c r="E4" s="77">
        <v>6.6666670000000003</v>
      </c>
      <c r="G4" s="60">
        <v>100</v>
      </c>
      <c r="H4" s="60">
        <v>40</v>
      </c>
      <c r="I4" s="60">
        <v>100</v>
      </c>
      <c r="J4" s="60">
        <v>50</v>
      </c>
      <c r="L4" s="60"/>
      <c r="M4" s="60"/>
      <c r="N4" s="60"/>
      <c r="O4" s="60"/>
      <c r="P4" s="61"/>
      <c r="R4" s="360"/>
      <c r="S4" s="360"/>
      <c r="T4" s="360"/>
      <c r="V4" s="77">
        <v>93.333340000000007</v>
      </c>
      <c r="W4" s="77">
        <v>65</v>
      </c>
      <c r="X4" s="77">
        <v>60</v>
      </c>
      <c r="Z4" s="360"/>
      <c r="AA4" s="360"/>
      <c r="AB4" s="360"/>
      <c r="AC4" s="61"/>
      <c r="AE4" s="360"/>
      <c r="AF4" s="360"/>
      <c r="AG4" s="360"/>
      <c r="AI4" s="77">
        <v>83.333340000000007</v>
      </c>
      <c r="AJ4" s="77">
        <v>66.666659999999993</v>
      </c>
      <c r="AK4" s="77">
        <v>16.66667</v>
      </c>
      <c r="AM4" s="360"/>
      <c r="AN4" s="360"/>
      <c r="AO4" s="360"/>
      <c r="AV4" s="77"/>
      <c r="AW4" s="77"/>
      <c r="AX4" s="77"/>
      <c r="BE4" s="284"/>
      <c r="BF4" s="284"/>
      <c r="BG4" s="284"/>
      <c r="BH4" s="284"/>
      <c r="BJ4" s="63"/>
      <c r="BK4" s="63"/>
      <c r="BL4" s="63"/>
      <c r="BM4" s="63"/>
      <c r="BO4" s="284"/>
      <c r="BP4" s="284"/>
      <c r="BQ4" s="284"/>
      <c r="BR4" s="284"/>
      <c r="BT4" s="284"/>
      <c r="BU4" s="284"/>
      <c r="BV4" s="284"/>
      <c r="BW4" s="284"/>
    </row>
    <row r="5" spans="1:75" x14ac:dyDescent="0.25">
      <c r="B5" s="77">
        <v>108.33329999999999</v>
      </c>
      <c r="C5" s="77">
        <v>56.666670000000003</v>
      </c>
      <c r="D5" s="77">
        <v>120</v>
      </c>
      <c r="E5" s="77">
        <v>2.6666669999999999</v>
      </c>
      <c r="G5" s="60">
        <v>100</v>
      </c>
      <c r="H5" s="60">
        <v>60</v>
      </c>
      <c r="I5" s="60">
        <v>83.333340000000007</v>
      </c>
      <c r="J5" s="60">
        <v>5</v>
      </c>
      <c r="L5" s="60"/>
      <c r="M5" s="60"/>
      <c r="N5" s="60"/>
      <c r="O5" s="60"/>
      <c r="P5" s="61"/>
      <c r="R5" s="360"/>
      <c r="S5" s="360"/>
      <c r="T5" s="360"/>
      <c r="V5" s="77">
        <v>95</v>
      </c>
      <c r="W5" s="77">
        <v>0</v>
      </c>
      <c r="X5" s="77">
        <v>2</v>
      </c>
      <c r="Z5" s="360"/>
      <c r="AA5" s="360"/>
      <c r="AB5" s="360"/>
      <c r="AC5" s="61"/>
      <c r="AE5" s="360"/>
      <c r="AF5" s="360"/>
      <c r="AG5" s="360"/>
      <c r="AI5" s="77">
        <v>65</v>
      </c>
      <c r="AJ5" s="77">
        <v>60</v>
      </c>
      <c r="AK5" s="77">
        <v>2</v>
      </c>
      <c r="AM5" s="360"/>
      <c r="AN5" s="360"/>
      <c r="AO5" s="360"/>
      <c r="AV5" s="77"/>
      <c r="AW5" s="77"/>
      <c r="AX5" s="77"/>
      <c r="BE5" s="284"/>
      <c r="BF5" s="284"/>
      <c r="BG5" s="284"/>
      <c r="BH5" s="284"/>
      <c r="BJ5" s="63"/>
      <c r="BK5" s="63"/>
      <c r="BL5" s="63"/>
      <c r="BM5" s="63"/>
      <c r="BO5" s="284"/>
      <c r="BP5" s="284"/>
      <c r="BQ5" s="284"/>
      <c r="BR5" s="284"/>
      <c r="BT5" s="284"/>
      <c r="BU5" s="284"/>
      <c r="BV5" s="284"/>
      <c r="BW5" s="284"/>
    </row>
    <row r="6" spans="1:75" x14ac:dyDescent="0.25">
      <c r="B6" s="77">
        <v>0</v>
      </c>
      <c r="C6" s="77">
        <v>0</v>
      </c>
      <c r="D6" s="77">
        <v>3.3333330000000001</v>
      </c>
      <c r="E6" s="77">
        <v>7.5</v>
      </c>
      <c r="G6" s="60">
        <v>76.666659999999993</v>
      </c>
      <c r="H6" s="60">
        <v>100</v>
      </c>
      <c r="I6" s="60">
        <v>100</v>
      </c>
      <c r="J6" s="60">
        <v>30</v>
      </c>
      <c r="L6" s="60"/>
      <c r="M6" s="60"/>
      <c r="N6" s="60"/>
      <c r="O6" s="60"/>
      <c r="P6" s="61"/>
      <c r="R6" s="360"/>
      <c r="S6" s="360"/>
      <c r="T6" s="360"/>
      <c r="V6" s="77">
        <v>100</v>
      </c>
      <c r="W6" s="77">
        <v>83.333340000000007</v>
      </c>
      <c r="X6" s="77">
        <v>90</v>
      </c>
      <c r="Z6" s="360"/>
      <c r="AA6" s="360"/>
      <c r="AB6" s="360"/>
      <c r="AC6" s="61"/>
      <c r="AE6" s="360"/>
      <c r="AF6" s="360"/>
      <c r="AG6" s="360"/>
      <c r="AI6" s="77">
        <v>83.333340000000007</v>
      </c>
      <c r="AJ6" s="77">
        <v>86.666659999999993</v>
      </c>
      <c r="AK6" s="77">
        <v>93.333340000000007</v>
      </c>
      <c r="AM6" s="360"/>
      <c r="AN6" s="360"/>
      <c r="AO6" s="360"/>
      <c r="AV6" s="77"/>
      <c r="AW6" s="77"/>
      <c r="AX6" s="77"/>
      <c r="BE6" s="284"/>
      <c r="BF6" s="284"/>
      <c r="BG6" s="284"/>
      <c r="BH6" s="284"/>
      <c r="BJ6" s="63"/>
      <c r="BK6" s="63"/>
      <c r="BL6" s="63"/>
      <c r="BM6" s="63"/>
      <c r="BO6" s="284"/>
      <c r="BP6" s="284"/>
      <c r="BQ6" s="284"/>
      <c r="BR6" s="284"/>
      <c r="BT6" s="284"/>
      <c r="BU6" s="284"/>
      <c r="BV6" s="284"/>
      <c r="BW6" s="284"/>
    </row>
    <row r="7" spans="1:75" x14ac:dyDescent="0.25">
      <c r="B7" s="77">
        <v>2</v>
      </c>
      <c r="C7" s="77">
        <v>0</v>
      </c>
      <c r="D7" s="77">
        <v>2.3333330000000001</v>
      </c>
      <c r="E7" s="77">
        <v>0.66666669999999995</v>
      </c>
      <c r="G7" s="60">
        <v>65</v>
      </c>
      <c r="H7" s="60">
        <v>100</v>
      </c>
      <c r="I7" s="60">
        <v>23.33333</v>
      </c>
      <c r="J7" s="60">
        <v>63.333329999999997</v>
      </c>
      <c r="L7" s="60"/>
      <c r="M7" s="60"/>
      <c r="N7" s="60"/>
      <c r="O7" s="60"/>
      <c r="P7" s="61"/>
      <c r="R7" s="360"/>
      <c r="S7" s="360"/>
      <c r="T7" s="360"/>
      <c r="V7" s="77">
        <v>93.333340000000007</v>
      </c>
      <c r="W7" s="77">
        <v>76.666659999999993</v>
      </c>
      <c r="X7" s="77">
        <v>40</v>
      </c>
      <c r="Z7" s="360"/>
      <c r="AA7" s="360"/>
      <c r="AB7" s="360"/>
      <c r="AC7" s="61"/>
      <c r="AE7" s="360"/>
      <c r="AF7" s="360"/>
      <c r="AG7" s="360"/>
      <c r="AI7" s="77">
        <v>93.333340000000007</v>
      </c>
      <c r="AJ7" s="77">
        <v>43.333329999999997</v>
      </c>
      <c r="AK7" s="77">
        <v>20</v>
      </c>
      <c r="AM7" s="360"/>
      <c r="AN7" s="360"/>
      <c r="AO7" s="360"/>
      <c r="AV7" s="77"/>
      <c r="AW7" s="77"/>
      <c r="AX7" s="77"/>
      <c r="BE7" s="284"/>
      <c r="BF7" s="284"/>
      <c r="BG7" s="284"/>
      <c r="BH7" s="284"/>
      <c r="BJ7" s="63"/>
      <c r="BK7" s="63"/>
      <c r="BL7" s="63"/>
      <c r="BM7" s="63"/>
      <c r="BO7" s="284"/>
      <c r="BP7" s="284"/>
      <c r="BQ7" s="284"/>
      <c r="BR7" s="284"/>
      <c r="BT7" s="284"/>
      <c r="BU7" s="284"/>
      <c r="BV7" s="284"/>
      <c r="BW7" s="284"/>
    </row>
    <row r="8" spans="1:75" x14ac:dyDescent="0.25">
      <c r="B8" s="77">
        <v>130</v>
      </c>
      <c r="C8" s="77">
        <v>15</v>
      </c>
      <c r="D8" s="77">
        <v>4.6666670000000003</v>
      </c>
      <c r="E8" s="77"/>
      <c r="G8" s="60">
        <v>83.333340000000007</v>
      </c>
      <c r="H8" s="60">
        <v>65</v>
      </c>
      <c r="I8" s="60">
        <v>30</v>
      </c>
      <c r="J8" s="60"/>
      <c r="L8" s="60"/>
      <c r="M8" s="60"/>
      <c r="N8" s="60"/>
      <c r="O8" s="60"/>
      <c r="P8" s="61"/>
      <c r="R8" s="360"/>
      <c r="S8" s="360"/>
      <c r="T8" s="360"/>
      <c r="V8" s="77">
        <v>76.666659999999993</v>
      </c>
      <c r="W8" s="77">
        <v>43.333329999999997</v>
      </c>
      <c r="X8" s="77">
        <v>36.666670000000003</v>
      </c>
      <c r="Z8" s="360"/>
      <c r="AA8" s="360"/>
      <c r="AB8" s="360"/>
      <c r="AC8" s="61"/>
      <c r="AE8" s="360"/>
      <c r="AF8" s="360"/>
      <c r="AG8" s="360"/>
      <c r="AI8" s="77">
        <v>95</v>
      </c>
      <c r="AJ8" s="77">
        <v>10</v>
      </c>
      <c r="AK8" s="77">
        <v>40</v>
      </c>
      <c r="AM8" s="360"/>
      <c r="AN8" s="360"/>
      <c r="AO8" s="360"/>
      <c r="AV8" s="77"/>
      <c r="AW8" s="77"/>
      <c r="AX8" s="77"/>
      <c r="BE8" s="284"/>
      <c r="BF8" s="284"/>
      <c r="BG8" s="284"/>
      <c r="BH8" s="284"/>
      <c r="BJ8" s="63"/>
      <c r="BK8" s="63"/>
      <c r="BL8" s="63"/>
      <c r="BM8" s="63"/>
      <c r="BO8" s="284"/>
      <c r="BP8" s="284"/>
      <c r="BQ8" s="284"/>
      <c r="BR8" s="284"/>
      <c r="BT8" s="284"/>
      <c r="BU8" s="284"/>
      <c r="BV8" s="284"/>
      <c r="BW8" s="284"/>
    </row>
    <row r="9" spans="1:75" x14ac:dyDescent="0.25">
      <c r="B9" s="77">
        <v>85</v>
      </c>
      <c r="C9" s="77">
        <v>27.33333</v>
      </c>
      <c r="D9" s="77">
        <v>30</v>
      </c>
      <c r="E9" s="77"/>
      <c r="G9" s="60">
        <v>0</v>
      </c>
      <c r="H9" s="60">
        <v>56.666670000000003</v>
      </c>
      <c r="I9" s="60">
        <v>66.666659999999993</v>
      </c>
      <c r="J9" s="60"/>
      <c r="L9" s="60"/>
      <c r="M9" s="60"/>
      <c r="N9" s="60"/>
      <c r="O9" s="60"/>
      <c r="P9" s="61"/>
      <c r="R9" s="360"/>
      <c r="S9" s="360"/>
      <c r="T9" s="360"/>
      <c r="V9" s="77">
        <v>100</v>
      </c>
      <c r="W9" s="77">
        <v>100</v>
      </c>
      <c r="X9" s="77">
        <v>0</v>
      </c>
      <c r="Z9" s="360"/>
      <c r="AA9" s="360"/>
      <c r="AB9" s="360"/>
      <c r="AC9" s="61"/>
      <c r="AE9" s="360"/>
      <c r="AF9" s="360"/>
      <c r="AG9" s="360"/>
      <c r="AI9" s="77">
        <v>100</v>
      </c>
      <c r="AJ9" s="77">
        <v>60</v>
      </c>
      <c r="AK9" s="77">
        <v>36.666670000000003</v>
      </c>
      <c r="AM9" s="360"/>
      <c r="AN9" s="360"/>
      <c r="AO9" s="360"/>
      <c r="AV9" s="77"/>
      <c r="AW9" s="77"/>
      <c r="AX9" s="77"/>
      <c r="BE9" s="284"/>
      <c r="BF9" s="284"/>
      <c r="BG9" s="284"/>
      <c r="BH9" s="284"/>
      <c r="BJ9" s="63"/>
      <c r="BK9" s="63"/>
      <c r="BL9" s="63"/>
      <c r="BM9" s="63"/>
      <c r="BO9" s="284"/>
      <c r="BP9" s="284"/>
      <c r="BQ9" s="284"/>
      <c r="BR9" s="284"/>
      <c r="BT9" s="284"/>
      <c r="BU9" s="284"/>
      <c r="BV9" s="284"/>
      <c r="BW9" s="284"/>
    </row>
    <row r="10" spans="1:75" x14ac:dyDescent="0.25">
      <c r="B10" s="77">
        <v>200</v>
      </c>
      <c r="C10" s="77">
        <v>15</v>
      </c>
      <c r="D10" s="77">
        <v>56.666670000000003</v>
      </c>
      <c r="E10" s="77"/>
      <c r="G10" s="60">
        <v>83.333340000000007</v>
      </c>
      <c r="H10" s="60">
        <v>96.666659999999993</v>
      </c>
      <c r="I10" s="60">
        <v>93.333340000000007</v>
      </c>
      <c r="J10" s="60"/>
      <c r="L10" s="60"/>
      <c r="M10" s="60"/>
      <c r="N10" s="60"/>
      <c r="O10" s="60"/>
      <c r="P10" s="61"/>
      <c r="R10" s="360"/>
      <c r="S10" s="360"/>
      <c r="T10" s="360"/>
      <c r="V10" s="77">
        <v>100</v>
      </c>
      <c r="W10" s="77">
        <v>10</v>
      </c>
      <c r="X10" s="77">
        <v>28.33333</v>
      </c>
      <c r="Z10" s="360"/>
      <c r="AA10" s="360"/>
      <c r="AB10" s="360"/>
      <c r="AC10" s="61"/>
      <c r="AE10" s="360"/>
      <c r="AF10" s="360"/>
      <c r="AG10" s="360"/>
      <c r="AI10" s="77">
        <v>76.666659999999993</v>
      </c>
      <c r="AJ10" s="77">
        <v>90</v>
      </c>
      <c r="AK10" s="77">
        <v>0</v>
      </c>
      <c r="AM10" s="360"/>
      <c r="AN10" s="360"/>
      <c r="AO10" s="360"/>
      <c r="AV10" s="77"/>
      <c r="AW10" s="77"/>
      <c r="AX10" s="77"/>
      <c r="BE10" s="284"/>
      <c r="BF10" s="284"/>
      <c r="BG10" s="284"/>
      <c r="BH10" s="284"/>
      <c r="BJ10" s="63"/>
      <c r="BK10" s="63"/>
      <c r="BL10" s="63"/>
      <c r="BM10" s="63"/>
      <c r="BO10" s="284"/>
      <c r="BP10" s="284"/>
      <c r="BQ10" s="284"/>
      <c r="BR10" s="284"/>
      <c r="BT10" s="284"/>
      <c r="BU10" s="284"/>
      <c r="BV10" s="284"/>
      <c r="BW10" s="284"/>
    </row>
    <row r="11" spans="1:75" x14ac:dyDescent="0.25">
      <c r="B11" s="77">
        <v>83.333340000000007</v>
      </c>
      <c r="C11" s="77">
        <v>4.6666670000000003</v>
      </c>
      <c r="D11" s="77">
        <v>50.666670000000003</v>
      </c>
      <c r="E11" s="77"/>
      <c r="G11" s="60">
        <v>93.333340000000007</v>
      </c>
      <c r="H11" s="60">
        <v>10</v>
      </c>
      <c r="I11" s="60">
        <v>63.333329999999997</v>
      </c>
      <c r="J11" s="60"/>
      <c r="L11" s="60"/>
      <c r="M11" s="60"/>
      <c r="N11" s="60"/>
      <c r="O11" s="60"/>
      <c r="P11" s="61"/>
      <c r="R11" s="360"/>
      <c r="S11" s="360"/>
      <c r="T11" s="360"/>
      <c r="V11" s="77">
        <v>56.666670000000003</v>
      </c>
      <c r="W11" s="77">
        <v>40</v>
      </c>
      <c r="X11" s="77">
        <v>40</v>
      </c>
      <c r="Z11" s="360"/>
      <c r="AA11" s="360"/>
      <c r="AB11" s="360"/>
      <c r="AC11" s="61"/>
      <c r="AE11" s="360"/>
      <c r="AF11" s="360"/>
      <c r="AG11" s="360"/>
      <c r="AI11" s="77">
        <v>93.333340000000007</v>
      </c>
      <c r="AJ11" s="77">
        <v>23.33333</v>
      </c>
      <c r="AK11" s="77">
        <v>40</v>
      </c>
      <c r="AM11" s="360"/>
      <c r="AN11" s="360"/>
      <c r="AO11" s="360"/>
      <c r="AV11" s="77"/>
      <c r="AW11" s="77"/>
      <c r="AX11" s="77"/>
      <c r="BE11" s="284"/>
      <c r="BF11" s="284"/>
      <c r="BG11" s="284"/>
      <c r="BH11" s="284"/>
      <c r="BJ11" s="63"/>
      <c r="BK11" s="63"/>
      <c r="BL11" s="63"/>
      <c r="BM11" s="63"/>
      <c r="BO11" s="284"/>
      <c r="BP11" s="284"/>
      <c r="BQ11" s="284"/>
      <c r="BR11" s="284"/>
      <c r="BT11" s="284"/>
      <c r="BU11" s="284"/>
      <c r="BV11" s="284"/>
      <c r="BW11" s="284"/>
    </row>
    <row r="12" spans="1:75" x14ac:dyDescent="0.25">
      <c r="B12" s="77">
        <v>3.3333330000000001</v>
      </c>
      <c r="C12" s="77">
        <v>3.3333330000000001</v>
      </c>
      <c r="D12" s="77">
        <v>3.3333330000000001</v>
      </c>
      <c r="E12" s="77"/>
      <c r="G12" s="60">
        <v>95</v>
      </c>
      <c r="H12" s="60">
        <v>16.66667</v>
      </c>
      <c r="I12" s="60">
        <v>10</v>
      </c>
      <c r="J12" s="60"/>
      <c r="L12" s="60"/>
      <c r="M12" s="60"/>
      <c r="N12" s="60"/>
      <c r="O12" s="60"/>
      <c r="P12" s="61"/>
      <c r="R12" s="360"/>
      <c r="S12" s="360"/>
      <c r="T12" s="360"/>
      <c r="V12" s="77">
        <v>13.33333</v>
      </c>
      <c r="W12" s="77">
        <v>60</v>
      </c>
      <c r="X12" s="77">
        <v>86.666659999999993</v>
      </c>
      <c r="Z12" s="360"/>
      <c r="AA12" s="360"/>
      <c r="AB12" s="360"/>
      <c r="AC12" s="61"/>
      <c r="AE12" s="360"/>
      <c r="AF12" s="360"/>
      <c r="AG12" s="360"/>
      <c r="AI12" s="77">
        <v>76.666659999999993</v>
      </c>
      <c r="AJ12" s="77">
        <v>43.333329999999997</v>
      </c>
      <c r="AK12" s="77">
        <v>28.33333</v>
      </c>
      <c r="AM12" s="360"/>
      <c r="AN12" s="360"/>
      <c r="AO12" s="360"/>
      <c r="AV12" s="77"/>
      <c r="AW12" s="77"/>
      <c r="AX12" s="77"/>
      <c r="BE12" s="284"/>
      <c r="BF12" s="284"/>
      <c r="BG12" s="284"/>
      <c r="BH12" s="284"/>
      <c r="BJ12" s="63"/>
      <c r="BK12" s="63"/>
      <c r="BL12" s="63"/>
      <c r="BM12" s="63"/>
      <c r="BO12" s="284"/>
      <c r="BP12" s="284"/>
      <c r="BQ12" s="284"/>
      <c r="BR12" s="284"/>
      <c r="BT12" s="284"/>
      <c r="BU12" s="284"/>
      <c r="BV12" s="284"/>
      <c r="BW12" s="284"/>
    </row>
    <row r="13" spans="1:75" x14ac:dyDescent="0.25">
      <c r="B13" s="77">
        <v>25</v>
      </c>
      <c r="C13" s="77">
        <v>30</v>
      </c>
      <c r="D13" s="77">
        <v>3.3333330000000001</v>
      </c>
      <c r="E13" s="77"/>
      <c r="G13" s="60">
        <v>100</v>
      </c>
      <c r="H13" s="60">
        <v>100</v>
      </c>
      <c r="I13" s="60">
        <v>53.333329999999997</v>
      </c>
      <c r="J13" s="60"/>
      <c r="L13" s="60"/>
      <c r="M13" s="60"/>
      <c r="N13" s="60"/>
      <c r="O13" s="60"/>
      <c r="P13" s="61"/>
      <c r="R13" s="360"/>
      <c r="S13" s="360"/>
      <c r="T13" s="360"/>
      <c r="V13" s="77">
        <v>6.6666670000000003</v>
      </c>
      <c r="W13" s="77">
        <v>65</v>
      </c>
      <c r="X13" s="77">
        <v>110</v>
      </c>
      <c r="Z13" s="360"/>
      <c r="AA13" s="360"/>
      <c r="AB13" s="360"/>
      <c r="AC13" s="61"/>
      <c r="AE13" s="360"/>
      <c r="AF13" s="360"/>
      <c r="AG13" s="360"/>
      <c r="AI13" s="77">
        <v>100</v>
      </c>
      <c r="AJ13" s="77">
        <v>35</v>
      </c>
      <c r="AK13" s="77">
        <v>110</v>
      </c>
      <c r="AM13" s="360"/>
      <c r="AN13" s="360"/>
      <c r="AO13" s="360"/>
      <c r="AV13" s="77"/>
      <c r="AW13" s="77"/>
      <c r="AX13" s="77"/>
      <c r="BE13" s="284"/>
      <c r="BF13" s="284"/>
      <c r="BG13" s="284"/>
      <c r="BH13" s="284"/>
      <c r="BJ13" s="63"/>
      <c r="BK13" s="63"/>
      <c r="BL13" s="63"/>
      <c r="BM13" s="63"/>
      <c r="BO13" s="284"/>
      <c r="BP13" s="284"/>
      <c r="BQ13" s="284"/>
      <c r="BR13" s="284"/>
      <c r="BT13" s="284"/>
      <c r="BU13" s="284"/>
      <c r="BV13" s="284"/>
      <c r="BW13" s="284"/>
    </row>
    <row r="14" spans="1:75" x14ac:dyDescent="0.25">
      <c r="B14" s="77">
        <v>153.33330000000001</v>
      </c>
      <c r="C14" s="77">
        <v>0.3333333</v>
      </c>
      <c r="D14" s="77">
        <v>3</v>
      </c>
      <c r="E14" s="77"/>
      <c r="G14" s="60">
        <v>76.666659999999993</v>
      </c>
      <c r="H14" s="60">
        <v>60</v>
      </c>
      <c r="I14" s="60">
        <v>40</v>
      </c>
      <c r="J14" s="60"/>
      <c r="L14" s="60"/>
      <c r="M14" s="60"/>
      <c r="N14" s="60"/>
      <c r="O14" s="60"/>
      <c r="P14" s="61"/>
      <c r="R14" s="360"/>
      <c r="S14" s="360"/>
      <c r="T14" s="360"/>
      <c r="V14" s="77">
        <v>90</v>
      </c>
      <c r="W14" s="77">
        <v>16.66667</v>
      </c>
      <c r="X14" s="77">
        <v>36.666670000000003</v>
      </c>
      <c r="Z14" s="360"/>
      <c r="AA14" s="360"/>
      <c r="AB14" s="360"/>
      <c r="AC14" s="61"/>
      <c r="AE14" s="360"/>
      <c r="AF14" s="360"/>
      <c r="AG14" s="360"/>
      <c r="AI14" s="77">
        <v>40</v>
      </c>
      <c r="AJ14" s="77">
        <v>26.66667</v>
      </c>
      <c r="AK14" s="77">
        <v>36.666670000000003</v>
      </c>
      <c r="AM14" s="360"/>
      <c r="AN14" s="360"/>
      <c r="AO14" s="360"/>
      <c r="AV14" s="77"/>
      <c r="AW14" s="77"/>
      <c r="AX14" s="77"/>
      <c r="BE14" s="284"/>
      <c r="BF14" s="284"/>
      <c r="BG14" s="284"/>
      <c r="BH14" s="284"/>
      <c r="BJ14" s="63"/>
      <c r="BK14" s="63"/>
      <c r="BL14" s="63"/>
      <c r="BM14" s="63"/>
      <c r="BO14" s="284"/>
      <c r="BP14" s="284"/>
      <c r="BQ14" s="284"/>
      <c r="BR14" s="284"/>
      <c r="BT14" s="284"/>
      <c r="BU14" s="284"/>
      <c r="BV14" s="284"/>
      <c r="BW14" s="284"/>
    </row>
    <row r="15" spans="1:75" x14ac:dyDescent="0.25">
      <c r="B15" s="77">
        <v>35</v>
      </c>
      <c r="C15" s="77">
        <v>8</v>
      </c>
      <c r="D15" s="77">
        <v>4.5</v>
      </c>
      <c r="E15" s="77"/>
      <c r="G15" s="60">
        <v>93.333340000000007</v>
      </c>
      <c r="H15" s="60">
        <v>2</v>
      </c>
      <c r="I15" s="60">
        <v>47.5</v>
      </c>
      <c r="J15" s="60"/>
      <c r="L15" s="60"/>
      <c r="M15" s="60"/>
      <c r="N15" s="60"/>
      <c r="O15" s="60"/>
      <c r="P15" s="61"/>
      <c r="R15" s="360"/>
      <c r="S15" s="360"/>
      <c r="T15" s="360"/>
      <c r="V15" s="77">
        <v>100</v>
      </c>
      <c r="W15" s="77">
        <v>23.33333</v>
      </c>
      <c r="X15" s="77">
        <v>93.333340000000007</v>
      </c>
      <c r="Z15" s="360"/>
      <c r="AA15" s="360"/>
      <c r="AB15" s="360"/>
      <c r="AC15" s="61"/>
      <c r="AE15" s="360"/>
      <c r="AF15" s="360"/>
      <c r="AG15" s="360"/>
      <c r="AI15" s="77">
        <v>100</v>
      </c>
      <c r="AJ15" s="77">
        <v>90</v>
      </c>
      <c r="AK15" s="77">
        <v>30</v>
      </c>
      <c r="AM15" s="360"/>
      <c r="AN15" s="360"/>
      <c r="AO15" s="360"/>
      <c r="AV15" s="77"/>
      <c r="AW15" s="77"/>
      <c r="AX15" s="77"/>
      <c r="BE15" s="284"/>
      <c r="BF15" s="284"/>
      <c r="BG15" s="284"/>
      <c r="BH15" s="284"/>
      <c r="BJ15" s="63"/>
      <c r="BK15" s="63"/>
      <c r="BL15" s="63"/>
      <c r="BM15" s="63"/>
      <c r="BO15" s="284"/>
      <c r="BP15" s="284"/>
      <c r="BQ15" s="284"/>
      <c r="BR15" s="284"/>
      <c r="BT15" s="284"/>
      <c r="BU15" s="284"/>
      <c r="BV15" s="284"/>
      <c r="BW15" s="284"/>
    </row>
    <row r="16" spans="1:75" x14ac:dyDescent="0.25">
      <c r="B16" s="77">
        <v>23.33333</v>
      </c>
      <c r="C16" s="77">
        <v>2.6666669999999999</v>
      </c>
      <c r="D16" s="77">
        <v>0.5</v>
      </c>
      <c r="E16" s="77"/>
      <c r="G16" s="60">
        <v>86.666659999999993</v>
      </c>
      <c r="H16" s="60">
        <v>33.333329999999997</v>
      </c>
      <c r="I16" s="60">
        <v>86.666659999999993</v>
      </c>
      <c r="J16" s="60"/>
      <c r="L16" s="60"/>
      <c r="M16" s="60"/>
      <c r="N16" s="60"/>
      <c r="O16" s="60"/>
      <c r="P16" s="61"/>
      <c r="R16" s="360"/>
      <c r="S16" s="360"/>
      <c r="T16" s="360"/>
      <c r="V16" s="77">
        <v>83.333340000000007</v>
      </c>
      <c r="W16" s="77">
        <v>33.333329999999997</v>
      </c>
      <c r="X16" s="77">
        <v>100</v>
      </c>
      <c r="Z16" s="360"/>
      <c r="AA16" s="360"/>
      <c r="AB16" s="360"/>
      <c r="AC16" s="61"/>
      <c r="AE16" s="360"/>
      <c r="AF16" s="360"/>
      <c r="AG16" s="360"/>
      <c r="AI16" s="77">
        <v>100</v>
      </c>
      <c r="AJ16" s="77">
        <v>10</v>
      </c>
      <c r="AK16" s="77">
        <v>93.333340000000007</v>
      </c>
      <c r="AM16" s="360"/>
      <c r="AN16" s="360"/>
      <c r="AO16" s="360"/>
      <c r="AV16" s="77"/>
      <c r="AW16" s="77"/>
      <c r="AX16" s="77"/>
      <c r="BE16" s="284"/>
      <c r="BF16" s="284"/>
      <c r="BG16" s="284"/>
      <c r="BH16" s="284"/>
      <c r="BJ16" s="63"/>
      <c r="BK16" s="63"/>
      <c r="BL16" s="63"/>
      <c r="BM16" s="63"/>
      <c r="BO16" s="284"/>
      <c r="BP16" s="284"/>
      <c r="BQ16" s="284"/>
      <c r="BR16" s="284"/>
      <c r="BT16" s="284"/>
      <c r="BU16" s="284"/>
      <c r="BV16" s="284"/>
      <c r="BW16" s="284"/>
    </row>
    <row r="17" spans="2:75" x14ac:dyDescent="0.25">
      <c r="B17" s="77">
        <v>2.3333330000000001</v>
      </c>
      <c r="C17" s="77">
        <v>2</v>
      </c>
      <c r="D17" s="77">
        <v>13.33333</v>
      </c>
      <c r="E17" s="77"/>
      <c r="G17" s="60">
        <v>76.666659999999993</v>
      </c>
      <c r="H17" s="60">
        <v>93.333340000000007</v>
      </c>
      <c r="I17" s="60">
        <v>93.333340000000007</v>
      </c>
      <c r="J17" s="60"/>
      <c r="L17" s="60"/>
      <c r="M17" s="60"/>
      <c r="N17" s="60"/>
      <c r="O17" s="60"/>
      <c r="P17" s="61"/>
      <c r="R17" s="360"/>
      <c r="S17" s="360"/>
      <c r="T17" s="360"/>
      <c r="V17" s="77">
        <v>66.666659999999993</v>
      </c>
      <c r="W17" s="77">
        <v>100</v>
      </c>
      <c r="X17" s="77">
        <v>23.33333</v>
      </c>
      <c r="Z17" s="360"/>
      <c r="AA17" s="360"/>
      <c r="AB17" s="360"/>
      <c r="AC17" s="61"/>
      <c r="AE17" s="360"/>
      <c r="AF17" s="360"/>
      <c r="AG17" s="360"/>
      <c r="AI17" s="77">
        <v>65</v>
      </c>
      <c r="AJ17" s="77">
        <v>53.333329999999997</v>
      </c>
      <c r="AK17" s="77">
        <v>63.333329999999997</v>
      </c>
      <c r="AM17" s="360"/>
      <c r="AN17" s="360"/>
      <c r="AO17" s="360"/>
      <c r="AV17" s="77"/>
      <c r="AW17" s="77"/>
      <c r="AX17" s="77"/>
      <c r="BE17" s="284"/>
      <c r="BF17" s="284"/>
      <c r="BG17" s="284"/>
      <c r="BH17" s="284"/>
      <c r="BJ17" s="63"/>
      <c r="BK17" s="63"/>
      <c r="BL17" s="63"/>
      <c r="BM17" s="63"/>
      <c r="BO17" s="284"/>
      <c r="BP17" s="284"/>
      <c r="BQ17" s="284"/>
      <c r="BR17" s="284"/>
      <c r="BT17" s="284"/>
      <c r="BU17" s="284"/>
      <c r="BV17" s="284"/>
      <c r="BW17" s="284"/>
    </row>
    <row r="18" spans="2:75" x14ac:dyDescent="0.25">
      <c r="B18" s="77">
        <v>1.3333330000000001</v>
      </c>
      <c r="C18" s="77">
        <v>4.5</v>
      </c>
      <c r="D18" s="77">
        <v>0.66666669999999995</v>
      </c>
      <c r="E18" s="77"/>
      <c r="G18" s="60">
        <v>43.333329999999997</v>
      </c>
      <c r="H18" s="60">
        <v>100</v>
      </c>
      <c r="I18" s="60">
        <v>100</v>
      </c>
      <c r="J18" s="60"/>
      <c r="L18" s="60"/>
      <c r="M18" s="60"/>
      <c r="N18" s="60"/>
      <c r="O18" s="60"/>
      <c r="P18" s="61"/>
      <c r="R18" s="360"/>
      <c r="S18" s="360"/>
      <c r="T18" s="360"/>
      <c r="V18" s="77"/>
      <c r="W18" s="77">
        <v>10</v>
      </c>
      <c r="X18" s="77">
        <v>30</v>
      </c>
      <c r="Z18" s="360"/>
      <c r="AA18" s="360"/>
      <c r="AB18" s="360"/>
      <c r="AC18" s="61"/>
      <c r="AE18" s="360"/>
      <c r="AF18" s="360"/>
      <c r="AG18" s="360"/>
      <c r="AI18" s="77">
        <v>56.666670000000003</v>
      </c>
      <c r="AJ18" s="77">
        <v>86.666659999999993</v>
      </c>
      <c r="AK18" s="77">
        <v>46.666670000000003</v>
      </c>
      <c r="AM18" s="360"/>
      <c r="AN18" s="360"/>
      <c r="AO18" s="360"/>
      <c r="AV18" s="77"/>
      <c r="AW18" s="77"/>
      <c r="AX18" s="77"/>
      <c r="BE18" s="284"/>
      <c r="BF18" s="284"/>
      <c r="BG18" s="284"/>
      <c r="BH18" s="284"/>
      <c r="BJ18" s="63"/>
      <c r="BK18" s="63"/>
      <c r="BL18" s="63"/>
      <c r="BM18" s="63"/>
      <c r="BO18" s="284"/>
      <c r="BP18" s="284"/>
      <c r="BQ18" s="284"/>
      <c r="BR18" s="284"/>
      <c r="BT18" s="284"/>
      <c r="BU18" s="284"/>
      <c r="BV18" s="284"/>
      <c r="BW18" s="284"/>
    </row>
    <row r="19" spans="2:75" x14ac:dyDescent="0.25">
      <c r="B19" s="77"/>
      <c r="C19" s="77">
        <v>2</v>
      </c>
      <c r="D19" s="77">
        <v>1.3333330000000001</v>
      </c>
      <c r="E19" s="77"/>
      <c r="G19" s="60"/>
      <c r="H19" s="60">
        <v>20</v>
      </c>
      <c r="I19" s="60">
        <v>46.666670000000003</v>
      </c>
      <c r="J19" s="60"/>
      <c r="L19" s="60"/>
      <c r="M19" s="60"/>
      <c r="N19" s="60"/>
      <c r="O19" s="60"/>
      <c r="P19" s="61"/>
      <c r="R19" s="360"/>
      <c r="S19" s="360"/>
      <c r="T19" s="360"/>
      <c r="V19" s="77"/>
      <c r="W19" s="77">
        <v>43.333329999999997</v>
      </c>
      <c r="X19" s="77">
        <v>26.66667</v>
      </c>
      <c r="Z19" s="360"/>
      <c r="AA19" s="360"/>
      <c r="AB19" s="360"/>
      <c r="AC19" s="61"/>
      <c r="AE19" s="360"/>
      <c r="AF19" s="360"/>
      <c r="AG19" s="360"/>
      <c r="AI19" s="77">
        <v>33.333329999999997</v>
      </c>
      <c r="AJ19" s="77">
        <v>93.333340000000007</v>
      </c>
      <c r="AK19" s="77">
        <v>23.33333</v>
      </c>
      <c r="AM19" s="360"/>
      <c r="AN19" s="360"/>
      <c r="AO19" s="360"/>
      <c r="AV19" s="77"/>
      <c r="AW19" s="77"/>
      <c r="AX19" s="77"/>
      <c r="BE19" s="284"/>
      <c r="BF19" s="284"/>
      <c r="BG19" s="284"/>
      <c r="BH19" s="284"/>
      <c r="BJ19" s="63"/>
      <c r="BK19" s="63"/>
      <c r="BL19" s="63"/>
      <c r="BM19" s="63"/>
      <c r="BO19" s="284"/>
      <c r="BP19" s="284"/>
      <c r="BQ19" s="284"/>
      <c r="BR19" s="284"/>
      <c r="BT19" s="284"/>
      <c r="BU19" s="284"/>
      <c r="BV19" s="284"/>
      <c r="BW19" s="284"/>
    </row>
    <row r="20" spans="2:75" x14ac:dyDescent="0.25">
      <c r="B20" s="77"/>
      <c r="C20" s="77">
        <v>0</v>
      </c>
      <c r="D20" s="77">
        <v>3</v>
      </c>
      <c r="E20" s="77"/>
      <c r="G20" s="60"/>
      <c r="H20" s="60">
        <v>66.666659999999993</v>
      </c>
      <c r="I20" s="60">
        <v>40.666670000000003</v>
      </c>
      <c r="J20" s="60"/>
      <c r="L20" s="60"/>
      <c r="M20" s="60"/>
      <c r="N20" s="60"/>
      <c r="O20" s="60"/>
      <c r="P20" s="61"/>
      <c r="R20" s="360"/>
      <c r="S20" s="360"/>
      <c r="T20" s="360"/>
      <c r="V20" s="77"/>
      <c r="W20" s="77">
        <v>35</v>
      </c>
      <c r="X20" s="77">
        <v>53.333329999999997</v>
      </c>
      <c r="Z20" s="360"/>
      <c r="AA20" s="360"/>
      <c r="AB20" s="360"/>
      <c r="AC20" s="61"/>
      <c r="AE20" s="360"/>
      <c r="AF20" s="360"/>
      <c r="AG20" s="360"/>
      <c r="AI20" s="77">
        <v>100</v>
      </c>
      <c r="AJ20" s="77">
        <v>40.666670000000003</v>
      </c>
      <c r="AK20" s="77">
        <v>30</v>
      </c>
      <c r="AM20" s="360"/>
      <c r="AN20" s="360"/>
      <c r="AO20" s="360"/>
      <c r="AV20" s="77"/>
      <c r="AW20" s="77"/>
      <c r="AX20" s="77"/>
      <c r="BE20" s="284"/>
      <c r="BF20" s="284"/>
      <c r="BG20" s="284"/>
      <c r="BH20" s="284"/>
      <c r="BJ20" s="63"/>
      <c r="BK20" s="63"/>
      <c r="BL20" s="63"/>
      <c r="BM20" s="63"/>
      <c r="BO20" s="284"/>
      <c r="BP20" s="284"/>
      <c r="BQ20" s="284"/>
      <c r="BR20" s="284"/>
      <c r="BT20" s="284"/>
      <c r="BU20" s="284"/>
      <c r="BV20" s="284"/>
      <c r="BW20" s="284"/>
    </row>
    <row r="21" spans="2:75" x14ac:dyDescent="0.25">
      <c r="B21" s="77"/>
      <c r="C21" s="77">
        <v>2</v>
      </c>
      <c r="D21" s="77">
        <v>38.333329999999997</v>
      </c>
      <c r="E21" s="77"/>
      <c r="G21" s="60"/>
      <c r="H21" s="60">
        <v>90</v>
      </c>
      <c r="I21" s="60">
        <v>23.33333</v>
      </c>
      <c r="J21" s="60"/>
      <c r="L21" s="60"/>
      <c r="M21" s="60"/>
      <c r="N21" s="60"/>
      <c r="O21" s="60"/>
      <c r="P21" s="61"/>
      <c r="R21" s="360"/>
      <c r="S21" s="360"/>
      <c r="T21" s="360"/>
      <c r="V21" s="77"/>
      <c r="W21" s="77">
        <v>36.666670000000003</v>
      </c>
      <c r="X21" s="77">
        <v>46.666670000000003</v>
      </c>
      <c r="Z21" s="360"/>
      <c r="AA21" s="360"/>
      <c r="AB21" s="360"/>
      <c r="AC21" s="61"/>
      <c r="AE21" s="360"/>
      <c r="AF21" s="360"/>
      <c r="AG21" s="360"/>
      <c r="AI21" s="77">
        <v>66.666659999999993</v>
      </c>
      <c r="AJ21" s="77">
        <v>26.66667</v>
      </c>
      <c r="AK21" s="77">
        <v>63.333329999999997</v>
      </c>
      <c r="AM21" s="360"/>
      <c r="AN21" s="360"/>
      <c r="AO21" s="360"/>
      <c r="AV21" s="77"/>
      <c r="AW21" s="77"/>
      <c r="AX21" s="77"/>
      <c r="BE21" s="284"/>
      <c r="BF21" s="284"/>
      <c r="BG21" s="284"/>
      <c r="BH21" s="284"/>
      <c r="BJ21" s="63"/>
      <c r="BK21" s="63"/>
      <c r="BL21" s="63"/>
      <c r="BM21" s="63"/>
      <c r="BO21" s="284"/>
      <c r="BP21" s="284"/>
      <c r="BQ21" s="284"/>
      <c r="BR21" s="284"/>
      <c r="BT21" s="284"/>
      <c r="BU21" s="284"/>
      <c r="BV21" s="284"/>
      <c r="BW21" s="284"/>
    </row>
    <row r="22" spans="2:75" x14ac:dyDescent="0.25">
      <c r="B22" s="77"/>
      <c r="C22" s="77">
        <v>8.3333329999999997</v>
      </c>
      <c r="D22" s="77"/>
      <c r="E22" s="77"/>
      <c r="G22" s="60"/>
      <c r="H22" s="60">
        <v>40</v>
      </c>
      <c r="I22" s="60"/>
      <c r="J22" s="60"/>
      <c r="L22" s="60"/>
      <c r="M22" s="60"/>
      <c r="N22" s="60"/>
      <c r="O22" s="60"/>
      <c r="P22" s="61"/>
      <c r="R22" s="360"/>
      <c r="S22" s="360"/>
      <c r="T22" s="360"/>
      <c r="V22" s="77"/>
      <c r="W22" s="77">
        <v>90</v>
      </c>
      <c r="X22" s="77">
        <v>23.33333</v>
      </c>
      <c r="Z22" s="360"/>
      <c r="AA22" s="360"/>
      <c r="AB22" s="360"/>
      <c r="AC22" s="61"/>
      <c r="AE22" s="360"/>
      <c r="AF22" s="360"/>
      <c r="AG22" s="360"/>
      <c r="AI22" s="77">
        <v>13.33333</v>
      </c>
      <c r="AJ22" s="77">
        <v>50</v>
      </c>
      <c r="AK22" s="77"/>
      <c r="AM22" s="360"/>
      <c r="AN22" s="360"/>
      <c r="AO22" s="360"/>
      <c r="AV22" s="77"/>
      <c r="AW22" s="77"/>
      <c r="AX22" s="77"/>
      <c r="BE22" s="284"/>
      <c r="BF22" s="284"/>
      <c r="BG22" s="284"/>
      <c r="BH22" s="284"/>
      <c r="BJ22" s="63"/>
      <c r="BK22" s="63"/>
      <c r="BL22" s="63"/>
      <c r="BM22" s="63"/>
      <c r="BO22" s="284"/>
      <c r="BP22" s="284"/>
      <c r="BQ22" s="284"/>
      <c r="BR22" s="284"/>
      <c r="BT22" s="284"/>
      <c r="BU22" s="284"/>
      <c r="BV22" s="284"/>
      <c r="BW22" s="284"/>
    </row>
    <row r="23" spans="2:75" x14ac:dyDescent="0.25">
      <c r="B23" s="77"/>
      <c r="C23" s="77">
        <v>190</v>
      </c>
      <c r="D23" s="77"/>
      <c r="E23" s="77"/>
      <c r="G23" s="60"/>
      <c r="H23" s="60">
        <v>36.666670000000003</v>
      </c>
      <c r="I23" s="60"/>
      <c r="J23" s="60"/>
      <c r="L23" s="60"/>
      <c r="M23" s="60"/>
      <c r="N23" s="60"/>
      <c r="O23" s="60"/>
      <c r="P23" s="61"/>
      <c r="R23" s="360"/>
      <c r="S23" s="360"/>
      <c r="T23" s="360"/>
      <c r="V23" s="77"/>
      <c r="W23" s="77">
        <v>73.333340000000007</v>
      </c>
      <c r="X23" s="77">
        <v>26.66667</v>
      </c>
      <c r="Z23" s="360"/>
      <c r="AA23" s="360"/>
      <c r="AB23" s="360"/>
      <c r="AC23" s="61"/>
      <c r="AE23" s="360"/>
      <c r="AF23" s="360"/>
      <c r="AG23" s="360"/>
      <c r="AI23" s="77">
        <v>10</v>
      </c>
      <c r="AJ23" s="77">
        <v>76.666659999999993</v>
      </c>
      <c r="AK23" s="77"/>
      <c r="AM23" s="360"/>
      <c r="AN23" s="360"/>
      <c r="AO23" s="360"/>
      <c r="AV23" s="77"/>
      <c r="AW23" s="77"/>
      <c r="AX23" s="77"/>
      <c r="BE23" s="284"/>
      <c r="BF23" s="284"/>
      <c r="BG23" s="284"/>
      <c r="BH23" s="284"/>
      <c r="BJ23" s="63"/>
      <c r="BK23" s="63"/>
      <c r="BL23" s="63"/>
      <c r="BM23" s="63"/>
      <c r="BO23" s="284"/>
      <c r="BP23" s="284"/>
      <c r="BQ23" s="284"/>
      <c r="BR23" s="284"/>
      <c r="BT23" s="284"/>
      <c r="BU23" s="284"/>
      <c r="BV23" s="284"/>
      <c r="BW23" s="284"/>
    </row>
    <row r="24" spans="2:75" x14ac:dyDescent="0.25">
      <c r="B24" s="77"/>
      <c r="C24" s="77">
        <v>6</v>
      </c>
      <c r="D24" s="77"/>
      <c r="E24" s="77"/>
      <c r="G24" s="60"/>
      <c r="H24" s="60">
        <v>23.33333</v>
      </c>
      <c r="I24" s="60"/>
      <c r="J24" s="60"/>
      <c r="L24" s="60"/>
      <c r="M24" s="60"/>
      <c r="N24" s="60"/>
      <c r="O24" s="60"/>
      <c r="P24" s="61"/>
      <c r="R24" s="360"/>
      <c r="S24" s="360"/>
      <c r="T24" s="360"/>
      <c r="V24" s="77"/>
      <c r="W24" s="77">
        <v>90</v>
      </c>
      <c r="X24" s="77">
        <v>50</v>
      </c>
      <c r="Z24" s="360"/>
      <c r="AA24" s="360"/>
      <c r="AB24" s="360"/>
      <c r="AC24" s="61"/>
      <c r="AE24" s="360"/>
      <c r="AF24" s="360"/>
      <c r="AG24" s="360"/>
      <c r="AI24" s="77">
        <v>36.666670000000003</v>
      </c>
      <c r="AJ24" s="77">
        <v>0</v>
      </c>
      <c r="AK24" s="77"/>
      <c r="AM24" s="360"/>
      <c r="AN24" s="360"/>
      <c r="AO24" s="360"/>
      <c r="AV24" s="77"/>
      <c r="AW24" s="77"/>
      <c r="AX24" s="77"/>
      <c r="BE24" s="284"/>
      <c r="BF24" s="284"/>
      <c r="BG24" s="284"/>
      <c r="BH24" s="284"/>
      <c r="BJ24" s="63"/>
      <c r="BK24" s="63"/>
      <c r="BL24" s="63"/>
      <c r="BM24" s="63"/>
      <c r="BO24" s="284"/>
      <c r="BP24" s="284"/>
      <c r="BQ24" s="284"/>
      <c r="BR24" s="284"/>
      <c r="BT24" s="284"/>
      <c r="BU24" s="284"/>
      <c r="BV24" s="284"/>
      <c r="BW24" s="284"/>
    </row>
    <row r="25" spans="2:75" x14ac:dyDescent="0.25">
      <c r="B25" s="77"/>
      <c r="C25" s="77">
        <v>27.5</v>
      </c>
      <c r="D25" s="77"/>
      <c r="E25" s="77"/>
      <c r="G25" s="60"/>
      <c r="H25" s="60">
        <v>0</v>
      </c>
      <c r="I25" s="60"/>
      <c r="J25" s="60"/>
      <c r="L25" s="60"/>
      <c r="M25" s="60"/>
      <c r="N25" s="60"/>
      <c r="O25" s="60"/>
      <c r="P25" s="61"/>
      <c r="R25" s="360"/>
      <c r="S25" s="360"/>
      <c r="T25" s="360"/>
      <c r="V25" s="77"/>
      <c r="W25" s="77">
        <v>66.666659999999993</v>
      </c>
      <c r="X25" s="77">
        <v>63.333329999999997</v>
      </c>
      <c r="Z25" s="360"/>
      <c r="AA25" s="360"/>
      <c r="AB25" s="360"/>
      <c r="AC25" s="61"/>
      <c r="AE25" s="360"/>
      <c r="AF25" s="360"/>
      <c r="AG25" s="360"/>
      <c r="AI25" s="77">
        <v>73.333340000000007</v>
      </c>
      <c r="AJ25" s="77"/>
      <c r="AK25" s="77"/>
      <c r="AM25" s="360"/>
      <c r="AN25" s="360"/>
      <c r="AO25" s="360"/>
      <c r="AV25" s="77"/>
      <c r="AW25" s="77"/>
      <c r="AX25" s="77"/>
      <c r="BE25" s="284"/>
      <c r="BF25" s="284"/>
      <c r="BG25" s="284"/>
      <c r="BH25" s="284"/>
      <c r="BJ25" s="63"/>
      <c r="BK25" s="63"/>
      <c r="BL25" s="63"/>
      <c r="BM25" s="63"/>
      <c r="BO25" s="284"/>
      <c r="BP25" s="284"/>
      <c r="BQ25" s="284"/>
      <c r="BR25" s="284"/>
      <c r="BT25" s="284"/>
      <c r="BU25" s="284"/>
      <c r="BV25" s="284"/>
      <c r="BW25" s="284"/>
    </row>
    <row r="26" spans="2:75" x14ac:dyDescent="0.25">
      <c r="B26" s="77"/>
      <c r="C26" s="77">
        <v>0.66666669999999995</v>
      </c>
      <c r="D26" s="77"/>
      <c r="E26" s="77"/>
      <c r="G26" s="60"/>
      <c r="H26" s="60">
        <v>13.33333</v>
      </c>
      <c r="I26" s="60"/>
      <c r="J26" s="60"/>
      <c r="L26" s="60"/>
      <c r="M26" s="60"/>
      <c r="N26" s="60"/>
      <c r="O26" s="60"/>
      <c r="P26" s="61"/>
      <c r="R26" s="360"/>
      <c r="S26" s="360"/>
      <c r="T26" s="360"/>
      <c r="V26" s="77"/>
      <c r="W26" s="77">
        <v>63.333329999999997</v>
      </c>
      <c r="X26" s="77">
        <v>96.666659999999993</v>
      </c>
      <c r="Z26" s="360"/>
      <c r="AA26" s="360"/>
      <c r="AB26" s="360"/>
      <c r="AC26" s="61"/>
      <c r="AE26" s="360"/>
      <c r="AF26" s="360"/>
      <c r="AG26" s="360"/>
      <c r="AI26" s="77">
        <v>90</v>
      </c>
      <c r="AJ26" s="77"/>
      <c r="AK26" s="77"/>
      <c r="AM26" s="360"/>
      <c r="AN26" s="360"/>
      <c r="AO26" s="360"/>
      <c r="AV26" s="77"/>
      <c r="AW26" s="77"/>
      <c r="AX26" s="77"/>
      <c r="BE26" s="284"/>
      <c r="BF26" s="284"/>
      <c r="BG26" s="284"/>
      <c r="BH26" s="284"/>
      <c r="BJ26" s="63"/>
      <c r="BK26" s="63"/>
      <c r="BL26" s="63"/>
      <c r="BM26" s="63"/>
      <c r="BO26" s="284"/>
      <c r="BP26" s="284"/>
      <c r="BQ26" s="284"/>
      <c r="BR26" s="284"/>
      <c r="BT26" s="284"/>
      <c r="BU26" s="284"/>
      <c r="BV26" s="284"/>
      <c r="BW26" s="284"/>
    </row>
    <row r="27" spans="2:75" x14ac:dyDescent="0.25">
      <c r="B27" s="77"/>
      <c r="C27" s="77">
        <v>1.5</v>
      </c>
      <c r="D27" s="77"/>
      <c r="E27" s="77"/>
      <c r="G27" s="60"/>
      <c r="H27" s="60">
        <v>10</v>
      </c>
      <c r="I27" s="60"/>
      <c r="J27" s="60"/>
      <c r="L27" s="60"/>
      <c r="M27" s="60"/>
      <c r="N27" s="60"/>
      <c r="O27" s="60"/>
      <c r="P27" s="61"/>
      <c r="R27" s="360"/>
      <c r="S27" s="360"/>
      <c r="T27" s="360"/>
      <c r="V27" s="77"/>
      <c r="W27" s="77">
        <v>10</v>
      </c>
      <c r="X27" s="77">
        <v>10</v>
      </c>
      <c r="Z27" s="360"/>
      <c r="AA27" s="360"/>
      <c r="AB27" s="360"/>
      <c r="AC27" s="61"/>
      <c r="AE27" s="360"/>
      <c r="AF27" s="360"/>
      <c r="AG27" s="360"/>
      <c r="AI27" s="77">
        <v>90</v>
      </c>
      <c r="AJ27" s="77"/>
      <c r="AK27" s="77"/>
      <c r="AM27" s="360"/>
      <c r="AN27" s="360"/>
      <c r="AO27" s="360"/>
      <c r="AV27" s="77"/>
      <c r="AW27" s="77"/>
      <c r="AX27" s="77"/>
      <c r="BE27" s="284"/>
      <c r="BF27" s="284"/>
      <c r="BG27" s="284"/>
      <c r="BH27" s="284"/>
      <c r="BJ27" s="63"/>
      <c r="BK27" s="63"/>
      <c r="BL27" s="63"/>
      <c r="BM27" s="63"/>
      <c r="BO27" s="284"/>
      <c r="BP27" s="284"/>
      <c r="BQ27" s="284"/>
      <c r="BR27" s="284"/>
      <c r="BT27" s="284"/>
      <c r="BU27" s="284"/>
      <c r="BV27" s="284"/>
      <c r="BW27" s="284"/>
    </row>
    <row r="28" spans="2:75" x14ac:dyDescent="0.25">
      <c r="B28" s="77"/>
      <c r="C28" s="77">
        <v>0.3333333</v>
      </c>
      <c r="D28" s="77"/>
      <c r="E28" s="77"/>
      <c r="G28" s="60"/>
      <c r="H28" s="60">
        <v>43.333329999999997</v>
      </c>
      <c r="I28" s="60"/>
      <c r="J28" s="60"/>
      <c r="L28" s="60"/>
      <c r="M28" s="60"/>
      <c r="N28" s="60"/>
      <c r="O28" s="60"/>
      <c r="P28" s="61"/>
      <c r="R28" s="360"/>
      <c r="S28" s="360"/>
      <c r="T28" s="360"/>
      <c r="V28" s="77"/>
      <c r="W28" s="77">
        <v>40</v>
      </c>
      <c r="X28" s="77"/>
      <c r="Z28" s="360"/>
      <c r="AA28" s="360"/>
      <c r="AB28" s="360"/>
      <c r="AC28" s="61"/>
      <c r="AE28" s="360"/>
      <c r="AF28" s="360"/>
      <c r="AG28" s="360"/>
      <c r="AI28" s="77">
        <v>6.6666670000000003</v>
      </c>
      <c r="AJ28" s="77"/>
      <c r="AK28" s="77"/>
      <c r="AM28" s="360"/>
      <c r="AN28" s="360"/>
      <c r="AO28" s="360"/>
      <c r="AV28" s="77"/>
      <c r="AW28" s="77"/>
      <c r="AX28" s="77"/>
      <c r="BE28" s="284"/>
      <c r="BF28" s="284"/>
      <c r="BG28" s="284"/>
      <c r="BH28" s="284"/>
      <c r="BJ28" s="63"/>
      <c r="BK28" s="63"/>
      <c r="BL28" s="63"/>
      <c r="BM28" s="63"/>
      <c r="BO28" s="284"/>
      <c r="BP28" s="284"/>
      <c r="BQ28" s="284"/>
      <c r="BR28" s="284"/>
      <c r="BT28" s="284"/>
      <c r="BU28" s="284"/>
      <c r="BV28" s="284"/>
      <c r="BW28" s="284"/>
    </row>
    <row r="29" spans="2:75" x14ac:dyDescent="0.25">
      <c r="B29" s="77"/>
      <c r="C29" s="77">
        <v>2.6666669999999999</v>
      </c>
      <c r="D29" s="77"/>
      <c r="E29" s="77"/>
      <c r="G29" s="60"/>
      <c r="H29" s="60">
        <v>35</v>
      </c>
      <c r="I29" s="60"/>
      <c r="J29" s="60"/>
      <c r="L29" s="60"/>
      <c r="M29" s="60"/>
      <c r="N29" s="60"/>
      <c r="O29" s="60"/>
      <c r="P29" s="61"/>
      <c r="R29" s="360"/>
      <c r="S29" s="360"/>
      <c r="T29" s="360"/>
      <c r="V29" s="77"/>
      <c r="W29" s="77">
        <v>47.5</v>
      </c>
      <c r="X29" s="77"/>
      <c r="Z29" s="360"/>
      <c r="AA29" s="360"/>
      <c r="AB29" s="360"/>
      <c r="AC29" s="61"/>
      <c r="AE29" s="360"/>
      <c r="AF29" s="360"/>
      <c r="AG29" s="360"/>
      <c r="AI29" s="77">
        <v>100</v>
      </c>
      <c r="AJ29" s="77"/>
      <c r="AK29" s="77"/>
      <c r="AM29" s="360"/>
      <c r="AN29" s="360"/>
      <c r="AO29" s="360"/>
      <c r="AV29" s="77"/>
      <c r="AW29" s="77"/>
      <c r="AX29" s="77"/>
      <c r="BE29" s="284"/>
      <c r="BF29" s="284"/>
      <c r="BG29" s="284"/>
      <c r="BH29" s="284"/>
      <c r="BJ29" s="63"/>
      <c r="BK29" s="63"/>
      <c r="BL29" s="63"/>
      <c r="BM29" s="63"/>
      <c r="BO29" s="284"/>
      <c r="BP29" s="284"/>
      <c r="BQ29" s="284"/>
      <c r="BR29" s="284"/>
      <c r="BT29" s="284"/>
      <c r="BU29" s="284"/>
      <c r="BV29" s="284"/>
      <c r="BW29" s="284"/>
    </row>
    <row r="30" spans="2:75" x14ac:dyDescent="0.25">
      <c r="B30" s="77"/>
      <c r="C30" s="77">
        <v>0</v>
      </c>
      <c r="D30" s="77"/>
      <c r="E30" s="77"/>
      <c r="G30" s="60"/>
      <c r="H30" s="60">
        <v>40</v>
      </c>
      <c r="I30" s="60"/>
      <c r="J30" s="60"/>
      <c r="L30" s="60"/>
      <c r="M30" s="60"/>
      <c r="N30" s="60"/>
      <c r="O30" s="60"/>
      <c r="P30" s="61"/>
      <c r="R30" s="360"/>
      <c r="S30" s="360"/>
      <c r="T30" s="360"/>
      <c r="V30" s="77"/>
      <c r="W30" s="77">
        <v>86.666659999999993</v>
      </c>
      <c r="X30" s="77"/>
      <c r="Z30" s="360"/>
      <c r="AA30" s="360"/>
      <c r="AB30" s="360"/>
      <c r="AC30" s="61"/>
      <c r="AE30" s="360"/>
      <c r="AF30" s="360"/>
      <c r="AG30" s="360"/>
      <c r="AI30" s="77">
        <v>83.333340000000007</v>
      </c>
      <c r="AJ30" s="77"/>
      <c r="AK30" s="77"/>
      <c r="AM30" s="360"/>
      <c r="AN30" s="360"/>
      <c r="AO30" s="360"/>
      <c r="AV30" s="77"/>
      <c r="AW30" s="77"/>
      <c r="AX30" s="77"/>
      <c r="BE30" s="284"/>
      <c r="BF30" s="284"/>
      <c r="BG30" s="284"/>
      <c r="BH30" s="284"/>
      <c r="BJ30" s="63"/>
      <c r="BK30" s="63"/>
      <c r="BL30" s="63"/>
      <c r="BM30" s="63"/>
      <c r="BO30" s="284"/>
      <c r="BP30" s="284"/>
      <c r="BQ30" s="284"/>
      <c r="BR30" s="284"/>
      <c r="BT30" s="284"/>
      <c r="BU30" s="284"/>
      <c r="BV30" s="284"/>
      <c r="BW30" s="284"/>
    </row>
    <row r="31" spans="2:75" x14ac:dyDescent="0.25">
      <c r="B31" s="77"/>
      <c r="C31" s="77">
        <v>4.6666670000000003</v>
      </c>
      <c r="D31" s="77"/>
      <c r="E31" s="77"/>
      <c r="G31" s="60"/>
      <c r="H31" s="60">
        <v>36.666670000000003</v>
      </c>
      <c r="I31" s="60"/>
      <c r="J31" s="60"/>
      <c r="L31" s="60"/>
      <c r="M31" s="60"/>
      <c r="N31" s="60"/>
      <c r="O31" s="60"/>
      <c r="P31" s="61"/>
      <c r="R31" s="360"/>
      <c r="S31" s="360"/>
      <c r="T31" s="360"/>
      <c r="V31" s="77"/>
      <c r="W31" s="77">
        <v>93.333340000000007</v>
      </c>
      <c r="X31" s="77"/>
      <c r="Z31" s="360"/>
      <c r="AA31" s="360"/>
      <c r="AB31" s="360"/>
      <c r="AC31" s="61"/>
      <c r="AE31" s="360"/>
      <c r="AF31" s="360"/>
      <c r="AG31" s="360"/>
      <c r="AI31" s="77">
        <v>56.666670000000003</v>
      </c>
      <c r="AJ31" s="77"/>
      <c r="AK31" s="77"/>
      <c r="AM31" s="360"/>
      <c r="AN31" s="360"/>
      <c r="AO31" s="360"/>
      <c r="AV31" s="77"/>
      <c r="AW31" s="77"/>
      <c r="AX31" s="77"/>
      <c r="BE31" s="284"/>
      <c r="BF31" s="284"/>
      <c r="BG31" s="284"/>
      <c r="BH31" s="284"/>
      <c r="BJ31" s="63"/>
      <c r="BK31" s="63"/>
      <c r="BL31" s="63"/>
      <c r="BM31" s="63"/>
      <c r="BO31" s="284"/>
      <c r="BP31" s="284"/>
      <c r="BQ31" s="284"/>
      <c r="BR31" s="284"/>
      <c r="BT31" s="284"/>
      <c r="BU31" s="284"/>
      <c r="BV31" s="284"/>
      <c r="BW31" s="284"/>
    </row>
    <row r="32" spans="2:75" x14ac:dyDescent="0.25">
      <c r="B32" s="77"/>
      <c r="C32" s="77">
        <v>4</v>
      </c>
      <c r="D32" s="77"/>
      <c r="E32" s="77"/>
      <c r="G32" s="60"/>
      <c r="H32" s="60">
        <v>28.33333</v>
      </c>
      <c r="I32" s="60"/>
      <c r="J32" s="60"/>
      <c r="L32" s="60"/>
      <c r="M32" s="60"/>
      <c r="N32" s="60"/>
      <c r="O32" s="60"/>
      <c r="P32" s="61"/>
      <c r="R32" s="360"/>
      <c r="S32" s="360"/>
      <c r="T32" s="360"/>
      <c r="V32" s="77"/>
      <c r="W32" s="77">
        <v>100</v>
      </c>
      <c r="X32" s="77"/>
      <c r="Z32" s="360"/>
      <c r="AA32" s="360"/>
      <c r="AB32" s="360"/>
      <c r="AC32" s="61"/>
      <c r="AE32" s="360"/>
      <c r="AF32" s="360"/>
      <c r="AG32" s="360"/>
      <c r="AI32" s="77">
        <v>100</v>
      </c>
      <c r="AJ32" s="77"/>
      <c r="AK32" s="77"/>
      <c r="AM32" s="360"/>
      <c r="AN32" s="360"/>
      <c r="AO32" s="360"/>
      <c r="AV32" s="77"/>
      <c r="AW32" s="77"/>
      <c r="AX32" s="77"/>
      <c r="BE32" s="284"/>
      <c r="BF32" s="284"/>
      <c r="BG32" s="284"/>
      <c r="BH32" s="284"/>
      <c r="BJ32" s="63"/>
      <c r="BK32" s="63"/>
      <c r="BL32" s="63"/>
      <c r="BM32" s="63"/>
      <c r="BO32" s="284"/>
      <c r="BP32" s="284"/>
      <c r="BQ32" s="284"/>
      <c r="BR32" s="284"/>
      <c r="BT32" s="284"/>
      <c r="BU32" s="284"/>
      <c r="BV32" s="284"/>
      <c r="BW32" s="284"/>
    </row>
    <row r="33" spans="1:89" x14ac:dyDescent="0.25">
      <c r="B33" s="77"/>
      <c r="C33" s="77">
        <v>105</v>
      </c>
      <c r="D33" s="77"/>
      <c r="E33" s="77"/>
      <c r="G33" s="60"/>
      <c r="H33" s="60">
        <v>6.6666670000000003</v>
      </c>
      <c r="I33" s="60"/>
      <c r="J33" s="60"/>
      <c r="L33" s="60"/>
      <c r="M33" s="60"/>
      <c r="N33" s="60"/>
      <c r="O33" s="60"/>
      <c r="P33" s="61"/>
      <c r="R33" s="360"/>
      <c r="S33" s="360"/>
      <c r="T33" s="360"/>
      <c r="V33" s="77"/>
      <c r="W33" s="77">
        <v>56.666670000000003</v>
      </c>
      <c r="X33" s="77"/>
      <c r="Z33" s="360"/>
      <c r="AA33" s="360"/>
      <c r="AB33" s="360"/>
      <c r="AC33" s="61"/>
      <c r="AE33" s="360"/>
      <c r="AF33" s="360"/>
      <c r="AG33" s="360"/>
      <c r="AI33" s="77">
        <v>40</v>
      </c>
      <c r="AJ33" s="77"/>
      <c r="AK33" s="77"/>
      <c r="AM33" s="360"/>
      <c r="AN33" s="360"/>
      <c r="AO33" s="360"/>
      <c r="AV33" s="77"/>
      <c r="AW33" s="77"/>
      <c r="AX33" s="77"/>
      <c r="BE33" s="284"/>
      <c r="BF33" s="284"/>
      <c r="BG33" s="284"/>
      <c r="BH33" s="284"/>
      <c r="BJ33" s="63"/>
      <c r="BK33" s="63"/>
      <c r="BL33" s="63"/>
      <c r="BM33" s="63"/>
      <c r="BO33" s="284"/>
      <c r="BP33" s="284"/>
      <c r="BQ33" s="284"/>
      <c r="BR33" s="284"/>
      <c r="BT33" s="284"/>
      <c r="BU33" s="284"/>
      <c r="BV33" s="284"/>
      <c r="BW33" s="284"/>
    </row>
    <row r="34" spans="1:89" x14ac:dyDescent="0.25">
      <c r="B34" s="77"/>
      <c r="C34" s="77">
        <v>47.333329999999997</v>
      </c>
      <c r="D34" s="77"/>
      <c r="E34" s="77"/>
      <c r="G34" s="60"/>
      <c r="H34" s="60">
        <v>26.66667</v>
      </c>
      <c r="I34" s="60"/>
      <c r="J34" s="60"/>
      <c r="L34" s="60"/>
      <c r="M34" s="60"/>
      <c r="N34" s="60"/>
      <c r="O34" s="60"/>
      <c r="P34" s="61"/>
      <c r="R34" s="360"/>
      <c r="S34" s="360"/>
      <c r="T34" s="360"/>
      <c r="V34" s="77"/>
      <c r="W34" s="77">
        <v>40.666670000000003</v>
      </c>
      <c r="X34" s="77"/>
      <c r="Z34" s="360"/>
      <c r="AA34" s="360"/>
      <c r="AB34" s="360"/>
      <c r="AC34" s="61"/>
      <c r="AE34" s="360"/>
      <c r="AF34" s="360"/>
      <c r="AG34" s="360"/>
      <c r="AI34" s="77">
        <v>47.5</v>
      </c>
      <c r="AJ34" s="77"/>
      <c r="AK34" s="77"/>
      <c r="AM34" s="360"/>
      <c r="AN34" s="360"/>
      <c r="AO34" s="360"/>
      <c r="AV34" s="77"/>
      <c r="AW34" s="77"/>
      <c r="AX34" s="77"/>
      <c r="BE34" s="284"/>
      <c r="BF34" s="284"/>
      <c r="BG34" s="284"/>
      <c r="BH34" s="284"/>
      <c r="BJ34" s="63"/>
      <c r="BK34" s="63"/>
      <c r="BL34" s="63"/>
      <c r="BM34" s="63"/>
      <c r="BO34" s="284"/>
      <c r="BP34" s="284"/>
      <c r="BQ34" s="284"/>
      <c r="BR34" s="284"/>
      <c r="BT34" s="284"/>
      <c r="BU34" s="284"/>
      <c r="BV34" s="284"/>
      <c r="BW34" s="284"/>
    </row>
    <row r="35" spans="1:89" x14ac:dyDescent="0.25">
      <c r="B35" s="77"/>
      <c r="C35" s="77">
        <v>2.6666669999999999</v>
      </c>
      <c r="D35" s="77"/>
      <c r="E35" s="77"/>
      <c r="G35" s="60"/>
      <c r="H35" s="60">
        <v>90</v>
      </c>
      <c r="I35" s="60"/>
      <c r="J35" s="60"/>
      <c r="L35" s="60"/>
      <c r="M35" s="60"/>
      <c r="N35" s="60"/>
      <c r="O35" s="60"/>
      <c r="P35" s="61"/>
      <c r="R35" s="360"/>
      <c r="S35" s="360"/>
      <c r="T35" s="360"/>
      <c r="V35" s="77"/>
      <c r="W35" s="77">
        <v>5</v>
      </c>
      <c r="X35" s="77"/>
      <c r="Z35" s="360"/>
      <c r="AA35" s="360"/>
      <c r="AB35" s="360"/>
      <c r="AC35" s="61"/>
      <c r="AE35" s="360"/>
      <c r="AF35" s="360"/>
      <c r="AG35" s="360"/>
      <c r="AI35" s="77">
        <v>5</v>
      </c>
      <c r="AJ35" s="77"/>
      <c r="AK35" s="77"/>
      <c r="AM35" s="360"/>
      <c r="AN35" s="360"/>
      <c r="AO35" s="360"/>
      <c r="AV35" s="77"/>
      <c r="AW35" s="77"/>
      <c r="AX35" s="77"/>
    </row>
    <row r="36" spans="1:89" x14ac:dyDescent="0.25">
      <c r="B36" s="77"/>
      <c r="C36" s="77">
        <v>1.3333330000000001</v>
      </c>
      <c r="D36" s="77"/>
      <c r="E36" s="77"/>
      <c r="G36" s="60"/>
      <c r="H36" s="60">
        <v>73.333340000000007</v>
      </c>
      <c r="I36" s="60"/>
      <c r="J36" s="60"/>
      <c r="L36" s="60"/>
      <c r="M36" s="60"/>
      <c r="N36" s="60"/>
      <c r="O36" s="60"/>
      <c r="P36" s="61"/>
      <c r="R36" s="360"/>
      <c r="S36" s="360"/>
      <c r="T36" s="360"/>
      <c r="V36" s="77"/>
      <c r="W36" s="77">
        <v>30</v>
      </c>
      <c r="X36" s="77"/>
      <c r="Z36" s="360"/>
      <c r="AA36" s="360"/>
      <c r="AB36" s="360"/>
      <c r="AC36" s="61"/>
    </row>
    <row r="37" spans="1:89" x14ac:dyDescent="0.25">
      <c r="B37" s="77"/>
      <c r="C37" s="77">
        <v>2</v>
      </c>
      <c r="D37" s="77"/>
      <c r="E37" s="77"/>
      <c r="G37" s="60"/>
      <c r="H37" s="60">
        <v>90</v>
      </c>
      <c r="I37" s="60"/>
      <c r="J37" s="60"/>
      <c r="L37" s="60"/>
      <c r="M37" s="60"/>
      <c r="N37" s="60"/>
      <c r="O37" s="60"/>
      <c r="P37" s="61"/>
      <c r="AT37" s="280"/>
      <c r="AU37" s="17"/>
      <c r="AV37" s="196"/>
      <c r="AW37" s="196"/>
      <c r="AX37" s="196"/>
      <c r="AY37" s="280"/>
      <c r="AZ37" s="280"/>
      <c r="BA37" s="280"/>
      <c r="BB37" s="280"/>
      <c r="BC37" s="288"/>
      <c r="BD37" s="30"/>
      <c r="BE37" s="197"/>
      <c r="BF37" s="197"/>
      <c r="BG37" s="197"/>
      <c r="BH37" s="197"/>
      <c r="BI37" s="30"/>
      <c r="BJ37" s="30"/>
      <c r="BK37" s="30"/>
      <c r="BL37" s="30"/>
      <c r="BM37" s="30"/>
      <c r="BN37" s="30"/>
      <c r="BO37" s="197"/>
      <c r="BP37" s="197"/>
      <c r="BQ37" s="197"/>
      <c r="BR37" s="197"/>
      <c r="BS37" s="30"/>
      <c r="BT37" s="197"/>
      <c r="BU37" s="197"/>
      <c r="BV37" s="197"/>
      <c r="BW37" s="19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</row>
    <row r="38" spans="1:89" x14ac:dyDescent="0.25">
      <c r="B38" s="77"/>
      <c r="C38" s="77">
        <v>21.66667</v>
      </c>
      <c r="D38" s="77"/>
      <c r="E38" s="77"/>
      <c r="G38" s="60"/>
      <c r="H38" s="60">
        <v>90</v>
      </c>
      <c r="I38" s="60"/>
      <c r="J38" s="60"/>
      <c r="L38" s="60"/>
      <c r="M38" s="60"/>
      <c r="N38" s="60"/>
      <c r="O38" s="60"/>
      <c r="P38" s="61"/>
      <c r="AT38" s="280"/>
      <c r="AU38" s="17"/>
      <c r="AV38" s="196"/>
      <c r="AW38" s="196"/>
      <c r="AX38" s="196"/>
      <c r="AY38" s="280"/>
      <c r="AZ38" s="280"/>
      <c r="BA38" s="280"/>
      <c r="BB38" s="280"/>
      <c r="BC38" s="288"/>
      <c r="BD38" s="30"/>
      <c r="BE38" s="197"/>
      <c r="BF38" s="197"/>
      <c r="BG38" s="197"/>
      <c r="BH38" s="197"/>
      <c r="BI38" s="30"/>
      <c r="BJ38" s="30"/>
      <c r="BK38" s="30"/>
      <c r="BL38" s="30"/>
      <c r="BM38" s="30"/>
      <c r="BN38" s="30"/>
      <c r="BO38" s="197"/>
      <c r="BP38" s="197"/>
      <c r="BQ38" s="197"/>
      <c r="BR38" s="197"/>
      <c r="BS38" s="30"/>
      <c r="BT38" s="197"/>
      <c r="BU38" s="197"/>
      <c r="BV38" s="197"/>
      <c r="BW38" s="19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</row>
    <row r="39" spans="1:89" ht="15.75" thickBot="1" x14ac:dyDescent="0.3">
      <c r="K39" s="17"/>
      <c r="AT39" s="280"/>
      <c r="AU39" s="17"/>
      <c r="AV39" s="196"/>
      <c r="AW39" s="196"/>
      <c r="AX39" s="196"/>
      <c r="AY39" s="280"/>
      <c r="AZ39" s="280"/>
      <c r="BA39" s="280"/>
      <c r="BB39" s="280"/>
      <c r="BC39" s="288"/>
      <c r="BD39" s="30"/>
      <c r="BE39" s="197"/>
      <c r="BF39" s="197"/>
      <c r="BG39" s="197"/>
      <c r="BH39" s="197"/>
      <c r="BI39" s="30"/>
      <c r="BJ39" s="30"/>
      <c r="BK39" s="30"/>
      <c r="BL39" s="30"/>
      <c r="BM39" s="30"/>
      <c r="BN39" s="30"/>
      <c r="BO39" s="197"/>
      <c r="BP39" s="197"/>
      <c r="BQ39" s="197"/>
      <c r="BR39" s="197"/>
      <c r="BS39" s="30"/>
      <c r="BT39" s="197"/>
      <c r="BU39" s="197"/>
      <c r="BV39" s="197"/>
      <c r="BW39" s="19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</row>
    <row r="40" spans="1:89" x14ac:dyDescent="0.25">
      <c r="A40" s="242" t="s">
        <v>67</v>
      </c>
      <c r="B40" s="9" t="s">
        <v>68</v>
      </c>
      <c r="C40" s="9" t="s">
        <v>69</v>
      </c>
      <c r="D40" s="243" t="s">
        <v>70</v>
      </c>
      <c r="F40" s="242" t="s">
        <v>67</v>
      </c>
      <c r="G40" s="9" t="s">
        <v>68</v>
      </c>
      <c r="H40" s="9" t="s">
        <v>69</v>
      </c>
      <c r="I40" s="243" t="s">
        <v>70</v>
      </c>
      <c r="J40"/>
      <c r="K40" s="289"/>
      <c r="L40" s="9"/>
      <c r="M40" s="9"/>
      <c r="N40" s="243"/>
      <c r="O40"/>
      <c r="Q40" s="289"/>
      <c r="R40" s="11"/>
      <c r="S40" s="11"/>
      <c r="T40" s="11"/>
      <c r="U40" s="242" t="s">
        <v>67</v>
      </c>
      <c r="V40" s="9" t="s">
        <v>68</v>
      </c>
      <c r="W40" s="9" t="s">
        <v>69</v>
      </c>
      <c r="X40" s="243" t="s">
        <v>70</v>
      </c>
      <c r="Y40" s="289"/>
      <c r="Z40" s="11"/>
      <c r="AA40" s="11"/>
      <c r="AB40" s="11"/>
      <c r="AD40" s="289"/>
      <c r="AE40" s="11"/>
      <c r="AF40" s="11"/>
      <c r="AG40" s="11"/>
      <c r="AH40" s="242" t="s">
        <v>67</v>
      </c>
      <c r="AI40" s="9" t="s">
        <v>68</v>
      </c>
      <c r="AJ40" s="9" t="s">
        <v>69</v>
      </c>
      <c r="AK40" s="243" t="s">
        <v>70</v>
      </c>
      <c r="AL40" s="289"/>
      <c r="AM40" s="11"/>
      <c r="AN40" s="11"/>
      <c r="AO40" s="11"/>
      <c r="AT40" s="280"/>
      <c r="AU40" s="289"/>
      <c r="AV40" s="11"/>
      <c r="AW40" s="11"/>
      <c r="AX40" s="11"/>
      <c r="AY40" s="280"/>
      <c r="AZ40" s="280"/>
      <c r="BA40" s="280"/>
      <c r="BB40" s="280"/>
      <c r="BC40" s="288"/>
      <c r="BD40" s="290"/>
      <c r="BE40" s="285"/>
      <c r="BF40" s="285"/>
      <c r="BG40" s="285"/>
      <c r="BH40" s="197"/>
      <c r="BI40" s="290"/>
      <c r="BJ40" s="285"/>
      <c r="BK40" s="285"/>
      <c r="BL40" s="285"/>
      <c r="BM40" s="288"/>
      <c r="BN40" s="290"/>
      <c r="BO40" s="285"/>
      <c r="BP40" s="285"/>
      <c r="BQ40" s="285"/>
      <c r="BR40" s="197"/>
      <c r="BS40" s="290"/>
      <c r="BT40" s="285"/>
      <c r="BU40" s="285"/>
      <c r="BV40" s="285"/>
      <c r="BW40" s="288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</row>
    <row r="41" spans="1:89" x14ac:dyDescent="0.25">
      <c r="A41" s="244"/>
      <c r="B41" s="11"/>
      <c r="C41" s="11"/>
      <c r="D41" s="245"/>
      <c r="F41" s="244"/>
      <c r="G41" s="11"/>
      <c r="H41" s="11"/>
      <c r="I41" s="245"/>
      <c r="J41"/>
      <c r="K41" s="289"/>
      <c r="L41" s="11"/>
      <c r="M41" s="11"/>
      <c r="N41" s="245"/>
      <c r="O41"/>
      <c r="Q41" s="289"/>
      <c r="R41" s="11"/>
      <c r="S41" s="11"/>
      <c r="T41" s="11"/>
      <c r="U41" s="244"/>
      <c r="V41" s="11"/>
      <c r="W41" s="11"/>
      <c r="X41" s="245"/>
      <c r="Y41" s="289"/>
      <c r="Z41" s="11"/>
      <c r="AA41" s="11"/>
      <c r="AB41" s="11"/>
      <c r="AD41" s="289"/>
      <c r="AE41" s="11"/>
      <c r="AF41" s="11"/>
      <c r="AG41" s="11"/>
      <c r="AH41" s="244"/>
      <c r="AI41" s="11"/>
      <c r="AJ41" s="11"/>
      <c r="AK41" s="245"/>
      <c r="AL41" s="289"/>
      <c r="AM41" s="11"/>
      <c r="AN41" s="11"/>
      <c r="AO41" s="11"/>
      <c r="AT41" s="280"/>
      <c r="AU41" s="289"/>
      <c r="AV41" s="11"/>
      <c r="AW41" s="11"/>
      <c r="AX41" s="11"/>
      <c r="AY41" s="280"/>
      <c r="AZ41" s="280"/>
      <c r="BA41" s="280"/>
      <c r="BB41" s="280"/>
      <c r="BC41" s="288"/>
      <c r="BD41" s="290"/>
      <c r="BE41" s="285"/>
      <c r="BF41" s="285"/>
      <c r="BG41" s="285"/>
      <c r="BH41" s="197"/>
      <c r="BI41" s="290"/>
      <c r="BJ41" s="285"/>
      <c r="BK41" s="285"/>
      <c r="BL41" s="285"/>
      <c r="BM41" s="288"/>
      <c r="BN41" s="290"/>
      <c r="BO41" s="285"/>
      <c r="BP41" s="285"/>
      <c r="BQ41" s="285"/>
      <c r="BR41" s="197"/>
      <c r="BS41" s="290"/>
      <c r="BT41" s="285"/>
      <c r="BU41" s="285"/>
      <c r="BV41" s="285"/>
      <c r="BW41" s="288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</row>
    <row r="42" spans="1:89" x14ac:dyDescent="0.25">
      <c r="A42" s="244" t="s">
        <v>171</v>
      </c>
      <c r="B42" s="11" t="s">
        <v>9</v>
      </c>
      <c r="C42" s="11" t="s">
        <v>57</v>
      </c>
      <c r="D42" s="245">
        <v>6.8999999999999999E-3</v>
      </c>
      <c r="F42" s="244" t="s">
        <v>171</v>
      </c>
      <c r="G42" s="11" t="s">
        <v>9</v>
      </c>
      <c r="H42" s="11" t="s">
        <v>6</v>
      </c>
      <c r="I42" s="245">
        <v>2.3400000000000001E-2</v>
      </c>
      <c r="J42"/>
      <c r="K42" s="289"/>
      <c r="L42" s="11"/>
      <c r="M42" s="11"/>
      <c r="N42" s="245"/>
      <c r="O42"/>
      <c r="Q42" s="289"/>
      <c r="R42" s="11"/>
      <c r="S42" s="11"/>
      <c r="T42" s="11"/>
      <c r="U42" s="244" t="s">
        <v>177</v>
      </c>
      <c r="V42" s="11" t="s">
        <v>9</v>
      </c>
      <c r="W42" s="11" t="s">
        <v>6</v>
      </c>
      <c r="X42" s="245">
        <v>3.39E-2</v>
      </c>
      <c r="Y42" s="289"/>
      <c r="Z42" s="11"/>
      <c r="AA42" s="11"/>
      <c r="AB42" s="11"/>
      <c r="AD42" s="289"/>
      <c r="AE42" s="11"/>
      <c r="AF42" s="11"/>
      <c r="AG42" s="11"/>
      <c r="AH42" s="244" t="s">
        <v>180</v>
      </c>
      <c r="AI42" s="11" t="s">
        <v>10</v>
      </c>
      <c r="AJ42" s="11" t="s">
        <v>8</v>
      </c>
      <c r="AK42" s="245">
        <v>8.72E-2</v>
      </c>
      <c r="AL42" s="289"/>
      <c r="AM42" s="11"/>
      <c r="AN42" s="11"/>
      <c r="AO42" s="11"/>
      <c r="AT42" s="280"/>
      <c r="AU42" s="289"/>
      <c r="AV42" s="11"/>
      <c r="AW42" s="11"/>
      <c r="AX42" s="11"/>
      <c r="AY42" s="280"/>
      <c r="AZ42" s="280"/>
      <c r="BA42" s="280"/>
      <c r="BB42" s="280"/>
      <c r="BC42" s="288"/>
      <c r="BD42" s="290"/>
      <c r="BE42" s="285"/>
      <c r="BF42" s="285"/>
      <c r="BG42" s="285"/>
      <c r="BH42" s="197"/>
      <c r="BI42" s="290"/>
      <c r="BJ42" s="285"/>
      <c r="BK42" s="285"/>
      <c r="BL42" s="285"/>
      <c r="BM42" s="288"/>
      <c r="BN42" s="290"/>
      <c r="BO42" s="285"/>
      <c r="BP42" s="285"/>
      <c r="BQ42" s="285"/>
      <c r="BR42" s="197"/>
      <c r="BS42" s="290"/>
      <c r="BT42" s="285"/>
      <c r="BU42" s="285"/>
      <c r="BV42" s="285"/>
      <c r="BW42" s="288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</row>
    <row r="43" spans="1:89" x14ac:dyDescent="0.25">
      <c r="A43" s="244" t="s">
        <v>172</v>
      </c>
      <c r="B43" s="11" t="s">
        <v>9</v>
      </c>
      <c r="C43" s="11" t="s">
        <v>6</v>
      </c>
      <c r="D43" s="245">
        <v>4.6399999999999997E-2</v>
      </c>
      <c r="F43" s="244" t="s">
        <v>172</v>
      </c>
      <c r="G43" s="11" t="s">
        <v>10</v>
      </c>
      <c r="H43" s="11" t="s">
        <v>8</v>
      </c>
      <c r="I43" s="245">
        <v>0.42830000000000001</v>
      </c>
      <c r="J43"/>
      <c r="K43" s="289"/>
      <c r="L43" s="11"/>
      <c r="M43" s="11"/>
      <c r="N43" s="245"/>
      <c r="O43"/>
      <c r="Q43" s="289"/>
      <c r="R43" s="11"/>
      <c r="S43" s="11"/>
      <c r="T43" s="11"/>
      <c r="U43" s="244" t="s">
        <v>178</v>
      </c>
      <c r="V43" s="11" t="s">
        <v>9</v>
      </c>
      <c r="W43" s="11" t="s">
        <v>6</v>
      </c>
      <c r="X43" s="245">
        <v>1.21E-2</v>
      </c>
      <c r="Y43" s="289"/>
      <c r="Z43" s="11"/>
      <c r="AA43" s="11"/>
      <c r="AB43" s="11"/>
      <c r="AD43" s="289"/>
      <c r="AE43" s="11"/>
      <c r="AF43" s="11"/>
      <c r="AG43" s="11"/>
      <c r="AH43" s="244" t="s">
        <v>181</v>
      </c>
      <c r="AI43" s="11" t="s">
        <v>9</v>
      </c>
      <c r="AJ43" s="11" t="s">
        <v>6</v>
      </c>
      <c r="AK43" s="245">
        <v>1.12E-2</v>
      </c>
      <c r="AL43" s="289"/>
      <c r="AM43" s="11"/>
      <c r="AN43" s="11"/>
      <c r="AO43" s="11"/>
      <c r="AT43" s="280"/>
      <c r="AU43" s="289"/>
      <c r="AV43" s="11"/>
      <c r="AW43" s="11"/>
      <c r="AX43" s="11"/>
      <c r="AY43" s="280"/>
      <c r="AZ43" s="280"/>
      <c r="BA43" s="280"/>
      <c r="BB43" s="280"/>
      <c r="BC43" s="288"/>
      <c r="BD43" s="290"/>
      <c r="BE43" s="285"/>
      <c r="BF43" s="285"/>
      <c r="BG43" s="285"/>
      <c r="BH43" s="197"/>
      <c r="BI43" s="290"/>
      <c r="BJ43" s="285"/>
      <c r="BK43" s="285"/>
      <c r="BL43" s="285"/>
      <c r="BM43" s="288"/>
      <c r="BN43" s="290"/>
      <c r="BO43" s="285"/>
      <c r="BP43" s="285"/>
      <c r="BQ43" s="285"/>
      <c r="BR43" s="197"/>
      <c r="BS43" s="290"/>
      <c r="BT43" s="285"/>
      <c r="BU43" s="285"/>
      <c r="BV43" s="285"/>
      <c r="BW43" s="288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1:89" ht="15.75" thickBot="1" x14ac:dyDescent="0.3">
      <c r="A44" s="244" t="s">
        <v>173</v>
      </c>
      <c r="B44" s="11" t="s">
        <v>9</v>
      </c>
      <c r="C44" s="11" t="s">
        <v>6</v>
      </c>
      <c r="D44" s="245">
        <v>3.27E-2</v>
      </c>
      <c r="F44" s="244" t="s">
        <v>173</v>
      </c>
      <c r="G44" s="11" t="s">
        <v>9</v>
      </c>
      <c r="H44" s="11" t="s">
        <v>6</v>
      </c>
      <c r="I44" s="245">
        <v>4.48E-2</v>
      </c>
      <c r="J44"/>
      <c r="K44" s="289"/>
      <c r="L44" s="11"/>
      <c r="M44" s="11"/>
      <c r="N44" s="245"/>
      <c r="O44"/>
      <c r="Q44" s="289"/>
      <c r="R44" s="11"/>
      <c r="S44" s="11"/>
      <c r="T44" s="11"/>
      <c r="U44" s="246" t="s">
        <v>179</v>
      </c>
      <c r="V44" s="247" t="s">
        <v>10</v>
      </c>
      <c r="W44" s="247" t="s">
        <v>8</v>
      </c>
      <c r="X44" s="248">
        <v>0.80269999999999997</v>
      </c>
      <c r="Y44" s="289"/>
      <c r="Z44" s="11"/>
      <c r="AA44" s="11"/>
      <c r="AB44" s="11"/>
      <c r="AD44" s="289"/>
      <c r="AE44" s="11"/>
      <c r="AF44" s="11"/>
      <c r="AG44" s="11"/>
      <c r="AH44" s="246" t="s">
        <v>182</v>
      </c>
      <c r="AI44" s="247" t="s">
        <v>10</v>
      </c>
      <c r="AJ44" s="247" t="s">
        <v>8</v>
      </c>
      <c r="AK44" s="248">
        <v>0.68079999999999996</v>
      </c>
      <c r="AL44" s="289"/>
      <c r="AM44" s="11"/>
      <c r="AN44" s="11"/>
      <c r="AO44" s="11"/>
      <c r="AT44" s="280"/>
      <c r="AU44" s="289"/>
      <c r="AV44" s="11"/>
      <c r="AW44" s="11"/>
      <c r="AX44" s="11"/>
      <c r="AY44" s="280"/>
      <c r="AZ44" s="280"/>
      <c r="BA44" s="280"/>
      <c r="BB44" s="280"/>
      <c r="BC44" s="288"/>
      <c r="BD44" s="290"/>
      <c r="BE44" s="285"/>
      <c r="BF44" s="285"/>
      <c r="BG44" s="285"/>
      <c r="BH44" s="197"/>
      <c r="BI44" s="290"/>
      <c r="BJ44" s="285"/>
      <c r="BK44" s="285"/>
      <c r="BL44" s="285"/>
      <c r="BM44" s="288"/>
      <c r="BN44" s="290"/>
      <c r="BO44" s="285"/>
      <c r="BP44" s="285"/>
      <c r="BQ44" s="285"/>
      <c r="BR44" s="197"/>
      <c r="BS44" s="290"/>
      <c r="BT44" s="285"/>
      <c r="BU44" s="285"/>
      <c r="BV44" s="285"/>
      <c r="BW44" s="288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</row>
    <row r="45" spans="1:89" x14ac:dyDescent="0.25">
      <c r="A45" s="244" t="s">
        <v>174</v>
      </c>
      <c r="B45" s="11" t="s">
        <v>10</v>
      </c>
      <c r="C45" s="11" t="s">
        <v>8</v>
      </c>
      <c r="D45" s="245">
        <v>0.98229999999999995</v>
      </c>
      <c r="F45" s="244" t="s">
        <v>174</v>
      </c>
      <c r="G45" s="11" t="s">
        <v>10</v>
      </c>
      <c r="H45" s="11" t="s">
        <v>8</v>
      </c>
      <c r="I45" s="245">
        <v>0.5847</v>
      </c>
      <c r="J45"/>
      <c r="K45" s="289"/>
      <c r="L45" s="11"/>
      <c r="M45" s="11"/>
      <c r="N45" s="245"/>
      <c r="O45"/>
      <c r="AT45" s="280"/>
      <c r="AU45" s="17"/>
      <c r="AV45" s="196"/>
      <c r="AW45" s="196"/>
      <c r="AX45" s="196"/>
      <c r="AY45" s="280"/>
      <c r="AZ45" s="280"/>
      <c r="BA45" s="280"/>
      <c r="BB45" s="280"/>
      <c r="BC45" s="288"/>
      <c r="BD45" s="290"/>
      <c r="BE45" s="285"/>
      <c r="BF45" s="285"/>
      <c r="BG45" s="285"/>
      <c r="BH45" s="197"/>
      <c r="BI45" s="290"/>
      <c r="BJ45" s="285"/>
      <c r="BK45" s="285"/>
      <c r="BL45" s="285"/>
      <c r="BM45" s="288"/>
      <c r="BN45" s="290"/>
      <c r="BO45" s="285"/>
      <c r="BP45" s="285"/>
      <c r="BQ45" s="285"/>
      <c r="BR45" s="197"/>
      <c r="BS45" s="290"/>
      <c r="BT45" s="285"/>
      <c r="BU45" s="285"/>
      <c r="BV45" s="285"/>
      <c r="BW45" s="288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</row>
    <row r="46" spans="1:89" x14ac:dyDescent="0.25">
      <c r="A46" s="244" t="s">
        <v>175</v>
      </c>
      <c r="B46" s="11" t="s">
        <v>10</v>
      </c>
      <c r="C46" s="11" t="s">
        <v>8</v>
      </c>
      <c r="D46" s="245">
        <v>0.85929999999999995</v>
      </c>
      <c r="F46" s="244" t="s">
        <v>175</v>
      </c>
      <c r="G46" s="11" t="s">
        <v>10</v>
      </c>
      <c r="H46" s="11" t="s">
        <v>8</v>
      </c>
      <c r="I46" s="245">
        <v>0.7843</v>
      </c>
      <c r="J46"/>
      <c r="K46" s="289"/>
      <c r="L46" s="11"/>
      <c r="M46" s="11"/>
      <c r="N46" s="245"/>
      <c r="O46"/>
      <c r="AT46" s="280"/>
      <c r="AU46" s="17"/>
      <c r="AV46" s="196"/>
      <c r="AW46" s="196"/>
      <c r="AX46" s="196"/>
      <c r="AY46" s="280"/>
      <c r="AZ46" s="280"/>
      <c r="BA46" s="280"/>
      <c r="BB46" s="280"/>
      <c r="BC46" s="288"/>
      <c r="BD46" s="290"/>
      <c r="BE46" s="285"/>
      <c r="BF46" s="285"/>
      <c r="BG46" s="285"/>
      <c r="BH46" s="197"/>
      <c r="BI46" s="290"/>
      <c r="BJ46" s="285"/>
      <c r="BK46" s="285"/>
      <c r="BL46" s="285"/>
      <c r="BM46" s="288"/>
      <c r="BN46" s="290"/>
      <c r="BO46" s="285"/>
      <c r="BP46" s="285"/>
      <c r="BQ46" s="285"/>
      <c r="BR46" s="197"/>
      <c r="BS46" s="290"/>
      <c r="BT46" s="285"/>
      <c r="BU46" s="285"/>
      <c r="BV46" s="285"/>
      <c r="BW46" s="288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ht="15.75" thickBot="1" x14ac:dyDescent="0.3">
      <c r="A47" s="246" t="s">
        <v>176</v>
      </c>
      <c r="B47" s="247" t="s">
        <v>10</v>
      </c>
      <c r="C47" s="247" t="s">
        <v>8</v>
      </c>
      <c r="D47" s="248">
        <v>0.76819999999999999</v>
      </c>
      <c r="F47" s="246" t="s">
        <v>176</v>
      </c>
      <c r="G47" s="247" t="s">
        <v>10</v>
      </c>
      <c r="H47" s="247" t="s">
        <v>8</v>
      </c>
      <c r="I47" s="248">
        <v>0.36030000000000001</v>
      </c>
      <c r="J47"/>
      <c r="K47" s="289"/>
      <c r="L47" s="247"/>
      <c r="M47" s="247"/>
      <c r="N47" s="248"/>
      <c r="O47"/>
      <c r="AT47" s="280"/>
      <c r="AU47" s="17"/>
      <c r="AV47" s="196"/>
      <c r="AW47" s="196"/>
      <c r="AX47" s="196"/>
      <c r="AY47" s="280"/>
      <c r="AZ47" s="280"/>
      <c r="BA47" s="280"/>
      <c r="BB47" s="280"/>
      <c r="BC47" s="288"/>
      <c r="BD47" s="290"/>
      <c r="BE47" s="285"/>
      <c r="BF47" s="285"/>
      <c r="BG47" s="285"/>
      <c r="BH47" s="197"/>
      <c r="BI47" s="290"/>
      <c r="BJ47" s="285"/>
      <c r="BK47" s="285"/>
      <c r="BL47" s="285"/>
      <c r="BM47" s="288"/>
      <c r="BN47" s="290"/>
      <c r="BO47" s="285"/>
      <c r="BP47" s="285"/>
      <c r="BQ47" s="285"/>
      <c r="BR47" s="197"/>
      <c r="BS47" s="290"/>
      <c r="BT47" s="285"/>
      <c r="BU47" s="285"/>
      <c r="BV47" s="285"/>
      <c r="BW47" s="288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x14ac:dyDescent="0.25">
      <c r="K48" s="17"/>
      <c r="AT48" s="280"/>
      <c r="AU48" s="17"/>
      <c r="AV48" s="196"/>
      <c r="AW48" s="196"/>
      <c r="AX48" s="196"/>
      <c r="AY48" s="280"/>
      <c r="AZ48" s="280"/>
      <c r="BA48" s="280"/>
      <c r="BB48" s="280"/>
      <c r="BC48" s="288"/>
      <c r="BD48" s="30"/>
      <c r="BE48" s="197"/>
      <c r="BF48" s="197"/>
      <c r="BG48" s="197"/>
      <c r="BH48" s="197"/>
      <c r="BI48" s="290"/>
      <c r="BJ48" s="285"/>
      <c r="BK48" s="285"/>
      <c r="BL48" s="285"/>
      <c r="BM48" s="285"/>
      <c r="BN48" s="285"/>
      <c r="BO48" s="288"/>
      <c r="BP48" s="197"/>
      <c r="BQ48" s="197"/>
      <c r="BR48" s="197"/>
      <c r="BS48" s="30"/>
      <c r="BT48" s="197"/>
      <c r="BU48" s="197"/>
      <c r="BV48" s="197"/>
      <c r="BW48" s="19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1:89" x14ac:dyDescent="0.25">
      <c r="K49" s="17"/>
      <c r="AT49" s="280"/>
      <c r="AU49" s="17"/>
      <c r="AV49" s="196"/>
      <c r="AW49" s="196"/>
      <c r="AX49" s="196"/>
      <c r="AY49" s="280"/>
      <c r="AZ49" s="280"/>
      <c r="BA49" s="280"/>
      <c r="BB49" s="280"/>
      <c r="BC49" s="288"/>
      <c r="BD49" s="30"/>
      <c r="BE49" s="197"/>
      <c r="BF49" s="197"/>
      <c r="BG49" s="197"/>
      <c r="BH49" s="197"/>
      <c r="BI49" s="30"/>
      <c r="BJ49" s="30"/>
      <c r="BK49" s="30"/>
      <c r="BL49" s="30"/>
      <c r="BM49" s="30"/>
      <c r="BN49" s="30"/>
      <c r="BO49" s="197"/>
      <c r="BP49" s="197"/>
      <c r="BQ49" s="197"/>
      <c r="BR49" s="197"/>
      <c r="BS49" s="30"/>
      <c r="BT49" s="197"/>
      <c r="BU49" s="197"/>
      <c r="BV49" s="197"/>
      <c r="BW49" s="19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1:89" x14ac:dyDescent="0.25">
      <c r="AT50" s="280"/>
      <c r="AU50" s="17"/>
      <c r="AV50" s="196"/>
      <c r="AW50" s="196"/>
      <c r="AX50" s="196"/>
      <c r="AY50" s="280"/>
      <c r="AZ50" s="280"/>
      <c r="BA50" s="280"/>
      <c r="BB50" s="280"/>
      <c r="BC50" s="288"/>
      <c r="BD50" s="30"/>
      <c r="BE50" s="197"/>
      <c r="BF50" s="197"/>
      <c r="BG50" s="197"/>
      <c r="BH50" s="197"/>
      <c r="BI50" s="30"/>
      <c r="BJ50" s="30"/>
      <c r="BK50" s="30"/>
      <c r="BL50" s="30"/>
      <c r="BM50" s="30"/>
      <c r="BN50" s="30"/>
      <c r="BO50" s="197"/>
      <c r="BP50" s="197"/>
      <c r="BQ50" s="197"/>
      <c r="BR50" s="197"/>
      <c r="BS50" s="30"/>
      <c r="BT50" s="197"/>
      <c r="BU50" s="197"/>
      <c r="BV50" s="197"/>
      <c r="BW50" s="19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M21" sqref="M21"/>
    </sheetView>
  </sheetViews>
  <sheetFormatPr defaultRowHeight="15" x14ac:dyDescent="0.25"/>
  <cols>
    <col min="13" max="13" width="9.140625" style="288"/>
  </cols>
  <sheetData>
    <row r="1" spans="1:18" x14ac:dyDescent="0.25">
      <c r="A1" s="5" t="s">
        <v>16</v>
      </c>
      <c r="B1" t="s">
        <v>226</v>
      </c>
      <c r="C1" s="252">
        <v>130</v>
      </c>
      <c r="D1" t="s">
        <v>227</v>
      </c>
      <c r="E1" s="252">
        <v>15</v>
      </c>
      <c r="G1" s="5" t="s">
        <v>163</v>
      </c>
      <c r="H1" t="s">
        <v>226</v>
      </c>
      <c r="I1" s="252">
        <v>83.333333333333329</v>
      </c>
      <c r="J1" t="s">
        <v>227</v>
      </c>
      <c r="K1" s="252">
        <v>96.666666666666671</v>
      </c>
      <c r="M1" s="5" t="s">
        <v>164</v>
      </c>
      <c r="N1" t="s">
        <v>226</v>
      </c>
      <c r="O1" s="252">
        <v>0.33333333333333331</v>
      </c>
      <c r="P1" t="s">
        <v>227</v>
      </c>
      <c r="Q1" s="252">
        <v>2</v>
      </c>
    </row>
    <row r="2" spans="1:18" x14ac:dyDescent="0.25">
      <c r="C2" s="252">
        <v>108.33333333333334</v>
      </c>
      <c r="E2" s="252">
        <v>2</v>
      </c>
      <c r="I2" s="252">
        <v>100</v>
      </c>
      <c r="K2" s="252">
        <v>20</v>
      </c>
      <c r="M2" s="286"/>
      <c r="O2" s="252">
        <v>136.66666666666669</v>
      </c>
      <c r="Q2" s="252">
        <v>1</v>
      </c>
    </row>
    <row r="3" spans="1:18" x14ac:dyDescent="0.25">
      <c r="C3" s="252">
        <v>83.333333333333343</v>
      </c>
      <c r="E3" s="252">
        <v>8</v>
      </c>
      <c r="I3" s="252">
        <v>93.333333333333329</v>
      </c>
      <c r="K3" s="252">
        <v>2</v>
      </c>
      <c r="M3" s="286"/>
      <c r="O3" s="252">
        <v>15.666666666666668</v>
      </c>
      <c r="Q3" s="252">
        <v>5.333333333333333</v>
      </c>
    </row>
    <row r="4" spans="1:18" x14ac:dyDescent="0.25">
      <c r="C4" s="252">
        <v>3.3333333333333335</v>
      </c>
      <c r="E4" s="252">
        <v>23.333333333333332</v>
      </c>
      <c r="I4" s="252">
        <v>95</v>
      </c>
      <c r="K4" s="252">
        <v>86.666666666666671</v>
      </c>
      <c r="M4" s="286"/>
      <c r="O4" s="252">
        <v>0</v>
      </c>
      <c r="Q4" s="252">
        <v>1</v>
      </c>
    </row>
    <row r="5" spans="1:18" x14ac:dyDescent="0.25">
      <c r="C5" s="252">
        <v>85</v>
      </c>
      <c r="E5" s="252">
        <v>0</v>
      </c>
      <c r="I5" s="252">
        <v>0</v>
      </c>
      <c r="K5" s="252">
        <v>36.666666666666664</v>
      </c>
      <c r="M5" s="286"/>
      <c r="O5" s="252">
        <v>2.6666666666666665</v>
      </c>
      <c r="Q5" s="252">
        <v>0</v>
      </c>
    </row>
    <row r="6" spans="1:18" x14ac:dyDescent="0.25">
      <c r="C6" s="252">
        <v>200</v>
      </c>
      <c r="E6" s="252">
        <v>2.3333333333333335</v>
      </c>
      <c r="I6" s="252">
        <v>100</v>
      </c>
      <c r="K6" s="252">
        <v>23.333333333333332</v>
      </c>
      <c r="M6" s="286"/>
      <c r="O6" s="252">
        <v>0</v>
      </c>
      <c r="Q6" s="252">
        <v>2.6666666666666665</v>
      </c>
    </row>
    <row r="7" spans="1:18" x14ac:dyDescent="0.25">
      <c r="C7" s="252">
        <v>153.33333333333331</v>
      </c>
      <c r="E7" s="252">
        <v>3.333333333333333</v>
      </c>
      <c r="I7" s="252">
        <v>83.333333333333329</v>
      </c>
      <c r="K7" s="252">
        <v>53.333333333333336</v>
      </c>
      <c r="M7" s="286"/>
      <c r="O7" s="252">
        <v>21.333333333333332</v>
      </c>
      <c r="Q7" s="252">
        <v>3</v>
      </c>
    </row>
    <row r="8" spans="1:18" x14ac:dyDescent="0.25">
      <c r="C8" s="252">
        <v>35</v>
      </c>
      <c r="E8" s="252">
        <v>1.3333333333333333</v>
      </c>
      <c r="I8" s="252">
        <v>76.666666666666671</v>
      </c>
      <c r="K8" s="252">
        <v>46.666666666666664</v>
      </c>
      <c r="M8" s="286"/>
      <c r="O8" s="252">
        <v>81.333333333333329</v>
      </c>
      <c r="Q8" s="252">
        <v>1</v>
      </c>
    </row>
    <row r="9" spans="1:18" x14ac:dyDescent="0.25">
      <c r="C9" s="252">
        <v>1.3333333333333333</v>
      </c>
      <c r="E9" s="252">
        <v>0</v>
      </c>
      <c r="I9" s="252">
        <v>93.333333333333329</v>
      </c>
      <c r="K9" s="252">
        <v>26.666666666666668</v>
      </c>
      <c r="M9" s="286"/>
      <c r="O9" s="252">
        <v>46.666666666666671</v>
      </c>
      <c r="Q9" s="252">
        <v>6.333333333333333</v>
      </c>
    </row>
    <row r="10" spans="1:18" x14ac:dyDescent="0.25">
      <c r="C10" s="252">
        <v>25</v>
      </c>
      <c r="E10" s="252">
        <v>6.666666666666667</v>
      </c>
      <c r="I10" s="252">
        <v>43.333333333333336</v>
      </c>
      <c r="K10" s="252">
        <v>50</v>
      </c>
      <c r="M10" s="286"/>
      <c r="O10" s="252">
        <v>6.5</v>
      </c>
      <c r="Q10" s="252">
        <v>3.3333333333333335</v>
      </c>
    </row>
    <row r="11" spans="1:18" x14ac:dyDescent="0.25">
      <c r="C11" s="252">
        <v>27.333333333333332</v>
      </c>
      <c r="E11" s="252">
        <v>0</v>
      </c>
      <c r="I11" s="252">
        <v>100</v>
      </c>
      <c r="K11" s="252">
        <v>40</v>
      </c>
      <c r="M11" s="286"/>
      <c r="O11" s="252">
        <v>0</v>
      </c>
      <c r="Q11" s="252">
        <v>0.33333333333333331</v>
      </c>
    </row>
    <row r="12" spans="1:18" x14ac:dyDescent="0.25">
      <c r="C12" s="252">
        <v>0</v>
      </c>
      <c r="I12" s="252">
        <v>56.666666666666664</v>
      </c>
      <c r="M12" s="286"/>
      <c r="O12" s="252">
        <v>27.666666666666668</v>
      </c>
      <c r="Q12" s="252">
        <v>1</v>
      </c>
    </row>
    <row r="13" spans="1:18" x14ac:dyDescent="0.25">
      <c r="C13" s="252">
        <v>3.3333333333333335</v>
      </c>
      <c r="D13" t="s">
        <v>108</v>
      </c>
      <c r="E13">
        <f>TTEST(C1:C61,E1:E11,2,3)</f>
        <v>4.1214733857677076E-4</v>
      </c>
      <c r="F13" t="s">
        <v>59</v>
      </c>
      <c r="I13" s="252">
        <v>100</v>
      </c>
      <c r="J13" t="s">
        <v>108</v>
      </c>
      <c r="K13">
        <f>TTEST(I1:I62,K1:K11,2,3)</f>
        <v>7.4623463353483119E-2</v>
      </c>
      <c r="M13" s="286"/>
      <c r="O13" s="252">
        <v>27.333333333333336</v>
      </c>
    </row>
    <row r="14" spans="1:18" x14ac:dyDescent="0.25">
      <c r="C14" s="252">
        <v>0.33333333333333331</v>
      </c>
      <c r="E14" s="287"/>
      <c r="I14" s="252">
        <v>16.666666666666668</v>
      </c>
      <c r="K14" s="287"/>
      <c r="M14" s="286"/>
      <c r="O14" s="252">
        <v>1.3333333333333333</v>
      </c>
      <c r="P14" t="s">
        <v>108</v>
      </c>
      <c r="Q14">
        <f>TTEST(O1:O61,Q1:Q12,2,3)</f>
        <v>3.758526627411748E-4</v>
      </c>
      <c r="R14" t="s">
        <v>59</v>
      </c>
    </row>
    <row r="15" spans="1:18" x14ac:dyDescent="0.25">
      <c r="C15" s="252">
        <v>4.5</v>
      </c>
      <c r="I15" s="252">
        <v>60</v>
      </c>
      <c r="M15" s="286"/>
      <c r="O15" s="252">
        <v>80</v>
      </c>
      <c r="Q15" s="287"/>
    </row>
    <row r="16" spans="1:18" x14ac:dyDescent="0.25">
      <c r="C16" s="252">
        <v>0</v>
      </c>
      <c r="I16" s="252">
        <v>100</v>
      </c>
      <c r="M16" s="286"/>
      <c r="O16" s="252">
        <v>0.33333333333333331</v>
      </c>
    </row>
    <row r="17" spans="3:15" x14ac:dyDescent="0.25">
      <c r="C17" s="252">
        <v>6</v>
      </c>
      <c r="I17" s="252">
        <v>66.666666666666671</v>
      </c>
      <c r="M17" s="286"/>
      <c r="O17" s="252">
        <v>2.666666666666667</v>
      </c>
    </row>
    <row r="18" spans="3:15" x14ac:dyDescent="0.25">
      <c r="C18" s="252">
        <v>0.66666666666666663</v>
      </c>
      <c r="I18" s="252">
        <v>23.333333333333332</v>
      </c>
      <c r="M18" s="286"/>
      <c r="O18" s="252">
        <v>22.333333333333336</v>
      </c>
    </row>
    <row r="19" spans="3:15" x14ac:dyDescent="0.25">
      <c r="C19" s="252">
        <v>0.33333333333333331</v>
      </c>
      <c r="I19" s="252">
        <v>13.333333333333334</v>
      </c>
      <c r="M19" s="286"/>
      <c r="O19" s="252">
        <v>128.33333333333334</v>
      </c>
    </row>
    <row r="20" spans="3:15" x14ac:dyDescent="0.25">
      <c r="C20" s="252">
        <v>105</v>
      </c>
      <c r="I20" s="252">
        <v>43.333333333333336</v>
      </c>
      <c r="M20" s="286"/>
      <c r="O20" s="252">
        <v>0.66666666666666663</v>
      </c>
    </row>
    <row r="21" spans="3:15" x14ac:dyDescent="0.25">
      <c r="C21" s="252">
        <v>2</v>
      </c>
      <c r="I21" s="252">
        <v>6.666666666666667</v>
      </c>
      <c r="M21" s="286"/>
      <c r="O21" s="252">
        <v>1.3333333333333333</v>
      </c>
    </row>
    <row r="22" spans="3:15" x14ac:dyDescent="0.25">
      <c r="C22" s="252">
        <v>21.666666666666664</v>
      </c>
      <c r="I22" s="252">
        <v>90</v>
      </c>
      <c r="M22" s="286"/>
      <c r="O22" s="252">
        <v>0</v>
      </c>
    </row>
    <row r="23" spans="3:15" x14ac:dyDescent="0.25">
      <c r="C23" s="252">
        <v>96.666666666666657</v>
      </c>
      <c r="I23" s="252">
        <v>90</v>
      </c>
      <c r="M23" s="286"/>
      <c r="O23" s="252">
        <v>0</v>
      </c>
    </row>
    <row r="24" spans="3:15" x14ac:dyDescent="0.25">
      <c r="C24" s="252">
        <v>120</v>
      </c>
      <c r="I24" s="252">
        <v>100</v>
      </c>
      <c r="M24" s="286"/>
      <c r="O24" s="252">
        <v>0</v>
      </c>
    </row>
    <row r="25" spans="3:15" x14ac:dyDescent="0.25">
      <c r="C25" s="252">
        <v>4.5</v>
      </c>
      <c r="I25" s="252">
        <v>83.333333333333329</v>
      </c>
      <c r="M25" s="286"/>
      <c r="O25" s="252">
        <v>90</v>
      </c>
    </row>
    <row r="26" spans="3:15" x14ac:dyDescent="0.25">
      <c r="C26" s="252">
        <v>0.5</v>
      </c>
      <c r="I26" s="252">
        <v>47.5</v>
      </c>
      <c r="M26" s="286"/>
      <c r="O26" s="252">
        <v>0.33333333333333331</v>
      </c>
    </row>
    <row r="27" spans="3:15" x14ac:dyDescent="0.25">
      <c r="C27" s="252">
        <v>3</v>
      </c>
      <c r="I27" s="252">
        <v>86.666666666666671</v>
      </c>
      <c r="M27" s="286"/>
      <c r="O27" s="252">
        <v>198.33333333333331</v>
      </c>
    </row>
    <row r="28" spans="3:15" x14ac:dyDescent="0.25">
      <c r="C28" s="252">
        <v>38.333333333333329</v>
      </c>
      <c r="I28" s="252">
        <v>40.666666666666664</v>
      </c>
      <c r="M28" s="286"/>
      <c r="O28" s="252">
        <v>6.666666666666667</v>
      </c>
    </row>
    <row r="29" spans="3:15" x14ac:dyDescent="0.25">
      <c r="C29" s="252">
        <v>0.66666666666666663</v>
      </c>
      <c r="I29" s="252">
        <v>23.333333333333332</v>
      </c>
      <c r="M29" s="286"/>
      <c r="O29" s="252">
        <v>0.33333333333333331</v>
      </c>
    </row>
    <row r="30" spans="3:15" x14ac:dyDescent="0.25">
      <c r="C30" s="252">
        <v>2.6666666666666665</v>
      </c>
      <c r="I30" s="252">
        <v>63.333333333333336</v>
      </c>
      <c r="M30" s="286"/>
      <c r="O30" s="252">
        <v>1</v>
      </c>
    </row>
    <row r="31" spans="3:15" x14ac:dyDescent="0.25">
      <c r="C31" s="252">
        <v>1</v>
      </c>
      <c r="I31" s="252">
        <v>5</v>
      </c>
      <c r="M31" s="286"/>
      <c r="O31" s="252">
        <v>2.6666666666666665</v>
      </c>
    </row>
    <row r="32" spans="3:15" x14ac:dyDescent="0.25">
      <c r="C32" s="252">
        <v>0</v>
      </c>
      <c r="I32" s="252">
        <v>56.666666666666664</v>
      </c>
      <c r="M32" s="286"/>
      <c r="O32" s="252">
        <v>0</v>
      </c>
    </row>
    <row r="33" spans="3:15" x14ac:dyDescent="0.25">
      <c r="C33" s="252">
        <v>0</v>
      </c>
      <c r="I33" s="252">
        <v>96.666666666666671</v>
      </c>
      <c r="M33" s="286"/>
      <c r="O33" s="252">
        <v>36.666666666666671</v>
      </c>
    </row>
    <row r="34" spans="3:15" x14ac:dyDescent="0.25">
      <c r="C34" s="252">
        <v>2</v>
      </c>
      <c r="I34" s="252">
        <v>76.666666666666671</v>
      </c>
      <c r="M34" s="286"/>
      <c r="O34" s="252">
        <v>1</v>
      </c>
    </row>
    <row r="35" spans="3:15" x14ac:dyDescent="0.25">
      <c r="C35" s="252">
        <v>25</v>
      </c>
      <c r="I35" s="252">
        <v>65</v>
      </c>
      <c r="M35" s="286"/>
      <c r="O35" s="252">
        <v>5</v>
      </c>
    </row>
    <row r="36" spans="3:15" x14ac:dyDescent="0.25">
      <c r="C36" s="252">
        <v>2.3333333333333335</v>
      </c>
      <c r="I36" s="252">
        <v>100</v>
      </c>
      <c r="M36" s="286"/>
      <c r="O36" s="252">
        <v>19.666666666666664</v>
      </c>
    </row>
    <row r="37" spans="3:15" x14ac:dyDescent="0.25">
      <c r="C37" s="252">
        <v>6.333333333333333</v>
      </c>
      <c r="I37" s="252">
        <v>76.666666666666671</v>
      </c>
      <c r="M37" s="286"/>
      <c r="O37" s="252">
        <v>2.666666666666667</v>
      </c>
    </row>
    <row r="38" spans="3:15" x14ac:dyDescent="0.25">
      <c r="C38" s="252">
        <v>21.666666666666668</v>
      </c>
      <c r="I38" s="252">
        <v>10</v>
      </c>
      <c r="M38" s="286"/>
      <c r="O38" s="252">
        <v>3</v>
      </c>
    </row>
    <row r="39" spans="3:15" x14ac:dyDescent="0.25">
      <c r="C39" s="252">
        <v>56.666666666666664</v>
      </c>
      <c r="I39" s="252">
        <v>40</v>
      </c>
      <c r="M39" s="286"/>
      <c r="O39" s="252">
        <v>0</v>
      </c>
    </row>
    <row r="40" spans="3:15" x14ac:dyDescent="0.25">
      <c r="C40" s="252">
        <v>0</v>
      </c>
      <c r="I40" s="252">
        <v>60</v>
      </c>
      <c r="M40" s="286"/>
      <c r="O40" s="252">
        <v>8.5</v>
      </c>
    </row>
    <row r="41" spans="3:15" x14ac:dyDescent="0.25">
      <c r="C41" s="252">
        <v>15</v>
      </c>
      <c r="I41" s="252">
        <v>100</v>
      </c>
      <c r="M41" s="286"/>
      <c r="O41" s="252">
        <v>0</v>
      </c>
    </row>
    <row r="42" spans="3:15" x14ac:dyDescent="0.25">
      <c r="C42" s="252">
        <v>4.666666666666667</v>
      </c>
      <c r="I42" s="252">
        <v>65</v>
      </c>
      <c r="M42" s="286"/>
      <c r="O42" s="252">
        <v>5</v>
      </c>
    </row>
    <row r="43" spans="3:15" x14ac:dyDescent="0.25">
      <c r="C43" s="252">
        <v>2.6666666666666665</v>
      </c>
      <c r="I43" s="252">
        <v>10</v>
      </c>
      <c r="M43" s="286"/>
      <c r="O43" s="252">
        <v>0</v>
      </c>
    </row>
    <row r="44" spans="3:15" x14ac:dyDescent="0.25">
      <c r="C44" s="252">
        <v>2</v>
      </c>
      <c r="I44" s="252">
        <v>33.333333333333336</v>
      </c>
      <c r="M44" s="286"/>
      <c r="O44" s="252">
        <v>2.333333333333333</v>
      </c>
    </row>
    <row r="45" spans="3:15" x14ac:dyDescent="0.25">
      <c r="C45" s="252">
        <v>190</v>
      </c>
      <c r="I45" s="252">
        <v>93.333333333333329</v>
      </c>
      <c r="M45" s="286"/>
      <c r="O45" s="252">
        <v>6.666666666666667</v>
      </c>
    </row>
    <row r="46" spans="3:15" x14ac:dyDescent="0.25">
      <c r="C46" s="252">
        <v>8.3333333333333339</v>
      </c>
      <c r="I46" s="252">
        <v>36.666666666666664</v>
      </c>
      <c r="M46" s="286"/>
      <c r="O46" s="252">
        <v>0.66666666666666663</v>
      </c>
    </row>
    <row r="47" spans="3:15" x14ac:dyDescent="0.25">
      <c r="C47" s="252">
        <v>47.333333333333329</v>
      </c>
      <c r="I47" s="252">
        <v>40</v>
      </c>
      <c r="M47" s="286"/>
      <c r="O47" s="252">
        <v>50</v>
      </c>
    </row>
    <row r="48" spans="3:15" x14ac:dyDescent="0.25">
      <c r="C48" s="252">
        <v>2.6666666666666665</v>
      </c>
      <c r="I48" s="252">
        <v>26.666666666666668</v>
      </c>
      <c r="M48" s="286"/>
      <c r="O48" s="252">
        <v>1.3333333333333333</v>
      </c>
    </row>
    <row r="49" spans="3:15" x14ac:dyDescent="0.25">
      <c r="C49" s="252">
        <v>1.3333333333333333</v>
      </c>
      <c r="I49" s="252">
        <v>90</v>
      </c>
      <c r="M49" s="286"/>
      <c r="O49" s="252">
        <v>28</v>
      </c>
    </row>
    <row r="50" spans="3:15" x14ac:dyDescent="0.25">
      <c r="C50" s="252">
        <v>4.666666666666667</v>
      </c>
      <c r="I50" s="252">
        <v>73.333333333333329</v>
      </c>
      <c r="M50" s="286"/>
      <c r="O50" s="252">
        <v>26</v>
      </c>
    </row>
    <row r="51" spans="3:15" x14ac:dyDescent="0.25">
      <c r="C51" s="252">
        <v>4</v>
      </c>
      <c r="I51" s="252">
        <v>36.666666666666664</v>
      </c>
      <c r="M51" s="286"/>
      <c r="O51" s="252">
        <v>0</v>
      </c>
    </row>
    <row r="52" spans="3:15" x14ac:dyDescent="0.25">
      <c r="C52" s="252">
        <v>2.6666666666666665</v>
      </c>
      <c r="I52" s="252">
        <v>28.333333333333332</v>
      </c>
      <c r="M52" s="286"/>
      <c r="O52" s="252">
        <v>1.6666666666666667</v>
      </c>
    </row>
    <row r="53" spans="3:15" x14ac:dyDescent="0.25">
      <c r="C53" s="252">
        <v>4.666666666666667</v>
      </c>
      <c r="I53" s="252">
        <v>35</v>
      </c>
      <c r="M53" s="286"/>
      <c r="O53" s="252">
        <v>0</v>
      </c>
    </row>
    <row r="54" spans="3:15" x14ac:dyDescent="0.25">
      <c r="C54" s="252">
        <v>30</v>
      </c>
      <c r="I54" s="252">
        <v>30</v>
      </c>
      <c r="M54" s="286"/>
      <c r="O54" s="252">
        <v>0.33333333333333331</v>
      </c>
    </row>
    <row r="55" spans="3:15" x14ac:dyDescent="0.25">
      <c r="C55" s="252">
        <v>56.666666666666671</v>
      </c>
      <c r="I55" s="252">
        <v>66.666666666666671</v>
      </c>
      <c r="M55" s="286"/>
      <c r="O55" s="252">
        <v>6.666666666666667</v>
      </c>
    </row>
    <row r="56" spans="3:15" x14ac:dyDescent="0.25">
      <c r="C56" s="252">
        <v>50.666666666666671</v>
      </c>
      <c r="I56" s="252">
        <v>93.333333333333329</v>
      </c>
      <c r="M56" s="286"/>
      <c r="O56" s="252">
        <v>73.333333333333343</v>
      </c>
    </row>
    <row r="57" spans="3:15" x14ac:dyDescent="0.25">
      <c r="C57" s="252">
        <v>3.3333333333333335</v>
      </c>
      <c r="I57" s="252">
        <v>63.333333333333336</v>
      </c>
      <c r="M57" s="286"/>
      <c r="O57" s="252">
        <v>22</v>
      </c>
    </row>
    <row r="58" spans="3:15" x14ac:dyDescent="0.25">
      <c r="C58" s="252">
        <v>3.3333333333333335</v>
      </c>
      <c r="I58" s="252">
        <v>10</v>
      </c>
      <c r="M58" s="286"/>
      <c r="O58" s="252">
        <v>22.666666666666668</v>
      </c>
    </row>
    <row r="59" spans="3:15" x14ac:dyDescent="0.25">
      <c r="C59" s="252">
        <v>7.5</v>
      </c>
      <c r="I59" s="252">
        <v>100</v>
      </c>
      <c r="M59" s="286"/>
      <c r="O59" s="252">
        <v>45</v>
      </c>
    </row>
    <row r="60" spans="3:15" x14ac:dyDescent="0.25">
      <c r="C60" s="252">
        <v>13.333333333333334</v>
      </c>
      <c r="I60" s="252">
        <v>30</v>
      </c>
      <c r="M60" s="286"/>
      <c r="O60" s="252">
        <v>0.66666666666666663</v>
      </c>
    </row>
    <row r="61" spans="3:15" x14ac:dyDescent="0.25">
      <c r="C61" s="252">
        <v>3.3333333333333335</v>
      </c>
      <c r="I61" s="252">
        <v>93.333333333333329</v>
      </c>
      <c r="M61" s="286"/>
      <c r="O61" s="252">
        <v>1.6666666666666665</v>
      </c>
    </row>
    <row r="62" spans="3:15" x14ac:dyDescent="0.25">
      <c r="I62" s="252">
        <v>110</v>
      </c>
      <c r="M62" s="286"/>
    </row>
    <row r="68" spans="3:15" x14ac:dyDescent="0.25">
      <c r="C68" s="7"/>
      <c r="I68" s="7"/>
      <c r="M68" s="286"/>
      <c r="O68" s="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G11" sqref="G11"/>
    </sheetView>
  </sheetViews>
  <sheetFormatPr defaultRowHeight="15" x14ac:dyDescent="0.25"/>
  <cols>
    <col min="2" max="2" width="20" bestFit="1" customWidth="1"/>
    <col min="3" max="6" width="12" bestFit="1" customWidth="1"/>
  </cols>
  <sheetData>
    <row r="1" spans="1:6" x14ac:dyDescent="0.25">
      <c r="A1" t="s">
        <v>205</v>
      </c>
    </row>
    <row r="2" spans="1:6" x14ac:dyDescent="0.25">
      <c r="B2" s="249" t="s">
        <v>204</v>
      </c>
      <c r="C2" s="250" t="s">
        <v>16</v>
      </c>
      <c r="D2" s="250" t="s">
        <v>183</v>
      </c>
      <c r="E2" s="250" t="s">
        <v>24</v>
      </c>
      <c r="F2" s="250" t="s">
        <v>164</v>
      </c>
    </row>
    <row r="3" spans="1:6" x14ac:dyDescent="0.25">
      <c r="B3" s="251" t="s">
        <v>184</v>
      </c>
      <c r="C3" s="252">
        <v>3.3333333333333335</v>
      </c>
      <c r="D3" s="252">
        <v>95</v>
      </c>
      <c r="E3" s="252">
        <v>100</v>
      </c>
      <c r="F3" s="252">
        <v>0</v>
      </c>
    </row>
    <row r="4" spans="1:6" x14ac:dyDescent="0.25">
      <c r="B4" s="251">
        <v>1</v>
      </c>
      <c r="C4" s="252">
        <v>96.666666666666657</v>
      </c>
      <c r="D4" s="252">
        <v>100</v>
      </c>
      <c r="E4" s="252">
        <v>101.66666666666666</v>
      </c>
      <c r="F4" s="252">
        <v>0</v>
      </c>
    </row>
    <row r="5" spans="1:6" x14ac:dyDescent="0.25">
      <c r="B5" s="251" t="s">
        <v>184</v>
      </c>
      <c r="C5" s="252">
        <v>2.6666666666666665</v>
      </c>
      <c r="D5" s="252">
        <v>33.333333333333336</v>
      </c>
      <c r="E5" s="252">
        <v>80</v>
      </c>
      <c r="F5" s="252">
        <v>0</v>
      </c>
    </row>
    <row r="6" spans="1:6" x14ac:dyDescent="0.25">
      <c r="B6" s="251" t="s">
        <v>184</v>
      </c>
      <c r="C6" s="252">
        <v>0.66666666666666663</v>
      </c>
      <c r="D6" s="252">
        <v>13.333333333333334</v>
      </c>
      <c r="E6" s="252">
        <v>10</v>
      </c>
      <c r="F6" s="252">
        <v>22.333333333333336</v>
      </c>
    </row>
    <row r="7" spans="1:6" x14ac:dyDescent="0.25">
      <c r="B7" s="251" t="s">
        <v>184</v>
      </c>
      <c r="C7" s="252">
        <v>105</v>
      </c>
      <c r="D7" s="252">
        <v>6.666666666666667</v>
      </c>
      <c r="E7" s="252">
        <v>283.33333333333331</v>
      </c>
      <c r="F7" s="252">
        <v>0.66666666666666663</v>
      </c>
    </row>
    <row r="8" spans="1:6" x14ac:dyDescent="0.25">
      <c r="B8" s="251" t="s">
        <v>185</v>
      </c>
      <c r="C8" s="252">
        <v>25</v>
      </c>
      <c r="D8" s="252">
        <v>100</v>
      </c>
      <c r="E8" s="252">
        <v>98.333333333333329</v>
      </c>
      <c r="F8" s="252">
        <v>5</v>
      </c>
    </row>
    <row r="9" spans="1:6" x14ac:dyDescent="0.25">
      <c r="B9" s="251" t="s">
        <v>185</v>
      </c>
      <c r="C9" s="252">
        <v>153.33333333333331</v>
      </c>
      <c r="D9" s="252">
        <v>76.666666666666671</v>
      </c>
      <c r="E9" s="252">
        <v>80</v>
      </c>
      <c r="F9" s="252">
        <v>21.333333333333332</v>
      </c>
    </row>
    <row r="10" spans="1:6" x14ac:dyDescent="0.25">
      <c r="B10" s="251">
        <v>2</v>
      </c>
      <c r="C10" s="252">
        <v>108.33333333333334</v>
      </c>
      <c r="D10" s="252">
        <v>100</v>
      </c>
      <c r="E10" s="252">
        <v>119</v>
      </c>
      <c r="F10" s="252">
        <v>136.66666666666669</v>
      </c>
    </row>
    <row r="11" spans="1:6" x14ac:dyDescent="0.25">
      <c r="B11" s="251" t="s">
        <v>185</v>
      </c>
      <c r="C11" s="252">
        <v>130</v>
      </c>
      <c r="D11" s="252">
        <v>83.333333333333329</v>
      </c>
      <c r="E11" s="252">
        <v>130</v>
      </c>
      <c r="F11" s="252">
        <v>0.33333333333333331</v>
      </c>
    </row>
    <row r="12" spans="1:6" x14ac:dyDescent="0.25">
      <c r="B12" s="251" t="s">
        <v>185</v>
      </c>
      <c r="C12" s="252">
        <v>4.5</v>
      </c>
      <c r="D12" s="252">
        <v>47.5</v>
      </c>
      <c r="E12" s="252">
        <v>117.5</v>
      </c>
      <c r="F12" s="252">
        <v>90</v>
      </c>
    </row>
    <row r="13" spans="1:6" x14ac:dyDescent="0.25">
      <c r="B13" s="251" t="s">
        <v>185</v>
      </c>
      <c r="C13" s="252">
        <v>2</v>
      </c>
      <c r="D13" s="252">
        <v>90</v>
      </c>
      <c r="E13" s="252">
        <v>70</v>
      </c>
      <c r="F13" s="252">
        <v>1.3333333333333333</v>
      </c>
    </row>
    <row r="14" spans="1:6" x14ac:dyDescent="0.25">
      <c r="B14" s="251" t="s">
        <v>185</v>
      </c>
      <c r="C14" s="252">
        <v>21.666666666666664</v>
      </c>
      <c r="D14" s="252">
        <v>90</v>
      </c>
      <c r="E14" s="252">
        <v>100</v>
      </c>
      <c r="F14" s="252">
        <v>0</v>
      </c>
    </row>
    <row r="15" spans="1:6" x14ac:dyDescent="0.25">
      <c r="B15" s="251" t="s">
        <v>185</v>
      </c>
      <c r="C15" s="252">
        <v>2.6666666666666665</v>
      </c>
      <c r="D15" s="252">
        <v>90</v>
      </c>
      <c r="E15" s="252">
        <v>100</v>
      </c>
      <c r="F15" s="252">
        <v>1.3333333333333333</v>
      </c>
    </row>
    <row r="16" spans="1:6" x14ac:dyDescent="0.25">
      <c r="B16" s="251" t="s">
        <v>185</v>
      </c>
      <c r="C16" s="252">
        <v>1.5</v>
      </c>
      <c r="D16" s="252">
        <v>10</v>
      </c>
      <c r="E16" s="252">
        <v>101.66666666666666</v>
      </c>
      <c r="F16" s="252">
        <v>14</v>
      </c>
    </row>
    <row r="17" spans="2:6" x14ac:dyDescent="0.25">
      <c r="B17" s="251" t="s">
        <v>185</v>
      </c>
      <c r="C17" s="252">
        <v>4.5</v>
      </c>
      <c r="D17" s="252">
        <v>100</v>
      </c>
      <c r="E17" s="252">
        <v>26.666666666666668</v>
      </c>
      <c r="F17" s="252">
        <v>80</v>
      </c>
    </row>
    <row r="18" spans="2:6" x14ac:dyDescent="0.25">
      <c r="B18" s="251">
        <v>2</v>
      </c>
      <c r="C18" s="252">
        <v>27.333333333333332</v>
      </c>
      <c r="D18" s="252">
        <v>56.666666666666664</v>
      </c>
      <c r="E18" s="252">
        <v>110</v>
      </c>
      <c r="F18" s="252">
        <v>0</v>
      </c>
    </row>
    <row r="19" spans="2:6" x14ac:dyDescent="0.25">
      <c r="B19" s="251">
        <v>3</v>
      </c>
      <c r="C19" s="252">
        <v>120</v>
      </c>
      <c r="D19" s="252">
        <v>83.333333333333329</v>
      </c>
      <c r="E19" s="252">
        <v>109.66666666666667</v>
      </c>
      <c r="F19" s="252">
        <v>0</v>
      </c>
    </row>
    <row r="20" spans="2:6" x14ac:dyDescent="0.25">
      <c r="B20" s="251" t="s">
        <v>186</v>
      </c>
      <c r="C20" s="252">
        <v>3</v>
      </c>
      <c r="D20" s="252">
        <v>40</v>
      </c>
      <c r="E20" s="252">
        <v>186.66666666666669</v>
      </c>
      <c r="F20" s="252">
        <v>0</v>
      </c>
    </row>
    <row r="21" spans="2:6" x14ac:dyDescent="0.25">
      <c r="B21" s="251" t="s">
        <v>186</v>
      </c>
      <c r="C21" s="252">
        <v>1</v>
      </c>
      <c r="D21" s="252">
        <v>56.666666666666664</v>
      </c>
      <c r="E21" s="252">
        <v>136.66666666666666</v>
      </c>
      <c r="F21" s="252">
        <v>2.6666666666666665</v>
      </c>
    </row>
    <row r="22" spans="2:6" x14ac:dyDescent="0.25">
      <c r="B22" s="251" t="s">
        <v>186</v>
      </c>
      <c r="C22" s="252">
        <v>1.3333333333333333</v>
      </c>
      <c r="D22" s="252">
        <v>73.333333333333329</v>
      </c>
      <c r="E22" s="252">
        <v>46.666666666666664</v>
      </c>
      <c r="F22" s="252">
        <v>28</v>
      </c>
    </row>
    <row r="23" spans="2:6" x14ac:dyDescent="0.25">
      <c r="B23" s="251">
        <v>3</v>
      </c>
      <c r="C23" s="252">
        <v>0</v>
      </c>
      <c r="D23" s="252">
        <v>100</v>
      </c>
      <c r="E23" s="252">
        <v>107.33333333333333</v>
      </c>
      <c r="F23" s="252">
        <v>27.666666666666668</v>
      </c>
    </row>
    <row r="24" spans="2:6" x14ac:dyDescent="0.25">
      <c r="B24" s="251" t="s">
        <v>186</v>
      </c>
      <c r="C24" s="252">
        <v>2.3333333333333335</v>
      </c>
      <c r="D24" s="252">
        <v>76.666666666666671</v>
      </c>
      <c r="E24" s="252">
        <v>90</v>
      </c>
      <c r="F24" s="252">
        <v>19.666666666666664</v>
      </c>
    </row>
    <row r="25" spans="2:6" x14ac:dyDescent="0.25">
      <c r="B25" s="251" t="s">
        <v>187</v>
      </c>
      <c r="C25" s="252">
        <v>25</v>
      </c>
      <c r="D25" s="252">
        <v>100</v>
      </c>
      <c r="E25" s="252">
        <v>130</v>
      </c>
      <c r="F25" s="252">
        <v>6.5</v>
      </c>
    </row>
    <row r="26" spans="2:6" x14ac:dyDescent="0.25">
      <c r="B26" s="251">
        <v>4</v>
      </c>
      <c r="C26" s="252">
        <v>0</v>
      </c>
      <c r="D26" s="252">
        <v>100</v>
      </c>
      <c r="E26" s="252">
        <v>70</v>
      </c>
      <c r="F26" s="252">
        <v>8.5</v>
      </c>
    </row>
    <row r="27" spans="2:6" x14ac:dyDescent="0.25">
      <c r="B27" s="253">
        <v>4</v>
      </c>
      <c r="C27" s="252">
        <v>15</v>
      </c>
      <c r="D27" s="252">
        <v>65</v>
      </c>
      <c r="E27" s="252">
        <v>111</v>
      </c>
      <c r="F27" s="252">
        <v>0</v>
      </c>
    </row>
    <row r="28" spans="2:6" x14ac:dyDescent="0.25">
      <c r="B28" s="251" t="s">
        <v>187</v>
      </c>
      <c r="C28" s="252">
        <v>200</v>
      </c>
      <c r="D28" s="252">
        <v>83.333333333333329</v>
      </c>
      <c r="E28" s="252">
        <v>101.66666666666666</v>
      </c>
      <c r="F28" s="252">
        <v>0</v>
      </c>
    </row>
    <row r="29" spans="2:6" x14ac:dyDescent="0.25">
      <c r="B29" s="251" t="s">
        <v>187</v>
      </c>
      <c r="C29" s="252">
        <v>83.333333333333343</v>
      </c>
      <c r="D29" s="252">
        <v>93.333333333333329</v>
      </c>
      <c r="E29" s="252">
        <v>102.33333333333334</v>
      </c>
      <c r="F29" s="252">
        <v>15.666666666666668</v>
      </c>
    </row>
    <row r="30" spans="2:6" x14ac:dyDescent="0.25">
      <c r="B30" s="251">
        <v>5</v>
      </c>
      <c r="C30" s="252">
        <v>26.666666666666668</v>
      </c>
      <c r="D30" s="252">
        <v>100</v>
      </c>
      <c r="E30" s="252">
        <v>120</v>
      </c>
      <c r="F30" s="252">
        <v>14.5</v>
      </c>
    </row>
    <row r="31" spans="2:6" x14ac:dyDescent="0.25">
      <c r="B31" s="251" t="s">
        <v>188</v>
      </c>
      <c r="C31" s="252">
        <v>2</v>
      </c>
      <c r="D31" s="252">
        <v>65</v>
      </c>
      <c r="E31" s="252">
        <v>115</v>
      </c>
      <c r="F31" s="252">
        <v>1</v>
      </c>
    </row>
    <row r="32" spans="2:6" x14ac:dyDescent="0.25">
      <c r="B32" s="251" t="s">
        <v>50</v>
      </c>
      <c r="C32" s="252">
        <v>0</v>
      </c>
      <c r="D32" s="252">
        <v>66.666666666666671</v>
      </c>
      <c r="E32" s="252">
        <v>101.66666666666666</v>
      </c>
      <c r="F32" s="252">
        <v>0.33333333333333331</v>
      </c>
    </row>
    <row r="33" spans="2:6" x14ac:dyDescent="0.25">
      <c r="B33" s="251">
        <v>5</v>
      </c>
      <c r="C33" s="252">
        <v>0.66666666666666663</v>
      </c>
      <c r="D33" s="252">
        <v>100</v>
      </c>
      <c r="E33" s="252">
        <v>20</v>
      </c>
      <c r="F33" s="252">
        <v>1</v>
      </c>
    </row>
    <row r="34" spans="2:6" x14ac:dyDescent="0.25">
      <c r="B34" s="251">
        <v>5</v>
      </c>
      <c r="C34" s="252">
        <v>3.3333333333333335</v>
      </c>
      <c r="D34" s="252">
        <v>100</v>
      </c>
      <c r="E34" s="252">
        <v>104</v>
      </c>
      <c r="F34" s="252">
        <v>22.666666666666668</v>
      </c>
    </row>
    <row r="35" spans="2:6" x14ac:dyDescent="0.25">
      <c r="B35" s="251">
        <v>6</v>
      </c>
      <c r="C35" s="252">
        <v>2.3333333333333335</v>
      </c>
      <c r="D35" s="252">
        <v>23.333333333333332</v>
      </c>
      <c r="E35" s="252">
        <v>46.5</v>
      </c>
      <c r="F35" s="252">
        <v>3</v>
      </c>
    </row>
    <row r="36" spans="2:6" x14ac:dyDescent="0.25">
      <c r="B36" s="251" t="s">
        <v>189</v>
      </c>
      <c r="C36" s="252">
        <v>3.3333333333333335</v>
      </c>
      <c r="D36" s="252">
        <v>10</v>
      </c>
      <c r="E36" s="252">
        <v>80</v>
      </c>
      <c r="F36" s="252">
        <v>22</v>
      </c>
    </row>
    <row r="37" spans="2:6" x14ac:dyDescent="0.25">
      <c r="B37" s="251" t="s">
        <v>189</v>
      </c>
      <c r="C37" s="252">
        <v>0.5</v>
      </c>
      <c r="D37" s="252">
        <v>86.666666666666671</v>
      </c>
      <c r="E37" s="252">
        <v>123.33333333333334</v>
      </c>
      <c r="F37" s="252">
        <v>0.33333333333333331</v>
      </c>
    </row>
    <row r="38" spans="2:6" x14ac:dyDescent="0.25">
      <c r="B38" s="251" t="s">
        <v>189</v>
      </c>
      <c r="C38" s="252">
        <v>13.333333333333334</v>
      </c>
      <c r="D38" s="252">
        <v>93.333333333333329</v>
      </c>
      <c r="E38" s="252">
        <v>115</v>
      </c>
      <c r="F38" s="252">
        <v>0.66666666666666663</v>
      </c>
    </row>
    <row r="39" spans="2:6" x14ac:dyDescent="0.25">
      <c r="B39" s="251" t="s">
        <v>189</v>
      </c>
      <c r="C39" s="252">
        <v>3</v>
      </c>
      <c r="D39" s="252">
        <v>40.666666666666664</v>
      </c>
      <c r="E39" s="252">
        <v>93.333333333333329</v>
      </c>
      <c r="F39" s="252">
        <v>198.33333333333331</v>
      </c>
    </row>
    <row r="40" spans="2:6" x14ac:dyDescent="0.25">
      <c r="B40" s="251" t="s">
        <v>189</v>
      </c>
      <c r="C40" s="252">
        <v>1.3333333333333333</v>
      </c>
      <c r="D40" s="252">
        <v>43.333333333333336</v>
      </c>
      <c r="E40" s="252">
        <v>5</v>
      </c>
      <c r="F40" s="252">
        <v>46.666666666666671</v>
      </c>
    </row>
    <row r="41" spans="2:6" x14ac:dyDescent="0.25">
      <c r="B41" s="251" t="s">
        <v>189</v>
      </c>
      <c r="C41" s="252">
        <v>35</v>
      </c>
      <c r="D41" s="252">
        <v>93.333333333333329</v>
      </c>
      <c r="E41" s="252">
        <v>106.66666666666667</v>
      </c>
      <c r="F41" s="252">
        <v>81.333333333333329</v>
      </c>
    </row>
    <row r="42" spans="2:6" x14ac:dyDescent="0.25">
      <c r="B42" s="251" t="s">
        <v>189</v>
      </c>
      <c r="C42" s="252">
        <v>0.33333333333333331</v>
      </c>
      <c r="D42" s="252">
        <v>43.333333333333336</v>
      </c>
      <c r="E42" s="252">
        <v>65.333333333333343</v>
      </c>
      <c r="F42" s="252">
        <v>128.33333333333334</v>
      </c>
    </row>
    <row r="43" spans="2:6" x14ac:dyDescent="0.25">
      <c r="B43" s="251" t="s">
        <v>189</v>
      </c>
      <c r="C43" s="252">
        <v>2.6666666666666665</v>
      </c>
      <c r="D43" s="252">
        <v>35</v>
      </c>
      <c r="E43" s="252">
        <v>76.666666666666657</v>
      </c>
      <c r="F43" s="252">
        <v>1.6666666666666667</v>
      </c>
    </row>
    <row r="44" spans="2:6" x14ac:dyDescent="0.25">
      <c r="B44" s="251" t="s">
        <v>190</v>
      </c>
      <c r="C44" s="252">
        <v>6</v>
      </c>
      <c r="D44" s="252">
        <v>23.333333333333332</v>
      </c>
      <c r="E44" s="252">
        <v>103.66666666666666</v>
      </c>
      <c r="F44" s="252">
        <v>2.666666666666667</v>
      </c>
    </row>
    <row r="45" spans="2:6" x14ac:dyDescent="0.25">
      <c r="B45" s="251" t="s">
        <v>190</v>
      </c>
      <c r="C45" s="252">
        <v>23.333333333333332</v>
      </c>
      <c r="D45" s="252">
        <v>86.666666666666671</v>
      </c>
      <c r="E45" s="252">
        <v>73.333333333333329</v>
      </c>
      <c r="F45" s="252">
        <v>1</v>
      </c>
    </row>
    <row r="46" spans="2:6" x14ac:dyDescent="0.25">
      <c r="B46" s="251" t="s">
        <v>190</v>
      </c>
      <c r="C46" s="252">
        <v>6.333333333333333</v>
      </c>
      <c r="D46" s="252">
        <v>10</v>
      </c>
      <c r="E46" s="252">
        <v>136.66666666666669</v>
      </c>
      <c r="F46" s="252">
        <v>2.666666666666667</v>
      </c>
    </row>
    <row r="47" spans="2:6" x14ac:dyDescent="0.25">
      <c r="B47" s="251">
        <v>7</v>
      </c>
      <c r="C47" s="252">
        <v>21.666666666666668</v>
      </c>
      <c r="D47" s="252">
        <v>40</v>
      </c>
      <c r="E47" s="252">
        <v>101.66666666666666</v>
      </c>
      <c r="F47" s="252">
        <v>3</v>
      </c>
    </row>
    <row r="48" spans="2:6" x14ac:dyDescent="0.25">
      <c r="B48" s="251" t="s">
        <v>190</v>
      </c>
      <c r="C48" s="252">
        <v>30</v>
      </c>
      <c r="D48" s="252">
        <v>100</v>
      </c>
      <c r="E48" s="252">
        <v>130</v>
      </c>
      <c r="F48" s="252">
        <v>1.5</v>
      </c>
    </row>
    <row r="49" spans="2:6" x14ac:dyDescent="0.25">
      <c r="B49" s="251" t="s">
        <v>190</v>
      </c>
      <c r="C49" s="252">
        <v>0.33333333333333331</v>
      </c>
      <c r="D49" s="252">
        <v>60</v>
      </c>
      <c r="E49" s="252">
        <v>33.333333333333336</v>
      </c>
      <c r="F49" s="252">
        <v>1.3333333333333333</v>
      </c>
    </row>
    <row r="50" spans="2:6" x14ac:dyDescent="0.25">
      <c r="B50" s="251" t="s">
        <v>190</v>
      </c>
      <c r="C50" s="252">
        <v>4.666666666666667</v>
      </c>
      <c r="D50" s="252">
        <v>36.666666666666664</v>
      </c>
      <c r="E50" s="252">
        <v>93.333333333333329</v>
      </c>
      <c r="F50" s="252">
        <v>26</v>
      </c>
    </row>
    <row r="51" spans="2:6" x14ac:dyDescent="0.25">
      <c r="B51" s="251">
        <v>7</v>
      </c>
      <c r="C51" s="252">
        <v>0</v>
      </c>
      <c r="D51" s="252">
        <v>76.666666666666671</v>
      </c>
      <c r="E51" s="252">
        <v>68.333333333333329</v>
      </c>
      <c r="F51" s="252">
        <v>36.666666666666671</v>
      </c>
    </row>
    <row r="52" spans="2:6" x14ac:dyDescent="0.25">
      <c r="B52" s="251" t="s">
        <v>191</v>
      </c>
      <c r="C52" s="252">
        <v>56.666666666666664</v>
      </c>
      <c r="D52" s="252">
        <v>60</v>
      </c>
      <c r="E52" s="252">
        <v>183.33333333333331</v>
      </c>
      <c r="F52" s="252">
        <v>0</v>
      </c>
    </row>
    <row r="53" spans="2:6" x14ac:dyDescent="0.25">
      <c r="B53" s="251">
        <v>9</v>
      </c>
      <c r="C53" s="252">
        <v>47.333333333333329</v>
      </c>
      <c r="D53" s="252">
        <v>26.666666666666668</v>
      </c>
      <c r="E53" s="252">
        <v>105</v>
      </c>
      <c r="F53" s="252">
        <v>50</v>
      </c>
    </row>
    <row r="54" spans="2:6" x14ac:dyDescent="0.25">
      <c r="B54" s="251" t="s">
        <v>51</v>
      </c>
      <c r="C54" s="252">
        <v>2</v>
      </c>
      <c r="D54" s="252">
        <v>90</v>
      </c>
      <c r="E54" s="252">
        <v>50</v>
      </c>
      <c r="F54" s="252">
        <v>2</v>
      </c>
    </row>
    <row r="55" spans="2:6" x14ac:dyDescent="0.25">
      <c r="B55" s="251">
        <v>10</v>
      </c>
      <c r="C55" s="252">
        <v>85</v>
      </c>
      <c r="D55" s="252">
        <v>0</v>
      </c>
      <c r="E55" s="252">
        <v>196.66666666666669</v>
      </c>
      <c r="F55" s="252">
        <v>2.6666666666666665</v>
      </c>
    </row>
    <row r="56" spans="2:6" x14ac:dyDescent="0.25">
      <c r="B56" s="251">
        <v>11</v>
      </c>
      <c r="C56" s="252">
        <v>0</v>
      </c>
      <c r="D56" s="252">
        <v>96.666666666666671</v>
      </c>
      <c r="E56" s="252">
        <v>93.666666666666671</v>
      </c>
      <c r="F56" s="252">
        <v>0</v>
      </c>
    </row>
    <row r="57" spans="2:6" x14ac:dyDescent="0.25">
      <c r="B57" s="251">
        <v>14</v>
      </c>
      <c r="C57" s="252">
        <v>3.3333333333333335</v>
      </c>
      <c r="D57" s="252">
        <v>110</v>
      </c>
      <c r="E57" s="252">
        <v>35</v>
      </c>
      <c r="F57" s="252">
        <v>1.6666666666666665</v>
      </c>
    </row>
    <row r="58" spans="2:6" x14ac:dyDescent="0.25">
      <c r="B58" s="251">
        <v>15</v>
      </c>
      <c r="C58" s="252">
        <v>4</v>
      </c>
      <c r="D58" s="252">
        <v>28.333333333333332</v>
      </c>
      <c r="E58" s="252">
        <v>203.33333333333331</v>
      </c>
      <c r="F58" s="252">
        <v>0</v>
      </c>
    </row>
    <row r="59" spans="2:6" x14ac:dyDescent="0.25">
      <c r="B59" s="251" t="s">
        <v>192</v>
      </c>
      <c r="C59" s="252">
        <v>2</v>
      </c>
      <c r="D59" s="252">
        <v>93.333333333333329</v>
      </c>
      <c r="E59" s="252">
        <v>23.333333333333332</v>
      </c>
      <c r="F59" s="252">
        <v>2.333333333333333</v>
      </c>
    </row>
    <row r="60" spans="2:6" x14ac:dyDescent="0.25">
      <c r="B60" s="251" t="s">
        <v>192</v>
      </c>
      <c r="C60" s="252">
        <v>8.3333333333333339</v>
      </c>
      <c r="D60" s="252">
        <v>40</v>
      </c>
      <c r="E60" s="252">
        <v>106.66666666666666</v>
      </c>
      <c r="F60" s="252">
        <v>0.66666666666666663</v>
      </c>
    </row>
    <row r="61" spans="2:6" x14ac:dyDescent="0.25">
      <c r="B61" s="251">
        <v>20</v>
      </c>
      <c r="C61" s="252">
        <v>27.5</v>
      </c>
      <c r="D61" s="252">
        <v>0</v>
      </c>
      <c r="E61" s="252">
        <v>105</v>
      </c>
      <c r="F61" s="252">
        <v>0.5</v>
      </c>
    </row>
    <row r="62" spans="2:6" x14ac:dyDescent="0.25">
      <c r="B62" s="251" t="s">
        <v>193</v>
      </c>
      <c r="C62" s="252">
        <v>0</v>
      </c>
      <c r="D62" s="252">
        <v>40</v>
      </c>
      <c r="E62" s="252">
        <v>97.333333333333329</v>
      </c>
      <c r="F62" s="252">
        <v>1</v>
      </c>
    </row>
    <row r="63" spans="2:6" x14ac:dyDescent="0.25">
      <c r="B63" s="251" t="s">
        <v>194</v>
      </c>
      <c r="C63" s="252">
        <v>2</v>
      </c>
      <c r="D63" s="252">
        <v>20</v>
      </c>
      <c r="E63" s="252">
        <v>86.666666666666657</v>
      </c>
      <c r="F63" s="252">
        <v>1</v>
      </c>
    </row>
    <row r="64" spans="2:6" x14ac:dyDescent="0.25">
      <c r="B64" s="251" t="s">
        <v>195</v>
      </c>
      <c r="C64" s="252">
        <v>190</v>
      </c>
      <c r="D64" s="252">
        <v>36.666666666666664</v>
      </c>
      <c r="E64" s="252">
        <v>40</v>
      </c>
      <c r="F64" s="252">
        <v>6.666666666666667</v>
      </c>
    </row>
    <row r="65" spans="2:6" x14ac:dyDescent="0.25">
      <c r="B65" s="251" t="s">
        <v>196</v>
      </c>
      <c r="C65" s="252">
        <v>3.3333333333333335</v>
      </c>
      <c r="D65" s="252">
        <v>16.666666666666668</v>
      </c>
      <c r="E65" s="252">
        <v>20</v>
      </c>
      <c r="F65" s="252">
        <v>27.333333333333336</v>
      </c>
    </row>
    <row r="66" spans="2:6" x14ac:dyDescent="0.25">
      <c r="B66" s="251">
        <v>40</v>
      </c>
      <c r="C66" s="252">
        <v>4.666666666666667</v>
      </c>
      <c r="D66" s="252">
        <v>10</v>
      </c>
      <c r="E66" s="252">
        <v>103.33333333333334</v>
      </c>
      <c r="F66" s="252">
        <v>5</v>
      </c>
    </row>
    <row r="67" spans="2:6" x14ac:dyDescent="0.25">
      <c r="B67" s="251" t="s">
        <v>197</v>
      </c>
      <c r="C67" s="252">
        <v>15</v>
      </c>
      <c r="D67" s="252">
        <v>96.666666666666671</v>
      </c>
      <c r="E67" s="252">
        <v>93.333333333333329</v>
      </c>
      <c r="F67" s="252">
        <v>2</v>
      </c>
    </row>
    <row r="68" spans="2:6" x14ac:dyDescent="0.25">
      <c r="B68" s="251">
        <v>90</v>
      </c>
      <c r="C68" s="252">
        <v>8</v>
      </c>
      <c r="D68" s="252">
        <v>2</v>
      </c>
      <c r="E68" s="252">
        <v>273.33333333333331</v>
      </c>
      <c r="F68" s="252">
        <v>5.333333333333333</v>
      </c>
    </row>
    <row r="69" spans="2:6" x14ac:dyDescent="0.25">
      <c r="B69" s="251">
        <v>30</v>
      </c>
      <c r="C69" s="252">
        <v>0</v>
      </c>
      <c r="D69" s="252">
        <v>36.666666666666664</v>
      </c>
      <c r="E69" s="252">
        <v>92.5</v>
      </c>
      <c r="F69" s="252">
        <v>2.6666666666666665</v>
      </c>
    </row>
    <row r="70" spans="2:6" x14ac:dyDescent="0.25">
      <c r="B70" s="251" t="s">
        <v>198</v>
      </c>
      <c r="C70" s="252">
        <v>4.666666666666667</v>
      </c>
      <c r="D70" s="252">
        <v>30</v>
      </c>
      <c r="E70" s="252">
        <v>96.666666666666671</v>
      </c>
      <c r="F70" s="252">
        <v>0</v>
      </c>
    </row>
    <row r="71" spans="2:6" x14ac:dyDescent="0.25">
      <c r="B71" s="251" t="s">
        <v>199</v>
      </c>
      <c r="C71" s="252">
        <v>30</v>
      </c>
      <c r="D71" s="252">
        <v>66.666666666666671</v>
      </c>
      <c r="E71" s="252">
        <v>90</v>
      </c>
      <c r="F71" s="252">
        <v>0.33333333333333331</v>
      </c>
    </row>
    <row r="72" spans="2:6" x14ac:dyDescent="0.25">
      <c r="B72" s="251">
        <v>21</v>
      </c>
      <c r="C72" s="252">
        <v>56.666666666666671</v>
      </c>
      <c r="D72" s="252">
        <v>93.333333333333329</v>
      </c>
      <c r="E72" s="252">
        <v>13.333333333333334</v>
      </c>
      <c r="F72" s="252">
        <v>6.666666666666667</v>
      </c>
    </row>
    <row r="73" spans="2:6" x14ac:dyDescent="0.25">
      <c r="B73" s="251" t="s">
        <v>200</v>
      </c>
      <c r="C73" s="252">
        <v>50.666666666666671</v>
      </c>
      <c r="D73" s="252">
        <v>63.333333333333336</v>
      </c>
      <c r="E73" s="252">
        <v>16.666666666666664</v>
      </c>
      <c r="F73" s="252">
        <v>73.333333333333343</v>
      </c>
    </row>
    <row r="74" spans="2:6" x14ac:dyDescent="0.25">
      <c r="B74" s="251" t="s">
        <v>201</v>
      </c>
      <c r="C74" s="252">
        <v>3.333333333333333</v>
      </c>
      <c r="D74" s="252">
        <v>53.333333333333336</v>
      </c>
      <c r="E74" s="252">
        <v>119.16666666666667</v>
      </c>
      <c r="F74" s="252">
        <v>1</v>
      </c>
    </row>
    <row r="75" spans="2:6" x14ac:dyDescent="0.25">
      <c r="B75" s="251" t="s">
        <v>202</v>
      </c>
      <c r="C75" s="252">
        <v>1.3333333333333333</v>
      </c>
      <c r="D75" s="252">
        <v>46.666666666666664</v>
      </c>
      <c r="E75" s="252">
        <v>80</v>
      </c>
      <c r="F75" s="252">
        <v>6.333333333333333</v>
      </c>
    </row>
    <row r="76" spans="2:6" x14ac:dyDescent="0.25">
      <c r="B76" s="251" t="s">
        <v>203</v>
      </c>
      <c r="C76" s="252">
        <v>38.333333333333329</v>
      </c>
      <c r="D76" s="252">
        <v>23.333333333333332</v>
      </c>
      <c r="E76" s="252">
        <v>108.33333333333334</v>
      </c>
      <c r="F76" s="252">
        <v>6.666666666666667</v>
      </c>
    </row>
    <row r="77" spans="2:6" x14ac:dyDescent="0.25">
      <c r="B77" s="251">
        <v>15</v>
      </c>
      <c r="C77" s="252">
        <v>0</v>
      </c>
      <c r="D77" s="252">
        <v>26.666666666666668</v>
      </c>
      <c r="E77" s="252">
        <v>115</v>
      </c>
      <c r="F77" s="252">
        <v>3.3333333333333335</v>
      </c>
    </row>
    <row r="78" spans="2:6" x14ac:dyDescent="0.25">
      <c r="B78" s="251">
        <v>8</v>
      </c>
      <c r="C78" s="252">
        <v>6.666666666666667</v>
      </c>
      <c r="D78" s="252">
        <v>50</v>
      </c>
      <c r="E78" s="252">
        <v>11.666666666666666</v>
      </c>
      <c r="F78" s="252">
        <v>0.33333333333333331</v>
      </c>
    </row>
    <row r="79" spans="2:6" x14ac:dyDescent="0.25">
      <c r="B79" s="251" t="s">
        <v>50</v>
      </c>
      <c r="C79" s="252">
        <v>2.6666666666666665</v>
      </c>
      <c r="D79" s="252">
        <v>5</v>
      </c>
      <c r="E79" s="252">
        <v>36.666666666666664</v>
      </c>
      <c r="F79" s="252">
        <v>1</v>
      </c>
    </row>
    <row r="80" spans="2:6" x14ac:dyDescent="0.25">
      <c r="B80" s="251">
        <v>13</v>
      </c>
      <c r="C80" s="252">
        <v>7.5</v>
      </c>
      <c r="D80" s="252">
        <v>30</v>
      </c>
      <c r="E80" s="252">
        <v>101</v>
      </c>
      <c r="F80" s="252">
        <v>45</v>
      </c>
    </row>
    <row r="81" spans="2:6" x14ac:dyDescent="0.25">
      <c r="B81" s="254">
        <v>16</v>
      </c>
      <c r="C81" s="252">
        <v>0.66666666666666663</v>
      </c>
      <c r="D81" s="252">
        <v>63.333333333333336</v>
      </c>
      <c r="E81" s="252">
        <v>166.66666666666669</v>
      </c>
      <c r="F81" s="252">
        <v>0.33333333333333331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" workbookViewId="0">
      <selection activeCell="N16" sqref="N16"/>
    </sheetView>
  </sheetViews>
  <sheetFormatPr defaultRowHeight="14.25" x14ac:dyDescent="0.2"/>
  <cols>
    <col min="1" max="1" width="31" style="43" bestFit="1" customWidth="1"/>
    <col min="2" max="2" width="10" style="43" bestFit="1" customWidth="1"/>
    <col min="3" max="3" width="9" style="43" customWidth="1"/>
    <col min="4" max="16384" width="9.140625" style="43"/>
  </cols>
  <sheetData>
    <row r="1" spans="1:12" ht="15" x14ac:dyDescent="0.25">
      <c r="A1" s="62" t="s">
        <v>149</v>
      </c>
    </row>
    <row r="2" spans="1:12" x14ac:dyDescent="0.2">
      <c r="B2" s="43" t="s">
        <v>136</v>
      </c>
      <c r="C2" s="43" t="s">
        <v>137</v>
      </c>
      <c r="D2" s="43" t="s">
        <v>17</v>
      </c>
      <c r="E2" s="43" t="s">
        <v>44</v>
      </c>
      <c r="F2" s="43" t="s">
        <v>0</v>
      </c>
    </row>
    <row r="3" spans="1:12" x14ac:dyDescent="0.2">
      <c r="B3" s="43" t="s">
        <v>26</v>
      </c>
      <c r="C3" s="43">
        <v>177.22800000000001</v>
      </c>
      <c r="D3" s="43">
        <v>168.12200000000001</v>
      </c>
      <c r="E3" s="43">
        <f>C3/D3</f>
        <v>1.0541630482625712</v>
      </c>
      <c r="F3" s="43">
        <v>1</v>
      </c>
      <c r="H3" s="43" t="s">
        <v>0</v>
      </c>
    </row>
    <row r="4" spans="1:12" ht="15" x14ac:dyDescent="0.25">
      <c r="B4" s="43" t="s">
        <v>1</v>
      </c>
      <c r="C4" s="43">
        <v>194.21899999999999</v>
      </c>
      <c r="D4" s="43">
        <v>126.09</v>
      </c>
      <c r="E4" s="43">
        <f t="shared" ref="E4:E23" si="0">C4/D4</f>
        <v>1.540320406059164</v>
      </c>
      <c r="F4" s="62">
        <f>E4/E3</f>
        <v>1.4611785231875254</v>
      </c>
      <c r="H4" s="43" t="s">
        <v>137</v>
      </c>
    </row>
    <row r="5" spans="1:12" ht="15" x14ac:dyDescent="0.25">
      <c r="B5" s="43" t="s">
        <v>2</v>
      </c>
      <c r="C5" s="43">
        <v>208.047</v>
      </c>
      <c r="D5" s="43">
        <v>160.15600000000001</v>
      </c>
      <c r="E5" s="43">
        <f t="shared" si="0"/>
        <v>1.2990271984814805</v>
      </c>
      <c r="F5" s="62">
        <f>E5/E3</f>
        <v>1.232282995142435</v>
      </c>
      <c r="H5" s="43" t="s">
        <v>26</v>
      </c>
      <c r="I5" s="43">
        <v>1</v>
      </c>
      <c r="J5" s="43">
        <v>1</v>
      </c>
      <c r="K5" s="43">
        <v>1</v>
      </c>
      <c r="L5" s="43">
        <v>1</v>
      </c>
    </row>
    <row r="6" spans="1:12" ht="15" x14ac:dyDescent="0.25">
      <c r="B6" s="43" t="s">
        <v>3</v>
      </c>
      <c r="C6" s="43">
        <v>220.09</v>
      </c>
      <c r="D6" s="43">
        <v>182.24199999999999</v>
      </c>
      <c r="E6" s="43">
        <f t="shared" si="0"/>
        <v>1.2076798981573953</v>
      </c>
      <c r="F6" s="62">
        <f>E6/E3</f>
        <v>1.145629132180116</v>
      </c>
      <c r="H6" s="43" t="s">
        <v>1</v>
      </c>
      <c r="I6" s="43">
        <v>1.4611785231875254</v>
      </c>
      <c r="J6" s="43">
        <v>1.2300699040240159</v>
      </c>
      <c r="K6" s="43">
        <v>1.9768214658691967</v>
      </c>
      <c r="L6" s="43">
        <v>1.5025046256918684</v>
      </c>
    </row>
    <row r="7" spans="1:12" x14ac:dyDescent="0.2">
      <c r="H7" s="43" t="s">
        <v>2</v>
      </c>
      <c r="I7" s="43">
        <v>1.232282995142435</v>
      </c>
      <c r="J7" s="43">
        <v>1.1506289990692371</v>
      </c>
      <c r="K7" s="43">
        <v>1.718765443015803</v>
      </c>
      <c r="L7" s="43">
        <v>1.001617161080208</v>
      </c>
    </row>
    <row r="8" spans="1:12" x14ac:dyDescent="0.2">
      <c r="B8" s="43" t="s">
        <v>138</v>
      </c>
      <c r="C8" s="43" t="s">
        <v>137</v>
      </c>
      <c r="D8" s="43" t="s">
        <v>17</v>
      </c>
      <c r="H8" s="43" t="s">
        <v>3</v>
      </c>
      <c r="I8" s="43">
        <v>1.145629132180116</v>
      </c>
      <c r="J8" s="43">
        <v>2.1236316539975144</v>
      </c>
      <c r="K8" s="43">
        <v>1.891152904515103</v>
      </c>
    </row>
    <row r="9" spans="1:12" x14ac:dyDescent="0.2">
      <c r="B9" s="43" t="s">
        <v>26</v>
      </c>
      <c r="C9" s="43">
        <v>188.07</v>
      </c>
      <c r="D9" s="43">
        <v>212.11500000000001</v>
      </c>
      <c r="E9" s="43">
        <f t="shared" si="0"/>
        <v>0.88664168022063494</v>
      </c>
      <c r="F9" s="43">
        <v>1</v>
      </c>
    </row>
    <row r="10" spans="1:12" ht="15" x14ac:dyDescent="0.25">
      <c r="B10" s="43" t="s">
        <v>1</v>
      </c>
      <c r="C10" s="43">
        <v>235.16300000000001</v>
      </c>
      <c r="D10" s="43">
        <v>215.62100000000001</v>
      </c>
      <c r="E10" s="43">
        <f t="shared" si="0"/>
        <v>1.0906312464926886</v>
      </c>
      <c r="F10" s="62">
        <f>E10/E9</f>
        <v>1.2300699040240159</v>
      </c>
      <c r="H10" s="43" t="s">
        <v>4</v>
      </c>
    </row>
    <row r="11" spans="1:12" ht="15" x14ac:dyDescent="0.25">
      <c r="B11" s="43" t="s">
        <v>2</v>
      </c>
      <c r="C11" s="43">
        <v>217.672</v>
      </c>
      <c r="D11" s="43">
        <v>213.363</v>
      </c>
      <c r="E11" s="43">
        <f t="shared" si="0"/>
        <v>1.0201956290453358</v>
      </c>
      <c r="F11" s="62">
        <f>E11/E9</f>
        <v>1.1506289990692371</v>
      </c>
      <c r="H11" s="43" t="s">
        <v>137</v>
      </c>
    </row>
    <row r="12" spans="1:12" ht="15" x14ac:dyDescent="0.25">
      <c r="B12" s="43" t="s">
        <v>3</v>
      </c>
      <c r="C12" s="43">
        <v>197.279</v>
      </c>
      <c r="D12" s="43">
        <v>104.774</v>
      </c>
      <c r="E12" s="43">
        <f t="shared" si="0"/>
        <v>1.8829003378700822</v>
      </c>
      <c r="F12" s="62">
        <f>E12/E9</f>
        <v>2.1236316539975144</v>
      </c>
      <c r="H12" s="43" t="s">
        <v>26</v>
      </c>
      <c r="I12" s="43">
        <f>LOG(I5,2)</f>
        <v>0</v>
      </c>
      <c r="J12" s="43">
        <f>LOG(J5,2)</f>
        <v>0</v>
      </c>
      <c r="K12" s="43">
        <f>LOG(K5,2)</f>
        <v>0</v>
      </c>
      <c r="L12" s="43">
        <f>LOG(L5,2)</f>
        <v>0</v>
      </c>
    </row>
    <row r="13" spans="1:12" x14ac:dyDescent="0.2">
      <c r="H13" s="43" t="s">
        <v>1</v>
      </c>
      <c r="I13" s="43">
        <f>LOG(I6,2)</f>
        <v>0.54713245383134834</v>
      </c>
      <c r="J13" s="43">
        <f>LOG(J6,2)</f>
        <v>0.29874030525809925</v>
      </c>
      <c r="K13" s="43">
        <f t="shared" ref="I13:L15" si="1">LOG(K6,2)</f>
        <v>0.98318258177230189</v>
      </c>
      <c r="L13" s="43">
        <f>LOG(L6,2)</f>
        <v>0.5873694325021489</v>
      </c>
    </row>
    <row r="14" spans="1:12" x14ac:dyDescent="0.2">
      <c r="B14" s="43" t="s">
        <v>139</v>
      </c>
      <c r="C14" s="43" t="s">
        <v>137</v>
      </c>
      <c r="D14" s="43" t="s">
        <v>17</v>
      </c>
      <c r="H14" s="43" t="s">
        <v>2</v>
      </c>
      <c r="I14" s="43">
        <f t="shared" si="1"/>
        <v>0.30133361058193564</v>
      </c>
      <c r="J14" s="43">
        <f t="shared" si="1"/>
        <v>0.20242273574342123</v>
      </c>
      <c r="K14" s="43">
        <f t="shared" si="1"/>
        <v>0.78137267612086314</v>
      </c>
      <c r="L14" s="43">
        <f t="shared" si="1"/>
        <v>2.3311858268744599E-3</v>
      </c>
    </row>
    <row r="15" spans="1:12" x14ac:dyDescent="0.2">
      <c r="B15" s="43" t="s">
        <v>26</v>
      </c>
      <c r="C15" s="43">
        <v>108.88</v>
      </c>
      <c r="D15" s="43">
        <v>183.58099999999999</v>
      </c>
      <c r="E15" s="43">
        <f t="shared" si="0"/>
        <v>0.59308969882504181</v>
      </c>
      <c r="F15" s="43">
        <v>1</v>
      </c>
      <c r="H15" s="43" t="s">
        <v>3</v>
      </c>
      <c r="I15" s="43">
        <f t="shared" si="1"/>
        <v>0.19614008444438424</v>
      </c>
      <c r="J15" s="43">
        <f t="shared" si="1"/>
        <v>1.086533550965358</v>
      </c>
      <c r="K15" s="43">
        <f t="shared" si="1"/>
        <v>0.91926601356139848</v>
      </c>
    </row>
    <row r="16" spans="1:12" ht="15" x14ac:dyDescent="0.25">
      <c r="B16" s="43" t="s">
        <v>1</v>
      </c>
      <c r="C16" s="43">
        <v>164.708</v>
      </c>
      <c r="D16" s="43">
        <v>140.48400000000001</v>
      </c>
      <c r="E16" s="43">
        <f t="shared" si="0"/>
        <v>1.1724324478232395</v>
      </c>
      <c r="F16" s="62">
        <f>E16/E15</f>
        <v>1.9768214658691967</v>
      </c>
    </row>
    <row r="17" spans="2:11" ht="15" x14ac:dyDescent="0.25">
      <c r="B17" s="43" t="s">
        <v>2</v>
      </c>
      <c r="C17" s="43">
        <v>152.102</v>
      </c>
      <c r="D17" s="43">
        <v>149.21</v>
      </c>
      <c r="E17" s="43">
        <f t="shared" si="0"/>
        <v>1.0193820789491321</v>
      </c>
      <c r="F17" s="62">
        <f>E17/E15</f>
        <v>1.718765443015803</v>
      </c>
      <c r="H17" s="43" t="s">
        <v>26</v>
      </c>
      <c r="I17" s="43" t="s">
        <v>1</v>
      </c>
      <c r="J17" s="43" t="s">
        <v>2</v>
      </c>
      <c r="K17" s="43" t="s">
        <v>3</v>
      </c>
    </row>
    <row r="18" spans="2:11" ht="15" x14ac:dyDescent="0.25">
      <c r="B18" s="43" t="s">
        <v>3</v>
      </c>
      <c r="C18" s="43">
        <v>206.898</v>
      </c>
      <c r="D18" s="43">
        <v>184.46299999999999</v>
      </c>
      <c r="E18" s="43">
        <f t="shared" si="0"/>
        <v>1.1216233065709655</v>
      </c>
      <c r="F18" s="62">
        <f>E18/E15</f>
        <v>1.891152904515103</v>
      </c>
      <c r="H18" s="43">
        <v>0</v>
      </c>
      <c r="I18" s="43">
        <v>0.54713245383134834</v>
      </c>
      <c r="J18" s="43">
        <v>0.30133361058193564</v>
      </c>
      <c r="K18" s="43">
        <v>0.19614008444438424</v>
      </c>
    </row>
    <row r="19" spans="2:11" x14ac:dyDescent="0.2">
      <c r="H19" s="43">
        <v>0</v>
      </c>
      <c r="I19" s="43">
        <v>0.29874030525809925</v>
      </c>
      <c r="J19" s="43">
        <v>0.20242273574342123</v>
      </c>
      <c r="K19" s="43">
        <v>1.086533550965358</v>
      </c>
    </row>
    <row r="20" spans="2:11" x14ac:dyDescent="0.2">
      <c r="B20" s="43" t="s">
        <v>140</v>
      </c>
      <c r="C20" s="43" t="s">
        <v>137</v>
      </c>
      <c r="D20" s="43" t="s">
        <v>17</v>
      </c>
      <c r="H20" s="43">
        <v>0</v>
      </c>
      <c r="I20" s="43">
        <v>0.98318258177230189</v>
      </c>
      <c r="J20" s="43">
        <v>0.78137267612086314</v>
      </c>
      <c r="K20" s="43">
        <v>0.91926601356139848</v>
      </c>
    </row>
    <row r="21" spans="2:11" x14ac:dyDescent="0.2">
      <c r="B21" s="43" t="s">
        <v>26</v>
      </c>
      <c r="C21" s="43">
        <v>132.51</v>
      </c>
      <c r="D21" s="43">
        <v>187.02199999999999</v>
      </c>
      <c r="E21" s="43">
        <f t="shared" si="0"/>
        <v>0.70852626963672727</v>
      </c>
      <c r="F21" s="43">
        <v>1</v>
      </c>
      <c r="H21" s="43">
        <v>0</v>
      </c>
      <c r="I21" s="43">
        <v>0.5873694325021489</v>
      </c>
      <c r="J21" s="43">
        <v>2.3311858268744599E-3</v>
      </c>
    </row>
    <row r="22" spans="2:11" ht="15" x14ac:dyDescent="0.25">
      <c r="B22" s="43" t="s">
        <v>1</v>
      </c>
      <c r="C22" s="43">
        <v>200.154</v>
      </c>
      <c r="D22" s="43">
        <v>188.01499999999999</v>
      </c>
      <c r="E22" s="43">
        <f t="shared" si="0"/>
        <v>1.0645639975533867</v>
      </c>
      <c r="F22" s="62">
        <f>E22/E21</f>
        <v>1.5025046256918684</v>
      </c>
      <c r="I22" s="43" t="s">
        <v>6</v>
      </c>
      <c r="J22" s="43" t="s">
        <v>8</v>
      </c>
      <c r="K22" s="43" t="s">
        <v>6</v>
      </c>
    </row>
    <row r="23" spans="2:11" ht="15" x14ac:dyDescent="0.25">
      <c r="B23" s="43" t="s">
        <v>2</v>
      </c>
      <c r="C23" s="43">
        <v>154.084</v>
      </c>
      <c r="D23" s="43">
        <v>217.12</v>
      </c>
      <c r="E23" s="43">
        <f t="shared" si="0"/>
        <v>0.70967207074428884</v>
      </c>
      <c r="F23" s="62">
        <f>E23/E21</f>
        <v>1.001617161080208</v>
      </c>
      <c r="H23" s="43" t="s">
        <v>25</v>
      </c>
      <c r="I23" s="63">
        <v>4.2599999999999999E-2</v>
      </c>
      <c r="J23" s="63">
        <v>0.34989999999999999</v>
      </c>
      <c r="K23" s="63">
        <v>2.3199999999999998E-2</v>
      </c>
    </row>
    <row r="46" spans="7:7" x14ac:dyDescent="0.2">
      <c r="G46" s="63"/>
    </row>
    <row r="47" spans="7:7" x14ac:dyDescent="0.2">
      <c r="G47" s="63"/>
    </row>
    <row r="54" spans="5:5" x14ac:dyDescent="0.2">
      <c r="E54" s="63"/>
    </row>
    <row r="55" spans="5:5" x14ac:dyDescent="0.2">
      <c r="E55" s="63"/>
    </row>
    <row r="56" spans="5:5" x14ac:dyDescent="0.2">
      <c r="E56" s="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7"/>
  <sheetViews>
    <sheetView topLeftCell="A28" workbookViewId="0">
      <selection activeCell="I53" sqref="I53"/>
    </sheetView>
  </sheetViews>
  <sheetFormatPr defaultRowHeight="14.25" x14ac:dyDescent="0.2"/>
  <cols>
    <col min="1" max="1" width="9.140625" style="14"/>
    <col min="2" max="2" width="10.28515625" style="25" bestFit="1" customWidth="1"/>
    <col min="3" max="3" width="11.28515625" style="64" bestFit="1" customWidth="1"/>
    <col min="4" max="4" width="9.28515625" style="64" bestFit="1" customWidth="1"/>
    <col min="5" max="5" width="14.42578125" style="25" bestFit="1" customWidth="1"/>
    <col min="6" max="6" width="11.28515625" style="64" bestFit="1" customWidth="1"/>
    <col min="7" max="7" width="9.28515625" style="14" bestFit="1" customWidth="1"/>
    <col min="8" max="8" width="11.42578125" style="14" bestFit="1" customWidth="1"/>
    <col min="9" max="9" width="11" style="14" bestFit="1" customWidth="1"/>
    <col min="10" max="10" width="9.140625" style="14"/>
    <col min="11" max="11" width="11.42578125" style="14" bestFit="1" customWidth="1"/>
    <col min="12" max="12" width="11" style="14" bestFit="1" customWidth="1"/>
    <col min="13" max="15" width="9.140625" style="14"/>
    <col min="16" max="16" width="12" style="14" bestFit="1" customWidth="1"/>
    <col min="17" max="16384" width="9.140625" style="14"/>
  </cols>
  <sheetData>
    <row r="2" spans="1:27" ht="15" x14ac:dyDescent="0.25">
      <c r="E2" s="14"/>
      <c r="F2" s="65">
        <v>42978</v>
      </c>
      <c r="I2" s="65" t="s">
        <v>40</v>
      </c>
      <c r="K2" s="76"/>
      <c r="L2" s="65" t="s">
        <v>150</v>
      </c>
    </row>
    <row r="3" spans="1:27" ht="15" x14ac:dyDescent="0.25">
      <c r="C3" s="65">
        <v>42941</v>
      </c>
      <c r="E3" s="14"/>
      <c r="F3" s="77" t="s">
        <v>209</v>
      </c>
      <c r="I3" s="77" t="s">
        <v>209</v>
      </c>
      <c r="K3" s="66"/>
      <c r="L3" s="77" t="s">
        <v>209</v>
      </c>
      <c r="U3" s="76"/>
      <c r="V3" s="67"/>
      <c r="W3" s="67"/>
      <c r="X3" s="67"/>
      <c r="Y3" s="67"/>
    </row>
    <row r="4" spans="1:27" x14ac:dyDescent="0.2">
      <c r="C4" s="77" t="s">
        <v>209</v>
      </c>
      <c r="E4" s="78" t="s">
        <v>26</v>
      </c>
      <c r="F4" s="79">
        <v>1.34395</v>
      </c>
      <c r="H4" s="78" t="s">
        <v>26</v>
      </c>
      <c r="I4" s="68">
        <v>0.65368749999999998</v>
      </c>
      <c r="K4" s="69" t="s">
        <v>26</v>
      </c>
      <c r="L4" s="68">
        <v>0.37256250000000002</v>
      </c>
      <c r="U4" s="66"/>
      <c r="V4" s="66"/>
      <c r="W4" s="66"/>
      <c r="X4" s="66"/>
      <c r="Y4" s="66"/>
    </row>
    <row r="5" spans="1:27" x14ac:dyDescent="0.2">
      <c r="B5" s="70" t="s">
        <v>26</v>
      </c>
      <c r="C5" s="71">
        <v>1.1306875000000001</v>
      </c>
      <c r="E5" s="78" t="s">
        <v>11</v>
      </c>
      <c r="F5" s="79">
        <v>1.1614500000000003</v>
      </c>
      <c r="H5" s="78" t="s">
        <v>11</v>
      </c>
      <c r="I5" s="68">
        <v>0.33918749999999998</v>
      </c>
      <c r="K5" s="69" t="s">
        <v>11</v>
      </c>
      <c r="L5" s="68">
        <v>0.25793750000000004</v>
      </c>
      <c r="U5" s="66"/>
      <c r="V5" s="66"/>
      <c r="W5" s="66"/>
      <c r="X5" s="66"/>
      <c r="Y5" s="66"/>
    </row>
    <row r="6" spans="1:27" x14ac:dyDescent="0.2">
      <c r="B6" s="70" t="s">
        <v>11</v>
      </c>
      <c r="C6" s="71">
        <v>0.98681249999999987</v>
      </c>
      <c r="E6" s="78" t="s">
        <v>12</v>
      </c>
      <c r="F6" s="71">
        <v>1.3311250000000001</v>
      </c>
      <c r="H6" s="78" t="s">
        <v>12</v>
      </c>
      <c r="I6" s="68">
        <v>0.59383333333333332</v>
      </c>
      <c r="K6" s="69" t="s">
        <v>12</v>
      </c>
      <c r="L6" s="68">
        <v>0.35212500000000002</v>
      </c>
      <c r="U6" s="66"/>
      <c r="V6" s="66"/>
      <c r="W6" s="66"/>
      <c r="X6" s="66"/>
      <c r="Y6" s="66"/>
    </row>
    <row r="7" spans="1:27" x14ac:dyDescent="0.2">
      <c r="B7" s="80" t="s">
        <v>12</v>
      </c>
      <c r="C7" s="71">
        <v>1.04975</v>
      </c>
      <c r="E7" s="78" t="s">
        <v>14</v>
      </c>
      <c r="F7" s="71">
        <v>1.3163750000000001</v>
      </c>
      <c r="H7" s="78" t="s">
        <v>13</v>
      </c>
      <c r="I7" s="68">
        <v>0.48014285714285715</v>
      </c>
      <c r="K7" s="69" t="s">
        <v>13</v>
      </c>
      <c r="L7" s="68">
        <v>0.30193749999999997</v>
      </c>
      <c r="U7" s="66"/>
      <c r="V7" s="66"/>
      <c r="W7" s="66"/>
      <c r="X7" s="66"/>
      <c r="Y7" s="66"/>
    </row>
    <row r="8" spans="1:27" x14ac:dyDescent="0.2">
      <c r="B8" s="80" t="s">
        <v>27</v>
      </c>
      <c r="C8" s="71">
        <v>0.97043750000000006</v>
      </c>
      <c r="E8" s="78" t="s">
        <v>13</v>
      </c>
      <c r="F8" s="71">
        <v>1.3149999999999999</v>
      </c>
      <c r="H8" s="78" t="s">
        <v>14</v>
      </c>
      <c r="I8" s="68">
        <v>0.64671428571428557</v>
      </c>
      <c r="K8" s="69" t="s">
        <v>14</v>
      </c>
      <c r="L8" s="68">
        <v>0.32493749999999999</v>
      </c>
      <c r="U8" s="66"/>
      <c r="V8" s="66"/>
      <c r="W8" s="66"/>
      <c r="X8" s="66"/>
      <c r="Y8" s="66"/>
    </row>
    <row r="9" spans="1:27" x14ac:dyDescent="0.2">
      <c r="E9" s="78" t="s">
        <v>15</v>
      </c>
      <c r="F9" s="71">
        <v>1.3342499999999999</v>
      </c>
      <c r="H9" s="78" t="s">
        <v>15</v>
      </c>
      <c r="I9" s="68">
        <v>0.39724999999999999</v>
      </c>
      <c r="K9" s="69" t="s">
        <v>15</v>
      </c>
      <c r="L9" s="68">
        <v>0.24637499999999996</v>
      </c>
      <c r="U9" s="66"/>
      <c r="V9" s="66"/>
      <c r="W9" s="66"/>
      <c r="X9" s="66"/>
      <c r="Y9" s="66"/>
    </row>
    <row r="10" spans="1:27" x14ac:dyDescent="0.2">
      <c r="E10" s="14"/>
      <c r="F10" s="14"/>
      <c r="K10" s="66"/>
      <c r="L10" s="66"/>
      <c r="U10" s="66"/>
      <c r="V10" s="66"/>
      <c r="W10" s="66"/>
      <c r="X10" s="66"/>
      <c r="Y10" s="66"/>
    </row>
    <row r="11" spans="1:27" x14ac:dyDescent="0.2">
      <c r="U11" s="66"/>
      <c r="V11" s="66"/>
      <c r="W11" s="66"/>
      <c r="X11" s="66"/>
      <c r="Y11" s="66"/>
    </row>
    <row r="12" spans="1:27" x14ac:dyDescent="0.2">
      <c r="E12" s="14"/>
      <c r="F12" s="14"/>
      <c r="K12" s="30"/>
      <c r="L12" s="30"/>
      <c r="U12" s="30"/>
      <c r="V12" s="30"/>
      <c r="W12" s="30"/>
      <c r="X12" s="30"/>
      <c r="Y12" s="30"/>
    </row>
    <row r="13" spans="1:27" x14ac:dyDescent="0.2">
      <c r="E13" s="14"/>
      <c r="F13" s="14"/>
      <c r="K13" s="66"/>
      <c r="L13" s="66"/>
      <c r="U13" s="66"/>
      <c r="X13" s="17"/>
      <c r="Y13" s="17"/>
      <c r="Z13" s="17"/>
      <c r="AA13" s="17"/>
    </row>
    <row r="14" spans="1:27" x14ac:dyDescent="0.2">
      <c r="E14" s="14"/>
      <c r="F14" s="14"/>
      <c r="K14" s="30"/>
      <c r="L14" s="30"/>
      <c r="U14" s="30"/>
      <c r="X14" s="17"/>
      <c r="Y14" s="17"/>
      <c r="Z14" s="17"/>
      <c r="AA14" s="17"/>
    </row>
    <row r="15" spans="1:27" x14ac:dyDescent="0.2">
      <c r="A15" s="14" t="s">
        <v>0</v>
      </c>
      <c r="B15" s="70" t="s">
        <v>11</v>
      </c>
      <c r="C15" s="72">
        <f>C6/C5</f>
        <v>0.87275440826930506</v>
      </c>
      <c r="E15" s="70" t="s">
        <v>11</v>
      </c>
      <c r="F15" s="72">
        <f>F5/F4</f>
        <v>0.86420625767327675</v>
      </c>
      <c r="H15" s="70" t="s">
        <v>11</v>
      </c>
      <c r="I15" s="72">
        <f>I5/I4</f>
        <v>0.51888325843770911</v>
      </c>
      <c r="K15" s="70" t="s">
        <v>11</v>
      </c>
      <c r="L15" s="72">
        <f>L5/L4</f>
        <v>0.69233350109042113</v>
      </c>
      <c r="U15" s="30"/>
      <c r="X15" s="17"/>
      <c r="Y15" s="17"/>
      <c r="Z15" s="17"/>
      <c r="AA15" s="17"/>
    </row>
    <row r="16" spans="1:27" x14ac:dyDescent="0.2">
      <c r="B16" s="80" t="s">
        <v>12</v>
      </c>
      <c r="C16" s="72">
        <f>C7/C5</f>
        <v>0.92841744513846658</v>
      </c>
      <c r="E16" s="80" t="s">
        <v>12</v>
      </c>
      <c r="F16" s="72">
        <f>F6/F4</f>
        <v>0.99045723427210841</v>
      </c>
      <c r="H16" s="80" t="s">
        <v>12</v>
      </c>
      <c r="I16" s="72">
        <f>I6/I4</f>
        <v>0.90843611562609561</v>
      </c>
      <c r="K16" s="80" t="s">
        <v>12</v>
      </c>
      <c r="L16" s="72">
        <f>L6/L4</f>
        <v>0.94514343231001507</v>
      </c>
      <c r="U16" s="30"/>
      <c r="X16" s="73"/>
      <c r="Y16" s="74"/>
      <c r="Z16" s="17"/>
      <c r="AA16" s="17"/>
    </row>
    <row r="17" spans="1:27" x14ac:dyDescent="0.2">
      <c r="B17" s="80" t="s">
        <v>27</v>
      </c>
      <c r="C17" s="72">
        <f>C8/C5</f>
        <v>0.85827206898457797</v>
      </c>
      <c r="E17" s="80" t="s">
        <v>27</v>
      </c>
      <c r="F17" s="72">
        <f>F8/F4</f>
        <v>0.97845902005282936</v>
      </c>
      <c r="H17" s="80" t="s">
        <v>27</v>
      </c>
      <c r="I17" s="72">
        <f>I7/I4</f>
        <v>0.7345143622034338</v>
      </c>
      <c r="K17" s="80" t="s">
        <v>27</v>
      </c>
      <c r="L17" s="72">
        <f>L7/L4</f>
        <v>0.81043449085723862</v>
      </c>
      <c r="X17" s="81"/>
      <c r="Y17" s="74"/>
      <c r="Z17" s="17"/>
      <c r="AA17" s="17"/>
    </row>
    <row r="18" spans="1:27" x14ac:dyDescent="0.2">
      <c r="B18" s="70" t="s">
        <v>14</v>
      </c>
      <c r="C18" s="75"/>
      <c r="E18" s="80" t="s">
        <v>14</v>
      </c>
      <c r="F18" s="72">
        <f>F7/F4</f>
        <v>0.97948212359090747</v>
      </c>
      <c r="H18" s="80" t="s">
        <v>14</v>
      </c>
      <c r="I18" s="72">
        <f>I8/I4</f>
        <v>0.98933249559504444</v>
      </c>
      <c r="K18" s="80" t="s">
        <v>14</v>
      </c>
      <c r="L18" s="72">
        <f>L8/L4</f>
        <v>0.87216909914443874</v>
      </c>
      <c r="X18" s="81"/>
      <c r="Y18" s="74"/>
      <c r="Z18" s="17"/>
      <c r="AA18" s="17"/>
    </row>
    <row r="19" spans="1:27" x14ac:dyDescent="0.2">
      <c r="B19" s="70" t="s">
        <v>15</v>
      </c>
      <c r="C19" s="75"/>
      <c r="E19" s="80" t="s">
        <v>28</v>
      </c>
      <c r="F19" s="72">
        <f>F9/F4</f>
        <v>0.99278246958592209</v>
      </c>
      <c r="H19" s="80" t="s">
        <v>28</v>
      </c>
      <c r="I19" s="72">
        <f>I9/I4</f>
        <v>0.60770628167128793</v>
      </c>
      <c r="K19" s="80" t="s">
        <v>28</v>
      </c>
      <c r="L19" s="72">
        <f>L9/L4</f>
        <v>0.66129843985908388</v>
      </c>
      <c r="X19" s="81"/>
      <c r="Y19" s="74"/>
      <c r="Z19" s="17"/>
      <c r="AA19" s="17"/>
    </row>
    <row r="20" spans="1:27" x14ac:dyDescent="0.2">
      <c r="X20" s="81"/>
      <c r="Y20" s="74"/>
      <c r="Z20" s="17"/>
      <c r="AA20" s="17"/>
    </row>
    <row r="21" spans="1:27" x14ac:dyDescent="0.2">
      <c r="X21" s="17"/>
      <c r="Y21" s="17"/>
      <c r="Z21" s="17"/>
      <c r="AA21" s="17"/>
    </row>
    <row r="22" spans="1:27" x14ac:dyDescent="0.2">
      <c r="A22" s="14" t="s">
        <v>0</v>
      </c>
      <c r="B22" s="80" t="s">
        <v>26</v>
      </c>
      <c r="C22" s="79">
        <v>1</v>
      </c>
      <c r="D22" s="79">
        <v>1</v>
      </c>
      <c r="E22" s="79">
        <v>1</v>
      </c>
      <c r="F22" s="79">
        <v>1</v>
      </c>
      <c r="G22" s="79">
        <v>1</v>
      </c>
      <c r="X22" s="17"/>
      <c r="Y22" s="17"/>
      <c r="Z22" s="17"/>
      <c r="AA22" s="17"/>
    </row>
    <row r="23" spans="1:27" x14ac:dyDescent="0.2">
      <c r="B23" s="80" t="s">
        <v>11</v>
      </c>
      <c r="C23" s="79">
        <v>0.873</v>
      </c>
      <c r="D23" s="79">
        <v>0.86399999999999999</v>
      </c>
      <c r="E23" s="79">
        <v>0.76898900000000003</v>
      </c>
      <c r="F23" s="79">
        <v>0.51900000000000002</v>
      </c>
      <c r="G23" s="79">
        <v>0.69199999999999995</v>
      </c>
      <c r="J23" s="43"/>
    </row>
    <row r="24" spans="1:27" x14ac:dyDescent="0.2">
      <c r="B24" s="80" t="s">
        <v>12</v>
      </c>
      <c r="C24" s="79">
        <v>0.92800000000000005</v>
      </c>
      <c r="D24" s="79">
        <v>0.99</v>
      </c>
      <c r="E24" s="79">
        <v>0.76334000000000002</v>
      </c>
      <c r="F24" s="79">
        <v>0.90800000000000003</v>
      </c>
      <c r="G24" s="79">
        <v>0.94499999999999995</v>
      </c>
    </row>
    <row r="25" spans="1:27" x14ac:dyDescent="0.2">
      <c r="B25" s="80" t="s">
        <v>13</v>
      </c>
      <c r="C25" s="79">
        <v>0.85799999999999998</v>
      </c>
      <c r="D25" s="79">
        <v>0.97799999999999998</v>
      </c>
      <c r="E25" s="79">
        <v>0.954175</v>
      </c>
      <c r="F25" s="79">
        <v>0.73499999999999999</v>
      </c>
      <c r="G25" s="79">
        <v>0.81</v>
      </c>
    </row>
    <row r="26" spans="1:27" x14ac:dyDescent="0.2">
      <c r="B26" s="80" t="s">
        <v>14</v>
      </c>
      <c r="C26" s="79"/>
      <c r="D26" s="79">
        <v>0.97899999999999998</v>
      </c>
      <c r="E26" s="79">
        <v>1.026365</v>
      </c>
      <c r="F26" s="79">
        <v>0.98899999999999999</v>
      </c>
      <c r="G26" s="79">
        <v>0.872</v>
      </c>
    </row>
    <row r="27" spans="1:27" x14ac:dyDescent="0.2">
      <c r="B27" s="80" t="s">
        <v>15</v>
      </c>
      <c r="C27" s="79"/>
      <c r="D27" s="79">
        <v>0.99299999999999999</v>
      </c>
      <c r="E27" s="79">
        <v>1.0571250000000001</v>
      </c>
      <c r="F27" s="79">
        <v>0.60799999999999998</v>
      </c>
      <c r="G27" s="79">
        <v>0.66100000000000003</v>
      </c>
    </row>
    <row r="28" spans="1:27" x14ac:dyDescent="0.2">
      <c r="F28" s="14"/>
    </row>
    <row r="29" spans="1:27" x14ac:dyDescent="0.2">
      <c r="F29" s="14"/>
    </row>
    <row r="30" spans="1:27" x14ac:dyDescent="0.2">
      <c r="A30" s="14" t="s">
        <v>4</v>
      </c>
      <c r="B30" s="80" t="s">
        <v>26</v>
      </c>
      <c r="C30" s="75">
        <f>LOG(C22,2)</f>
        <v>0</v>
      </c>
      <c r="D30" s="75">
        <f t="shared" ref="D30:E30" si="0">LOG(D22,2)</f>
        <v>0</v>
      </c>
      <c r="E30" s="75">
        <f t="shared" si="0"/>
        <v>0</v>
      </c>
      <c r="F30" s="75">
        <f t="shared" ref="F30:G35" si="1">LOG(F22,2)</f>
        <v>0</v>
      </c>
      <c r="G30" s="75">
        <f t="shared" si="1"/>
        <v>0</v>
      </c>
    </row>
    <row r="31" spans="1:27" x14ac:dyDescent="0.2">
      <c r="B31" s="80" t="s">
        <v>11</v>
      </c>
      <c r="C31" s="71">
        <f t="shared" ref="C31:E33" si="2">LOG(C23,2)</f>
        <v>-0.19594644103264702</v>
      </c>
      <c r="D31" s="71">
        <f t="shared" si="2"/>
        <v>-0.21089678249861854</v>
      </c>
      <c r="E31" s="71">
        <f>LOG(E23,2)</f>
        <v>-0.37896513357796252</v>
      </c>
      <c r="F31" s="71">
        <f>LOG(F23,2)</f>
        <v>-0.94619355630420621</v>
      </c>
      <c r="G31" s="71">
        <f t="shared" si="1"/>
        <v>-0.5311560570253625</v>
      </c>
    </row>
    <row r="32" spans="1:27" x14ac:dyDescent="0.2">
      <c r="B32" s="80" t="s">
        <v>12</v>
      </c>
      <c r="C32" s="71">
        <f t="shared" si="2"/>
        <v>-0.10780328953451485</v>
      </c>
      <c r="D32" s="71">
        <f t="shared" si="2"/>
        <v>-1.4499569695115091E-2</v>
      </c>
      <c r="E32" s="71">
        <f t="shared" si="2"/>
        <v>-0.38960230249726924</v>
      </c>
      <c r="F32" s="71">
        <f t="shared" si="1"/>
        <v>-0.13923579737117203</v>
      </c>
      <c r="G32" s="71">
        <f>LOG(G24,2)</f>
        <v>-8.1613765553652129E-2</v>
      </c>
    </row>
    <row r="33" spans="1:12" x14ac:dyDescent="0.2">
      <c r="B33" s="80" t="s">
        <v>13</v>
      </c>
      <c r="C33" s="71">
        <f>LOG(C25,2)</f>
        <v>-0.22095044716254147</v>
      </c>
      <c r="D33" s="71">
        <f t="shared" si="2"/>
        <v>-3.2093629709853341E-2</v>
      </c>
      <c r="E33" s="71">
        <f t="shared" si="2"/>
        <v>-6.7674207609906931E-2</v>
      </c>
      <c r="F33" s="71">
        <f t="shared" si="1"/>
        <v>-0.44418384493836033</v>
      </c>
      <c r="G33" s="71">
        <f t="shared" si="1"/>
        <v>-0.30400618689009989</v>
      </c>
    </row>
    <row r="34" spans="1:12" x14ac:dyDescent="0.2">
      <c r="B34" s="80" t="s">
        <v>14</v>
      </c>
      <c r="C34" s="71"/>
      <c r="D34" s="71">
        <f>LOG(D26,2)</f>
        <v>-3.061923505839206E-2</v>
      </c>
      <c r="E34" s="71">
        <f>LOG(E26,2)</f>
        <v>3.754387913788209E-2</v>
      </c>
      <c r="F34" s="71">
        <f t="shared" si="1"/>
        <v>-1.5957573902976249E-2</v>
      </c>
      <c r="G34" s="71">
        <f t="shared" si="1"/>
        <v>-0.19759995988516069</v>
      </c>
    </row>
    <row r="35" spans="1:12" x14ac:dyDescent="0.2">
      <c r="B35" s="80" t="s">
        <v>15</v>
      </c>
      <c r="C35" s="71"/>
      <c r="D35" s="71">
        <f t="shared" ref="D35:E35" si="3">LOG(D27,2)</f>
        <v>-1.0134377133713174E-2</v>
      </c>
      <c r="E35" s="71">
        <f t="shared" si="3"/>
        <v>8.0145978629491049E-2</v>
      </c>
      <c r="F35" s="71">
        <f t="shared" si="1"/>
        <v>-0.71785677121850155</v>
      </c>
      <c r="G35" s="71">
        <f t="shared" si="1"/>
        <v>-0.59727782315439537</v>
      </c>
    </row>
    <row r="36" spans="1:12" x14ac:dyDescent="0.2">
      <c r="H36" s="64"/>
    </row>
    <row r="37" spans="1:12" x14ac:dyDescent="0.2">
      <c r="H37" s="64"/>
    </row>
    <row r="38" spans="1:12" x14ac:dyDescent="0.2">
      <c r="A38" s="14" t="s">
        <v>4</v>
      </c>
      <c r="B38" s="69" t="s">
        <v>26</v>
      </c>
      <c r="C38" s="75" t="s">
        <v>11</v>
      </c>
      <c r="D38" s="75" t="s">
        <v>12</v>
      </c>
      <c r="E38" s="75" t="s">
        <v>13</v>
      </c>
      <c r="F38" s="75" t="s">
        <v>14</v>
      </c>
      <c r="G38" s="75" t="s">
        <v>15</v>
      </c>
    </row>
    <row r="39" spans="1:12" x14ac:dyDescent="0.2">
      <c r="B39" s="75">
        <v>0</v>
      </c>
      <c r="C39" s="71">
        <v>-0.19594644103264702</v>
      </c>
      <c r="D39" s="71">
        <v>-0.10780328953451485</v>
      </c>
      <c r="E39" s="71">
        <v>-0.22095044716254147</v>
      </c>
      <c r="F39" s="71">
        <v>-3.061923505839206E-2</v>
      </c>
      <c r="G39" s="71">
        <v>-1.01343771337132E-2</v>
      </c>
      <c r="K39" s="60"/>
    </row>
    <row r="40" spans="1:12" x14ac:dyDescent="0.2">
      <c r="B40" s="75">
        <v>0</v>
      </c>
      <c r="C40" s="71">
        <v>-0.21089678249861854</v>
      </c>
      <c r="D40" s="71">
        <v>-1.4499569695115091E-2</v>
      </c>
      <c r="E40" s="71">
        <v>-3.2093629709853341E-2</v>
      </c>
      <c r="F40" s="71">
        <v>3.754387913788209E-2</v>
      </c>
      <c r="G40" s="71">
        <v>8.0145978629491049E-2</v>
      </c>
      <c r="K40" s="60"/>
      <c r="L40" s="60"/>
    </row>
    <row r="41" spans="1:12" x14ac:dyDescent="0.2">
      <c r="B41" s="75">
        <v>0</v>
      </c>
      <c r="C41" s="71">
        <v>-0.37896513357796252</v>
      </c>
      <c r="D41" s="71">
        <v>-0.38960230249726924</v>
      </c>
      <c r="E41" s="71">
        <v>-6.7674207609906931E-2</v>
      </c>
      <c r="F41" s="71">
        <v>0.42438467153809656</v>
      </c>
      <c r="G41" s="71">
        <v>0.36176835941915331</v>
      </c>
      <c r="K41" s="60"/>
      <c r="L41" s="60"/>
    </row>
    <row r="42" spans="1:12" x14ac:dyDescent="0.2">
      <c r="B42" s="75">
        <v>0</v>
      </c>
      <c r="C42" s="71">
        <v>-0.94619355630420621</v>
      </c>
      <c r="D42" s="71">
        <v>-0.13923579737117203</v>
      </c>
      <c r="E42" s="71">
        <v>-0.44418384493836033</v>
      </c>
      <c r="F42" s="71">
        <v>-0.19759995988516069</v>
      </c>
      <c r="G42" s="71">
        <v>-0.59727782315439537</v>
      </c>
      <c r="K42" s="60"/>
      <c r="L42" s="60"/>
    </row>
    <row r="43" spans="1:12" x14ac:dyDescent="0.2">
      <c r="B43" s="75">
        <v>0</v>
      </c>
      <c r="C43" s="71">
        <v>-0.5311560570253625</v>
      </c>
      <c r="D43" s="71">
        <v>-8.1613765553652129E-2</v>
      </c>
      <c r="E43" s="71">
        <v>-0.30400618689009989</v>
      </c>
      <c r="F43" s="71"/>
      <c r="G43" s="71"/>
      <c r="K43" s="60"/>
      <c r="L43" s="60"/>
    </row>
    <row r="45" spans="1:12" x14ac:dyDescent="0.2">
      <c r="A45" s="64"/>
      <c r="B45" s="64"/>
      <c r="C45" s="83" t="s">
        <v>6</v>
      </c>
      <c r="D45" s="84" t="s">
        <v>8</v>
      </c>
      <c r="E45" s="84" t="s">
        <v>8</v>
      </c>
      <c r="F45" s="84" t="s">
        <v>8</v>
      </c>
      <c r="G45" s="84" t="s">
        <v>8</v>
      </c>
      <c r="H45" s="64"/>
    </row>
    <row r="46" spans="1:12" x14ac:dyDescent="0.2">
      <c r="A46" s="64" t="s">
        <v>41</v>
      </c>
      <c r="B46" s="64"/>
      <c r="C46" s="83">
        <v>2.8400000000000002E-2</v>
      </c>
      <c r="D46" s="83">
        <v>0.79720000000000002</v>
      </c>
      <c r="E46" s="83">
        <v>0.502</v>
      </c>
      <c r="F46" s="83">
        <v>0.99560000000000004</v>
      </c>
      <c r="G46" s="83">
        <v>0.99870000000000003</v>
      </c>
      <c r="H46" s="64"/>
    </row>
    <row r="47" spans="1:12" x14ac:dyDescent="0.2">
      <c r="A47" s="64"/>
      <c r="B47" s="64"/>
      <c r="E47" s="64"/>
      <c r="G47" s="64"/>
      <c r="H47" s="64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3" workbookViewId="0">
      <selection activeCell="H34" sqref="H34"/>
    </sheetView>
  </sheetViews>
  <sheetFormatPr defaultRowHeight="14.25" x14ac:dyDescent="0.2"/>
  <cols>
    <col min="1" max="1" width="40.28515625" style="14" bestFit="1" customWidth="1"/>
    <col min="2" max="16384" width="9.140625" style="14"/>
  </cols>
  <sheetData>
    <row r="1" spans="1:16" ht="15" x14ac:dyDescent="0.25">
      <c r="A1" s="29" t="s">
        <v>151</v>
      </c>
      <c r="O1" s="14" t="s">
        <v>152</v>
      </c>
      <c r="P1" s="14" t="s">
        <v>153</v>
      </c>
    </row>
    <row r="2" spans="1:16" ht="15.75" thickBot="1" x14ac:dyDescent="0.3">
      <c r="A2" s="29" t="s">
        <v>141</v>
      </c>
      <c r="O2" s="14" t="s">
        <v>152</v>
      </c>
      <c r="P2" s="14" t="s">
        <v>154</v>
      </c>
    </row>
    <row r="3" spans="1:16" x14ac:dyDescent="0.2">
      <c r="B3" s="361" t="s">
        <v>49</v>
      </c>
      <c r="C3" s="362"/>
      <c r="D3" s="362"/>
      <c r="E3" s="363"/>
      <c r="F3" s="361" t="s">
        <v>50</v>
      </c>
      <c r="G3" s="362"/>
      <c r="H3" s="362"/>
      <c r="I3" s="363"/>
      <c r="J3" s="361" t="s">
        <v>51</v>
      </c>
      <c r="K3" s="362"/>
      <c r="L3" s="363"/>
    </row>
    <row r="4" spans="1:16" x14ac:dyDescent="0.2">
      <c r="A4" s="59" t="s">
        <v>52</v>
      </c>
      <c r="B4" s="86">
        <v>1</v>
      </c>
      <c r="C4" s="87">
        <v>1</v>
      </c>
      <c r="D4" s="87">
        <v>1</v>
      </c>
      <c r="E4" s="88">
        <v>1</v>
      </c>
      <c r="F4" s="104">
        <v>7.0121349999999998</v>
      </c>
      <c r="G4" s="105">
        <v>4.947387</v>
      </c>
      <c r="H4" s="105">
        <v>7.3955970000000004</v>
      </c>
      <c r="I4" s="106">
        <v>15.52656</v>
      </c>
      <c r="J4" s="104">
        <v>9.7077899999999993</v>
      </c>
      <c r="K4" s="105">
        <v>7.8989820000000002</v>
      </c>
      <c r="L4" s="106">
        <v>7.7453659999999998</v>
      </c>
    </row>
    <row r="5" spans="1:16" x14ac:dyDescent="0.2">
      <c r="A5" s="59" t="s">
        <v>53</v>
      </c>
      <c r="B5" s="86">
        <v>1</v>
      </c>
      <c r="C5" s="87">
        <v>1</v>
      </c>
      <c r="D5" s="87">
        <v>1</v>
      </c>
      <c r="E5" s="88">
        <v>1</v>
      </c>
      <c r="F5" s="104">
        <v>1.977001</v>
      </c>
      <c r="G5" s="105">
        <v>2.224272</v>
      </c>
      <c r="H5" s="105">
        <v>1.9816009999999999</v>
      </c>
      <c r="I5" s="106">
        <v>1.7572669999999999</v>
      </c>
      <c r="J5" s="104">
        <v>2.8269959999999998</v>
      </c>
      <c r="K5" s="105">
        <v>2.9519470000000001</v>
      </c>
      <c r="L5" s="106">
        <v>2.8415270000000001</v>
      </c>
    </row>
    <row r="6" spans="1:16" x14ac:dyDescent="0.2">
      <c r="A6" s="59" t="s">
        <v>54</v>
      </c>
      <c r="B6" s="86">
        <v>1</v>
      </c>
      <c r="C6" s="87">
        <v>1</v>
      </c>
      <c r="D6" s="87">
        <v>1</v>
      </c>
      <c r="E6" s="88">
        <v>1</v>
      </c>
      <c r="F6" s="104">
        <v>1.4853970000000001</v>
      </c>
      <c r="G6" s="105">
        <v>1.3819129999999999</v>
      </c>
      <c r="H6" s="105">
        <v>1.7532110000000001</v>
      </c>
      <c r="I6" s="106">
        <v>1.6058460000000001</v>
      </c>
      <c r="J6" s="104">
        <v>1.887929</v>
      </c>
      <c r="K6" s="105">
        <v>1.453973</v>
      </c>
      <c r="L6" s="106">
        <v>2.2268430000000001</v>
      </c>
    </row>
    <row r="7" spans="1:16" ht="15" thickBot="1" x14ac:dyDescent="0.25">
      <c r="A7" s="59" t="s">
        <v>55</v>
      </c>
      <c r="B7" s="89">
        <v>1</v>
      </c>
      <c r="C7" s="90">
        <v>1</v>
      </c>
      <c r="D7" s="90">
        <v>1</v>
      </c>
      <c r="E7" s="91">
        <v>1</v>
      </c>
      <c r="F7" s="107">
        <v>1.557337</v>
      </c>
      <c r="G7" s="108">
        <v>1.4405969999999999</v>
      </c>
      <c r="H7" s="108">
        <v>1.8943019999999999</v>
      </c>
      <c r="I7" s="109">
        <v>0.94824600000000003</v>
      </c>
      <c r="J7" s="107">
        <v>3.2229239999999999</v>
      </c>
      <c r="K7" s="108">
        <v>2.6975820000000001</v>
      </c>
      <c r="L7" s="109">
        <v>3.1455959999999998</v>
      </c>
    </row>
    <row r="8" spans="1:16" x14ac:dyDescent="0.2">
      <c r="F8" s="110"/>
      <c r="G8" s="110"/>
      <c r="H8" s="110"/>
      <c r="I8" s="110"/>
      <c r="J8" s="110"/>
      <c r="K8" s="110"/>
      <c r="L8" s="110"/>
    </row>
    <row r="9" spans="1:16" x14ac:dyDescent="0.2">
      <c r="F9" s="110"/>
      <c r="G9" s="110"/>
      <c r="H9" s="110"/>
      <c r="I9" s="110"/>
      <c r="J9" s="110"/>
      <c r="K9" s="110"/>
      <c r="L9" s="110"/>
    </row>
    <row r="10" spans="1:16" ht="15.75" thickBot="1" x14ac:dyDescent="0.3">
      <c r="A10" s="85" t="s">
        <v>4</v>
      </c>
      <c r="F10" s="110"/>
      <c r="G10" s="110"/>
      <c r="H10" s="110"/>
      <c r="I10" s="110"/>
      <c r="J10" s="110"/>
      <c r="K10" s="110"/>
      <c r="L10" s="110"/>
    </row>
    <row r="11" spans="1:16" x14ac:dyDescent="0.2">
      <c r="A11" s="92" t="s">
        <v>52</v>
      </c>
      <c r="B11" s="93">
        <f t="shared" ref="B11:L11" si="0">LOG(B4,2)</f>
        <v>0</v>
      </c>
      <c r="C11" s="94">
        <f t="shared" si="0"/>
        <v>0</v>
      </c>
      <c r="D11" s="94">
        <f t="shared" si="0"/>
        <v>0</v>
      </c>
      <c r="E11" s="95">
        <f t="shared" si="0"/>
        <v>0</v>
      </c>
      <c r="F11" s="111">
        <f t="shared" si="0"/>
        <v>2.8098537716187972</v>
      </c>
      <c r="G11" s="112">
        <f t="shared" si="0"/>
        <v>2.306666756004192</v>
      </c>
      <c r="H11" s="112">
        <f t="shared" si="0"/>
        <v>2.8866666117158588</v>
      </c>
      <c r="I11" s="113">
        <f t="shared" si="0"/>
        <v>3.9566663225084828</v>
      </c>
      <c r="J11" s="111">
        <f t="shared" si="0"/>
        <v>3.2791429002859709</v>
      </c>
      <c r="K11" s="112">
        <f t="shared" si="0"/>
        <v>2.9816667345319807</v>
      </c>
      <c r="L11" s="113">
        <f t="shared" si="0"/>
        <v>2.95333341382557</v>
      </c>
    </row>
    <row r="12" spans="1:16" x14ac:dyDescent="0.2">
      <c r="A12" s="92" t="s">
        <v>53</v>
      </c>
      <c r="B12" s="96">
        <f t="shared" ref="B12:L12" si="1">LOG(B5,2)</f>
        <v>0</v>
      </c>
      <c r="C12" s="69">
        <f t="shared" si="1"/>
        <v>0</v>
      </c>
      <c r="D12" s="69">
        <f t="shared" si="1"/>
        <v>0</v>
      </c>
      <c r="E12" s="97">
        <f t="shared" si="1"/>
        <v>0</v>
      </c>
      <c r="F12" s="114">
        <f t="shared" si="1"/>
        <v>0.98331360080646146</v>
      </c>
      <c r="G12" s="68">
        <f t="shared" si="1"/>
        <v>1.1533332219897463</v>
      </c>
      <c r="H12" s="68">
        <f t="shared" si="1"/>
        <v>0.98666650174226933</v>
      </c>
      <c r="I12" s="115">
        <f t="shared" si="1"/>
        <v>0.81333341178495155</v>
      </c>
      <c r="J12" s="114">
        <f t="shared" si="1"/>
        <v>1.4992698418587784</v>
      </c>
      <c r="K12" s="68">
        <f t="shared" si="1"/>
        <v>1.5616668191206735</v>
      </c>
      <c r="L12" s="115">
        <f t="shared" si="1"/>
        <v>1.5066664238464098</v>
      </c>
    </row>
    <row r="13" spans="1:16" x14ac:dyDescent="0.2">
      <c r="A13" s="92" t="s">
        <v>54</v>
      </c>
      <c r="B13" s="96">
        <f t="shared" ref="B13:L13" si="2">LOG(B6,2)</f>
        <v>0</v>
      </c>
      <c r="C13" s="69">
        <f t="shared" si="2"/>
        <v>0</v>
      </c>
      <c r="D13" s="69">
        <f t="shared" si="2"/>
        <v>0</v>
      </c>
      <c r="E13" s="97">
        <f t="shared" si="2"/>
        <v>0</v>
      </c>
      <c r="F13" s="114">
        <f t="shared" si="2"/>
        <v>0.57084856966938968</v>
      </c>
      <c r="G13" s="68">
        <f t="shared" si="2"/>
        <v>0.46666679197839156</v>
      </c>
      <c r="H13" s="68">
        <f t="shared" si="2"/>
        <v>0.80999963576374323</v>
      </c>
      <c r="I13" s="115">
        <f t="shared" si="2"/>
        <v>0.68333354560167492</v>
      </c>
      <c r="J13" s="114">
        <f t="shared" si="2"/>
        <v>0.91680450978769668</v>
      </c>
      <c r="K13" s="68">
        <f t="shared" si="2"/>
        <v>0.54000047893579162</v>
      </c>
      <c r="L13" s="115">
        <f t="shared" si="2"/>
        <v>1.1549998468074036</v>
      </c>
    </row>
    <row r="14" spans="1:16" ht="15" thickBot="1" x14ac:dyDescent="0.25">
      <c r="A14" s="92" t="s">
        <v>55</v>
      </c>
      <c r="B14" s="98">
        <f t="shared" ref="B14:L14" si="3">LOG(B7,2)</f>
        <v>0</v>
      </c>
      <c r="C14" s="99">
        <f t="shared" si="3"/>
        <v>0</v>
      </c>
      <c r="D14" s="99">
        <f t="shared" si="3"/>
        <v>0</v>
      </c>
      <c r="E14" s="100">
        <f t="shared" si="3"/>
        <v>0</v>
      </c>
      <c r="F14" s="116">
        <f t="shared" si="3"/>
        <v>0.63908117024907873</v>
      </c>
      <c r="G14" s="117">
        <f t="shared" si="3"/>
        <v>0.52666680503614416</v>
      </c>
      <c r="H14" s="117">
        <f t="shared" si="3"/>
        <v>0.92166635148747467</v>
      </c>
      <c r="I14" s="118">
        <f t="shared" si="3"/>
        <v>-7.6666714096650032E-2</v>
      </c>
      <c r="J14" s="116">
        <f t="shared" si="3"/>
        <v>1.6883701685042318</v>
      </c>
      <c r="K14" s="117">
        <f t="shared" si="3"/>
        <v>1.4316668148366667</v>
      </c>
      <c r="L14" s="118">
        <f t="shared" si="3"/>
        <v>1.6533333922337072</v>
      </c>
    </row>
    <row r="16" spans="1:16" ht="15" thickBot="1" x14ac:dyDescent="0.25">
      <c r="B16" s="14" t="s">
        <v>52</v>
      </c>
      <c r="D16" s="14" t="s">
        <v>53</v>
      </c>
      <c r="F16" s="14" t="s">
        <v>54</v>
      </c>
      <c r="H16" s="14" t="s">
        <v>55</v>
      </c>
    </row>
    <row r="17" spans="2:9" x14ac:dyDescent="0.2">
      <c r="B17" s="101">
        <v>0</v>
      </c>
      <c r="D17" s="101">
        <v>0</v>
      </c>
      <c r="F17" s="101">
        <v>0</v>
      </c>
      <c r="H17" s="101">
        <v>0</v>
      </c>
    </row>
    <row r="18" spans="2:9" x14ac:dyDescent="0.2">
      <c r="B18" s="102">
        <v>0</v>
      </c>
      <c r="D18" s="102">
        <v>0</v>
      </c>
      <c r="F18" s="102">
        <v>0</v>
      </c>
      <c r="H18" s="102">
        <v>0</v>
      </c>
    </row>
    <row r="19" spans="2:9" x14ac:dyDescent="0.2">
      <c r="B19" s="102">
        <v>0</v>
      </c>
      <c r="D19" s="102">
        <v>0</v>
      </c>
      <c r="F19" s="102">
        <v>0</v>
      </c>
      <c r="H19" s="102">
        <v>0</v>
      </c>
    </row>
    <row r="20" spans="2:9" ht="15" thickBot="1" x14ac:dyDescent="0.25">
      <c r="B20" s="103">
        <v>0</v>
      </c>
      <c r="D20" s="103">
        <v>0</v>
      </c>
      <c r="F20" s="103">
        <v>0</v>
      </c>
      <c r="H20" s="103">
        <v>0</v>
      </c>
    </row>
    <row r="21" spans="2:9" x14ac:dyDescent="0.2">
      <c r="B21" s="119">
        <v>2.8098537716187972</v>
      </c>
      <c r="C21" s="60" t="s">
        <v>56</v>
      </c>
      <c r="D21" s="119">
        <v>0.98331360080646146</v>
      </c>
      <c r="E21" s="60" t="s">
        <v>56</v>
      </c>
      <c r="F21" s="119">
        <v>0.57084856966938968</v>
      </c>
      <c r="G21" s="60" t="s">
        <v>57</v>
      </c>
      <c r="H21" s="119">
        <v>0.63908117024907873</v>
      </c>
      <c r="I21" s="60" t="s">
        <v>8</v>
      </c>
    </row>
    <row r="22" spans="2:9" x14ac:dyDescent="0.2">
      <c r="B22" s="120">
        <v>2.306666756004192</v>
      </c>
      <c r="C22" s="60" t="s">
        <v>58</v>
      </c>
      <c r="D22" s="120">
        <v>1.1533332219897463</v>
      </c>
      <c r="E22" s="60" t="s">
        <v>58</v>
      </c>
      <c r="F22" s="120">
        <v>0.46666679197839156</v>
      </c>
      <c r="G22" s="60">
        <v>2.7000000000000001E-3</v>
      </c>
      <c r="H22" s="120">
        <v>0.52666680503614416</v>
      </c>
      <c r="I22" s="60">
        <v>6.6299999999999998E-2</v>
      </c>
    </row>
    <row r="23" spans="2:9" x14ac:dyDescent="0.2">
      <c r="B23" s="120">
        <v>2.8866666117158588</v>
      </c>
      <c r="D23" s="120">
        <v>0.98666650174226933</v>
      </c>
      <c r="F23" s="120">
        <v>0.80999963576374323</v>
      </c>
      <c r="H23" s="120">
        <v>0.92166635148747467</v>
      </c>
    </row>
    <row r="24" spans="2:9" ht="15" thickBot="1" x14ac:dyDescent="0.25">
      <c r="B24" s="121">
        <v>3.9566663225084828</v>
      </c>
      <c r="D24" s="121">
        <v>0.81333341178495155</v>
      </c>
      <c r="F24" s="121">
        <v>0.68333354560167492</v>
      </c>
      <c r="H24" s="121">
        <v>-7.6666714096650032E-2</v>
      </c>
    </row>
    <row r="25" spans="2:9" x14ac:dyDescent="0.2">
      <c r="B25" s="119">
        <v>3.2791429002859709</v>
      </c>
      <c r="C25" s="60" t="s">
        <v>56</v>
      </c>
      <c r="D25" s="119">
        <v>1.4992698418587784</v>
      </c>
      <c r="E25" s="60" t="s">
        <v>56</v>
      </c>
      <c r="F25" s="119">
        <v>0.91680450978769668</v>
      </c>
      <c r="G25" s="60" t="s">
        <v>59</v>
      </c>
      <c r="H25" s="119">
        <v>1.6883701685042318</v>
      </c>
      <c r="I25" s="60" t="s">
        <v>59</v>
      </c>
    </row>
    <row r="26" spans="2:9" x14ac:dyDescent="0.2">
      <c r="B26" s="120">
        <v>2.9816667345319807</v>
      </c>
      <c r="C26" s="60" t="s">
        <v>58</v>
      </c>
      <c r="D26" s="120">
        <v>1.5616668191206735</v>
      </c>
      <c r="E26" s="60" t="s">
        <v>58</v>
      </c>
      <c r="F26" s="120">
        <v>0.54000047893579162</v>
      </c>
      <c r="G26" s="60">
        <v>5.9999999999999995E-4</v>
      </c>
      <c r="H26" s="120">
        <v>1.4316668148366667</v>
      </c>
      <c r="I26" s="60">
        <v>1E-4</v>
      </c>
    </row>
    <row r="27" spans="2:9" ht="15" thickBot="1" x14ac:dyDescent="0.25">
      <c r="B27" s="121">
        <v>2.95333341382557</v>
      </c>
      <c r="D27" s="121">
        <v>1.5066664238464098</v>
      </c>
      <c r="F27" s="121">
        <v>1.1549998468074036</v>
      </c>
      <c r="H27" s="121">
        <v>1.6533333922337072</v>
      </c>
    </row>
    <row r="29" spans="2:9" x14ac:dyDescent="0.2">
      <c r="B29" s="60" t="s">
        <v>58</v>
      </c>
      <c r="D29" s="60" t="s">
        <v>58</v>
      </c>
      <c r="F29" s="60">
        <v>5.0000000000000001E-4</v>
      </c>
      <c r="H29" s="60">
        <v>2.0000000000000001E-4</v>
      </c>
    </row>
    <row r="30" spans="2:9" x14ac:dyDescent="0.2">
      <c r="B30" s="60" t="s">
        <v>56</v>
      </c>
      <c r="D30" s="60" t="s">
        <v>56</v>
      </c>
      <c r="F30" s="60" t="s">
        <v>59</v>
      </c>
      <c r="H30" s="60" t="s">
        <v>59</v>
      </c>
    </row>
    <row r="31" spans="2:9" x14ac:dyDescent="0.2">
      <c r="B31" s="60" t="s">
        <v>9</v>
      </c>
      <c r="D31" s="60" t="s">
        <v>9</v>
      </c>
      <c r="F31" s="60" t="s">
        <v>9</v>
      </c>
      <c r="H31" s="60" t="s">
        <v>9</v>
      </c>
    </row>
  </sheetData>
  <mergeCells count="3">
    <mergeCell ref="B3:E3"/>
    <mergeCell ref="F3:I3"/>
    <mergeCell ref="J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P18" sqref="P18"/>
    </sheetView>
  </sheetViews>
  <sheetFormatPr defaultRowHeight="15" x14ac:dyDescent="0.25"/>
  <cols>
    <col min="1" max="16384" width="9.140625" style="6"/>
  </cols>
  <sheetData>
    <row r="1" spans="1:12" x14ac:dyDescent="0.25">
      <c r="A1" s="62" t="s">
        <v>206</v>
      </c>
      <c r="B1" s="14"/>
      <c r="C1" s="14"/>
      <c r="D1" s="14"/>
      <c r="E1" s="14"/>
      <c r="F1" s="14"/>
    </row>
    <row r="2" spans="1:12" ht="15.75" thickBot="1" x14ac:dyDescent="0.3">
      <c r="A2" s="14"/>
      <c r="B2" s="14"/>
      <c r="C2" s="14" t="s">
        <v>210</v>
      </c>
      <c r="D2" s="14" t="s">
        <v>17</v>
      </c>
      <c r="E2" s="14" t="s">
        <v>44</v>
      </c>
      <c r="F2" s="14" t="s">
        <v>0</v>
      </c>
      <c r="H2" s="14" t="s">
        <v>0</v>
      </c>
    </row>
    <row r="3" spans="1:12" x14ac:dyDescent="0.25">
      <c r="A3" s="14"/>
      <c r="B3" s="14" t="s">
        <v>26</v>
      </c>
      <c r="C3" s="6">
        <v>203.875</v>
      </c>
      <c r="D3" s="6">
        <v>173.685</v>
      </c>
      <c r="E3" s="14">
        <f>C3/D3</f>
        <v>1.1738204220283848</v>
      </c>
      <c r="F3" s="14">
        <v>1</v>
      </c>
      <c r="I3" s="93" t="s">
        <v>26</v>
      </c>
      <c r="J3" s="94">
        <v>1</v>
      </c>
      <c r="K3" s="94">
        <v>1</v>
      </c>
      <c r="L3" s="95">
        <v>1</v>
      </c>
    </row>
    <row r="4" spans="1:12" x14ac:dyDescent="0.25">
      <c r="A4" s="14"/>
      <c r="B4" s="14" t="s">
        <v>1</v>
      </c>
      <c r="C4" s="6">
        <v>210.262</v>
      </c>
      <c r="D4" s="6">
        <v>162.02000000000001</v>
      </c>
      <c r="E4" s="14">
        <f>C4/D4</f>
        <v>1.2977533637822489</v>
      </c>
      <c r="F4" s="14">
        <f>E4/E3</f>
        <v>1.1055808362404409</v>
      </c>
      <c r="I4" s="96" t="s">
        <v>1</v>
      </c>
      <c r="J4" s="69">
        <v>1.1055808362404409</v>
      </c>
      <c r="K4" s="69">
        <v>1.0110916860759003</v>
      </c>
      <c r="L4" s="97">
        <v>0.94435670664488724</v>
      </c>
    </row>
    <row r="5" spans="1:12" x14ac:dyDescent="0.25">
      <c r="A5" s="14"/>
      <c r="B5" s="14" t="s">
        <v>2</v>
      </c>
      <c r="C5" s="6">
        <v>179.77</v>
      </c>
      <c r="D5" s="6">
        <v>158.46700000000001</v>
      </c>
      <c r="E5" s="14">
        <f>C5/D5</f>
        <v>1.1344317744388421</v>
      </c>
      <c r="F5" s="14">
        <f>E5/E3</f>
        <v>0.96644406005351458</v>
      </c>
      <c r="I5" s="96" t="s">
        <v>2</v>
      </c>
      <c r="J5" s="69">
        <v>0.96644406005351458</v>
      </c>
      <c r="K5" s="69">
        <v>0.92423198154484509</v>
      </c>
      <c r="L5" s="97">
        <v>0.81219259655317799</v>
      </c>
    </row>
    <row r="6" spans="1:12" ht="15.75" thickBot="1" x14ac:dyDescent="0.3">
      <c r="A6" s="14"/>
      <c r="B6" s="14" t="s">
        <v>3</v>
      </c>
      <c r="C6" s="6">
        <v>115.26</v>
      </c>
      <c r="D6" s="6">
        <v>133.99199999999999</v>
      </c>
      <c r="E6" s="14">
        <f>C6/D6</f>
        <v>0.86020060899158168</v>
      </c>
      <c r="F6" s="14">
        <f>E6/E3</f>
        <v>0.73282130115366206</v>
      </c>
      <c r="I6" s="98" t="s">
        <v>3</v>
      </c>
      <c r="J6" s="99">
        <v>0.73282130115366206</v>
      </c>
      <c r="K6" s="99">
        <v>0.82837350531775689</v>
      </c>
      <c r="L6" s="100">
        <v>0.84913168497242075</v>
      </c>
    </row>
    <row r="7" spans="1:12" ht="15.75" thickBot="1" x14ac:dyDescent="0.3">
      <c r="A7" s="14"/>
      <c r="B7" s="14"/>
      <c r="C7" s="14"/>
      <c r="E7" s="14"/>
      <c r="F7" s="14"/>
    </row>
    <row r="8" spans="1:12" x14ac:dyDescent="0.25">
      <c r="A8" s="14"/>
      <c r="B8" s="14"/>
      <c r="C8" s="14" t="s">
        <v>210</v>
      </c>
      <c r="D8" s="14" t="s">
        <v>17</v>
      </c>
      <c r="E8" s="14"/>
      <c r="F8" s="14"/>
      <c r="H8" s="6" t="s">
        <v>4</v>
      </c>
      <c r="I8" s="93" t="s">
        <v>26</v>
      </c>
      <c r="J8" s="255">
        <f>LOG(J3,2)</f>
        <v>0</v>
      </c>
      <c r="K8" s="255">
        <f t="shared" ref="K8:L9" si="0">LOG(K3,2)</f>
        <v>0</v>
      </c>
      <c r="L8" s="256">
        <f t="shared" si="0"/>
        <v>0</v>
      </c>
    </row>
    <row r="9" spans="1:12" x14ac:dyDescent="0.25">
      <c r="A9" s="14"/>
      <c r="B9" s="14" t="s">
        <v>26</v>
      </c>
      <c r="C9" s="6">
        <v>214.595</v>
      </c>
      <c r="D9" s="6">
        <v>216.762</v>
      </c>
      <c r="E9" s="14">
        <f>C9/D9</f>
        <v>0.99000286027993833</v>
      </c>
      <c r="F9" s="14">
        <v>1</v>
      </c>
      <c r="I9" s="96" t="s">
        <v>1</v>
      </c>
      <c r="J9" s="257">
        <f>LOG(J4,2)</f>
        <v>0.14480451387381718</v>
      </c>
      <c r="K9" s="257">
        <f t="shared" si="0"/>
        <v>1.5913827161273344E-2</v>
      </c>
      <c r="L9" s="258">
        <f t="shared" si="0"/>
        <v>-8.2596191123008464E-2</v>
      </c>
    </row>
    <row r="10" spans="1:12" x14ac:dyDescent="0.25">
      <c r="A10" s="14"/>
      <c r="B10" s="14" t="s">
        <v>1</v>
      </c>
      <c r="C10" s="6">
        <v>180.11699999999999</v>
      </c>
      <c r="D10" s="6">
        <v>179.94</v>
      </c>
      <c r="E10" s="14">
        <f>C10/D10</f>
        <v>1.0009836612204068</v>
      </c>
      <c r="F10" s="14">
        <f>E10/E9</f>
        <v>1.0110916860759003</v>
      </c>
      <c r="I10" s="96" t="s">
        <v>2</v>
      </c>
      <c r="J10" s="257">
        <f>LOG(J5,2)</f>
        <v>-4.9241866453964993E-2</v>
      </c>
      <c r="K10" s="257">
        <f>LOG(K5,2)</f>
        <v>-0.11367308240320766</v>
      </c>
      <c r="L10" s="258">
        <f>LOG(L5,2)</f>
        <v>-0.30010621828345407</v>
      </c>
    </row>
    <row r="11" spans="1:12" ht="15.75" thickBot="1" x14ac:dyDescent="0.3">
      <c r="A11" s="14"/>
      <c r="B11" s="14" t="s">
        <v>2</v>
      </c>
      <c r="C11" s="6">
        <v>170.04400000000001</v>
      </c>
      <c r="D11" s="6">
        <v>185.84200000000001</v>
      </c>
      <c r="E11" s="14">
        <f>C11/D11</f>
        <v>0.91499230529159181</v>
      </c>
      <c r="F11" s="14">
        <f>E11/E9</f>
        <v>0.92423198154484509</v>
      </c>
      <c r="I11" s="98" t="s">
        <v>3</v>
      </c>
      <c r="J11" s="259">
        <f>LOG(J6,2)</f>
        <v>-0.44846665555988241</v>
      </c>
      <c r="K11" s="259">
        <f t="shared" ref="K11" si="1">LOG(K6,2)</f>
        <v>-0.27164668372144035</v>
      </c>
      <c r="L11" s="260">
        <f>LOG(L6,2)</f>
        <v>-0.23593978784099157</v>
      </c>
    </row>
    <row r="12" spans="1:12" ht="15.75" thickBot="1" x14ac:dyDescent="0.3">
      <c r="A12" s="14"/>
      <c r="B12" s="14" t="s">
        <v>3</v>
      </c>
      <c r="C12" s="6">
        <v>149.70699999999999</v>
      </c>
      <c r="D12" s="6">
        <v>182.54900000000001</v>
      </c>
      <c r="E12" s="14">
        <f>C12/D12</f>
        <v>0.82009213964469807</v>
      </c>
      <c r="F12" s="14">
        <f>E12/E9</f>
        <v>0.82837350531775689</v>
      </c>
    </row>
    <row r="13" spans="1:12" x14ac:dyDescent="0.25">
      <c r="A13" s="14"/>
      <c r="B13" s="14"/>
      <c r="C13" s="14"/>
      <c r="D13" s="14"/>
      <c r="E13" s="14"/>
      <c r="F13" s="14"/>
      <c r="H13" s="6" t="s">
        <v>207</v>
      </c>
      <c r="I13" s="261" t="s">
        <v>26</v>
      </c>
      <c r="J13" s="255" t="s">
        <v>1</v>
      </c>
      <c r="K13" s="255" t="s">
        <v>2</v>
      </c>
      <c r="L13" s="256" t="s">
        <v>3</v>
      </c>
    </row>
    <row r="14" spans="1:12" x14ac:dyDescent="0.25">
      <c r="A14" s="14"/>
      <c r="B14" s="14"/>
      <c r="C14" s="14" t="s">
        <v>211</v>
      </c>
      <c r="D14" s="14" t="s">
        <v>17</v>
      </c>
      <c r="E14" s="14"/>
      <c r="F14" s="14"/>
      <c r="I14" s="262">
        <v>0</v>
      </c>
      <c r="J14" s="257">
        <v>0.14480451387381718</v>
      </c>
      <c r="K14" s="257">
        <v>-4.9241866453964993E-2</v>
      </c>
      <c r="L14" s="258">
        <v>-0.44846665555988241</v>
      </c>
    </row>
    <row r="15" spans="1:12" x14ac:dyDescent="0.25">
      <c r="A15" s="14"/>
      <c r="B15" s="14" t="s">
        <v>26</v>
      </c>
      <c r="C15" s="6">
        <v>210.16</v>
      </c>
      <c r="D15" s="6">
        <v>216.762</v>
      </c>
      <c r="E15" s="14">
        <f>C15/D15</f>
        <v>0.96954263201114588</v>
      </c>
      <c r="F15" s="14">
        <v>1</v>
      </c>
      <c r="I15" s="262">
        <v>0</v>
      </c>
      <c r="J15" s="257">
        <v>1.5913827161273344E-2</v>
      </c>
      <c r="K15" s="257">
        <v>-0.11367308240320766</v>
      </c>
      <c r="L15" s="258">
        <v>-0.27164668372144035</v>
      </c>
    </row>
    <row r="16" spans="1:12" ht="15.75" thickBot="1" x14ac:dyDescent="0.3">
      <c r="A16" s="14"/>
      <c r="B16" s="14" t="s">
        <v>1</v>
      </c>
      <c r="C16" s="6">
        <v>164.75200000000001</v>
      </c>
      <c r="D16" s="6">
        <v>179.94</v>
      </c>
      <c r="E16" s="14">
        <f>C16/D16</f>
        <v>0.91559408691786159</v>
      </c>
      <c r="F16" s="14">
        <f>E16/E15</f>
        <v>0.94435670664488724</v>
      </c>
      <c r="I16" s="263">
        <v>0</v>
      </c>
      <c r="J16" s="259">
        <v>-8.2596191123008464E-2</v>
      </c>
      <c r="K16" s="259">
        <v>-0.30010621828345407</v>
      </c>
      <c r="L16" s="260">
        <v>-0.23593978784099157</v>
      </c>
    </row>
    <row r="17" spans="1:16" x14ac:dyDescent="0.25">
      <c r="A17" s="14"/>
      <c r="B17" s="14" t="s">
        <v>2</v>
      </c>
      <c r="C17" s="6">
        <v>142.405</v>
      </c>
      <c r="D17" s="6">
        <v>180.84200000000001</v>
      </c>
      <c r="E17" s="14">
        <f>C17/D17</f>
        <v>0.78745534776213488</v>
      </c>
      <c r="F17" s="14">
        <f>E17/E15</f>
        <v>0.81219259655317799</v>
      </c>
    </row>
    <row r="18" spans="1:16" x14ac:dyDescent="0.25">
      <c r="A18" s="14"/>
      <c r="B18" s="14" t="s">
        <v>3</v>
      </c>
      <c r="C18" s="6">
        <v>150.28700000000001</v>
      </c>
      <c r="D18" s="6">
        <v>182.54900000000001</v>
      </c>
      <c r="E18" s="14">
        <f>C18/D18</f>
        <v>0.82326936877222001</v>
      </c>
      <c r="F18" s="14">
        <f>E18/E15</f>
        <v>0.84913168497242075</v>
      </c>
      <c r="H18" s="6" t="s">
        <v>208</v>
      </c>
      <c r="J18" s="264">
        <v>0.97919999999999996</v>
      </c>
      <c r="K18" s="264">
        <v>0.2344</v>
      </c>
      <c r="L18" s="264">
        <v>1.3899999999999999E-2</v>
      </c>
      <c r="P18" s="264"/>
    </row>
    <row r="19" spans="1:16" x14ac:dyDescent="0.25">
      <c r="A19" s="14"/>
      <c r="H19" s="6" t="s">
        <v>25</v>
      </c>
      <c r="J19" s="6" t="s">
        <v>8</v>
      </c>
      <c r="K19" s="6" t="s">
        <v>8</v>
      </c>
      <c r="L19" s="6" t="s">
        <v>6</v>
      </c>
      <c r="P19" s="264"/>
    </row>
    <row r="20" spans="1:16" x14ac:dyDescent="0.25">
      <c r="A20" s="14"/>
      <c r="P20" s="264"/>
    </row>
    <row r="21" spans="1:16" x14ac:dyDescent="0.25">
      <c r="A21" s="14"/>
      <c r="M21" s="264"/>
    </row>
    <row r="22" spans="1:16" x14ac:dyDescent="0.25">
      <c r="A22" s="14"/>
      <c r="M22" s="264"/>
    </row>
    <row r="23" spans="1:16" x14ac:dyDescent="0.25">
      <c r="A23" s="14"/>
      <c r="M23" s="264"/>
    </row>
    <row r="24" spans="1:16" x14ac:dyDescent="0.25">
      <c r="A24" s="14"/>
    </row>
    <row r="25" spans="1:16" x14ac:dyDescent="0.25">
      <c r="A25" s="14"/>
      <c r="B25" s="14"/>
      <c r="C25" s="14"/>
      <c r="D25" s="14"/>
      <c r="E25" s="14"/>
      <c r="F25" s="14"/>
    </row>
    <row r="26" spans="1:16" x14ac:dyDescent="0.25">
      <c r="A26" s="17"/>
      <c r="B26" s="17"/>
      <c r="C26" s="17"/>
      <c r="D26" s="17"/>
      <c r="E26" s="17"/>
      <c r="F26" s="17"/>
      <c r="G26" s="265"/>
    </row>
    <row r="27" spans="1:16" x14ac:dyDescent="0.25">
      <c r="A27" s="17"/>
      <c r="B27" s="17"/>
      <c r="C27" s="17"/>
      <c r="D27" s="17"/>
      <c r="E27" s="17"/>
      <c r="F27" s="17"/>
      <c r="G27" s="265"/>
    </row>
    <row r="28" spans="1:16" x14ac:dyDescent="0.25">
      <c r="A28" s="17"/>
      <c r="B28" s="17"/>
      <c r="C28" s="17"/>
      <c r="D28" s="17"/>
      <c r="E28" s="17"/>
      <c r="F28" s="17"/>
      <c r="G28" s="265"/>
    </row>
    <row r="29" spans="1:16" x14ac:dyDescent="0.25">
      <c r="A29" s="17"/>
      <c r="B29" s="17"/>
      <c r="C29" s="17"/>
      <c r="D29" s="17"/>
      <c r="E29" s="17"/>
      <c r="F29" s="17"/>
      <c r="G29" s="265"/>
    </row>
    <row r="30" spans="1:16" x14ac:dyDescent="0.25">
      <c r="A30" s="17"/>
      <c r="B30" s="17"/>
      <c r="C30" s="17"/>
      <c r="D30" s="17"/>
      <c r="E30" s="17"/>
      <c r="F30" s="17"/>
      <c r="G30" s="265"/>
    </row>
    <row r="31" spans="1:16" x14ac:dyDescent="0.25">
      <c r="A31" s="17"/>
      <c r="B31" s="17"/>
      <c r="C31" s="17"/>
      <c r="D31" s="17"/>
      <c r="E31" s="17"/>
      <c r="F31" s="17"/>
      <c r="G31" s="265"/>
    </row>
    <row r="32" spans="1:16" x14ac:dyDescent="0.25">
      <c r="A32" s="17"/>
      <c r="B32" s="17"/>
      <c r="C32" s="17"/>
      <c r="D32" s="17"/>
      <c r="E32" s="17"/>
      <c r="F32" s="17"/>
      <c r="G32" s="265"/>
    </row>
    <row r="33" spans="1:7" x14ac:dyDescent="0.25">
      <c r="A33" s="17"/>
      <c r="B33" s="17"/>
      <c r="C33" s="17"/>
      <c r="D33" s="17"/>
      <c r="E33" s="17"/>
      <c r="F33" s="17"/>
      <c r="G33" s="265"/>
    </row>
    <row r="34" spans="1:7" x14ac:dyDescent="0.25">
      <c r="A34" s="17"/>
      <c r="B34" s="17"/>
      <c r="C34" s="17"/>
      <c r="D34" s="17"/>
      <c r="E34" s="17"/>
      <c r="F34" s="17"/>
      <c r="G34" s="265"/>
    </row>
    <row r="35" spans="1:7" x14ac:dyDescent="0.25">
      <c r="A35" s="17"/>
      <c r="B35" s="17"/>
      <c r="C35" s="17"/>
      <c r="D35" s="17"/>
      <c r="E35" s="17"/>
      <c r="F35" s="17"/>
      <c r="G35" s="265"/>
    </row>
    <row r="36" spans="1:7" x14ac:dyDescent="0.25">
      <c r="A36" s="17"/>
      <c r="B36" s="17"/>
      <c r="C36" s="17"/>
      <c r="D36" s="17"/>
      <c r="E36" s="17"/>
      <c r="F36" s="17"/>
      <c r="G36" s="265"/>
    </row>
    <row r="37" spans="1:7" x14ac:dyDescent="0.25">
      <c r="A37" s="17"/>
      <c r="B37" s="17"/>
      <c r="C37" s="17"/>
      <c r="D37" s="17"/>
      <c r="E37" s="17"/>
      <c r="F37" s="17"/>
      <c r="G37" s="265"/>
    </row>
    <row r="38" spans="1:7" x14ac:dyDescent="0.25">
      <c r="A38" s="17"/>
      <c r="B38" s="17"/>
      <c r="C38" s="17"/>
      <c r="D38" s="17"/>
      <c r="E38" s="17"/>
      <c r="F38" s="17"/>
      <c r="G38" s="265"/>
    </row>
    <row r="39" spans="1:7" x14ac:dyDescent="0.25">
      <c r="A39" s="17"/>
      <c r="B39" s="30"/>
      <c r="C39" s="30"/>
      <c r="D39" s="30"/>
      <c r="E39" s="30"/>
      <c r="F39" s="17"/>
      <c r="G39" s="265"/>
    </row>
    <row r="40" spans="1:7" x14ac:dyDescent="0.25">
      <c r="A40" s="17"/>
      <c r="B40" s="30"/>
      <c r="C40" s="30"/>
      <c r="D40" s="30"/>
      <c r="E40" s="30"/>
      <c r="F40" s="17"/>
      <c r="G40" s="265"/>
    </row>
    <row r="41" spans="1:7" x14ac:dyDescent="0.25">
      <c r="A41" s="17"/>
      <c r="B41" s="30"/>
      <c r="C41" s="30"/>
      <c r="D41" s="30"/>
      <c r="E41" s="30"/>
      <c r="F41" s="17"/>
      <c r="G41" s="265"/>
    </row>
    <row r="42" spans="1:7" x14ac:dyDescent="0.25">
      <c r="A42" s="17"/>
      <c r="B42" s="30"/>
      <c r="C42" s="30"/>
      <c r="D42" s="30"/>
      <c r="E42" s="30"/>
      <c r="F42" s="17"/>
      <c r="G42" s="265"/>
    </row>
    <row r="43" spans="1:7" x14ac:dyDescent="0.25">
      <c r="A43" s="17"/>
      <c r="B43" s="30"/>
      <c r="C43" s="30"/>
      <c r="D43" s="30"/>
      <c r="E43" s="30"/>
      <c r="F43" s="17"/>
      <c r="G43" s="265"/>
    </row>
    <row r="44" spans="1:7" x14ac:dyDescent="0.25">
      <c r="A44" s="17"/>
      <c r="B44" s="17"/>
      <c r="C44" s="17"/>
      <c r="D44" s="17"/>
      <c r="E44" s="17"/>
      <c r="F44" s="17"/>
      <c r="G44" s="265"/>
    </row>
    <row r="45" spans="1:7" x14ac:dyDescent="0.25">
      <c r="A45" s="17"/>
      <c r="B45" s="17"/>
      <c r="C45" s="17"/>
      <c r="D45" s="17"/>
      <c r="E45" s="17"/>
      <c r="F45" s="17"/>
      <c r="G45" s="265"/>
    </row>
    <row r="46" spans="1:7" x14ac:dyDescent="0.25">
      <c r="A46" s="17"/>
      <c r="B46" s="17"/>
      <c r="C46" s="17"/>
      <c r="D46" s="17"/>
      <c r="E46" s="17"/>
      <c r="F46" s="17"/>
      <c r="G46" s="265"/>
    </row>
    <row r="47" spans="1:7" x14ac:dyDescent="0.25">
      <c r="A47" s="17"/>
      <c r="B47" s="17"/>
      <c r="C47" s="17"/>
      <c r="D47" s="17"/>
      <c r="E47" s="17"/>
      <c r="F47" s="17"/>
      <c r="G47" s="265"/>
    </row>
    <row r="48" spans="1:7" x14ac:dyDescent="0.25">
      <c r="A48" s="265"/>
      <c r="B48" s="265"/>
      <c r="C48" s="265"/>
      <c r="D48" s="265"/>
      <c r="E48" s="265"/>
      <c r="F48" s="265"/>
      <c r="G48" s="265"/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F13" workbookViewId="0">
      <selection activeCell="M8" sqref="M8"/>
    </sheetView>
  </sheetViews>
  <sheetFormatPr defaultRowHeight="14.25" x14ac:dyDescent="0.2"/>
  <cols>
    <col min="1" max="1" width="9.140625" style="14"/>
    <col min="2" max="2" width="9.140625" style="31"/>
    <col min="3" max="4" width="9.140625" style="14"/>
    <col min="5" max="5" width="9.140625" style="31"/>
    <col min="6" max="6" width="32.5703125" style="14" bestFit="1" customWidth="1"/>
    <col min="7" max="7" width="11.85546875" style="14" bestFit="1" customWidth="1"/>
    <col min="8" max="9" width="9.140625" style="31"/>
    <col min="10" max="18" width="9.140625" style="14"/>
    <col min="19" max="20" width="9.140625" style="31"/>
    <col min="21" max="23" width="9.140625" style="14"/>
    <col min="24" max="24" width="9.140625" style="43"/>
    <col min="25" max="16384" width="9.140625" style="14"/>
  </cols>
  <sheetData>
    <row r="1" spans="1:24" ht="15" x14ac:dyDescent="0.25">
      <c r="B1" s="129" t="s">
        <v>110</v>
      </c>
      <c r="E1" s="129" t="s">
        <v>111</v>
      </c>
      <c r="F1" s="29" t="s">
        <v>155</v>
      </c>
      <c r="H1" s="16" t="s">
        <v>110</v>
      </c>
      <c r="I1" s="16" t="s">
        <v>111</v>
      </c>
      <c r="J1" s="16" t="s">
        <v>112</v>
      </c>
      <c r="K1" s="16" t="s">
        <v>113</v>
      </c>
      <c r="L1" s="16" t="s">
        <v>114</v>
      </c>
      <c r="M1" s="14" t="s">
        <v>212</v>
      </c>
      <c r="O1" s="30"/>
      <c r="S1" s="42"/>
      <c r="T1" s="42"/>
      <c r="U1" s="42"/>
      <c r="V1" s="42"/>
      <c r="W1" s="42"/>
      <c r="X1" s="30"/>
    </row>
    <row r="2" spans="1:24" x14ac:dyDescent="0.2">
      <c r="A2" s="14" t="s">
        <v>115</v>
      </c>
      <c r="B2" s="31">
        <v>23.78</v>
      </c>
      <c r="D2" s="14" t="s">
        <v>115</v>
      </c>
      <c r="E2" s="31">
        <v>17.736666666666665</v>
      </c>
      <c r="G2" s="14" t="s">
        <v>115</v>
      </c>
      <c r="H2" s="31">
        <v>23.78</v>
      </c>
      <c r="I2" s="31">
        <v>17.736666666666665</v>
      </c>
      <c r="J2" s="31">
        <f>H2-I2</f>
        <v>6.0433333333333366</v>
      </c>
      <c r="O2" s="30"/>
      <c r="S2" s="42"/>
      <c r="T2" s="42"/>
      <c r="U2" s="42"/>
      <c r="V2" s="30"/>
      <c r="W2" s="30"/>
      <c r="X2" s="30"/>
    </row>
    <row r="3" spans="1:24" x14ac:dyDescent="0.2">
      <c r="A3" s="14" t="s">
        <v>116</v>
      </c>
      <c r="B3" s="31">
        <v>23.133333333333336</v>
      </c>
      <c r="D3" s="14" t="s">
        <v>116</v>
      </c>
      <c r="E3" s="31">
        <v>18.453333333333333</v>
      </c>
      <c r="G3" s="14" t="s">
        <v>117</v>
      </c>
      <c r="H3" s="31">
        <v>24.953333333333337</v>
      </c>
      <c r="I3" s="31">
        <v>17.713333333333335</v>
      </c>
      <c r="J3" s="31">
        <f>H3-I3</f>
        <v>7.240000000000002</v>
      </c>
      <c r="O3" s="30"/>
      <c r="S3" s="42"/>
      <c r="T3" s="42"/>
      <c r="U3" s="42"/>
      <c r="V3" s="30"/>
      <c r="W3" s="30"/>
      <c r="X3" s="30"/>
    </row>
    <row r="4" spans="1:24" x14ac:dyDescent="0.2">
      <c r="A4" s="14" t="s">
        <v>117</v>
      </c>
      <c r="B4" s="31">
        <v>24.953333333333337</v>
      </c>
      <c r="D4" s="14" t="s">
        <v>117</v>
      </c>
      <c r="E4" s="31">
        <v>17.713333333333335</v>
      </c>
      <c r="G4" s="14" t="s">
        <v>118</v>
      </c>
      <c r="H4" s="31">
        <v>25.353333333333335</v>
      </c>
      <c r="I4" s="31">
        <v>18.075000000000003</v>
      </c>
      <c r="J4" s="31">
        <f>H4-I4</f>
        <v>7.2783333333333324</v>
      </c>
      <c r="O4" s="30"/>
      <c r="S4" s="42"/>
      <c r="T4" s="42"/>
      <c r="U4" s="42"/>
      <c r="V4" s="30"/>
      <c r="W4" s="30"/>
      <c r="X4" s="30"/>
    </row>
    <row r="5" spans="1:24" x14ac:dyDescent="0.2">
      <c r="A5" s="14" t="s">
        <v>118</v>
      </c>
      <c r="B5" s="31">
        <v>25.353333333333335</v>
      </c>
      <c r="D5" s="14" t="s">
        <v>118</v>
      </c>
      <c r="E5" s="31">
        <v>18.075000000000003</v>
      </c>
      <c r="G5" s="14" t="s">
        <v>119</v>
      </c>
      <c r="H5" s="31">
        <v>25.459999999999997</v>
      </c>
      <c r="I5" s="31">
        <v>18.75</v>
      </c>
      <c r="J5" s="31">
        <f>H5-I5</f>
        <v>6.7099999999999973</v>
      </c>
      <c r="O5" s="30"/>
      <c r="S5" s="42"/>
      <c r="T5" s="42"/>
      <c r="U5" s="42"/>
      <c r="V5" s="30"/>
      <c r="W5" s="30"/>
      <c r="X5" s="30"/>
    </row>
    <row r="6" spans="1:24" ht="15" thickBot="1" x14ac:dyDescent="0.25">
      <c r="A6" s="14" t="s">
        <v>119</v>
      </c>
      <c r="B6" s="31">
        <v>25.459999999999997</v>
      </c>
      <c r="D6" s="14" t="s">
        <v>119</v>
      </c>
      <c r="E6" s="31">
        <v>18.75</v>
      </c>
      <c r="O6" s="30"/>
      <c r="S6" s="42"/>
      <c r="T6" s="42"/>
      <c r="U6" s="42"/>
      <c r="V6" s="30"/>
      <c r="W6" s="30"/>
      <c r="X6" s="30"/>
    </row>
    <row r="7" spans="1:24" x14ac:dyDescent="0.2">
      <c r="A7" s="14" t="s">
        <v>120</v>
      </c>
      <c r="B7" s="31">
        <v>23.043333333333333</v>
      </c>
      <c r="D7" s="14" t="s">
        <v>120</v>
      </c>
      <c r="E7" s="31">
        <v>17.739999999999998</v>
      </c>
      <c r="G7" s="54" t="s">
        <v>120</v>
      </c>
      <c r="H7" s="55">
        <v>23.043333333333333</v>
      </c>
      <c r="I7" s="55">
        <v>17.739999999999998</v>
      </c>
      <c r="J7" s="55">
        <f>H7-I7</f>
        <v>5.3033333333333346</v>
      </c>
      <c r="K7" s="55">
        <f>J7-J2</f>
        <v>-0.74000000000000199</v>
      </c>
      <c r="L7" s="55">
        <f>K7*-1</f>
        <v>0.74000000000000199</v>
      </c>
      <c r="M7" s="134">
        <f>POWER(2,L7)</f>
        <v>1.6701758388567409</v>
      </c>
      <c r="O7" s="30"/>
      <c r="S7" s="42"/>
      <c r="T7" s="42"/>
      <c r="U7" s="42"/>
      <c r="V7" s="42"/>
      <c r="W7" s="42"/>
      <c r="X7" s="30"/>
    </row>
    <row r="8" spans="1:24" x14ac:dyDescent="0.2">
      <c r="A8" s="14" t="s">
        <v>121</v>
      </c>
      <c r="B8" s="31">
        <v>23.393333333333334</v>
      </c>
      <c r="D8" s="14" t="s">
        <v>121</v>
      </c>
      <c r="E8" s="31">
        <v>17.52</v>
      </c>
      <c r="G8" s="56" t="s">
        <v>122</v>
      </c>
      <c r="H8" s="57">
        <v>25.446666666666669</v>
      </c>
      <c r="I8" s="57">
        <v>17.920000000000002</v>
      </c>
      <c r="J8" s="57">
        <f>H8-I8</f>
        <v>7.5266666666666673</v>
      </c>
      <c r="K8" s="57">
        <f>J8-J3</f>
        <v>0.28666666666666529</v>
      </c>
      <c r="L8" s="57">
        <f>K8*-1</f>
        <v>-0.28666666666666529</v>
      </c>
      <c r="M8" s="130">
        <f>POWER(2,L8)</f>
        <v>0.81979399839027234</v>
      </c>
      <c r="O8" s="30"/>
      <c r="S8" s="42"/>
      <c r="T8" s="42"/>
      <c r="U8" s="42"/>
      <c r="V8" s="42"/>
      <c r="W8" s="42"/>
      <c r="X8" s="30"/>
    </row>
    <row r="9" spans="1:24" x14ac:dyDescent="0.2">
      <c r="A9" s="14" t="s">
        <v>122</v>
      </c>
      <c r="B9" s="31">
        <v>25.446666666666669</v>
      </c>
      <c r="D9" s="14" t="s">
        <v>123</v>
      </c>
      <c r="E9" s="31">
        <v>17.920000000000002</v>
      </c>
      <c r="G9" s="56" t="s">
        <v>124</v>
      </c>
      <c r="H9" s="57">
        <v>24.923333333333336</v>
      </c>
      <c r="I9" s="57">
        <v>18.246666666666666</v>
      </c>
      <c r="J9" s="57">
        <f>H9-I9</f>
        <v>6.6766666666666694</v>
      </c>
      <c r="K9" s="57">
        <f>J9-J4</f>
        <v>-0.60166666666666302</v>
      </c>
      <c r="L9" s="57">
        <f>K9*-1</f>
        <v>0.60166666666666302</v>
      </c>
      <c r="M9" s="130">
        <f>POWER(2,L9)</f>
        <v>1.5174686027723769</v>
      </c>
      <c r="O9" s="30"/>
      <c r="S9" s="42"/>
      <c r="T9" s="42"/>
      <c r="U9" s="42"/>
      <c r="V9" s="42"/>
      <c r="W9" s="42"/>
      <c r="X9" s="30"/>
    </row>
    <row r="10" spans="1:24" ht="15" thickBot="1" x14ac:dyDescent="0.25">
      <c r="A10" s="14" t="s">
        <v>124</v>
      </c>
      <c r="B10" s="31">
        <v>24.923333333333336</v>
      </c>
      <c r="D10" s="14" t="s">
        <v>124</v>
      </c>
      <c r="E10" s="31">
        <v>18.246666666666666</v>
      </c>
      <c r="G10" s="131" t="s">
        <v>125</v>
      </c>
      <c r="H10" s="58">
        <v>25.62</v>
      </c>
      <c r="I10" s="58">
        <v>19.234999999999999</v>
      </c>
      <c r="J10" s="58">
        <f>H10-I10</f>
        <v>6.3850000000000016</v>
      </c>
      <c r="K10" s="58">
        <f>J10-J5</f>
        <v>-0.32499999999999574</v>
      </c>
      <c r="L10" s="58">
        <f>K10*-1</f>
        <v>0.32499999999999574</v>
      </c>
      <c r="M10" s="132">
        <f>POWER(2,L10)</f>
        <v>1.2526644386241241</v>
      </c>
      <c r="O10" s="30"/>
      <c r="S10" s="42"/>
      <c r="T10" s="42"/>
      <c r="U10" s="42"/>
      <c r="V10" s="42"/>
      <c r="W10" s="42"/>
      <c r="X10" s="30"/>
    </row>
    <row r="11" spans="1:24" ht="15" thickBot="1" x14ac:dyDescent="0.25">
      <c r="A11" s="14" t="s">
        <v>125</v>
      </c>
      <c r="B11" s="31">
        <v>25.62</v>
      </c>
      <c r="D11" s="14" t="s">
        <v>125</v>
      </c>
      <c r="E11" s="31">
        <v>19.234999999999999</v>
      </c>
      <c r="O11" s="30"/>
      <c r="S11" s="42"/>
      <c r="T11" s="42"/>
      <c r="U11" s="42"/>
      <c r="V11" s="42"/>
      <c r="W11" s="42"/>
      <c r="X11" s="30"/>
    </row>
    <row r="12" spans="1:24" x14ac:dyDescent="0.2">
      <c r="A12" s="14" t="s">
        <v>126</v>
      </c>
      <c r="B12" s="31">
        <v>22.906666666666666</v>
      </c>
      <c r="D12" s="14" t="s">
        <v>126</v>
      </c>
      <c r="E12" s="31">
        <v>17.594999999999999</v>
      </c>
      <c r="G12" s="54" t="s">
        <v>126</v>
      </c>
      <c r="H12" s="55">
        <v>22.906666666666666</v>
      </c>
      <c r="I12" s="55">
        <v>17.594999999999999</v>
      </c>
      <c r="J12" s="55">
        <f>H12-I12</f>
        <v>5.3116666666666674</v>
      </c>
      <c r="K12" s="55">
        <f>J12-J2</f>
        <v>-0.73166666666666913</v>
      </c>
      <c r="L12" s="55">
        <f t="shared" ref="L12:L17" si="0">K12*-1</f>
        <v>0.73166666666666913</v>
      </c>
      <c r="M12" s="134">
        <f t="shared" ref="M12:M17" si="1">POWER(2,L12)</f>
        <v>1.6605563338747542</v>
      </c>
      <c r="O12" s="30"/>
      <c r="S12" s="42"/>
      <c r="T12" s="42"/>
      <c r="U12" s="42"/>
      <c r="V12" s="42"/>
      <c r="W12" s="42"/>
      <c r="X12" s="30"/>
    </row>
    <row r="13" spans="1:24" x14ac:dyDescent="0.2">
      <c r="A13" s="14" t="s">
        <v>127</v>
      </c>
      <c r="B13" s="31">
        <v>23.473333333333329</v>
      </c>
      <c r="D13" s="14" t="s">
        <v>127</v>
      </c>
      <c r="E13" s="31">
        <v>17.926666666666666</v>
      </c>
      <c r="G13" s="56" t="s">
        <v>128</v>
      </c>
      <c r="H13" s="57">
        <v>25.013333333333332</v>
      </c>
      <c r="I13" s="57">
        <v>18</v>
      </c>
      <c r="J13" s="57">
        <f>H13-I13</f>
        <v>7.0133333333333319</v>
      </c>
      <c r="K13" s="57">
        <f>J13-J3</f>
        <v>-0.22666666666667012</v>
      </c>
      <c r="L13" s="57">
        <f>K13*-1</f>
        <v>0.22666666666667012</v>
      </c>
      <c r="M13" s="130">
        <f>POWER(2,L13)</f>
        <v>1.1701282532061168</v>
      </c>
      <c r="O13" s="30"/>
      <c r="S13" s="42"/>
      <c r="T13" s="42"/>
      <c r="U13" s="42"/>
      <c r="V13" s="42"/>
      <c r="W13" s="42"/>
      <c r="X13" s="30"/>
    </row>
    <row r="14" spans="1:24" x14ac:dyDescent="0.2">
      <c r="A14" s="14" t="s">
        <v>128</v>
      </c>
      <c r="B14" s="31">
        <v>25.013333333333332</v>
      </c>
      <c r="D14" s="14" t="s">
        <v>128</v>
      </c>
      <c r="E14" s="31">
        <v>18</v>
      </c>
      <c r="G14" s="56" t="s">
        <v>129</v>
      </c>
      <c r="H14" s="57">
        <v>25.226666666666663</v>
      </c>
      <c r="I14" s="57">
        <v>18.346666666666668</v>
      </c>
      <c r="J14" s="57">
        <f>H14-I14</f>
        <v>6.8799999999999955</v>
      </c>
      <c r="K14" s="57">
        <f>J14-J4</f>
        <v>-0.39833333333333698</v>
      </c>
      <c r="L14" s="57">
        <f>K14*-1</f>
        <v>0.39833333333333698</v>
      </c>
      <c r="M14" s="130">
        <f>POWER(2,L14)</f>
        <v>1.317984435622622</v>
      </c>
      <c r="O14" s="30"/>
      <c r="S14" s="42"/>
      <c r="T14" s="42"/>
      <c r="U14" s="42"/>
      <c r="V14" s="42"/>
      <c r="W14" s="42"/>
      <c r="X14" s="30"/>
    </row>
    <row r="15" spans="1:24" ht="15" thickBot="1" x14ac:dyDescent="0.25">
      <c r="A15" s="14" t="s">
        <v>129</v>
      </c>
      <c r="B15" s="31">
        <v>25.226666666666663</v>
      </c>
      <c r="D15" s="14" t="s">
        <v>129</v>
      </c>
      <c r="E15" s="31">
        <v>18.346666666666668</v>
      </c>
      <c r="G15" s="131" t="s">
        <v>130</v>
      </c>
      <c r="H15" s="58">
        <v>24.24</v>
      </c>
      <c r="I15" s="58">
        <v>18.240000000000002</v>
      </c>
      <c r="J15" s="58">
        <f>H15-I15</f>
        <v>5.9999999999999964</v>
      </c>
      <c r="K15" s="58">
        <f>J15-J5</f>
        <v>-0.71000000000000085</v>
      </c>
      <c r="L15" s="58">
        <f>K15*-1</f>
        <v>0.71000000000000085</v>
      </c>
      <c r="M15" s="132">
        <f>POWER(2,L15)</f>
        <v>1.6358041171155631</v>
      </c>
      <c r="O15" s="30"/>
      <c r="S15" s="42"/>
      <c r="T15" s="42"/>
      <c r="U15" s="42"/>
      <c r="V15" s="42"/>
      <c r="W15" s="42"/>
      <c r="X15" s="30"/>
    </row>
    <row r="16" spans="1:24" ht="15" thickBot="1" x14ac:dyDescent="0.25">
      <c r="A16" s="14" t="s">
        <v>130</v>
      </c>
      <c r="B16" s="31">
        <v>24.24</v>
      </c>
      <c r="D16" s="14" t="s">
        <v>130</v>
      </c>
      <c r="E16" s="31">
        <v>18.240000000000002</v>
      </c>
      <c r="O16" s="30"/>
      <c r="S16" s="42"/>
      <c r="T16" s="42"/>
      <c r="U16" s="42"/>
      <c r="V16" s="42"/>
      <c r="W16" s="42"/>
      <c r="X16" s="30"/>
    </row>
    <row r="17" spans="1:24" x14ac:dyDescent="0.2">
      <c r="A17" s="14" t="s">
        <v>131</v>
      </c>
      <c r="B17" s="31">
        <v>22.953333333333333</v>
      </c>
      <c r="D17" s="14" t="s">
        <v>131</v>
      </c>
      <c r="E17" s="31">
        <v>18.243333333333336</v>
      </c>
      <c r="G17" s="54" t="s">
        <v>131</v>
      </c>
      <c r="H17" s="55">
        <v>22.953333333333333</v>
      </c>
      <c r="I17" s="55">
        <v>18.243333333333336</v>
      </c>
      <c r="J17" s="55">
        <f t="shared" ref="J17" si="2">H17-I17</f>
        <v>4.7099999999999973</v>
      </c>
      <c r="K17" s="55">
        <f>J17-J2</f>
        <v>-1.3333333333333393</v>
      </c>
      <c r="L17" s="55">
        <f t="shared" si="0"/>
        <v>1.3333333333333393</v>
      </c>
      <c r="M17" s="134">
        <f t="shared" si="1"/>
        <v>2.5198420997897566</v>
      </c>
      <c r="O17" s="30"/>
      <c r="S17" s="42"/>
      <c r="T17" s="42"/>
      <c r="U17" s="42"/>
      <c r="V17" s="42"/>
      <c r="W17" s="42"/>
      <c r="X17" s="30"/>
    </row>
    <row r="18" spans="1:24" x14ac:dyDescent="0.2">
      <c r="A18" s="14" t="s">
        <v>132</v>
      </c>
      <c r="B18" s="31">
        <v>23.553333333333331</v>
      </c>
      <c r="D18" s="14" t="s">
        <v>132</v>
      </c>
      <c r="E18" s="31">
        <v>17.919999999999998</v>
      </c>
      <c r="G18" s="56" t="s">
        <v>133</v>
      </c>
      <c r="H18" s="57">
        <v>24.709999999999997</v>
      </c>
      <c r="I18" s="57">
        <v>17.8</v>
      </c>
      <c r="J18" s="57">
        <f>H18-I18</f>
        <v>6.9099999999999966</v>
      </c>
      <c r="K18" s="57">
        <f>J18-J3</f>
        <v>-0.3300000000000054</v>
      </c>
      <c r="L18" s="57">
        <f>K18*-1</f>
        <v>0.3300000000000054</v>
      </c>
      <c r="M18" s="130">
        <f>POWER(2,L18)</f>
        <v>1.257013374521833</v>
      </c>
      <c r="O18" s="30"/>
      <c r="S18" s="42"/>
      <c r="T18" s="42"/>
      <c r="U18" s="42"/>
      <c r="V18" s="42"/>
      <c r="W18" s="42"/>
      <c r="X18" s="30"/>
    </row>
    <row r="19" spans="1:24" x14ac:dyDescent="0.2">
      <c r="A19" s="14" t="s">
        <v>133</v>
      </c>
      <c r="B19" s="31">
        <v>24.709999999999997</v>
      </c>
      <c r="D19" s="14" t="s">
        <v>133</v>
      </c>
      <c r="E19" s="31">
        <v>17.8</v>
      </c>
      <c r="G19" s="56" t="s">
        <v>134</v>
      </c>
      <c r="H19" s="57">
        <v>24.763333333333332</v>
      </c>
      <c r="I19" s="57">
        <v>17.79</v>
      </c>
      <c r="J19" s="57">
        <f>H19-I19</f>
        <v>6.9733333333333327</v>
      </c>
      <c r="K19" s="57">
        <f>J19-J4</f>
        <v>-0.30499999999999972</v>
      </c>
      <c r="L19" s="57">
        <f>K19*-1</f>
        <v>0.30499999999999972</v>
      </c>
      <c r="M19" s="130">
        <f>POWER(2,L19)</f>
        <v>1.2354186371269289</v>
      </c>
      <c r="O19" s="30"/>
      <c r="S19" s="42"/>
      <c r="T19" s="42"/>
      <c r="U19" s="42"/>
      <c r="V19" s="42"/>
      <c r="W19" s="42"/>
      <c r="X19" s="30"/>
    </row>
    <row r="20" spans="1:24" ht="15" thickBot="1" x14ac:dyDescent="0.25">
      <c r="A20" s="14" t="s">
        <v>134</v>
      </c>
      <c r="B20" s="31">
        <v>24.763333333333332</v>
      </c>
      <c r="D20" s="14" t="s">
        <v>134</v>
      </c>
      <c r="E20" s="31">
        <v>17.79</v>
      </c>
      <c r="G20" s="131" t="s">
        <v>135</v>
      </c>
      <c r="H20" s="58">
        <v>23.956666666666667</v>
      </c>
      <c r="I20" s="58">
        <v>18.463333333333335</v>
      </c>
      <c r="J20" s="58">
        <f>H20-I20</f>
        <v>5.4933333333333323</v>
      </c>
      <c r="K20" s="58">
        <f>J20-J5</f>
        <v>-1.216666666666665</v>
      </c>
      <c r="L20" s="58">
        <f>K20*-1</f>
        <v>1.216666666666665</v>
      </c>
      <c r="M20" s="132">
        <f>POWER(2,L20)</f>
        <v>2.3240911739156767</v>
      </c>
      <c r="O20" s="30"/>
      <c r="S20" s="42"/>
      <c r="T20" s="42"/>
      <c r="U20" s="42"/>
      <c r="V20" s="42"/>
      <c r="W20" s="42"/>
      <c r="X20" s="30"/>
    </row>
    <row r="21" spans="1:24" x14ac:dyDescent="0.2">
      <c r="A21" s="14" t="s">
        <v>135</v>
      </c>
      <c r="B21" s="31">
        <v>23.956666666666667</v>
      </c>
      <c r="D21" s="14" t="s">
        <v>135</v>
      </c>
      <c r="E21" s="31">
        <v>18.463333333333335</v>
      </c>
      <c r="O21" s="30"/>
      <c r="S21" s="42"/>
      <c r="T21" s="42"/>
      <c r="U21" s="42"/>
      <c r="V21" s="42"/>
      <c r="W21" s="42"/>
      <c r="X21" s="30"/>
    </row>
    <row r="23" spans="1:24" ht="15" x14ac:dyDescent="0.25">
      <c r="G23" s="29" t="s">
        <v>110</v>
      </c>
    </row>
    <row r="24" spans="1:24" x14ac:dyDescent="0.2">
      <c r="P24" s="17"/>
      <c r="S24" s="17"/>
      <c r="T24" s="17"/>
      <c r="U24" s="17"/>
      <c r="V24" s="17"/>
      <c r="W24" s="17"/>
      <c r="X24" s="30"/>
    </row>
    <row r="25" spans="1:24" x14ac:dyDescent="0.2">
      <c r="G25" s="14" t="s">
        <v>5</v>
      </c>
      <c r="H25" s="14" t="s">
        <v>1</v>
      </c>
      <c r="I25" s="31" t="s">
        <v>2</v>
      </c>
      <c r="J25" s="31" t="s">
        <v>3</v>
      </c>
      <c r="L25" s="14" t="s">
        <v>5</v>
      </c>
      <c r="M25" s="14" t="s">
        <v>1</v>
      </c>
      <c r="N25" s="14" t="s">
        <v>2</v>
      </c>
      <c r="O25" s="14" t="s">
        <v>3</v>
      </c>
    </row>
    <row r="26" spans="1:24" x14ac:dyDescent="0.2">
      <c r="G26" s="69">
        <v>1</v>
      </c>
      <c r="H26" s="68">
        <v>1.6701758388567409</v>
      </c>
      <c r="I26" s="68">
        <v>1.6605563338747542</v>
      </c>
      <c r="J26" s="68">
        <v>2.5198420997897566</v>
      </c>
      <c r="L26" s="69">
        <f t="shared" ref="L26:O29" si="3">LOG(G26,2)</f>
        <v>0</v>
      </c>
      <c r="M26" s="68">
        <f t="shared" si="3"/>
        <v>0.74000000000000199</v>
      </c>
      <c r="N26" s="68">
        <f t="shared" si="3"/>
        <v>0.73166666666666902</v>
      </c>
      <c r="O26" s="68">
        <f t="shared" si="3"/>
        <v>1.3333333333333393</v>
      </c>
    </row>
    <row r="27" spans="1:24" x14ac:dyDescent="0.2">
      <c r="G27" s="69">
        <v>1</v>
      </c>
      <c r="H27" s="68">
        <v>0.81979399839027234</v>
      </c>
      <c r="I27" s="68">
        <v>1.1701282532061168</v>
      </c>
      <c r="J27" s="68">
        <v>1.257013374521833</v>
      </c>
      <c r="L27" s="69">
        <f t="shared" si="3"/>
        <v>0</v>
      </c>
      <c r="M27" s="68">
        <f t="shared" si="3"/>
        <v>-0.2866666666666654</v>
      </c>
      <c r="N27" s="68">
        <f t="shared" si="3"/>
        <v>0.22666666666667004</v>
      </c>
      <c r="O27" s="68">
        <f t="shared" si="3"/>
        <v>0.33000000000000534</v>
      </c>
    </row>
    <row r="28" spans="1:24" x14ac:dyDescent="0.2">
      <c r="G28" s="69">
        <v>1</v>
      </c>
      <c r="H28" s="68">
        <v>1.5174686027723769</v>
      </c>
      <c r="I28" s="68">
        <v>1.317984435622622</v>
      </c>
      <c r="J28" s="68">
        <v>1.2354186371269289</v>
      </c>
      <c r="L28" s="69">
        <f t="shared" si="3"/>
        <v>0</v>
      </c>
      <c r="M28" s="68">
        <f t="shared" si="3"/>
        <v>0.60166666666666302</v>
      </c>
      <c r="N28" s="68">
        <f t="shared" si="3"/>
        <v>0.39833333333333709</v>
      </c>
      <c r="O28" s="68">
        <f t="shared" si="3"/>
        <v>0.30499999999999966</v>
      </c>
    </row>
    <row r="29" spans="1:24" x14ac:dyDescent="0.2">
      <c r="G29" s="69">
        <v>1</v>
      </c>
      <c r="H29" s="68">
        <v>1.2526644386241241</v>
      </c>
      <c r="I29" s="68">
        <v>1.6358041171155631</v>
      </c>
      <c r="J29" s="68">
        <v>2.3240911739156767</v>
      </c>
      <c r="L29" s="69">
        <f t="shared" si="3"/>
        <v>0</v>
      </c>
      <c r="M29" s="68">
        <f t="shared" si="3"/>
        <v>0.32499999999999568</v>
      </c>
      <c r="N29" s="68">
        <f t="shared" si="3"/>
        <v>0.71000000000000074</v>
      </c>
      <c r="O29" s="68">
        <f t="shared" si="3"/>
        <v>1.216666666666665</v>
      </c>
    </row>
    <row r="31" spans="1:24" x14ac:dyDescent="0.2">
      <c r="K31" s="14" t="s">
        <v>7</v>
      </c>
      <c r="M31" s="14" t="s">
        <v>8</v>
      </c>
      <c r="N31" s="14" t="s">
        <v>8</v>
      </c>
      <c r="O31" s="14" t="s">
        <v>6</v>
      </c>
    </row>
    <row r="32" spans="1:24" x14ac:dyDescent="0.2">
      <c r="M32" s="14">
        <v>0.45939999999999998</v>
      </c>
      <c r="N32" s="14">
        <v>0.18160000000000001</v>
      </c>
      <c r="O32" s="14">
        <v>0.03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9" workbookViewId="0">
      <selection activeCell="A14" sqref="A14"/>
    </sheetView>
  </sheetViews>
  <sheetFormatPr defaultRowHeight="14.25" x14ac:dyDescent="0.2"/>
  <cols>
    <col min="1" max="1" width="32.28515625" style="14" bestFit="1" customWidth="1"/>
    <col min="2" max="2" width="9.140625" style="14"/>
    <col min="3" max="3" width="9.5703125" style="14" bestFit="1" customWidth="1"/>
    <col min="4" max="4" width="9.140625" style="14"/>
    <col min="5" max="5" width="11.5703125" style="14" customWidth="1"/>
    <col min="6" max="8" width="9.140625" style="14"/>
    <col min="9" max="9" width="11.7109375" style="14" bestFit="1" customWidth="1"/>
    <col min="10" max="16384" width="9.140625" style="14"/>
  </cols>
  <sheetData>
    <row r="1" spans="1:17" ht="15.75" thickBot="1" x14ac:dyDescent="0.3">
      <c r="A1" s="62" t="s">
        <v>149</v>
      </c>
      <c r="C1" s="14" t="s">
        <v>16</v>
      </c>
      <c r="D1" s="14" t="s">
        <v>17</v>
      </c>
      <c r="E1" s="14" t="s">
        <v>18</v>
      </c>
      <c r="F1" s="14" t="s">
        <v>0</v>
      </c>
      <c r="H1" s="30"/>
      <c r="I1" s="30"/>
      <c r="K1" s="30"/>
      <c r="L1" s="30"/>
      <c r="M1" s="30"/>
      <c r="N1" s="30"/>
      <c r="O1" s="30"/>
      <c r="P1" s="30"/>
      <c r="Q1" s="30"/>
    </row>
    <row r="2" spans="1:17" x14ac:dyDescent="0.2">
      <c r="A2" s="14" t="s">
        <v>254</v>
      </c>
      <c r="B2" s="54" t="s">
        <v>5</v>
      </c>
      <c r="C2" s="151">
        <v>102.85899999999999</v>
      </c>
      <c r="D2" s="151">
        <v>78.453999999999994</v>
      </c>
      <c r="E2" s="151">
        <f>C2/D2</f>
        <v>1.3110740051495144</v>
      </c>
      <c r="F2" s="152">
        <v>1</v>
      </c>
      <c r="H2" s="30"/>
      <c r="I2" s="30"/>
      <c r="K2" s="30"/>
      <c r="L2" s="30"/>
      <c r="M2" s="30"/>
      <c r="N2" s="30"/>
      <c r="O2" s="30"/>
      <c r="P2" s="30"/>
      <c r="Q2" s="30"/>
    </row>
    <row r="3" spans="1:17" x14ac:dyDescent="0.2">
      <c r="A3" s="14" t="s">
        <v>48</v>
      </c>
      <c r="B3" s="56" t="s">
        <v>1</v>
      </c>
      <c r="C3" s="153">
        <v>164.292</v>
      </c>
      <c r="D3" s="153">
        <v>87.319000000000003</v>
      </c>
      <c r="E3" s="153">
        <f>C3/D3</f>
        <v>1.8815149051180156</v>
      </c>
      <c r="F3" s="160">
        <f>E3/E2</f>
        <v>1.4350943560226017</v>
      </c>
      <c r="H3" s="30"/>
      <c r="I3" s="30"/>
      <c r="K3" s="30"/>
      <c r="L3" s="30"/>
      <c r="M3" s="30"/>
      <c r="N3" s="30"/>
      <c r="O3" s="30"/>
      <c r="P3" s="30"/>
      <c r="Q3" s="30"/>
    </row>
    <row r="4" spans="1:17" x14ac:dyDescent="0.2">
      <c r="B4" s="56" t="s">
        <v>2</v>
      </c>
      <c r="C4" s="153">
        <v>141.72999999999999</v>
      </c>
      <c r="D4" s="153">
        <v>87.281000000000006</v>
      </c>
      <c r="E4" s="153">
        <f>C4/D4</f>
        <v>1.6238356572449901</v>
      </c>
      <c r="F4" s="160">
        <f>E4/E2</f>
        <v>1.2385537741325352</v>
      </c>
      <c r="H4" s="30"/>
      <c r="I4" s="30"/>
      <c r="K4" s="30"/>
      <c r="L4" s="30"/>
      <c r="M4" s="30"/>
      <c r="N4" s="30"/>
      <c r="O4" s="30"/>
      <c r="P4" s="30"/>
      <c r="Q4" s="30"/>
    </row>
    <row r="5" spans="1:17" ht="15" thickBot="1" x14ac:dyDescent="0.25">
      <c r="B5" s="131" t="s">
        <v>3</v>
      </c>
      <c r="C5" s="154">
        <v>171.18</v>
      </c>
      <c r="D5" s="154">
        <v>96.341999999999999</v>
      </c>
      <c r="E5" s="154">
        <f>C5/D5</f>
        <v>1.7767951672167903</v>
      </c>
      <c r="F5" s="161">
        <f>E5/E2</f>
        <v>1.3552211089824522</v>
      </c>
      <c r="H5" s="30"/>
      <c r="I5" s="30"/>
      <c r="K5" s="30"/>
      <c r="L5" s="30"/>
      <c r="M5" s="30"/>
      <c r="N5" s="30"/>
      <c r="O5" s="30"/>
      <c r="P5" s="30"/>
      <c r="Q5" s="30"/>
    </row>
    <row r="6" spans="1:17" x14ac:dyDescent="0.2">
      <c r="C6" s="155"/>
      <c r="D6" s="155"/>
      <c r="E6" s="155"/>
      <c r="F6" s="155"/>
      <c r="H6" s="30"/>
      <c r="I6" s="30"/>
      <c r="K6" s="30"/>
      <c r="L6" s="30"/>
      <c r="M6" s="30"/>
      <c r="N6" s="30"/>
      <c r="O6" s="30"/>
      <c r="P6" s="30"/>
      <c r="Q6" s="30"/>
    </row>
    <row r="7" spans="1:17" ht="15" thickBot="1" x14ac:dyDescent="0.25">
      <c r="C7" s="155"/>
      <c r="D7" s="155"/>
      <c r="E7" s="155"/>
      <c r="F7" s="155"/>
      <c r="H7" s="30"/>
      <c r="I7" s="30"/>
      <c r="K7" s="30"/>
      <c r="L7" s="30"/>
      <c r="M7" s="30"/>
      <c r="N7" s="30"/>
      <c r="O7" s="30"/>
      <c r="P7" s="30"/>
      <c r="Q7" s="30"/>
    </row>
    <row r="8" spans="1:17" x14ac:dyDescent="0.2">
      <c r="A8" s="14" t="s">
        <v>20</v>
      </c>
      <c r="B8" s="54" t="s">
        <v>5</v>
      </c>
      <c r="C8" s="151">
        <v>105.67400000000001</v>
      </c>
      <c r="D8" s="151">
        <v>57.768000000000001</v>
      </c>
      <c r="E8" s="151">
        <f>C8/D8</f>
        <v>1.8292826478327102</v>
      </c>
      <c r="F8" s="152">
        <v>1</v>
      </c>
      <c r="H8" s="30"/>
      <c r="I8" s="30"/>
      <c r="K8" s="30"/>
      <c r="L8" s="30"/>
      <c r="M8" s="30"/>
      <c r="N8" s="30"/>
      <c r="O8" s="30"/>
      <c r="P8" s="30"/>
      <c r="Q8" s="30"/>
    </row>
    <row r="9" spans="1:17" x14ac:dyDescent="0.2">
      <c r="B9" s="56" t="s">
        <v>1</v>
      </c>
      <c r="C9" s="153">
        <v>132.511</v>
      </c>
      <c r="D9" s="153">
        <v>63.412999999999997</v>
      </c>
      <c r="E9" s="153">
        <f>C9/D9</f>
        <v>2.0896503871445917</v>
      </c>
      <c r="F9" s="160">
        <f>E9/E8</f>
        <v>1.1423332471995833</v>
      </c>
      <c r="H9" s="30"/>
      <c r="I9" s="30"/>
      <c r="K9" s="30"/>
      <c r="L9" s="30"/>
      <c r="M9" s="30"/>
      <c r="N9" s="30"/>
      <c r="O9" s="30"/>
      <c r="P9" s="30"/>
      <c r="Q9" s="30"/>
    </row>
    <row r="10" spans="1:17" x14ac:dyDescent="0.2">
      <c r="B10" s="56" t="s">
        <v>2</v>
      </c>
      <c r="C10" s="153">
        <v>126.711</v>
      </c>
      <c r="D10" s="153">
        <v>48.564999999999998</v>
      </c>
      <c r="E10" s="153">
        <f>C10/D10</f>
        <v>2.6091012045711932</v>
      </c>
      <c r="F10" s="160">
        <f>E10/E8</f>
        <v>1.4262974656553995</v>
      </c>
      <c r="H10" s="30"/>
      <c r="I10" s="30"/>
      <c r="K10" s="30"/>
      <c r="L10" s="30"/>
      <c r="M10" s="30"/>
      <c r="N10" s="30"/>
      <c r="O10" s="30"/>
      <c r="P10" s="30"/>
      <c r="Q10" s="30"/>
    </row>
    <row r="11" spans="1:17" ht="15" thickBot="1" x14ac:dyDescent="0.25">
      <c r="B11" s="131" t="s">
        <v>3</v>
      </c>
      <c r="C11" s="154">
        <v>92.516000000000005</v>
      </c>
      <c r="D11" s="154">
        <v>43.904000000000003</v>
      </c>
      <c r="E11" s="154">
        <f>C11/D11</f>
        <v>2.107233965014577</v>
      </c>
      <c r="F11" s="161">
        <f>E11/E8</f>
        <v>1.1519455276696451</v>
      </c>
      <c r="H11" s="30"/>
      <c r="I11" s="30"/>
      <c r="K11" s="30"/>
      <c r="L11" s="30"/>
      <c r="M11" s="30"/>
      <c r="N11" s="30"/>
      <c r="O11" s="30"/>
      <c r="P11" s="30"/>
      <c r="Q11" s="30"/>
    </row>
    <row r="12" spans="1:17" x14ac:dyDescent="0.2">
      <c r="C12" s="155"/>
      <c r="D12" s="155"/>
      <c r="E12" s="155"/>
      <c r="F12" s="155"/>
      <c r="H12" s="30"/>
      <c r="I12" s="30"/>
      <c r="K12" s="30"/>
      <c r="L12" s="30"/>
      <c r="M12" s="30"/>
      <c r="N12" s="30"/>
      <c r="O12" s="30"/>
      <c r="P12" s="30"/>
      <c r="Q12" s="30"/>
    </row>
    <row r="13" spans="1:17" ht="15" thickBot="1" x14ac:dyDescent="0.25">
      <c r="C13" s="155"/>
      <c r="D13" s="155"/>
      <c r="E13" s="155"/>
      <c r="F13" s="155"/>
      <c r="H13" s="30"/>
      <c r="I13" s="30"/>
      <c r="K13" s="30"/>
      <c r="L13" s="30"/>
      <c r="M13" s="30"/>
      <c r="N13" s="30"/>
      <c r="O13" s="30"/>
      <c r="P13" s="30"/>
      <c r="Q13" s="30"/>
    </row>
    <row r="14" spans="1:17" x14ac:dyDescent="0.2">
      <c r="A14" s="14" t="s">
        <v>22</v>
      </c>
      <c r="B14" s="136" t="s">
        <v>5</v>
      </c>
      <c r="C14" s="151">
        <v>90.67</v>
      </c>
      <c r="D14" s="151">
        <v>116.65</v>
      </c>
      <c r="E14" s="156">
        <f>C14/D14</f>
        <v>0.777282468924132</v>
      </c>
      <c r="F14" s="157">
        <v>1</v>
      </c>
      <c r="H14" s="30"/>
      <c r="I14" s="30"/>
      <c r="K14" s="30"/>
      <c r="L14" s="30"/>
      <c r="M14" s="30"/>
      <c r="N14" s="30"/>
      <c r="O14" s="30"/>
      <c r="P14" s="30"/>
      <c r="Q14" s="30"/>
    </row>
    <row r="15" spans="1:17" x14ac:dyDescent="0.2">
      <c r="B15" s="137" t="s">
        <v>1</v>
      </c>
      <c r="C15" s="153">
        <v>101.985</v>
      </c>
      <c r="D15" s="153">
        <v>99.494</v>
      </c>
      <c r="E15" s="158">
        <f>C15/D15</f>
        <v>1.0250366856292841</v>
      </c>
      <c r="F15" s="162">
        <f>E15/E14</f>
        <v>1.3187441202013455</v>
      </c>
      <c r="G15" s="43"/>
      <c r="H15" s="30"/>
      <c r="I15" s="30"/>
      <c r="K15" s="30"/>
      <c r="L15" s="30"/>
      <c r="M15" s="30"/>
      <c r="N15" s="30"/>
      <c r="O15" s="30"/>
      <c r="P15" s="30"/>
      <c r="Q15" s="30"/>
    </row>
    <row r="16" spans="1:17" x14ac:dyDescent="0.2">
      <c r="B16" s="137" t="s">
        <v>2</v>
      </c>
      <c r="C16" s="153">
        <v>138.68</v>
      </c>
      <c r="D16" s="153">
        <v>86.61</v>
      </c>
      <c r="E16" s="158">
        <f>C16/D16</f>
        <v>1.6012007851287382</v>
      </c>
      <c r="F16" s="162">
        <f>E16/E14</f>
        <v>2.0599985837131061</v>
      </c>
      <c r="G16" s="43"/>
      <c r="H16" s="30"/>
      <c r="I16" s="30"/>
      <c r="K16" s="30"/>
      <c r="L16" s="30"/>
      <c r="M16" s="30"/>
      <c r="N16" s="30"/>
      <c r="O16" s="30"/>
      <c r="P16" s="30"/>
      <c r="Q16" s="30"/>
    </row>
    <row r="17" spans="2:17" ht="15" thickBot="1" x14ac:dyDescent="0.25">
      <c r="B17" s="138" t="s">
        <v>3</v>
      </c>
      <c r="C17" s="154">
        <v>94.41</v>
      </c>
      <c r="D17" s="154">
        <v>100.86799999999999</v>
      </c>
      <c r="E17" s="159">
        <f>C17/D17</f>
        <v>0.93597573065788953</v>
      </c>
      <c r="F17" s="163">
        <f>E17/E14</f>
        <v>1.2041642106677271</v>
      </c>
      <c r="G17" s="43"/>
      <c r="H17" s="30"/>
      <c r="I17" s="30"/>
      <c r="K17" s="30"/>
      <c r="L17" s="30"/>
      <c r="M17" s="30"/>
      <c r="N17" s="30"/>
      <c r="O17" s="30"/>
      <c r="P17" s="30"/>
      <c r="Q17" s="30"/>
    </row>
    <row r="18" spans="2:17" x14ac:dyDescent="0.2">
      <c r="G18" s="43"/>
      <c r="H18" s="30"/>
      <c r="I18" s="30"/>
      <c r="K18" s="30"/>
      <c r="L18" s="30"/>
      <c r="M18" s="30"/>
      <c r="N18" s="30"/>
      <c r="O18" s="30"/>
      <c r="P18" s="30"/>
      <c r="Q18" s="30"/>
    </row>
    <row r="19" spans="2:17" x14ac:dyDescent="0.2">
      <c r="H19" s="30"/>
      <c r="I19" s="30"/>
      <c r="K19" s="30"/>
      <c r="L19" s="30"/>
      <c r="M19" s="30"/>
      <c r="N19" s="30"/>
      <c r="O19" s="30"/>
      <c r="P19" s="30"/>
      <c r="Q19" s="30"/>
    </row>
    <row r="20" spans="2:17" x14ac:dyDescent="0.2">
      <c r="H20" s="30"/>
      <c r="I20" s="30"/>
      <c r="K20" s="30"/>
      <c r="L20" s="30"/>
      <c r="M20" s="30"/>
      <c r="N20" s="30"/>
      <c r="O20" s="30"/>
      <c r="P20" s="30"/>
      <c r="Q20" s="30"/>
    </row>
    <row r="21" spans="2:17" ht="15" thickBot="1" x14ac:dyDescent="0.25">
      <c r="H21" s="30"/>
      <c r="I21" s="30"/>
      <c r="K21" s="30"/>
      <c r="L21" s="30"/>
      <c r="M21" s="30"/>
      <c r="N21" s="30"/>
      <c r="O21" s="30"/>
      <c r="P21" s="30"/>
      <c r="Q21" s="30"/>
    </row>
    <row r="22" spans="2:17" x14ac:dyDescent="0.2">
      <c r="B22" s="14" t="s">
        <v>0</v>
      </c>
      <c r="C22" s="122" t="s">
        <v>5</v>
      </c>
      <c r="D22" s="21">
        <v>1</v>
      </c>
      <c r="E22" s="21">
        <v>1</v>
      </c>
      <c r="F22" s="19">
        <v>1</v>
      </c>
      <c r="H22" s="30"/>
      <c r="I22" s="30"/>
      <c r="K22" s="30"/>
      <c r="L22" s="30"/>
      <c r="M22" s="30"/>
      <c r="N22" s="30"/>
      <c r="O22" s="30"/>
      <c r="P22" s="30"/>
      <c r="Q22" s="30"/>
    </row>
    <row r="23" spans="2:17" x14ac:dyDescent="0.2">
      <c r="C23" s="123" t="s">
        <v>1</v>
      </c>
      <c r="D23" s="71">
        <v>1.4350943560226017</v>
      </c>
      <c r="E23" s="71">
        <v>1.1423332471995833</v>
      </c>
      <c r="F23" s="146">
        <v>1.3187441202013455</v>
      </c>
      <c r="H23" s="30"/>
      <c r="I23" s="30"/>
      <c r="K23" s="30"/>
      <c r="L23" s="30"/>
      <c r="M23" s="30"/>
      <c r="N23" s="30"/>
      <c r="O23" s="30"/>
      <c r="P23" s="30"/>
      <c r="Q23" s="30"/>
    </row>
    <row r="24" spans="2:17" x14ac:dyDescent="0.2">
      <c r="C24" s="123" t="s">
        <v>2</v>
      </c>
      <c r="D24" s="71">
        <v>1.2385537741325401</v>
      </c>
      <c r="E24" s="71">
        <v>1.4262974656553995</v>
      </c>
      <c r="F24" s="146">
        <v>2.0599985837131061</v>
      </c>
      <c r="H24" s="30"/>
      <c r="I24" s="30"/>
      <c r="K24" s="30"/>
      <c r="L24" s="30"/>
      <c r="M24" s="30"/>
      <c r="N24" s="30"/>
      <c r="O24" s="30"/>
      <c r="P24" s="30"/>
      <c r="Q24" s="30"/>
    </row>
    <row r="25" spans="2:17" ht="15" thickBot="1" x14ac:dyDescent="0.25">
      <c r="C25" s="126" t="s">
        <v>3</v>
      </c>
      <c r="D25" s="147">
        <v>1.3552211089824522</v>
      </c>
      <c r="E25" s="147">
        <v>1.1519455276696451</v>
      </c>
      <c r="F25" s="148">
        <v>1.2041642106677271</v>
      </c>
      <c r="H25" s="30"/>
      <c r="I25" s="30"/>
      <c r="K25" s="30"/>
      <c r="L25" s="30"/>
      <c r="M25" s="30"/>
      <c r="N25" s="30"/>
      <c r="O25" s="30"/>
      <c r="P25" s="30"/>
      <c r="Q25" s="30"/>
    </row>
    <row r="26" spans="2:17" ht="15" thickBot="1" x14ac:dyDescent="0.25">
      <c r="D26" s="64"/>
      <c r="E26" s="64"/>
      <c r="F26" s="64"/>
      <c r="H26" s="30"/>
      <c r="I26" s="30"/>
      <c r="K26" s="30"/>
      <c r="L26" s="30"/>
      <c r="M26" s="30"/>
      <c r="N26" s="30"/>
      <c r="O26" s="30"/>
      <c r="P26" s="30"/>
      <c r="Q26" s="30"/>
    </row>
    <row r="27" spans="2:17" x14ac:dyDescent="0.2">
      <c r="B27" s="14" t="s">
        <v>29</v>
      </c>
      <c r="C27" s="122" t="s">
        <v>5</v>
      </c>
      <c r="D27" s="21">
        <f>LOG(D22,2)</f>
        <v>0</v>
      </c>
      <c r="E27" s="21">
        <f t="shared" ref="E27" si="0">LOG(E22,2)</f>
        <v>0</v>
      </c>
      <c r="F27" s="19">
        <v>0</v>
      </c>
      <c r="H27" s="30"/>
      <c r="I27" s="30"/>
      <c r="K27" s="30"/>
      <c r="L27" s="30"/>
      <c r="M27" s="30"/>
      <c r="N27" s="30"/>
      <c r="O27" s="30"/>
      <c r="P27" s="30"/>
      <c r="Q27" s="30"/>
    </row>
    <row r="28" spans="2:17" x14ac:dyDescent="0.2">
      <c r="C28" s="123" t="s">
        <v>1</v>
      </c>
      <c r="D28" s="71">
        <f>LOG(D23,2)</f>
        <v>0.5211455957794866</v>
      </c>
      <c r="E28" s="71">
        <f t="shared" ref="E28:E30" si="1">LOG(E23,2)</f>
        <v>0.19198358235442664</v>
      </c>
      <c r="F28" s="146">
        <f>LOG(F23,2)</f>
        <v>0.3991646613835983</v>
      </c>
      <c r="H28" s="30"/>
      <c r="I28" s="30"/>
      <c r="K28" s="30"/>
      <c r="L28" s="30"/>
      <c r="M28" s="30"/>
      <c r="N28" s="30"/>
      <c r="O28" s="30"/>
      <c r="P28" s="30"/>
      <c r="Q28" s="30"/>
    </row>
    <row r="29" spans="2:17" x14ac:dyDescent="0.2">
      <c r="C29" s="123" t="s">
        <v>2</v>
      </c>
      <c r="D29" s="71">
        <f>LOG(D24,2)</f>
        <v>0.30865650725216931</v>
      </c>
      <c r="E29" s="71">
        <f t="shared" si="1"/>
        <v>0.51227489866203735</v>
      </c>
      <c r="F29" s="146">
        <f>LOG(F24,2)</f>
        <v>1.0426433455294739</v>
      </c>
      <c r="H29" s="30"/>
      <c r="I29" s="30"/>
      <c r="K29" s="30"/>
      <c r="L29" s="30"/>
      <c r="M29" s="30"/>
      <c r="N29" s="30"/>
      <c r="O29" s="30"/>
      <c r="P29" s="30"/>
      <c r="Q29" s="30"/>
    </row>
    <row r="30" spans="2:17" ht="15" thickBot="1" x14ac:dyDescent="0.25">
      <c r="C30" s="126" t="s">
        <v>3</v>
      </c>
      <c r="D30" s="147">
        <f>LOG(D25,2)</f>
        <v>0.43852825143794821</v>
      </c>
      <c r="E30" s="147">
        <f t="shared" si="1"/>
        <v>0.20407249731935742</v>
      </c>
      <c r="F30" s="148">
        <f>LOG(F25,2)</f>
        <v>0.26803214439158951</v>
      </c>
      <c r="H30" s="30"/>
      <c r="I30" s="30"/>
      <c r="K30" s="30"/>
      <c r="L30" s="30"/>
      <c r="M30" s="30"/>
      <c r="N30" s="30"/>
      <c r="O30" s="30"/>
      <c r="P30" s="30"/>
      <c r="Q30" s="30"/>
    </row>
    <row r="31" spans="2:17" x14ac:dyDescent="0.2">
      <c r="F31" s="43"/>
      <c r="H31" s="30"/>
      <c r="I31" s="30"/>
      <c r="K31" s="30"/>
      <c r="L31" s="30"/>
      <c r="M31" s="30"/>
      <c r="N31" s="30"/>
      <c r="O31" s="30"/>
      <c r="P31" s="30"/>
      <c r="Q31" s="30"/>
    </row>
    <row r="32" spans="2:17" ht="15" thickBot="1" x14ac:dyDescent="0.25">
      <c r="B32" s="14" t="s">
        <v>29</v>
      </c>
      <c r="H32" s="30"/>
      <c r="I32" s="30"/>
      <c r="K32" s="30"/>
      <c r="L32" s="30"/>
      <c r="M32" s="30"/>
      <c r="N32" s="30"/>
      <c r="O32" s="30"/>
      <c r="P32" s="30"/>
      <c r="Q32" s="30"/>
    </row>
    <row r="33" spans="2:17" ht="15" x14ac:dyDescent="0.25">
      <c r="B33" s="14" t="s">
        <v>65</v>
      </c>
      <c r="C33" s="93" t="s">
        <v>5</v>
      </c>
      <c r="D33" s="94" t="s">
        <v>1</v>
      </c>
      <c r="E33" s="94" t="s">
        <v>2</v>
      </c>
      <c r="F33" s="95" t="s">
        <v>3</v>
      </c>
      <c r="H33" s="25" t="s">
        <v>7</v>
      </c>
      <c r="I33" s="30"/>
      <c r="K33" s="30"/>
      <c r="L33" s="30"/>
      <c r="M33" s="30"/>
      <c r="N33" s="30"/>
      <c r="O33" s="30"/>
      <c r="P33" s="139"/>
      <c r="Q33" s="30"/>
    </row>
    <row r="34" spans="2:17" x14ac:dyDescent="0.2">
      <c r="C34" s="96">
        <v>0</v>
      </c>
      <c r="D34" s="71">
        <v>0.5211455957794866</v>
      </c>
      <c r="E34" s="71">
        <v>0.30865650725216931</v>
      </c>
      <c r="F34" s="149">
        <v>0.43852825143794821</v>
      </c>
      <c r="H34" s="25" t="s">
        <v>6</v>
      </c>
      <c r="I34" s="30"/>
      <c r="K34" s="30"/>
      <c r="L34" s="30"/>
      <c r="M34" s="30"/>
      <c r="N34" s="30"/>
      <c r="O34" s="30"/>
      <c r="P34" s="30"/>
      <c r="Q34" s="30"/>
    </row>
    <row r="35" spans="2:17" x14ac:dyDescent="0.2">
      <c r="C35" s="96">
        <v>0</v>
      </c>
      <c r="D35" s="71">
        <v>0.19198358235442664</v>
      </c>
      <c r="E35" s="71">
        <v>0.51227489866203735</v>
      </c>
      <c r="F35" s="149">
        <v>0.20407249731935742</v>
      </c>
      <c r="H35" s="25" t="s">
        <v>9</v>
      </c>
      <c r="I35" s="30"/>
      <c r="K35" s="30"/>
      <c r="L35" s="30"/>
      <c r="M35" s="30"/>
      <c r="N35" s="30"/>
      <c r="O35" s="30"/>
      <c r="P35" s="30"/>
      <c r="Q35" s="30"/>
    </row>
    <row r="36" spans="2:17" ht="15" thickBot="1" x14ac:dyDescent="0.25">
      <c r="C36" s="98">
        <v>0</v>
      </c>
      <c r="D36" s="147">
        <v>0.3991646613835983</v>
      </c>
      <c r="E36" s="147">
        <v>1.0426433455294739</v>
      </c>
      <c r="F36" s="150">
        <v>0.26803214439158951</v>
      </c>
      <c r="H36" s="25">
        <v>0.61240000000000006</v>
      </c>
      <c r="I36" s="30"/>
      <c r="K36" s="30"/>
      <c r="L36" s="30"/>
      <c r="M36" s="30"/>
      <c r="N36" s="30"/>
      <c r="O36" s="30"/>
      <c r="P36" s="30"/>
      <c r="Q36" s="30"/>
    </row>
    <row r="37" spans="2:17" x14ac:dyDescent="0.2">
      <c r="C37" s="20"/>
      <c r="D37" s="20"/>
      <c r="E37" s="20"/>
      <c r="F37" s="20"/>
      <c r="I37" s="30"/>
      <c r="K37" s="30"/>
      <c r="L37" s="30"/>
      <c r="M37" s="30"/>
      <c r="N37" s="30"/>
      <c r="O37" s="30"/>
      <c r="P37" s="30"/>
      <c r="Q37" s="30"/>
    </row>
    <row r="38" spans="2:17" ht="15" x14ac:dyDescent="0.25">
      <c r="B38" s="14" t="s">
        <v>25</v>
      </c>
      <c r="D38" s="14" t="s">
        <v>8</v>
      </c>
      <c r="E38" s="14" t="s">
        <v>6</v>
      </c>
      <c r="F38" s="14" t="s">
        <v>8</v>
      </c>
      <c r="H38" s="30"/>
      <c r="I38" s="30"/>
      <c r="K38" s="139"/>
      <c r="L38" s="30"/>
      <c r="M38" s="140"/>
      <c r="N38" s="140"/>
      <c r="O38" s="140"/>
      <c r="P38" s="30"/>
      <c r="Q38" s="30"/>
    </row>
    <row r="39" spans="2:17" ht="15" x14ac:dyDescent="0.25">
      <c r="D39" s="14">
        <v>0.15690000000000001</v>
      </c>
      <c r="E39" s="14">
        <v>1.9400000000000001E-2</v>
      </c>
      <c r="F39" s="14">
        <v>0.26929999999999998</v>
      </c>
      <c r="H39" s="30"/>
      <c r="I39" s="30"/>
      <c r="K39" s="30"/>
      <c r="L39" s="139"/>
      <c r="M39" s="140"/>
      <c r="N39" s="140"/>
      <c r="O39" s="140"/>
      <c r="P39" s="30"/>
      <c r="Q39" s="30"/>
    </row>
    <row r="40" spans="2:17" x14ac:dyDescent="0.2">
      <c r="H40" s="30"/>
      <c r="I40" s="30"/>
      <c r="K40" s="30"/>
      <c r="L40" s="30"/>
      <c r="M40" s="30"/>
      <c r="N40" s="30"/>
      <c r="O40" s="30"/>
      <c r="P40" s="30"/>
      <c r="Q40" s="30"/>
    </row>
    <row r="41" spans="2:17" x14ac:dyDescent="0.2">
      <c r="H41" s="30"/>
      <c r="I41" s="30"/>
      <c r="K41" s="30"/>
      <c r="L41" s="30"/>
      <c r="M41" s="30"/>
      <c r="N41" s="30"/>
      <c r="O41" s="30"/>
      <c r="P41" s="30"/>
      <c r="Q41" s="30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19" workbookViewId="0">
      <selection activeCell="U5" sqref="U5"/>
    </sheetView>
  </sheetViews>
  <sheetFormatPr defaultRowHeight="14.25" x14ac:dyDescent="0.2"/>
  <cols>
    <col min="1" max="1" width="11.42578125" style="14" bestFit="1" customWidth="1"/>
    <col min="2" max="2" width="9.5703125" style="14" bestFit="1" customWidth="1"/>
    <col min="3" max="5" width="13.7109375" style="14" bestFit="1" customWidth="1"/>
    <col min="6" max="6" width="6.140625" style="14" bestFit="1" customWidth="1"/>
    <col min="7" max="7" width="7.140625" style="14" bestFit="1" customWidth="1"/>
    <col min="8" max="13" width="13.7109375" style="14" bestFit="1" customWidth="1"/>
    <col min="14" max="14" width="9.140625" style="14"/>
    <col min="15" max="15" width="9.5703125" style="14" bestFit="1" customWidth="1"/>
    <col min="16" max="16" width="14.42578125" style="14" bestFit="1" customWidth="1"/>
    <col min="17" max="19" width="13.7109375" style="14" bestFit="1" customWidth="1"/>
    <col min="20" max="20" width="9.140625" style="14"/>
    <col min="21" max="22" width="13.7109375" style="14" bestFit="1" customWidth="1"/>
    <col min="23" max="24" width="9.140625" style="14"/>
    <col min="25" max="30" width="9.140625" style="30"/>
    <col min="31" max="16384" width="9.140625" style="14"/>
  </cols>
  <sheetData>
    <row r="1" spans="1:24" x14ac:dyDescent="0.2">
      <c r="A1" s="43" t="s">
        <v>156</v>
      </c>
      <c r="W1" s="17"/>
      <c r="X1" s="17"/>
    </row>
    <row r="2" spans="1:24" ht="15" thickBot="1" x14ac:dyDescent="0.25">
      <c r="B2" s="164" t="s">
        <v>60</v>
      </c>
      <c r="C2" s="165"/>
      <c r="D2" s="165"/>
      <c r="E2" s="165"/>
      <c r="F2" s="165"/>
      <c r="G2" s="110"/>
      <c r="I2" s="14" t="s">
        <v>0</v>
      </c>
      <c r="O2" s="14" t="s">
        <v>4</v>
      </c>
      <c r="T2" s="192"/>
      <c r="W2" s="17"/>
    </row>
    <row r="3" spans="1:24" x14ac:dyDescent="0.2">
      <c r="B3" s="166" t="s">
        <v>5</v>
      </c>
      <c r="C3" s="167">
        <v>0.104</v>
      </c>
      <c r="D3" s="168">
        <v>0.106</v>
      </c>
      <c r="E3" s="168">
        <v>0.106</v>
      </c>
      <c r="F3" s="169">
        <v>0.109</v>
      </c>
      <c r="G3" s="110"/>
      <c r="I3" s="93" t="s">
        <v>5</v>
      </c>
      <c r="J3" s="94">
        <v>1</v>
      </c>
      <c r="K3" s="94">
        <v>1</v>
      </c>
      <c r="L3" s="94">
        <v>1</v>
      </c>
      <c r="M3" s="95">
        <v>1</v>
      </c>
      <c r="O3" s="93" t="s">
        <v>5</v>
      </c>
      <c r="P3" s="93">
        <f t="shared" ref="P3:S6" si="0">LOG(J3,2)</f>
        <v>0</v>
      </c>
      <c r="Q3" s="94">
        <f t="shared" si="0"/>
        <v>0</v>
      </c>
      <c r="R3" s="94">
        <f t="shared" si="0"/>
        <v>0</v>
      </c>
      <c r="S3" s="95">
        <f t="shared" si="0"/>
        <v>0</v>
      </c>
      <c r="T3" s="192"/>
      <c r="U3" s="14">
        <f>AVERAGE(J3:M3)</f>
        <v>1</v>
      </c>
      <c r="V3" s="14">
        <f>AVERAGE(P3:S3)</f>
        <v>0</v>
      </c>
      <c r="W3" s="17"/>
    </row>
    <row r="4" spans="1:24" x14ac:dyDescent="0.2">
      <c r="B4" s="170" t="s">
        <v>1</v>
      </c>
      <c r="C4" s="171">
        <v>0.112</v>
      </c>
      <c r="D4" s="66">
        <v>0.114</v>
      </c>
      <c r="E4" s="66">
        <v>0.122</v>
      </c>
      <c r="F4" s="172">
        <v>0.122</v>
      </c>
      <c r="G4" s="110"/>
      <c r="I4" s="96" t="s">
        <v>1</v>
      </c>
      <c r="J4" s="69">
        <f>C4/C3</f>
        <v>1.0769230769230771</v>
      </c>
      <c r="K4" s="69">
        <f>D4/D3</f>
        <v>1.0754716981132075</v>
      </c>
      <c r="L4" s="69">
        <f>E4/E3</f>
        <v>1.1509433962264151</v>
      </c>
      <c r="M4" s="69">
        <f>F4/F3</f>
        <v>1.1192660550458715</v>
      </c>
      <c r="O4" s="96" t="s">
        <v>1</v>
      </c>
      <c r="P4" s="96">
        <f>LOG(J4,2)</f>
        <v>0.10691520391651219</v>
      </c>
      <c r="Q4" s="69">
        <f>LOG(K4,2)</f>
        <v>0.10496955960154247</v>
      </c>
      <c r="R4" s="69">
        <f>LOG(L4,2)</f>
        <v>0.20281688299968706</v>
      </c>
      <c r="S4" s="97">
        <f t="shared" si="0"/>
        <v>0.16255301278595985</v>
      </c>
      <c r="T4" s="193"/>
      <c r="U4" s="14">
        <f>AVERAGE(J4:M4)</f>
        <v>1.1056510565771429</v>
      </c>
      <c r="V4" s="14">
        <f>AVERAGE(P4:S4)</f>
        <v>0.14431366482592539</v>
      </c>
      <c r="W4" s="17"/>
    </row>
    <row r="5" spans="1:24" x14ac:dyDescent="0.2">
      <c r="B5" s="170" t="s">
        <v>2</v>
      </c>
      <c r="C5" s="171">
        <v>0.11700000000000001</v>
      </c>
      <c r="D5" s="66">
        <v>0.11899999999999999</v>
      </c>
      <c r="E5" s="66">
        <v>0.11899999999999999</v>
      </c>
      <c r="F5" s="172">
        <v>0.11899999999999999</v>
      </c>
      <c r="G5" s="110"/>
      <c r="I5" s="96" t="s">
        <v>2</v>
      </c>
      <c r="J5" s="69">
        <f>C5/C3</f>
        <v>1.1250000000000002</v>
      </c>
      <c r="K5" s="69">
        <f>D5/D3</f>
        <v>1.1226415094339623</v>
      </c>
      <c r="L5" s="69">
        <f>E5/E3</f>
        <v>1.1226415094339623</v>
      </c>
      <c r="M5" s="69">
        <f>F5/F3</f>
        <v>1.0917431192660549</v>
      </c>
      <c r="O5" s="96" t="s">
        <v>2</v>
      </c>
      <c r="P5" s="96">
        <f>LOG(J5,2)</f>
        <v>0.16992500144231265</v>
      </c>
      <c r="Q5" s="69">
        <f t="shared" si="0"/>
        <v>0.16689730874474445</v>
      </c>
      <c r="R5" s="69">
        <f t="shared" si="0"/>
        <v>0.16689730874474445</v>
      </c>
      <c r="S5" s="97">
        <f t="shared" si="0"/>
        <v>0.12663343853101702</v>
      </c>
      <c r="T5" s="193"/>
      <c r="U5" s="14">
        <f>AVERAGE(J5:M5)</f>
        <v>1.1155065345334949</v>
      </c>
      <c r="V5" s="14">
        <f>AVERAGE(P5:S5)</f>
        <v>0.15758826436570467</v>
      </c>
      <c r="W5" s="17"/>
    </row>
    <row r="6" spans="1:24" ht="15" thickBot="1" x14ac:dyDescent="0.25">
      <c r="B6" s="173" t="s">
        <v>3</v>
      </c>
      <c r="C6" s="174">
        <v>0.126</v>
      </c>
      <c r="D6" s="175">
        <v>0.126</v>
      </c>
      <c r="E6" s="175">
        <v>0.13100000000000001</v>
      </c>
      <c r="F6" s="176">
        <v>0.125</v>
      </c>
      <c r="G6" s="110"/>
      <c r="I6" s="98" t="s">
        <v>3</v>
      </c>
      <c r="J6" s="69">
        <f>C6/C3</f>
        <v>1.2115384615384617</v>
      </c>
      <c r="K6" s="69">
        <f>D6/D3</f>
        <v>1.1886792452830188</v>
      </c>
      <c r="L6" s="69">
        <f>E6/E3</f>
        <v>1.2358490566037736</v>
      </c>
      <c r="M6" s="69">
        <f>F6/F3</f>
        <v>1.1467889908256881</v>
      </c>
      <c r="O6" s="98" t="s">
        <v>3</v>
      </c>
      <c r="P6" s="98">
        <f t="shared" si="0"/>
        <v>0.27684020535882448</v>
      </c>
      <c r="Q6" s="99">
        <f t="shared" si="0"/>
        <v>0.24935946893671726</v>
      </c>
      <c r="R6" s="99">
        <f t="shared" si="0"/>
        <v>0.30550254697425117</v>
      </c>
      <c r="S6" s="100">
        <f t="shared" si="0"/>
        <v>0.19759995988516069</v>
      </c>
      <c r="T6" s="193"/>
      <c r="U6" s="14">
        <f>AVERAGE(J6:M6)</f>
        <v>1.1957139385627356</v>
      </c>
      <c r="V6" s="14">
        <f>AVERAGE(P6:S6)</f>
        <v>0.25732554528873841</v>
      </c>
      <c r="W6" s="17"/>
    </row>
    <row r="7" spans="1:24" x14ac:dyDescent="0.2">
      <c r="W7" s="17"/>
    </row>
    <row r="8" spans="1:24" x14ac:dyDescent="0.2">
      <c r="W8" s="17"/>
    </row>
    <row r="9" spans="1:24" x14ac:dyDescent="0.2">
      <c r="A9" s="63"/>
      <c r="W9" s="17"/>
    </row>
    <row r="10" spans="1:24" ht="15" thickBot="1" x14ac:dyDescent="0.25">
      <c r="B10" s="164" t="s">
        <v>61</v>
      </c>
      <c r="T10" s="193"/>
      <c r="W10" s="17"/>
    </row>
    <row r="11" spans="1:24" x14ac:dyDescent="0.2">
      <c r="B11" s="54" t="s">
        <v>26</v>
      </c>
      <c r="C11" s="177">
        <v>0.17075000000000001</v>
      </c>
      <c r="D11" s="141">
        <v>0.15875</v>
      </c>
      <c r="E11" s="141">
        <v>0.16275000000000001</v>
      </c>
      <c r="F11" s="142">
        <v>0.12175000000000001</v>
      </c>
      <c r="G11" s="74"/>
      <c r="I11" s="93" t="s">
        <v>5</v>
      </c>
      <c r="J11" s="94">
        <v>1</v>
      </c>
      <c r="K11" s="94">
        <v>1</v>
      </c>
      <c r="L11" s="94">
        <v>1</v>
      </c>
      <c r="M11" s="95">
        <v>1</v>
      </c>
      <c r="O11" s="93" t="s">
        <v>5</v>
      </c>
      <c r="P11" s="93">
        <f t="shared" ref="P11:S14" si="1">LOG(J11,2)</f>
        <v>0</v>
      </c>
      <c r="Q11" s="94">
        <f t="shared" si="1"/>
        <v>0</v>
      </c>
      <c r="R11" s="94">
        <f t="shared" si="1"/>
        <v>0</v>
      </c>
      <c r="S11" s="95">
        <f t="shared" si="1"/>
        <v>0</v>
      </c>
      <c r="T11" s="178"/>
      <c r="U11" s="14">
        <f>AVERAGE(J11:M11)</f>
        <v>1</v>
      </c>
      <c r="V11" s="14">
        <f>AVERAGE(P11:S11)</f>
        <v>0</v>
      </c>
      <c r="W11" s="17"/>
    </row>
    <row r="12" spans="1:24" x14ac:dyDescent="0.2">
      <c r="B12" s="56" t="s">
        <v>1</v>
      </c>
      <c r="C12" s="179">
        <v>0.17975000000000002</v>
      </c>
      <c r="D12" s="74">
        <v>0.19974999999999998</v>
      </c>
      <c r="E12" s="74">
        <v>0.19274999999999998</v>
      </c>
      <c r="F12" s="180">
        <v>0.18875000000000003</v>
      </c>
      <c r="G12" s="74"/>
      <c r="I12" s="96" t="s">
        <v>1</v>
      </c>
      <c r="J12" s="69">
        <f>C12/C11</f>
        <v>1.0527086383601758</v>
      </c>
      <c r="K12" s="69">
        <f>D12/D11</f>
        <v>1.258267716535433</v>
      </c>
      <c r="L12" s="69">
        <f>E12/E11</f>
        <v>1.1843317972350229</v>
      </c>
      <c r="M12" s="69">
        <f>F12/F11</f>
        <v>1.5503080082135525</v>
      </c>
      <c r="O12" s="96" t="s">
        <v>1</v>
      </c>
      <c r="P12" s="96">
        <f>LOG(J12,2)</f>
        <v>7.4106192149207509E-2</v>
      </c>
      <c r="Q12" s="69">
        <f>LOG(K12,2)</f>
        <v>0.33143891126844854</v>
      </c>
      <c r="R12" s="69">
        <f t="shared" si="1"/>
        <v>0.24407331674939864</v>
      </c>
      <c r="S12" s="97">
        <f t="shared" si="1"/>
        <v>0.63255487213009931</v>
      </c>
      <c r="T12" s="178"/>
      <c r="U12" s="14">
        <f>AVERAGE(J12:M12)</f>
        <v>1.2614040400860462</v>
      </c>
      <c r="V12" s="14">
        <f>AVERAGE(P12:S12)</f>
        <v>0.32054332307428851</v>
      </c>
      <c r="W12" s="17"/>
    </row>
    <row r="13" spans="1:24" x14ac:dyDescent="0.2">
      <c r="B13" s="56" t="s">
        <v>2</v>
      </c>
      <c r="C13" s="179">
        <v>0.18675000000000003</v>
      </c>
      <c r="D13" s="74">
        <v>0.16975000000000001</v>
      </c>
      <c r="E13" s="74">
        <v>0.16975000000000001</v>
      </c>
      <c r="F13" s="180">
        <v>0.17375000000000002</v>
      </c>
      <c r="G13" s="74"/>
      <c r="I13" s="96" t="s">
        <v>2</v>
      </c>
      <c r="J13" s="124">
        <f>C13/C11</f>
        <v>1.0937042459736457</v>
      </c>
      <c r="K13" s="124">
        <f>D13/D11</f>
        <v>1.0692913385826772</v>
      </c>
      <c r="L13" s="124">
        <f>E13/E11</f>
        <v>1.043010752688172</v>
      </c>
      <c r="M13" s="124">
        <f>F13/F11</f>
        <v>1.4271047227926077</v>
      </c>
      <c r="N13" s="43"/>
      <c r="O13" s="123" t="s">
        <v>2</v>
      </c>
      <c r="P13" s="123">
        <f>LOG(J13,2)</f>
        <v>0.12922266449914668</v>
      </c>
      <c r="Q13" s="124">
        <f t="shared" si="1"/>
        <v>9.6654982585203664E-2</v>
      </c>
      <c r="R13" s="124">
        <f t="shared" si="1"/>
        <v>6.0754031079096237E-2</v>
      </c>
      <c r="S13" s="125">
        <f t="shared" si="1"/>
        <v>0.51309120552852749</v>
      </c>
      <c r="T13" s="43"/>
      <c r="U13" s="14">
        <f>AVERAGE(J13:M13)</f>
        <v>1.1582777650092757</v>
      </c>
      <c r="V13" s="14">
        <f>AVERAGE(P13:S13)</f>
        <v>0.19993072092299352</v>
      </c>
      <c r="W13" s="17"/>
      <c r="X13" s="17"/>
    </row>
    <row r="14" spans="1:24" ht="15" thickBot="1" x14ac:dyDescent="0.25">
      <c r="B14" s="131" t="s">
        <v>3</v>
      </c>
      <c r="C14" s="181">
        <v>0.16775000000000001</v>
      </c>
      <c r="D14" s="143">
        <v>0.16575000000000001</v>
      </c>
      <c r="E14" s="143">
        <v>0.16575000000000001</v>
      </c>
      <c r="F14" s="182">
        <v>0.16575000000000001</v>
      </c>
      <c r="G14" s="74"/>
      <c r="I14" s="98" t="s">
        <v>3</v>
      </c>
      <c r="J14" s="124">
        <f>C14/C11</f>
        <v>0.98243045387994143</v>
      </c>
      <c r="K14" s="124">
        <f>D14/D11</f>
        <v>1.0440944881889764</v>
      </c>
      <c r="L14" s="124">
        <f>E14/E11</f>
        <v>1.0184331797235022</v>
      </c>
      <c r="M14" s="124">
        <f>F14/F11</f>
        <v>1.3613963039014374</v>
      </c>
      <c r="N14" s="43"/>
      <c r="O14" s="126" t="s">
        <v>3</v>
      </c>
      <c r="P14" s="126">
        <f>LOG(J14,2)</f>
        <v>-2.5572812089906933E-2</v>
      </c>
      <c r="Q14" s="127">
        <f t="shared" si="1"/>
        <v>6.2252278453059626E-2</v>
      </c>
      <c r="R14" s="127">
        <f t="shared" si="1"/>
        <v>2.6351326946952143E-2</v>
      </c>
      <c r="S14" s="128">
        <f t="shared" si="1"/>
        <v>0.44508709803024565</v>
      </c>
      <c r="U14" s="14">
        <f>AVERAGE(J14:M14)</f>
        <v>1.1015886064234643</v>
      </c>
      <c r="V14" s="14">
        <f>AVERAGE(P14:S14)</f>
        <v>0.12702947283508761</v>
      </c>
      <c r="W14" s="17"/>
      <c r="X14" s="17"/>
    </row>
    <row r="15" spans="1:24" x14ac:dyDescent="0.2">
      <c r="G15" s="74"/>
      <c r="J15" s="43"/>
      <c r="K15" s="43"/>
      <c r="L15" s="43"/>
      <c r="M15" s="43"/>
      <c r="N15" s="43"/>
      <c r="O15" s="43"/>
      <c r="P15" s="43"/>
      <c r="Q15" s="43"/>
      <c r="R15" s="43"/>
      <c r="S15" s="43"/>
      <c r="W15" s="17"/>
      <c r="X15" s="17"/>
    </row>
    <row r="16" spans="1:24" x14ac:dyDescent="0.2">
      <c r="W16" s="17"/>
      <c r="X16" s="17"/>
    </row>
    <row r="17" spans="1:24" x14ac:dyDescent="0.2">
      <c r="W17" s="17"/>
      <c r="X17" s="17"/>
    </row>
    <row r="18" spans="1:24" ht="15" thickBot="1" x14ac:dyDescent="0.25">
      <c r="B18" s="164" t="s">
        <v>62</v>
      </c>
      <c r="W18" s="17"/>
      <c r="X18" s="17"/>
    </row>
    <row r="19" spans="1:24" x14ac:dyDescent="0.2">
      <c r="B19" s="54" t="s">
        <v>26</v>
      </c>
      <c r="C19" s="183">
        <v>0.107</v>
      </c>
      <c r="D19" s="184">
        <v>0.10199999999999999</v>
      </c>
      <c r="E19" s="184">
        <v>0.104</v>
      </c>
      <c r="F19" s="185">
        <v>0.109</v>
      </c>
      <c r="G19" s="110"/>
      <c r="I19" s="93" t="s">
        <v>5</v>
      </c>
      <c r="J19" s="94">
        <v>1</v>
      </c>
      <c r="K19" s="94">
        <v>1</v>
      </c>
      <c r="L19" s="94">
        <v>1</v>
      </c>
      <c r="M19" s="95">
        <v>1</v>
      </c>
      <c r="O19" s="93" t="s">
        <v>5</v>
      </c>
      <c r="P19" s="93">
        <f t="shared" ref="P19:S22" si="2">LOG(J19,2)</f>
        <v>0</v>
      </c>
      <c r="Q19" s="94">
        <f t="shared" si="2"/>
        <v>0</v>
      </c>
      <c r="R19" s="94">
        <f t="shared" si="2"/>
        <v>0</v>
      </c>
      <c r="S19" s="95">
        <f t="shared" si="2"/>
        <v>0</v>
      </c>
      <c r="U19" s="14">
        <f>AVERAGE(J19:M19)</f>
        <v>1</v>
      </c>
      <c r="V19" s="14">
        <f>AVERAGE(P19:S19)</f>
        <v>0</v>
      </c>
      <c r="W19" s="17"/>
      <c r="X19" s="17"/>
    </row>
    <row r="20" spans="1:24" x14ac:dyDescent="0.2">
      <c r="B20" s="56" t="s">
        <v>1</v>
      </c>
      <c r="C20" s="186">
        <v>0.13800000000000001</v>
      </c>
      <c r="D20" s="187">
        <v>0.129</v>
      </c>
      <c r="E20" s="187">
        <v>0.127</v>
      </c>
      <c r="F20" s="188">
        <v>0.123</v>
      </c>
      <c r="G20" s="110"/>
      <c r="I20" s="96" t="s">
        <v>1</v>
      </c>
      <c r="J20" s="69">
        <f>C20/C19</f>
        <v>1.2897196261682244</v>
      </c>
      <c r="K20" s="69">
        <f>D20/D19</f>
        <v>1.2647058823529413</v>
      </c>
      <c r="L20" s="69">
        <f>E20/E19</f>
        <v>1.2211538461538463</v>
      </c>
      <c r="M20" s="69">
        <f>F20/F19</f>
        <v>1.128440366972477</v>
      </c>
      <c r="O20" s="96" t="s">
        <v>1</v>
      </c>
      <c r="P20" s="96">
        <f t="shared" si="2"/>
        <v>0.3670574703770223</v>
      </c>
      <c r="Q20" s="69">
        <f t="shared" si="2"/>
        <v>0.3388019134517587</v>
      </c>
      <c r="R20" s="69">
        <f t="shared" si="2"/>
        <v>0.28824496863107379</v>
      </c>
      <c r="S20" s="97">
        <f t="shared" si="2"/>
        <v>0.17433018056231339</v>
      </c>
      <c r="U20" s="14">
        <f>AVERAGE(J20:M20)</f>
        <v>1.2260049304118723</v>
      </c>
      <c r="V20" s="14">
        <f>AVERAGE(P20:S20)</f>
        <v>0.29210863325554204</v>
      </c>
      <c r="W20" s="17"/>
      <c r="X20" s="17"/>
    </row>
    <row r="21" spans="1:24" x14ac:dyDescent="0.2">
      <c r="B21" s="56" t="s">
        <v>2</v>
      </c>
      <c r="C21" s="186">
        <v>0.11600000000000001</v>
      </c>
      <c r="D21" s="187">
        <v>0.126</v>
      </c>
      <c r="E21" s="187">
        <v>0.11799999999999999</v>
      </c>
      <c r="F21" s="188">
        <v>0.111</v>
      </c>
      <c r="G21" s="110"/>
      <c r="I21" s="96" t="s">
        <v>2</v>
      </c>
      <c r="J21" s="124">
        <f>C21/C19</f>
        <v>1.0841121495327104</v>
      </c>
      <c r="K21" s="124">
        <f>D21/D19</f>
        <v>1.2352941176470589</v>
      </c>
      <c r="L21" s="124">
        <f>E21/E19</f>
        <v>1.1346153846153846</v>
      </c>
      <c r="M21" s="124">
        <f>F21/F19</f>
        <v>1.0183486238532111</v>
      </c>
      <c r="N21" s="43"/>
      <c r="O21" s="123" t="s">
        <v>2</v>
      </c>
      <c r="P21" s="123">
        <f t="shared" si="2"/>
        <v>0.11651400872642535</v>
      </c>
      <c r="Q21" s="124">
        <f t="shared" si="2"/>
        <v>0.30485458152842093</v>
      </c>
      <c r="R21" s="124">
        <f t="shared" si="2"/>
        <v>0.18220333122074905</v>
      </c>
      <c r="S21" s="125">
        <f t="shared" si="2"/>
        <v>2.6231541573179768E-2</v>
      </c>
      <c r="U21" s="14">
        <f>AVERAGE(J21:M21)</f>
        <v>1.1180925689120913</v>
      </c>
      <c r="V21" s="14">
        <f>AVERAGE(P21:S21)</f>
        <v>0.15745086576219378</v>
      </c>
      <c r="W21" s="17"/>
      <c r="X21" s="17"/>
    </row>
    <row r="22" spans="1:24" ht="15" thickBot="1" x14ac:dyDescent="0.25">
      <c r="B22" s="131" t="s">
        <v>3</v>
      </c>
      <c r="C22" s="189">
        <v>0.11799999999999999</v>
      </c>
      <c r="D22" s="190">
        <v>0.115</v>
      </c>
      <c r="E22" s="190">
        <v>0.11899999999999999</v>
      </c>
      <c r="F22" s="191">
        <v>0.114</v>
      </c>
      <c r="G22" s="110"/>
      <c r="I22" s="98" t="s">
        <v>3</v>
      </c>
      <c r="J22" s="124">
        <f>C22/C19</f>
        <v>1.1028037383177569</v>
      </c>
      <c r="K22" s="124">
        <f>D22/D19</f>
        <v>1.1274509803921571</v>
      </c>
      <c r="L22" s="124">
        <f>E22/E19</f>
        <v>1.1442307692307692</v>
      </c>
      <c r="M22" s="124">
        <f>F22/F19</f>
        <v>1.0458715596330275</v>
      </c>
      <c r="N22" s="43"/>
      <c r="O22" s="126" t="s">
        <v>3</v>
      </c>
      <c r="P22" s="126">
        <f t="shared" si="2"/>
        <v>0.14117606296069418</v>
      </c>
      <c r="Q22" s="127">
        <f t="shared" si="2"/>
        <v>0.1730647089728799</v>
      </c>
      <c r="R22" s="127">
        <f t="shared" si="2"/>
        <v>0.19437804516685128</v>
      </c>
      <c r="S22" s="128">
        <f t="shared" si="2"/>
        <v>6.4705689387815249E-2</v>
      </c>
      <c r="U22" s="14">
        <f>AVERAGE(J22:M22)</f>
        <v>1.1050892618934278</v>
      </c>
      <c r="V22" s="14">
        <f>AVERAGE(P22:S22)</f>
        <v>0.14333112662206016</v>
      </c>
    </row>
    <row r="23" spans="1:24" x14ac:dyDescent="0.2">
      <c r="G23" s="110"/>
      <c r="W23" s="17"/>
      <c r="X23" s="17"/>
    </row>
    <row r="24" spans="1:24" x14ac:dyDescent="0.2">
      <c r="W24" s="17"/>
      <c r="X24" s="17"/>
    </row>
    <row r="25" spans="1:24" ht="15" thickBot="1" x14ac:dyDescent="0.25">
      <c r="W25" s="17"/>
      <c r="X25" s="17"/>
    </row>
    <row r="26" spans="1:24" x14ac:dyDescent="0.2">
      <c r="A26" s="14" t="s">
        <v>63</v>
      </c>
      <c r="B26" s="93" t="s">
        <v>5</v>
      </c>
      <c r="C26" s="94">
        <v>1</v>
      </c>
      <c r="D26" s="94">
        <v>1</v>
      </c>
      <c r="E26" s="95">
        <v>1</v>
      </c>
      <c r="W26" s="17"/>
      <c r="X26" s="17"/>
    </row>
    <row r="27" spans="1:24" x14ac:dyDescent="0.2">
      <c r="B27" s="96" t="s">
        <v>1</v>
      </c>
      <c r="C27" s="69">
        <v>1.10565105657714</v>
      </c>
      <c r="D27" s="69">
        <v>1.2614040400860462</v>
      </c>
      <c r="E27" s="97">
        <v>1.2260049304118701</v>
      </c>
      <c r="W27" s="17"/>
      <c r="X27" s="17"/>
    </row>
    <row r="28" spans="1:24" x14ac:dyDescent="0.2">
      <c r="B28" s="96" t="s">
        <v>2</v>
      </c>
      <c r="C28" s="69">
        <v>1.1155065345334949</v>
      </c>
      <c r="D28" s="69">
        <v>1.1582777650092757</v>
      </c>
      <c r="E28" s="97">
        <v>1.1180925689120913</v>
      </c>
      <c r="W28" s="17"/>
      <c r="X28" s="17"/>
    </row>
    <row r="29" spans="1:24" ht="15" thickBot="1" x14ac:dyDescent="0.25">
      <c r="B29" s="98" t="s">
        <v>3</v>
      </c>
      <c r="C29" s="99">
        <v>1.1957139385627356</v>
      </c>
      <c r="D29" s="99">
        <v>1.1015886064234643</v>
      </c>
      <c r="E29" s="100">
        <v>1.1050892618934278</v>
      </c>
      <c r="I29" s="17"/>
      <c r="J29" s="17"/>
      <c r="K29" s="17"/>
      <c r="L29" s="17"/>
      <c r="W29" s="17"/>
      <c r="X29" s="17"/>
    </row>
    <row r="30" spans="1:24" ht="15" thickBot="1" x14ac:dyDescent="0.25">
      <c r="I30" s="17"/>
      <c r="J30" s="17"/>
      <c r="K30" s="17"/>
      <c r="L30" s="17"/>
    </row>
    <row r="31" spans="1:24" x14ac:dyDescent="0.2">
      <c r="A31" s="14" t="s">
        <v>64</v>
      </c>
      <c r="B31" s="93" t="s">
        <v>5</v>
      </c>
      <c r="C31" s="94">
        <f t="shared" ref="C31:E34" si="3">LOG(C26,2)</f>
        <v>0</v>
      </c>
      <c r="D31" s="94">
        <f t="shared" si="3"/>
        <v>0</v>
      </c>
      <c r="E31" s="95">
        <f t="shared" si="3"/>
        <v>0</v>
      </c>
      <c r="G31" s="14" t="s">
        <v>5</v>
      </c>
      <c r="H31" s="14" t="s">
        <v>1</v>
      </c>
      <c r="I31" s="14" t="s">
        <v>2</v>
      </c>
      <c r="J31" s="14" t="s">
        <v>3</v>
      </c>
    </row>
    <row r="32" spans="1:24" x14ac:dyDescent="0.2">
      <c r="B32" s="96" t="s">
        <v>1</v>
      </c>
      <c r="C32" s="69">
        <f t="shared" si="3"/>
        <v>0.14489614291723726</v>
      </c>
      <c r="D32" s="69">
        <f t="shared" si="3"/>
        <v>0.33503045906275053</v>
      </c>
      <c r="E32" s="97">
        <f t="shared" si="3"/>
        <v>0.29396478087735006</v>
      </c>
      <c r="G32" s="14">
        <v>0</v>
      </c>
      <c r="H32" s="14">
        <v>0.14489614291724104</v>
      </c>
      <c r="I32" s="14">
        <v>0.1576989647801309</v>
      </c>
      <c r="J32" s="14">
        <v>0.25787228186051819</v>
      </c>
    </row>
    <row r="33" spans="2:16" x14ac:dyDescent="0.2">
      <c r="B33" s="96" t="s">
        <v>2</v>
      </c>
      <c r="C33" s="69">
        <f t="shared" si="3"/>
        <v>0.1576989647801309</v>
      </c>
      <c r="D33" s="69">
        <f t="shared" si="3"/>
        <v>0.21198126554501828</v>
      </c>
      <c r="E33" s="97">
        <f t="shared" si="3"/>
        <v>0.16103963646544298</v>
      </c>
      <c r="G33" s="14">
        <v>0</v>
      </c>
      <c r="H33" s="14">
        <v>0.33503045906275053</v>
      </c>
      <c r="I33" s="14">
        <v>0.21198126554501828</v>
      </c>
      <c r="J33" s="14">
        <v>0.13958554307010912</v>
      </c>
    </row>
    <row r="34" spans="2:16" ht="15" thickBot="1" x14ac:dyDescent="0.25">
      <c r="B34" s="98" t="s">
        <v>3</v>
      </c>
      <c r="C34" s="99">
        <f t="shared" si="3"/>
        <v>0.25787228186051819</v>
      </c>
      <c r="D34" s="99">
        <f t="shared" si="3"/>
        <v>0.13958554307010912</v>
      </c>
      <c r="E34" s="100">
        <f t="shared" si="3"/>
        <v>0.14416290580669622</v>
      </c>
      <c r="G34" s="14">
        <v>0</v>
      </c>
      <c r="H34" s="14">
        <v>0.29396478087735006</v>
      </c>
      <c r="I34" s="14">
        <v>0.16103963646544298</v>
      </c>
      <c r="J34" s="14">
        <v>0.14416290580669622</v>
      </c>
      <c r="N34" s="60"/>
      <c r="O34" s="60"/>
      <c r="P34" s="60"/>
    </row>
    <row r="35" spans="2:16" x14ac:dyDescent="0.2">
      <c r="N35" s="60"/>
      <c r="O35" s="60"/>
      <c r="P35" s="60"/>
    </row>
    <row r="36" spans="2:16" x14ac:dyDescent="0.2">
      <c r="G36" s="14" t="s">
        <v>25</v>
      </c>
      <c r="H36" s="20" t="s">
        <v>57</v>
      </c>
      <c r="I36" s="20" t="s">
        <v>6</v>
      </c>
      <c r="J36" s="20" t="s">
        <v>6</v>
      </c>
      <c r="N36" s="60"/>
      <c r="O36" s="60"/>
      <c r="P36" s="60"/>
    </row>
    <row r="37" spans="2:16" x14ac:dyDescent="0.2">
      <c r="H37" s="20">
        <v>2.3999999999999998E-3</v>
      </c>
      <c r="I37" s="20">
        <v>2.06E-2</v>
      </c>
      <c r="J37" s="20">
        <v>1.8599999999999998E-2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opLeftCell="A28" workbookViewId="0">
      <selection activeCell="O7" sqref="O7"/>
    </sheetView>
  </sheetViews>
  <sheetFormatPr defaultRowHeight="14.25" x14ac:dyDescent="0.2"/>
  <cols>
    <col min="1" max="1" width="9.140625" style="43"/>
    <col min="2" max="2" width="11.42578125" style="43" bestFit="1" customWidth="1"/>
    <col min="3" max="3" width="9.5703125" style="43" bestFit="1" customWidth="1"/>
    <col min="4" max="4" width="10" style="43" bestFit="1" customWidth="1"/>
    <col min="5" max="5" width="10.85546875" style="43" bestFit="1" customWidth="1"/>
    <col min="6" max="6" width="10.42578125" style="43" bestFit="1" customWidth="1"/>
    <col min="7" max="7" width="9.140625" style="43"/>
    <col min="8" max="8" width="29.85546875" style="43" bestFit="1" customWidth="1"/>
    <col min="9" max="10" width="9.140625" style="43"/>
    <col min="11" max="11" width="10.28515625" style="43" bestFit="1" customWidth="1"/>
    <col min="12" max="12" width="9.140625" style="43"/>
    <col min="13" max="13" width="11.42578125" style="43" bestFit="1" customWidth="1"/>
    <col min="14" max="16384" width="9.140625" style="43"/>
  </cols>
  <sheetData>
    <row r="1" spans="2:20" ht="15" thickBot="1" x14ac:dyDescent="0.25">
      <c r="C1" s="43" t="s">
        <v>30</v>
      </c>
      <c r="D1" s="43" t="s">
        <v>31</v>
      </c>
      <c r="E1" s="43" t="s">
        <v>255</v>
      </c>
      <c r="F1" s="43" t="s">
        <v>32</v>
      </c>
      <c r="H1" s="43" t="s">
        <v>0</v>
      </c>
    </row>
    <row r="2" spans="2:20" x14ac:dyDescent="0.2">
      <c r="B2" s="43" t="s">
        <v>26</v>
      </c>
      <c r="C2" s="208">
        <v>0.27</v>
      </c>
      <c r="D2" s="165">
        <v>0.10879999999999999</v>
      </c>
      <c r="E2" s="198">
        <v>0.28639999999999999</v>
      </c>
      <c r="F2" s="165">
        <v>6.6799999999999998E-2</v>
      </c>
      <c r="H2" s="122" t="s">
        <v>26</v>
      </c>
      <c r="I2" s="199">
        <v>1</v>
      </c>
      <c r="J2" s="199">
        <v>1</v>
      </c>
      <c r="K2" s="199">
        <v>1</v>
      </c>
      <c r="L2" s="200">
        <v>1</v>
      </c>
    </row>
    <row r="3" spans="2:20" x14ac:dyDescent="0.2">
      <c r="B3" s="43" t="s">
        <v>2</v>
      </c>
      <c r="C3" s="208">
        <v>0.28299999999999997</v>
      </c>
      <c r="D3" s="165">
        <v>0.19674999999999998</v>
      </c>
      <c r="E3" s="198">
        <v>0.44980000000000003</v>
      </c>
      <c r="F3" s="165">
        <v>0.11040000000000001</v>
      </c>
      <c r="H3" s="123" t="s">
        <v>2</v>
      </c>
      <c r="I3" s="209">
        <f>C3/C2</f>
        <v>1.0481481481481481</v>
      </c>
      <c r="J3" s="209">
        <f>D3/D2</f>
        <v>1.8083639705882353</v>
      </c>
      <c r="K3" s="209">
        <f>E3/E2</f>
        <v>1.5705307262569834</v>
      </c>
      <c r="L3" s="144">
        <f>F3/F2</f>
        <v>1.6526946107784433</v>
      </c>
    </row>
    <row r="4" spans="2:20" x14ac:dyDescent="0.2">
      <c r="B4" s="43" t="s">
        <v>12</v>
      </c>
      <c r="C4" s="208">
        <v>0.25625000000000003</v>
      </c>
      <c r="D4" s="165">
        <v>0.15579999999999999</v>
      </c>
      <c r="E4" s="198">
        <v>0.42560000000000003</v>
      </c>
      <c r="F4" s="165">
        <v>8.6199999999999999E-2</v>
      </c>
      <c r="H4" s="123" t="s">
        <v>12</v>
      </c>
      <c r="I4" s="209">
        <f>C4/C2</f>
        <v>0.94907407407407418</v>
      </c>
      <c r="J4" s="209">
        <f>D4/D2</f>
        <v>1.4319852941176472</v>
      </c>
      <c r="K4" s="209">
        <f>E4/E2</f>
        <v>1.4860335195530727</v>
      </c>
      <c r="L4" s="144">
        <f>F4/F2</f>
        <v>1.2904191616766467</v>
      </c>
    </row>
    <row r="5" spans="2:20" x14ac:dyDescent="0.2">
      <c r="B5" s="43" t="s">
        <v>27</v>
      </c>
      <c r="C5" s="208">
        <v>0.22775000000000004</v>
      </c>
      <c r="D5" s="165">
        <v>0.15620000000000001</v>
      </c>
      <c r="E5" s="198">
        <v>0.24699999999999997</v>
      </c>
      <c r="F5" s="165">
        <v>6.0199999999999997E-2</v>
      </c>
      <c r="H5" s="123" t="s">
        <v>27</v>
      </c>
      <c r="I5" s="209">
        <f>C5/C2</f>
        <v>0.84351851851851856</v>
      </c>
      <c r="J5" s="209">
        <f>D5/D2</f>
        <v>1.4356617647058825</v>
      </c>
      <c r="K5" s="209">
        <f>E5/E2</f>
        <v>0.86243016759776525</v>
      </c>
      <c r="L5" s="144">
        <f>F5/F2</f>
        <v>0.9011976047904191</v>
      </c>
    </row>
    <row r="6" spans="2:20" x14ac:dyDescent="0.2">
      <c r="B6" s="43" t="s">
        <v>14</v>
      </c>
      <c r="D6" s="165">
        <v>0.1358</v>
      </c>
      <c r="E6" s="198">
        <v>0.34725</v>
      </c>
      <c r="F6" s="165">
        <v>8.5800000000000001E-2</v>
      </c>
      <c r="H6" s="123" t="s">
        <v>14</v>
      </c>
      <c r="I6" s="209">
        <f>C6/C2</f>
        <v>0</v>
      </c>
      <c r="J6" s="209">
        <f>D6/D2</f>
        <v>1.2481617647058825</v>
      </c>
      <c r="K6" s="209">
        <f>E6/E2</f>
        <v>1.2124650837988828</v>
      </c>
      <c r="L6" s="144">
        <f>F6/F2</f>
        <v>1.284431137724551</v>
      </c>
    </row>
    <row r="7" spans="2:20" ht="15" thickBot="1" x14ac:dyDescent="0.25">
      <c r="B7" s="43" t="s">
        <v>28</v>
      </c>
      <c r="D7" s="165">
        <v>9.0999999999999998E-2</v>
      </c>
      <c r="E7" s="198">
        <v>0.16819999999999999</v>
      </c>
      <c r="F7" s="165">
        <v>5.96E-2</v>
      </c>
      <c r="H7" s="126" t="s">
        <v>28</v>
      </c>
      <c r="I7" s="210">
        <f>C7/C2</f>
        <v>0</v>
      </c>
      <c r="J7" s="210">
        <f>D7/D2</f>
        <v>0.83639705882352944</v>
      </c>
      <c r="K7" s="210">
        <f>E7/E2</f>
        <v>0.58729050279329609</v>
      </c>
      <c r="L7" s="145">
        <f>F7/F2</f>
        <v>0.89221556886227549</v>
      </c>
    </row>
    <row r="8" spans="2:20" x14ac:dyDescent="0.2">
      <c r="I8" s="165"/>
      <c r="J8" s="165"/>
      <c r="K8" s="165"/>
      <c r="L8" s="165"/>
    </row>
    <row r="9" spans="2:20" ht="15" thickBot="1" x14ac:dyDescent="0.25">
      <c r="H9" s="43" t="s">
        <v>4</v>
      </c>
      <c r="I9" s="198"/>
      <c r="J9" s="165"/>
      <c r="K9" s="165"/>
      <c r="L9" s="165"/>
    </row>
    <row r="10" spans="2:20" x14ac:dyDescent="0.2">
      <c r="H10" s="122" t="s">
        <v>26</v>
      </c>
      <c r="I10" s="201">
        <f>LOG(I2,2)</f>
        <v>0</v>
      </c>
      <c r="J10" s="201">
        <f t="shared" ref="J10:K10" si="0">LOG(J2,2)</f>
        <v>0</v>
      </c>
      <c r="K10" s="201">
        <f t="shared" si="0"/>
        <v>0</v>
      </c>
      <c r="L10" s="202">
        <f t="shared" ref="L10:L15" si="1">LOG(L2,2)</f>
        <v>0</v>
      </c>
    </row>
    <row r="11" spans="2:20" x14ac:dyDescent="0.2">
      <c r="H11" s="123" t="s">
        <v>2</v>
      </c>
      <c r="I11" s="203">
        <f t="shared" ref="I11:K15" si="2">LOG(I3,2)</f>
        <v>6.78426457810513E-2</v>
      </c>
      <c r="J11" s="203">
        <f t="shared" si="2"/>
        <v>0.85468507914450942</v>
      </c>
      <c r="K11" s="203">
        <f t="shared" si="2"/>
        <v>0.65125216851356049</v>
      </c>
      <c r="L11" s="204">
        <f t="shared" si="1"/>
        <v>0.72482016430411711</v>
      </c>
      <c r="T11" s="165"/>
    </row>
    <row r="12" spans="2:20" x14ac:dyDescent="0.2">
      <c r="H12" s="123" t="s">
        <v>12</v>
      </c>
      <c r="I12" s="203">
        <f t="shared" si="2"/>
        <v>-7.5407402658022343E-2</v>
      </c>
      <c r="J12" s="203">
        <f t="shared" si="2"/>
        <v>0.5180166768113299</v>
      </c>
      <c r="K12" s="203">
        <f t="shared" si="2"/>
        <v>0.57146665823693332</v>
      </c>
      <c r="L12" s="204">
        <f t="shared" si="1"/>
        <v>0.36783976661504597</v>
      </c>
      <c r="T12" s="165"/>
    </row>
    <row r="13" spans="2:20" x14ac:dyDescent="0.2">
      <c r="H13" s="123" t="s">
        <v>27</v>
      </c>
      <c r="I13" s="203">
        <f t="shared" si="2"/>
        <v>-0.24550835324878009</v>
      </c>
      <c r="J13" s="203">
        <f t="shared" si="2"/>
        <v>0.52171589689164</v>
      </c>
      <c r="K13" s="203">
        <f t="shared" si="2"/>
        <v>-0.2135204507922166</v>
      </c>
      <c r="L13" s="204">
        <f t="shared" si="1"/>
        <v>-0.15008461571435028</v>
      </c>
      <c r="T13" s="165"/>
    </row>
    <row r="14" spans="2:20" x14ac:dyDescent="0.2">
      <c r="H14" s="123" t="s">
        <v>14</v>
      </c>
      <c r="I14" s="203"/>
      <c r="J14" s="203">
        <f t="shared" si="2"/>
        <v>0.3198049229943925</v>
      </c>
      <c r="K14" s="203">
        <f t="shared" si="2"/>
        <v>0.2779432016044987</v>
      </c>
      <c r="L14" s="204">
        <f t="shared" si="1"/>
        <v>0.36112954502549349</v>
      </c>
      <c r="T14" s="165"/>
    </row>
    <row r="15" spans="2:20" ht="15" thickBot="1" x14ac:dyDescent="0.25">
      <c r="H15" s="126" t="s">
        <v>28</v>
      </c>
      <c r="I15" s="205"/>
      <c r="J15" s="205">
        <f t="shared" si="2"/>
        <v>-0.25774010616428072</v>
      </c>
      <c r="K15" s="205">
        <f t="shared" si="2"/>
        <v>-0.76785378700911211</v>
      </c>
      <c r="L15" s="206">
        <f t="shared" si="1"/>
        <v>-0.1645357720118906</v>
      </c>
    </row>
    <row r="16" spans="2:20" ht="15" thickBot="1" x14ac:dyDescent="0.25">
      <c r="I16" s="198"/>
      <c r="J16" s="198"/>
      <c r="K16" s="198"/>
      <c r="L16" s="198"/>
    </row>
    <row r="17" spans="7:13" x14ac:dyDescent="0.2">
      <c r="G17" s="43" t="s">
        <v>4</v>
      </c>
      <c r="H17" s="216" t="s">
        <v>26</v>
      </c>
      <c r="I17" s="18" t="s">
        <v>2</v>
      </c>
      <c r="J17" s="18" t="s">
        <v>12</v>
      </c>
      <c r="K17" s="18" t="s">
        <v>27</v>
      </c>
      <c r="L17" s="18" t="s">
        <v>14</v>
      </c>
      <c r="M17" s="19" t="s">
        <v>28</v>
      </c>
    </row>
    <row r="18" spans="7:13" x14ac:dyDescent="0.2">
      <c r="H18" s="217">
        <v>0</v>
      </c>
      <c r="I18" s="212">
        <v>6.78426457810513E-2</v>
      </c>
      <c r="J18" s="212">
        <v>-7.5407402658022343E-2</v>
      </c>
      <c r="K18" s="212">
        <v>-0.24550835324878009</v>
      </c>
      <c r="L18" s="212"/>
      <c r="M18" s="146"/>
    </row>
    <row r="19" spans="7:13" x14ac:dyDescent="0.2">
      <c r="H19" s="217">
        <v>0</v>
      </c>
      <c r="I19" s="212">
        <v>0.85468507914450942</v>
      </c>
      <c r="J19" s="212">
        <v>0.5180166768113299</v>
      </c>
      <c r="K19" s="212">
        <v>0.52171589689164</v>
      </c>
      <c r="L19" s="212">
        <v>0.3198049229943925</v>
      </c>
      <c r="M19" s="146">
        <v>-0.25774010616428072</v>
      </c>
    </row>
    <row r="20" spans="7:13" x14ac:dyDescent="0.2">
      <c r="H20" s="217">
        <v>0</v>
      </c>
      <c r="I20" s="212">
        <v>0.65125216851356049</v>
      </c>
      <c r="J20" s="212">
        <v>0.57146665823693332</v>
      </c>
      <c r="K20" s="212">
        <v>-0.2135204507922166</v>
      </c>
      <c r="L20" s="212">
        <v>0.2779432016044987</v>
      </c>
      <c r="M20" s="146">
        <v>-0.76785378700911211</v>
      </c>
    </row>
    <row r="21" spans="7:13" ht="15" thickBot="1" x14ac:dyDescent="0.25">
      <c r="H21" s="218">
        <v>0</v>
      </c>
      <c r="I21" s="213">
        <v>0.72482016430411711</v>
      </c>
      <c r="J21" s="213">
        <v>0.36783976661504597</v>
      </c>
      <c r="K21" s="213">
        <v>-0.15008461571435028</v>
      </c>
      <c r="L21" s="213">
        <v>0.36112954502549349</v>
      </c>
      <c r="M21" s="148">
        <v>-0.1645357720118906</v>
      </c>
    </row>
    <row r="23" spans="7:13" x14ac:dyDescent="0.2">
      <c r="H23" s="43" t="s">
        <v>86</v>
      </c>
    </row>
    <row r="24" spans="7:13" x14ac:dyDescent="0.2">
      <c r="H24" s="207"/>
      <c r="I24" s="63"/>
      <c r="J24" s="63"/>
      <c r="K24" s="63"/>
    </row>
    <row r="25" spans="7:13" x14ac:dyDescent="0.2">
      <c r="H25" s="207"/>
      <c r="I25" s="63"/>
      <c r="J25" s="63"/>
      <c r="K25" s="63"/>
    </row>
    <row r="26" spans="7:13" x14ac:dyDescent="0.2">
      <c r="H26" s="214" t="s">
        <v>71</v>
      </c>
      <c r="I26" s="215" t="s">
        <v>8</v>
      </c>
      <c r="J26" s="215">
        <v>8.6800000000000002E-2</v>
      </c>
      <c r="K26" s="215" t="s">
        <v>10</v>
      </c>
    </row>
    <row r="27" spans="7:13" x14ac:dyDescent="0.2">
      <c r="H27" s="207" t="s">
        <v>72</v>
      </c>
      <c r="I27" s="63" t="s">
        <v>8</v>
      </c>
      <c r="J27" s="63">
        <v>0.51639999999999997</v>
      </c>
      <c r="K27" s="63" t="s">
        <v>10</v>
      </c>
    </row>
    <row r="28" spans="7:13" x14ac:dyDescent="0.2">
      <c r="H28" s="207" t="s">
        <v>73</v>
      </c>
      <c r="I28" s="63" t="s">
        <v>8</v>
      </c>
      <c r="J28" s="63" t="s">
        <v>42</v>
      </c>
      <c r="K28" s="63" t="s">
        <v>10</v>
      </c>
    </row>
    <row r="29" spans="7:13" x14ac:dyDescent="0.2">
      <c r="H29" s="207" t="s">
        <v>74</v>
      </c>
      <c r="I29" s="63" t="s">
        <v>8</v>
      </c>
      <c r="J29" s="63">
        <v>0.66539999999999999</v>
      </c>
      <c r="K29" s="63" t="s">
        <v>10</v>
      </c>
    </row>
    <row r="30" spans="7:13" x14ac:dyDescent="0.2">
      <c r="H30" s="207" t="s">
        <v>75</v>
      </c>
      <c r="I30" s="63" t="s">
        <v>8</v>
      </c>
      <c r="J30" s="63">
        <v>0.45269999999999999</v>
      </c>
      <c r="K30" s="63" t="s">
        <v>10</v>
      </c>
    </row>
    <row r="31" spans="7:13" x14ac:dyDescent="0.2">
      <c r="H31" s="207" t="s">
        <v>76</v>
      </c>
      <c r="I31" s="63" t="s">
        <v>8</v>
      </c>
      <c r="J31" s="63">
        <v>0.8458</v>
      </c>
      <c r="K31" s="63" t="s">
        <v>10</v>
      </c>
    </row>
    <row r="32" spans="7:13" x14ac:dyDescent="0.2">
      <c r="H32" s="214" t="s">
        <v>77</v>
      </c>
      <c r="I32" s="215" t="s">
        <v>8</v>
      </c>
      <c r="J32" s="215">
        <v>7.0699999999999999E-2</v>
      </c>
      <c r="K32" s="215" t="s">
        <v>10</v>
      </c>
    </row>
    <row r="33" spans="8:11" x14ac:dyDescent="0.2">
      <c r="H33" s="207" t="s">
        <v>78</v>
      </c>
      <c r="I33" s="63" t="s">
        <v>8</v>
      </c>
      <c r="J33" s="63">
        <v>0.8296</v>
      </c>
      <c r="K33" s="63" t="s">
        <v>10</v>
      </c>
    </row>
    <row r="34" spans="8:11" x14ac:dyDescent="0.2">
      <c r="H34" s="214" t="s">
        <v>79</v>
      </c>
      <c r="I34" s="215" t="s">
        <v>57</v>
      </c>
      <c r="J34" s="215">
        <v>3.5000000000000001E-3</v>
      </c>
      <c r="K34" s="215" t="s">
        <v>9</v>
      </c>
    </row>
    <row r="35" spans="8:11" x14ac:dyDescent="0.2">
      <c r="H35" s="207" t="s">
        <v>80</v>
      </c>
      <c r="I35" s="63" t="s">
        <v>8</v>
      </c>
      <c r="J35" s="63">
        <v>0.45279999999999998</v>
      </c>
      <c r="K35" s="63" t="s">
        <v>10</v>
      </c>
    </row>
    <row r="36" spans="8:11" x14ac:dyDescent="0.2">
      <c r="H36" s="207" t="s">
        <v>81</v>
      </c>
      <c r="I36" s="63" t="s">
        <v>8</v>
      </c>
      <c r="J36" s="63" t="s">
        <v>42</v>
      </c>
      <c r="K36" s="63" t="s">
        <v>10</v>
      </c>
    </row>
    <row r="37" spans="8:11" x14ac:dyDescent="0.2">
      <c r="H37" s="207" t="s">
        <v>82</v>
      </c>
      <c r="I37" s="63" t="s">
        <v>6</v>
      </c>
      <c r="J37" s="63">
        <v>2.9399999999999999E-2</v>
      </c>
      <c r="K37" s="63" t="s">
        <v>9</v>
      </c>
    </row>
    <row r="38" spans="8:11" x14ac:dyDescent="0.2">
      <c r="H38" s="207" t="s">
        <v>83</v>
      </c>
      <c r="I38" s="63" t="s">
        <v>8</v>
      </c>
      <c r="J38" s="63">
        <v>0.60399999999999998</v>
      </c>
      <c r="K38" s="63" t="s">
        <v>10</v>
      </c>
    </row>
    <row r="39" spans="8:11" x14ac:dyDescent="0.2">
      <c r="H39" s="207" t="s">
        <v>84</v>
      </c>
      <c r="I39" s="63" t="s">
        <v>8</v>
      </c>
      <c r="J39" s="63">
        <v>0.51139999999999997</v>
      </c>
      <c r="K39" s="63" t="s">
        <v>10</v>
      </c>
    </row>
    <row r="40" spans="8:11" x14ac:dyDescent="0.2">
      <c r="H40" s="207" t="s">
        <v>85</v>
      </c>
      <c r="I40" s="63" t="s">
        <v>8</v>
      </c>
      <c r="J40" s="63">
        <v>5.6300000000000003E-2</v>
      </c>
      <c r="K40" s="63" t="s">
        <v>10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NRF2 protein Fig2A</vt:lpstr>
      <vt:lpstr>KEAP1 protein Fig2B</vt:lpstr>
      <vt:lpstr>RA839  prolif. SRB Fig2C</vt:lpstr>
      <vt:lpstr>RA839, NRF2 targets mRNA Fig3</vt:lpstr>
      <vt:lpstr>GPX3 protein Fig4A</vt:lpstr>
      <vt:lpstr>NOX4 mRNA Fig4B</vt:lpstr>
      <vt:lpstr>iNOS protein Fig4C</vt:lpstr>
      <vt:lpstr>TBARS Fig4D</vt:lpstr>
      <vt:lpstr>TBARS, RA838 Fig5A</vt:lpstr>
      <vt:lpstr>GSH, NAC Fig5D</vt:lpstr>
      <vt:lpstr>ABTS assay,Fig6</vt:lpstr>
      <vt:lpstr>MCF7 NRF2, iNOS protein Fig7A,B</vt:lpstr>
      <vt:lpstr>SKBR NRF2, iNOS protein Fig7D,E</vt:lpstr>
      <vt:lpstr>CA, CDCA Fig8</vt:lpstr>
      <vt:lpstr>siRNA, NRF2 protein Fig9B</vt:lpstr>
      <vt:lpstr>qPCR, tumor, antiox.prooxFig10</vt:lpstr>
      <vt:lpstr>TMA human data Fig12 A,B,D</vt:lpstr>
      <vt:lpstr>TMA data for Fig12C</vt:lpstr>
      <vt:lpstr>Fig12E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 munkacsoport</dc:creator>
  <cp:lastModifiedBy>Windows-felhasználó</cp:lastModifiedBy>
  <dcterms:created xsi:type="dcterms:W3CDTF">2018-01-08T12:36:46Z</dcterms:created>
  <dcterms:modified xsi:type="dcterms:W3CDTF">2019-08-02T13:26:20Z</dcterms:modified>
</cp:coreProperties>
</file>