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ryan/Dropbox/Uni_research/Projects/Basecalling-comparison/PAPER/10_Genome_Biology_final_editorial_changes/"/>
    </mc:Choice>
  </mc:AlternateContent>
  <xr:revisionPtr revIDLastSave="0" documentId="13_ncr:1_{6A3E9E5F-80EA-934A-A49C-EEA1098B3F2E}" xr6:coauthVersionLast="43" xr6:coauthVersionMax="43" xr10:uidLastSave="{00000000-0000-0000-0000-000000000000}"/>
  <bookViews>
    <workbookView xWindow="0" yWindow="460" windowWidth="33600" windowHeight="19020" xr2:uid="{1C542D43-AF3C-8A4F-A633-856B5FFF05F2}"/>
  </bookViews>
  <sheets>
    <sheet name="Table S1 Test read sets" sheetId="5" r:id="rId1"/>
    <sheet name="Table S2 Versions and commands" sheetId="1" r:id="rId2"/>
    <sheet name="Table S3 Benchmarking set" sheetId="2" r:id="rId3"/>
    <sheet name="Table S4 Guppy model results" sheetId="3" r:id="rId4"/>
    <sheet name="Table S5 Guppy model summary" sheetId="7" r:id="rId5"/>
    <sheet name="Table S6 Training se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6" i="6" l="1"/>
  <c r="O56" i="6"/>
  <c r="R45" i="6"/>
  <c r="O45" i="6"/>
  <c r="R55" i="6"/>
  <c r="O55" i="6"/>
  <c r="R54" i="6"/>
  <c r="O54" i="6"/>
  <c r="R53" i="6"/>
  <c r="O53" i="6"/>
  <c r="R44" i="6"/>
  <c r="O44" i="6"/>
  <c r="R43" i="6"/>
  <c r="O43" i="6"/>
  <c r="R42" i="6"/>
  <c r="O42" i="6"/>
  <c r="R34" i="6"/>
  <c r="O34" i="6"/>
  <c r="R33" i="6"/>
  <c r="O33" i="6"/>
  <c r="R32" i="6"/>
  <c r="O32" i="6"/>
  <c r="R31" i="6"/>
  <c r="O31" i="6"/>
  <c r="R30" i="6"/>
  <c r="O30" i="6"/>
  <c r="R29" i="6"/>
  <c r="O29" i="6"/>
  <c r="R28" i="6"/>
  <c r="O28" i="6"/>
  <c r="R27" i="6"/>
  <c r="O27" i="6"/>
  <c r="R26" i="6"/>
  <c r="O26" i="6"/>
  <c r="R25" i="6"/>
  <c r="O25" i="6"/>
  <c r="R24" i="6"/>
  <c r="O24" i="6"/>
  <c r="R23" i="6"/>
  <c r="O23" i="6"/>
  <c r="R22" i="6"/>
  <c r="O22" i="6"/>
  <c r="R21" i="6"/>
  <c r="O21" i="6"/>
  <c r="R20" i="6"/>
  <c r="O20" i="6"/>
  <c r="R19" i="6"/>
  <c r="O19" i="6"/>
  <c r="R18" i="6"/>
  <c r="O18" i="6"/>
  <c r="R17" i="6"/>
  <c r="O17" i="6"/>
  <c r="R16" i="6"/>
  <c r="O16" i="6"/>
  <c r="R15" i="6"/>
  <c r="O15" i="6"/>
  <c r="R14" i="6"/>
  <c r="O14" i="6"/>
  <c r="R13" i="6"/>
  <c r="O13" i="6"/>
  <c r="R12" i="6"/>
  <c r="O12" i="6"/>
  <c r="R11" i="6"/>
  <c r="O11" i="6"/>
  <c r="R10" i="6"/>
  <c r="O10" i="6"/>
  <c r="R9" i="6"/>
  <c r="O9" i="6"/>
  <c r="R8" i="6"/>
  <c r="O8" i="6"/>
  <c r="R7" i="6"/>
  <c r="O7" i="6"/>
  <c r="R6" i="6"/>
  <c r="O6" i="6"/>
  <c r="R5" i="6"/>
  <c r="O5" i="6"/>
  <c r="R41" i="6"/>
  <c r="O41" i="6"/>
  <c r="R52" i="6"/>
  <c r="O52" i="6"/>
  <c r="R40" i="6"/>
  <c r="O40" i="6"/>
  <c r="R39" i="6"/>
  <c r="O39" i="6"/>
  <c r="R38" i="6"/>
  <c r="O38" i="6"/>
  <c r="R51" i="6"/>
  <c r="O51" i="6"/>
  <c r="R37" i="6"/>
  <c r="O37" i="6"/>
  <c r="R36" i="6"/>
  <c r="O36" i="6"/>
  <c r="R50" i="6"/>
  <c r="O50" i="6"/>
  <c r="R49" i="6"/>
  <c r="O49" i="6"/>
  <c r="R48" i="6"/>
  <c r="O48" i="6"/>
  <c r="R47" i="6"/>
  <c r="O47" i="6"/>
  <c r="K54" i="3" l="1"/>
  <c r="K53" i="3"/>
  <c r="K52" i="3"/>
  <c r="K51" i="3"/>
  <c r="K49" i="3"/>
  <c r="K48" i="3"/>
  <c r="K47" i="3"/>
  <c r="K46" i="3"/>
  <c r="K44" i="3"/>
  <c r="K43" i="3"/>
  <c r="K42" i="3"/>
  <c r="K41" i="3"/>
  <c r="K39" i="3"/>
  <c r="K38" i="3"/>
  <c r="K37" i="3"/>
  <c r="K36" i="3"/>
  <c r="K34" i="3"/>
  <c r="K33" i="3"/>
  <c r="K32" i="3"/>
  <c r="K31" i="3"/>
  <c r="K29" i="3"/>
  <c r="K28" i="3"/>
  <c r="K27" i="3"/>
  <c r="K26" i="3"/>
  <c r="K24" i="3"/>
  <c r="K23" i="3"/>
  <c r="K22" i="3"/>
  <c r="K21" i="3"/>
  <c r="K19" i="3"/>
  <c r="K18" i="3"/>
  <c r="K17" i="3"/>
  <c r="K16" i="3"/>
  <c r="K14" i="3"/>
  <c r="K13" i="3"/>
  <c r="K12" i="3"/>
  <c r="K11" i="3"/>
  <c r="K9" i="3"/>
  <c r="K8" i="3"/>
  <c r="K7" i="3"/>
  <c r="K6" i="3"/>
  <c r="U15" i="5"/>
  <c r="U14" i="5"/>
  <c r="U13" i="5"/>
  <c r="U12" i="5"/>
  <c r="U11" i="5"/>
  <c r="U10" i="5"/>
  <c r="U9" i="5"/>
  <c r="U8" i="5"/>
  <c r="U7" i="5"/>
  <c r="U5" i="5"/>
  <c r="N7" i="5"/>
  <c r="N8" i="5"/>
  <c r="N9" i="5"/>
  <c r="N10" i="5"/>
  <c r="N11" i="5"/>
  <c r="N12" i="5"/>
  <c r="N13" i="5"/>
  <c r="N14" i="5"/>
  <c r="N15" i="5"/>
  <c r="N5" i="5"/>
  <c r="Q47" i="3" l="1"/>
  <c r="N47" i="3"/>
  <c r="H47" i="3"/>
  <c r="H52" i="3"/>
  <c r="Q52" i="3"/>
  <c r="N52" i="3"/>
  <c r="Q27" i="3"/>
  <c r="N27" i="3"/>
  <c r="H27" i="3"/>
  <c r="Q22" i="3"/>
  <c r="N22" i="3"/>
  <c r="H22" i="3"/>
  <c r="Q17" i="3"/>
  <c r="N17" i="3"/>
  <c r="H17" i="3"/>
  <c r="H32" i="3" l="1"/>
  <c r="Q32" i="3"/>
  <c r="N32" i="3"/>
  <c r="H7" i="3"/>
  <c r="Q7" i="3"/>
  <c r="N7" i="3"/>
  <c r="H37" i="3"/>
  <c r="H12" i="3"/>
  <c r="Q12" i="3"/>
  <c r="N12" i="3"/>
  <c r="Q37" i="3"/>
  <c r="N37" i="3"/>
  <c r="H42" i="3" l="1"/>
  <c r="Q42" i="3"/>
  <c r="N42" i="3"/>
  <c r="X24" i="2" l="1"/>
  <c r="H24" i="2"/>
  <c r="H25" i="2"/>
  <c r="H26" i="2"/>
  <c r="H27" i="2"/>
  <c r="U24" i="2"/>
  <c r="R24" i="2"/>
  <c r="R25" i="2"/>
  <c r="U25" i="2"/>
  <c r="X25" i="2"/>
  <c r="R26" i="2"/>
  <c r="U26" i="2"/>
  <c r="X26" i="2"/>
  <c r="R27" i="2"/>
  <c r="U27" i="2"/>
  <c r="X27" i="2"/>
  <c r="X39" i="2" l="1"/>
  <c r="U39" i="2"/>
  <c r="H39" i="2"/>
  <c r="R39" i="2" l="1"/>
  <c r="Q19" i="3" l="1"/>
  <c r="N19" i="3" l="1"/>
  <c r="Q18" i="3"/>
  <c r="N18" i="3"/>
  <c r="Q14" i="3"/>
  <c r="Q16" i="3"/>
  <c r="N14" i="3"/>
  <c r="Q13" i="3"/>
  <c r="H9" i="3" l="1"/>
  <c r="H8" i="3"/>
  <c r="H6" i="3"/>
  <c r="Q9" i="3"/>
  <c r="Q8" i="3"/>
  <c r="Q6" i="3"/>
  <c r="N9" i="3"/>
  <c r="N8" i="3"/>
  <c r="N6" i="3"/>
  <c r="Q28" i="3"/>
  <c r="N28" i="3"/>
  <c r="Q23" i="3"/>
  <c r="N23" i="3"/>
  <c r="H49" i="3"/>
  <c r="H48" i="3"/>
  <c r="H46" i="3"/>
  <c r="H54" i="3"/>
  <c r="H53" i="3"/>
  <c r="H51" i="3"/>
  <c r="H29" i="3"/>
  <c r="H28" i="3"/>
  <c r="H26" i="3"/>
  <c r="H34" i="3"/>
  <c r="H33" i="3"/>
  <c r="H31" i="3"/>
  <c r="H24" i="3"/>
  <c r="H23" i="3"/>
  <c r="H21" i="3"/>
  <c r="H19" i="3"/>
  <c r="H18" i="3"/>
  <c r="H16" i="3"/>
  <c r="H14" i="3"/>
  <c r="H13" i="3"/>
  <c r="H11" i="3"/>
  <c r="H39" i="3"/>
  <c r="H38" i="3"/>
  <c r="H36" i="3"/>
  <c r="H44" i="3"/>
  <c r="H43" i="3"/>
  <c r="H41" i="3"/>
  <c r="N41" i="3"/>
  <c r="Q41" i="3"/>
  <c r="N43" i="3"/>
  <c r="Q43" i="3"/>
  <c r="N44" i="3"/>
  <c r="Q44" i="3"/>
  <c r="N36" i="3"/>
  <c r="Q36" i="3"/>
  <c r="N38" i="3"/>
  <c r="Q38" i="3"/>
  <c r="N39" i="3"/>
  <c r="Q39" i="3"/>
  <c r="N11" i="3"/>
  <c r="Q11" i="3"/>
  <c r="N13" i="3"/>
  <c r="N16" i="3"/>
  <c r="N21" i="3"/>
  <c r="Q21" i="3"/>
  <c r="N24" i="3"/>
  <c r="Q24" i="3"/>
  <c r="N31" i="3"/>
  <c r="Q31" i="3"/>
  <c r="N33" i="3"/>
  <c r="Q33" i="3"/>
  <c r="N34" i="3"/>
  <c r="Q34" i="3"/>
  <c r="N26" i="3"/>
  <c r="Q26" i="3"/>
  <c r="N29" i="3"/>
  <c r="Q29" i="3"/>
  <c r="N51" i="3"/>
  <c r="Q51" i="3"/>
  <c r="N53" i="3"/>
  <c r="Q53" i="3"/>
  <c r="N54" i="3"/>
  <c r="Q54" i="3"/>
  <c r="N46" i="3"/>
  <c r="Q46" i="3"/>
  <c r="N48" i="3"/>
  <c r="Q48" i="3"/>
  <c r="N49" i="3"/>
  <c r="Q49" i="3"/>
  <c r="C5" i="7" l="1"/>
  <c r="C4" i="7"/>
  <c r="C8" i="7"/>
  <c r="C9" i="7"/>
  <c r="D5" i="7"/>
  <c r="D4" i="7"/>
  <c r="C14" i="7"/>
  <c r="D9" i="7"/>
  <c r="D8" i="7"/>
  <c r="C12" i="7"/>
  <c r="C13" i="7"/>
  <c r="D10" i="7"/>
  <c r="C10" i="7"/>
  <c r="D14" i="7"/>
  <c r="D13" i="7"/>
  <c r="D12" i="7"/>
  <c r="D6" i="7"/>
  <c r="C6" i="7"/>
  <c r="X32" i="2"/>
  <c r="X42" i="2"/>
  <c r="X43" i="2"/>
  <c r="X41" i="2" l="1"/>
  <c r="X11" i="2"/>
  <c r="X37" i="2"/>
  <c r="X33" i="2"/>
  <c r="X23" i="2"/>
  <c r="X7" i="2" l="1"/>
  <c r="X15" i="2" l="1"/>
  <c r="R23" i="2" l="1"/>
  <c r="U23" i="2"/>
  <c r="H23" i="2"/>
  <c r="H43" i="2" l="1"/>
  <c r="H42" i="2"/>
  <c r="H41" i="2"/>
  <c r="R43" i="2"/>
  <c r="R42" i="2"/>
  <c r="R41" i="2"/>
  <c r="U43" i="2"/>
  <c r="U42" i="2"/>
  <c r="U41" i="2"/>
  <c r="H22" i="2"/>
  <c r="U22" i="2"/>
  <c r="R22" i="2"/>
  <c r="U29" i="2"/>
  <c r="U30" i="2"/>
  <c r="U31" i="2"/>
  <c r="R31" i="2"/>
  <c r="R30" i="2"/>
  <c r="H29" i="2"/>
  <c r="R29" i="2"/>
  <c r="H31" i="2"/>
  <c r="H30" i="2"/>
  <c r="H20" i="2" l="1"/>
  <c r="R18" i="2"/>
  <c r="U18" i="2"/>
  <c r="R19" i="2"/>
  <c r="U19" i="2"/>
  <c r="R20" i="2"/>
  <c r="U20" i="2"/>
  <c r="R21" i="2"/>
  <c r="U21" i="2"/>
  <c r="R33" i="2"/>
  <c r="U33" i="2"/>
  <c r="R36" i="2"/>
  <c r="U36" i="2"/>
  <c r="R37" i="2"/>
  <c r="U37" i="2"/>
  <c r="U35" i="2"/>
  <c r="R35" i="2"/>
  <c r="U32" i="2"/>
  <c r="R32" i="2"/>
  <c r="U17" i="2"/>
  <c r="R17" i="2"/>
  <c r="R12" i="2"/>
  <c r="R13" i="2"/>
  <c r="R14" i="2"/>
  <c r="R15" i="2"/>
  <c r="U7" i="2"/>
  <c r="U8" i="2"/>
  <c r="U9" i="2"/>
  <c r="U10" i="2"/>
  <c r="U11" i="2"/>
  <c r="U12" i="2"/>
  <c r="U13" i="2"/>
  <c r="U14" i="2"/>
  <c r="U15" i="2"/>
  <c r="U6" i="2"/>
  <c r="R7" i="2"/>
  <c r="R8" i="2"/>
  <c r="R9" i="2"/>
  <c r="R10" i="2"/>
  <c r="R11" i="2"/>
  <c r="R6" i="2"/>
  <c r="H35" i="2"/>
  <c r="H36" i="2"/>
  <c r="H32" i="2"/>
  <c r="H37" i="2" l="1"/>
  <c r="H33" i="2"/>
  <c r="H18" i="2"/>
  <c r="H21" i="2"/>
  <c r="H15" i="2"/>
  <c r="H6" i="2"/>
  <c r="H7" i="2"/>
  <c r="H14" i="2"/>
  <c r="H13" i="2"/>
  <c r="H12" i="2"/>
  <c r="H11" i="2"/>
  <c r="H10" i="2"/>
  <c r="H9" i="2"/>
  <c r="H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Wick</author>
  </authors>
  <commentList>
    <comment ref="D95" authorId="0" shapeId="0" xr:uid="{893715E1-DBD9-8D44-BE26-FFB021508772}">
      <text>
        <r>
          <rPr>
            <sz val="10"/>
            <color rgb="FF000000"/>
            <rFont val="Tahoma"/>
            <family val="2"/>
          </rPr>
          <t>While the commit actually from 14 Aug 2017, I used this date because anything after seems to only affect training.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17" authorId="0" shapeId="0" xr:uid="{6805F7D3-4AEC-4249-A40B-F6AF5641A51C}">
      <text>
        <r>
          <rPr>
            <sz val="10"/>
            <color rgb="FF000000"/>
            <rFont val="Tahoma"/>
            <family val="2"/>
          </rPr>
          <t>I couldn't make this version of Guppy run on the GPU, which is why time and RAM are missing here. It was instead run on the CPU (produces the same reads but slower).</t>
        </r>
      </text>
    </comment>
    <comment ref="F19" authorId="0" shapeId="0" xr:uid="{58F9CF43-D414-374B-89B9-ABC976FCE383}">
      <text>
        <r>
          <rPr>
            <sz val="10"/>
            <color rgb="FF000000"/>
            <rFont val="Tahoma"/>
            <family val="2"/>
          </rPr>
          <t>I couldn't make this version of Guppy run on the GPU, which is why time and RAM are missing here. It was instead run on the CPU (produces the same reads but slower).</t>
        </r>
      </text>
    </comment>
    <comment ref="G39" authorId="0" shapeId="0" xr:uid="{95F82D32-749F-394D-8A41-4BB475666C3D}">
      <text>
        <r>
          <rPr>
            <sz val="10"/>
            <color rgb="FF000000"/>
            <rFont val="Tahoma"/>
            <family val="2"/>
          </rPr>
          <t>Flappie is not intrinsically multithreaded, so I ran it using the parallel command, which prevented me from getting the total RAM usage.</t>
        </r>
      </text>
    </comment>
  </commentList>
</comments>
</file>

<file path=xl/sharedStrings.xml><?xml version="1.0" encoding="utf-8"?>
<sst xmlns="http://schemas.openxmlformats.org/spreadsheetml/2006/main" count="778" uniqueCount="340">
  <si>
    <t>Basecaller</t>
  </si>
  <si>
    <t>Version</t>
  </si>
  <si>
    <t>Albacore</t>
  </si>
  <si>
    <t>v0.7.5</t>
  </si>
  <si>
    <t>v0.8.4</t>
  </si>
  <si>
    <t>v0.9.1</t>
  </si>
  <si>
    <t>v1.0.4</t>
  </si>
  <si>
    <t>v1.1.2</t>
  </si>
  <si>
    <t>v1.2.6</t>
  </si>
  <si>
    <t>v2.0.0</t>
  </si>
  <si>
    <t>v2.0.1</t>
  </si>
  <si>
    <t>v2.0.2</t>
  </si>
  <si>
    <t>v2.1.10</t>
  </si>
  <si>
    <t>v2.1.1</t>
  </si>
  <si>
    <t>v2.1.2</t>
  </si>
  <si>
    <t>v2.1.3</t>
  </si>
  <si>
    <t>v2.1.7</t>
  </si>
  <si>
    <t>v2.2.4</t>
  </si>
  <si>
    <t>v2.2.7</t>
  </si>
  <si>
    <t>v2.3.1</t>
  </si>
  <si>
    <t>Chiron</t>
  </si>
  <si>
    <t>v0.1.4</t>
  </si>
  <si>
    <t>v0.2</t>
  </si>
  <si>
    <t>v0.3</t>
  </si>
  <si>
    <t>v0.4</t>
  </si>
  <si>
    <t>v0.4.1</t>
  </si>
  <si>
    <t>v0.4.2</t>
  </si>
  <si>
    <t>Website</t>
  </si>
  <si>
    <t>DeepNano</t>
  </si>
  <si>
    <t>https://bitbucket.org/vboza/deepnano</t>
  </si>
  <si>
    <t>v1.4.1</t>
  </si>
  <si>
    <t>v1.4.0</t>
  </si>
  <si>
    <t>v1.3.2</t>
  </si>
  <si>
    <t>v1.3.1</t>
  </si>
  <si>
    <t>v1.3.0</t>
  </si>
  <si>
    <t>v1.2.0</t>
  </si>
  <si>
    <t>v2.3.3</t>
  </si>
  <si>
    <t>v1.1.1</t>
  </si>
  <si>
    <t>v1.1.0</t>
  </si>
  <si>
    <t>v1.0.0</t>
  </si>
  <si>
    <t>v0.3.2</t>
  </si>
  <si>
    <t>v0.3.1</t>
  </si>
  <si>
    <t>v0.3.0</t>
  </si>
  <si>
    <t>v1.0.1</t>
  </si>
  <si>
    <t>https://community.nanoporetech.com/posts/albacore-v1-0-1</t>
  </si>
  <si>
    <t>https://community.nanoporetech.com/posts/albacore-v1-1-0-release</t>
  </si>
  <si>
    <t>v1.2.1</t>
  </si>
  <si>
    <t>https://community.nanoporetech.com/posts/albacore-v1-2-and-1d-2-bas</t>
  </si>
  <si>
    <t>Notes</t>
  </si>
  <si>
    <t>https://community.nanoporetech.com/posts/albacore-v0-8-4-release</t>
  </si>
  <si>
    <t>v0.8.2</t>
  </si>
  <si>
    <t>v1.0.2</t>
  </si>
  <si>
    <t>v1.0.3</t>
  </si>
  <si>
    <t>v1.2.2</t>
  </si>
  <si>
    <t>v1.2.3</t>
  </si>
  <si>
    <t>v1.2.4</t>
  </si>
  <si>
    <t>v1.2.5</t>
  </si>
  <si>
    <t>https://community.nanoporetech.com/posts/albacore-v1-2-6</t>
  </si>
  <si>
    <t>https://community.nanoporetech.com/posts/albacore-v1-2-2-release?search_term=Albacore%20release</t>
  </si>
  <si>
    <t>v2.1.0</t>
  </si>
  <si>
    <t>v2.1.5</t>
  </si>
  <si>
    <t>v2.1.6</t>
  </si>
  <si>
    <t>v2.1.9</t>
  </si>
  <si>
    <t>v2.2.1</t>
  </si>
  <si>
    <t>v2.2.2</t>
  </si>
  <si>
    <t>v2.2.6</t>
  </si>
  <si>
    <t>v2.3.2</t>
  </si>
  <si>
    <t>https://community.nanoporetech.com/posts/albacore-v2-1-release?search_term=Albacore%20release</t>
  </si>
  <si>
    <t>https://community.nanoporetech.com/posts/release-of-albacore-2-01?search_term=Albacore%20release</t>
  </si>
  <si>
    <t>https://community.nanoporetech.com/posts/albacore-v2-1-10?search_term=Albacore%20release</t>
  </si>
  <si>
    <t>https://community.nanoporetech.com/posts/albacore-v2-1-7?search_term=Albacore%20release</t>
  </si>
  <si>
    <t>v2.3.0</t>
  </si>
  <si>
    <t>https://community.nanoporetech.com/posts/albacore-v2-3-0-and-gupp?search_term=Albacore%20chunky</t>
  </si>
  <si>
    <t>https://community.nanoporetech.com/posts/albacore-2-3-3</t>
  </si>
  <si>
    <t>Guppy</t>
  </si>
  <si>
    <t>v1.4.3</t>
  </si>
  <si>
    <t>v1.5.1</t>
  </si>
  <si>
    <t>v1.6.0</t>
  </si>
  <si>
    <t>Nanonet</t>
  </si>
  <si>
    <t>https://community.nanoporetech.com/posts/promethion-guppy-v1-4-0-up?search_term=guppy%20release</t>
  </si>
  <si>
    <t>https://community.nanoporetech.com/posts/guppy-v1-5-1?search_term=guppy%20release</t>
  </si>
  <si>
    <t>https://community.nanoporetech.com/posts/minknow-2-1-for-promethion?search_term=guppy%20v1.6</t>
  </si>
  <si>
    <t>Command</t>
  </si>
  <si>
    <t>chiron call -i raw_fast5_dir -o output_dir</t>
  </si>
  <si>
    <t>export OMP_NUM_THREADS=1; python basecall.py --chemistry r9.4 --event-detect --max-events 1000000 --directory raw_fast5_dir --output deepnano.fasta</t>
  </si>
  <si>
    <t>v0.5.4</t>
  </si>
  <si>
    <t>read_fast5_basecaller.py -f FLO-MIN106 -k SQK-LSK108 -i $fast5_dir -t 12 -s $out_dir -o fastq --disable_filtering --disable_pings</t>
  </si>
  <si>
    <t>read_fast5_basecaller.py -f FLO-MIN106 -k SQK-LSK108 -i $fast5_dir -t 12 -s $out_dir -o fastq --disable_filtering</t>
  </si>
  <si>
    <t>read_fast5_basecaller.py -f FLO-MIN106 -k SQK-LSK108 -i $fast5_dir -t 12 -s $out_dir -o fastq</t>
  </si>
  <si>
    <t>read_fast5_basecaller.py -f FLO-MIN106 -k SQK-LSK108 -i $fast5_dir -t 12 -s $out_dir</t>
  </si>
  <si>
    <t>read_fast5_basecaller.py -c FLO-MIN106_LSK108_linear.cfg -i $fast5_dir -t 12 -s $out_dir</t>
  </si>
  <si>
    <t>RAM (kB)</t>
  </si>
  <si>
    <t>New qscore method</t>
  </si>
  <si>
    <t>Larger chunk size</t>
  </si>
  <si>
    <t>v0.8.2 - v0.8.4</t>
  </si>
  <si>
    <t>v1.0.1 - v1.0.4</t>
  </si>
  <si>
    <t>v1.1.0 - v1.1.2</t>
  </si>
  <si>
    <t>v1.2.1 - v1.2.3</t>
  </si>
  <si>
    <t>v1.2.4 - v1.2.6</t>
  </si>
  <si>
    <t>v2.0.1 - v2.0.2</t>
  </si>
  <si>
    <t>v2.1.0 - v2.2.7</t>
  </si>
  <si>
    <t>v2.3.0 - v2.3.2</t>
  </si>
  <si>
    <t>https://community.nanoporetech.com/posts/albacore-v0-7-offline-base</t>
  </si>
  <si>
    <t>Initial release</t>
  </si>
  <si>
    <t>https://community.nanoporetech.com/posts/albacore-basecalling-softw?search_term=Albacore%20v0.8</t>
  </si>
  <si>
    <t>Version(s)</t>
  </si>
  <si>
    <t>v1.8.1</t>
  </si>
  <si>
    <t>guppy_basecaller --config dna_r9.4_450bps.cfg -i $fast5_dir -t 12 -s $out_dir</t>
  </si>
  <si>
    <t>guppy_basecaller --config dna_r9.4_450bps.cfg --device cuda:00000000:65:00.0 -i $fast5_dir -t 12 -s $out_dir</t>
  </si>
  <si>
    <t>guppy --config dna_r9.4_450bps.cfg --device cpu -i $fast5_dir -s $out_dir</t>
  </si>
  <si>
    <t>guppy_basecaller --config dna_r9.4_450bps.cfg --device auto -i $fast5_dir -t 12 -s $out_dir</t>
  </si>
  <si>
    <t>Scrappie raw</t>
  </si>
  <si>
    <t>Scrappie events</t>
  </si>
  <si>
    <t>v1.4.0 - v1.4.1</t>
  </si>
  <si>
    <t>export OMP_NUM_THREADS=$(nproc)
export OPENBLAS_NUM_THREADS=1
scrappie raw $fast5_dir</t>
  </si>
  <si>
    <t>export OMP_NUM_THREADS=$(nproc)
export OPENBLAS_NUM_THREADS=1
scrappie events $fast5_dir</t>
  </si>
  <si>
    <t>https://community.nanoporetech.com/posts/albacore-v1-2-3-for-improv</t>
  </si>
  <si>
    <t>https://community.nanoporetech.com/posts/albacore-v1-2-5</t>
  </si>
  <si>
    <t>v1.1.1 - v1.3.2</t>
  </si>
  <si>
    <t>https://community.nanoporetech.com/posts/albacore-v2-2</t>
  </si>
  <si>
    <t>v1.5.1-v1.6.0</t>
  </si>
  <si>
    <t>v0.3.1 - v0.3.2</t>
  </si>
  <si>
    <t>https://community.nanoporetech.com/posts/minknow-2-2-for-promethion</t>
  </si>
  <si>
    <t>e8a621e</t>
  </si>
  <si>
    <t>v1.8.3</t>
  </si>
  <si>
    <t>v2.3.4</t>
  </si>
  <si>
    <t>v1.8.5</t>
  </si>
  <si>
    <t>v2.3.3 - v2.3.4</t>
  </si>
  <si>
    <t>v0.4 - v0.4.2</t>
  </si>
  <si>
    <t>Standard</t>
  </si>
  <si>
    <t>Model</t>
  </si>
  <si>
    <t>Assembly depth</t>
  </si>
  <si>
    <t>Read size</t>
  </si>
  <si>
    <t>Flappie</t>
  </si>
  <si>
    <t>v1.0</t>
  </si>
  <si>
    <t>Default</t>
  </si>
  <si>
    <t>dcm</t>
  </si>
  <si>
    <t>sub</t>
  </si>
  <si>
    <r>
      <t>Custom-</t>
    </r>
    <r>
      <rPr>
        <i/>
        <sz val="12"/>
        <color theme="1"/>
        <rFont val="Calibri"/>
        <family val="2"/>
        <scheme val="minor"/>
      </rPr>
      <t>Kp</t>
    </r>
  </si>
  <si>
    <r>
      <t>Custom-</t>
    </r>
    <r>
      <rPr>
        <i/>
        <sz val="12"/>
        <color theme="1"/>
        <rFont val="Calibri"/>
        <family val="2"/>
        <scheme val="minor"/>
      </rPr>
      <t>Kp</t>
    </r>
    <r>
      <rPr>
        <sz val="12"/>
        <color theme="1"/>
        <rFont val="Calibri"/>
        <family val="2"/>
        <scheme val="minor"/>
      </rPr>
      <t>-big-net</t>
    </r>
  </si>
  <si>
    <t>Flip-flop</t>
  </si>
  <si>
    <t>Nanopolish error details</t>
  </si>
  <si>
    <t>Nanopolish (two rounds) error details</t>
  </si>
  <si>
    <t>Nanopolish (three rounds) error details</t>
  </si>
  <si>
    <t>Nanopolish (four rounds) error details</t>
  </si>
  <si>
    <t>homo del</t>
  </si>
  <si>
    <t>homo ins</t>
  </si>
  <si>
    <t>other del</t>
  </si>
  <si>
    <t>other ins</t>
  </si>
  <si>
    <t>I couldn't make this version run on the GPU, so it is excluded from the speed performance results.</t>
  </si>
  <si>
    <t xml:space="preserve">Added transducer basecaller </t>
  </si>
  <si>
    <t xml:space="preserve">Better speed performance and added fastq output </t>
  </si>
  <si>
    <t>Switch to event-free basecalling</t>
  </si>
  <si>
    <t>New RNN structure, refined qscores</t>
  </si>
  <si>
    <t>Excluded from the results because this project is no longer under development.</t>
  </si>
  <si>
    <t>https://community.nanoporetech.com/posts/pre-release-of-stand-alone</t>
  </si>
  <si>
    <t>guppy_basecaller --config dna_r9.4.1_450bps_flipflop.cfg --device auto -i $fast5_dir -t 12 -s $out_dir</t>
  </si>
  <si>
    <t>guppy_basecaller --model_file holtlab_kp_r9.4_r9.4.1_nov_2018.jsn --config dna_r9.4_450bps.cfg --device auto -i $fast5_dir -t 12 -s $out_dir</t>
  </si>
  <si>
    <t>guppy_basecaller --model_file holtlab_kp_big_r9.4_r9.4.1_nov_2018.jsn --config dna_r9.4_450bps.cfg -i $fast5_dir -t 12 -s $out_dir</t>
  </si>
  <si>
    <t>guppy_basecaller --model_file holtlab_kp_r9.4_r9.4.1_nov_2018.jsn --config dna_r9.4.1_450bps.cfg --device auto -i $fast5_dir -t 12 -s $out_dir</t>
  </si>
  <si>
    <t>guppy_basecaller --model_file holtlab_kp_big_r9.4_r9.4.1_nov_2018.jsn --config dna_r9.4.1_450bps.cfg -i $fast5_dir -t 12 -s $out_dir</t>
  </si>
  <si>
    <t>Had to be run on CPU because it uses neural network layers not precompiled into Guppy's CUDA code.</t>
  </si>
  <si>
    <t>https://github.com/haotianteng/Chiron/releases/tag/0.2</t>
  </si>
  <si>
    <t>https://github.com/haotianteng/Chiron/releases/tag/0.3</t>
  </si>
  <si>
    <t>Added beam search decoder</t>
  </si>
  <si>
    <t>https://github.com/haotianteng/Chiron/releases/tag/0.4.2</t>
  </si>
  <si>
    <t>These versions seem to produce the same output as v0.4.2 (based on a few test reads) so I didn't run them to save time.</t>
  </si>
  <si>
    <t>First version of Scrappie which can do event-based basecalling without requiring events to be pre-called by another tool (like Albacore).</t>
  </si>
  <si>
    <t>Excluded because it was superceded by v0.3.1 one day later.</t>
  </si>
  <si>
    <t>Species</t>
  </si>
  <si>
    <t>Klebsiella pneumoniae</t>
  </si>
  <si>
    <t>INF032</t>
  </si>
  <si>
    <t>R9.4</t>
  </si>
  <si>
    <t>INF042</t>
  </si>
  <si>
    <t>KSB2_1B</t>
  </si>
  <si>
    <t>NUH29</t>
  </si>
  <si>
    <t>Shigella sonnei</t>
  </si>
  <si>
    <t>2012−02037</t>
  </si>
  <si>
    <t>Serratia marcescens</t>
  </si>
  <si>
    <t>17−147−1671</t>
  </si>
  <si>
    <t>Haemophilus haemolyticus</t>
  </si>
  <si>
    <t>M1C132_1</t>
  </si>
  <si>
    <t>Acinetobacter pittii</t>
  </si>
  <si>
    <t>16−377−0801</t>
  </si>
  <si>
    <t>Stenotrophomonas maltophilia</t>
  </si>
  <si>
    <t>17_G_0092_Kos</t>
  </si>
  <si>
    <t>Staphylococcus aureus</t>
  </si>
  <si>
    <t>CAS38_02</t>
  </si>
  <si>
    <t>Alignment length threshold</t>
  </si>
  <si>
    <t>R9.4.1</t>
  </si>
  <si>
    <t>Date of sequencing run</t>
  </si>
  <si>
    <t>Read info after demultiplexing (before alignment length filter)</t>
  </si>
  <si>
    <t>Read count</t>
  </si>
  <si>
    <t>N50 (bp)</t>
  </si>
  <si>
    <t>Total size (bp)</t>
  </si>
  <si>
    <t>Reference chromosome size (bp)</t>
  </si>
  <si>
    <t>Approx depth</t>
  </si>
  <si>
    <t>Excluded because this version was not released by ONT.</t>
  </si>
  <si>
    <t>Read accuracy</t>
  </si>
  <si>
    <t>Identity</t>
  </si>
  <si>
    <t>Qscore</t>
  </si>
  <si>
    <t>Nanopolish accuracy</t>
  </si>
  <si>
    <t>RAM (GB)</t>
  </si>
  <si>
    <t>Time (h:m:s)</t>
  </si>
  <si>
    <t>Release date</t>
  </si>
  <si>
    <t>Speed (bp/s)</t>
  </si>
  <si>
    <t>Speed and resources</t>
  </si>
  <si>
    <t>Sample</t>
  </si>
  <si>
    <t>2012-02037</t>
  </si>
  <si>
    <t>17-147-1671</t>
  </si>
  <si>
    <t>16-377-0801</t>
  </si>
  <si>
    <t>This worksheet shows details for the read sets used in the manuscript. The basecalling was done with Guppy v1.6.0 for the benchmarking set and Guppy v1.8.5 for the additional sets (in both cases the current version of Guppy at the time of preparing the read sets). The benchmarking set was used to assess all basecallers, while the additional sets were used only for testing different Guppy models.</t>
  </si>
  <si>
    <t>This worksheet shows all of the basecallers and versions that were run on the benchmarking set. When two versions produced the same result (e.g. Albacore v0.8.2 and v0.8.4), they are grouped together. Each group in this worksheet is a single row in the following (results) sheet. Rows with grey text were excluded from the results for various reasons (explained in the Notes column).</t>
  </si>
  <si>
    <t>This worksheet shows the main results for the benchmarking set. Nanopolish was only run on assemblies from a select set of basecallers, so not all rows have Nanopolish results. Repeated iterations of Nanopolish were only run on current versions of Guppy (default model).</t>
  </si>
  <si>
    <t>Barcode</t>
  </si>
  <si>
    <t>Flowcell type</t>
  </si>
  <si>
    <t>Original fast5s</t>
  </si>
  <si>
    <t>Final chunks</t>
  </si>
  <si>
    <t>-</t>
  </si>
  <si>
    <t>1,12</t>
  </si>
  <si>
    <t>Acinetobacter baumannii</t>
  </si>
  <si>
    <t>AYP-A2</t>
  </si>
  <si>
    <t>Acinetobacter nosocomialis</t>
  </si>
  <si>
    <t>MINF_5C</t>
  </si>
  <si>
    <t>Acinetobacter ursingii</t>
  </si>
  <si>
    <t>MINF_9C</t>
  </si>
  <si>
    <t>Burkholderia cenocepacia</t>
  </si>
  <si>
    <t>MINF_4A</t>
  </si>
  <si>
    <t>Citrobacter freundii</t>
  </si>
  <si>
    <t>MSB1_1H</t>
  </si>
  <si>
    <t>Citrobacter koseri</t>
  </si>
  <si>
    <t>MINF_9D</t>
  </si>
  <si>
    <t>Comamonas kerstersii</t>
  </si>
  <si>
    <t>MSB1_7G</t>
  </si>
  <si>
    <t>Enterobacter kobei</t>
  </si>
  <si>
    <t>MSB1_1B</t>
  </si>
  <si>
    <t>Escherichia coli</t>
  </si>
  <si>
    <t>MSB2_1A</t>
  </si>
  <si>
    <t>Escherichia marmotae</t>
  </si>
  <si>
    <t>MSB1_5C</t>
  </si>
  <si>
    <t>Haemophilus parainfluenzae</t>
  </si>
  <si>
    <t>M1C146_1</t>
  </si>
  <si>
    <t>Klebsiella aerogenes</t>
  </si>
  <si>
    <t>MINF_10B</t>
  </si>
  <si>
    <t>INF007</t>
  </si>
  <si>
    <t>INF014</t>
  </si>
  <si>
    <t>INF065</t>
  </si>
  <si>
    <t>INF078</t>
  </si>
  <si>
    <t>INF102</t>
  </si>
  <si>
    <t>INF116</t>
  </si>
  <si>
    <t>INF125</t>
  </si>
  <si>
    <t>INF177</t>
  </si>
  <si>
    <t>INF192</t>
  </si>
  <si>
    <t>INF215</t>
  </si>
  <si>
    <t>INF235</t>
  </si>
  <si>
    <t>INF310</t>
  </si>
  <si>
    <t>INF319</t>
  </si>
  <si>
    <t>INF321</t>
  </si>
  <si>
    <t>INF322</t>
  </si>
  <si>
    <t>INF341</t>
  </si>
  <si>
    <t>INF357</t>
  </si>
  <si>
    <t>INF358</t>
  </si>
  <si>
    <t>INF361</t>
  </si>
  <si>
    <t>KSB1_1I</t>
  </si>
  <si>
    <t>KSB1_6F</t>
  </si>
  <si>
    <t>KSB1_6G</t>
  </si>
  <si>
    <t>KSB1_7E</t>
  </si>
  <si>
    <t>KSB1_7F</t>
  </si>
  <si>
    <t>KSB1_9A</t>
  </si>
  <si>
    <t>KSB1_9D</t>
  </si>
  <si>
    <t>NUH11</t>
  </si>
  <si>
    <t>NUH27</t>
  </si>
  <si>
    <t>QMP_B2_170</t>
  </si>
  <si>
    <t>SGH07</t>
  </si>
  <si>
    <t>Klebsiella quasipneumoniae</t>
  </si>
  <si>
    <t>INF291</t>
  </si>
  <si>
    <t>Klebsiella variicola</t>
  </si>
  <si>
    <t>INF022</t>
  </si>
  <si>
    <t>KSB1_8J</t>
  </si>
  <si>
    <t>Moraxella lincolnii</t>
  </si>
  <si>
    <t>Morganella morganii</t>
  </si>
  <si>
    <t>MSB1_1E</t>
  </si>
  <si>
    <t>Pseudomonas aeruginosa</t>
  </si>
  <si>
    <t>MINF_7A</t>
  </si>
  <si>
    <t>Salmonella enterica</t>
  </si>
  <si>
    <t>2010-06152</t>
  </si>
  <si>
    <t>Stenotrophomonas pavanii</t>
  </si>
  <si>
    <t>MSB1_4D</t>
  </si>
  <si>
    <t>Other Enterobacteriaceae</t>
  </si>
  <si>
    <t>Other Proteobacteria</t>
  </si>
  <si>
    <r>
      <t>This worksheet contains information on the 50 samples used to produce training data for the custom-</t>
    </r>
    <r>
      <rPr>
        <i/>
        <sz val="12"/>
        <color theme="1"/>
        <rFont val="Calibri"/>
        <family val="2"/>
        <scheme val="minor"/>
      </rPr>
      <t>Kp</t>
    </r>
    <r>
      <rPr>
        <sz val="12"/>
        <color theme="1"/>
        <rFont val="Calibri"/>
        <family val="2"/>
        <scheme val="minor"/>
      </rPr>
      <t xml:space="preserve"> and custom-</t>
    </r>
    <r>
      <rPr>
        <i/>
        <sz val="12"/>
        <color theme="1"/>
        <rFont val="Calibri"/>
        <family val="2"/>
        <scheme val="minor"/>
      </rPr>
      <t>Kp</t>
    </r>
    <r>
      <rPr>
        <sz val="12"/>
        <color theme="1"/>
        <rFont val="Calibri"/>
        <family val="2"/>
        <scheme val="minor"/>
      </rPr>
      <t>-big-net models.</t>
    </r>
  </si>
  <si>
    <t>After fast5 trimming</t>
  </si>
  <si>
    <t>After alignment filtering</t>
  </si>
  <si>
    <t>Fraction left</t>
  </si>
  <si>
    <t>After chunkify filtering</t>
  </si>
  <si>
    <t>Additional sets</t>
  </si>
  <si>
    <t>Benchmarking set</t>
  </si>
  <si>
    <t>v1.0 - v1.1</t>
  </si>
  <si>
    <t>v1.1</t>
  </si>
  <si>
    <t>find $fast5_dir -name \*.fast5 | parallel -P 9 -X flappie --model r941_native &gt; flappie.fastq</t>
  </si>
  <si>
    <t>https://github.com/nanoporetech/flappie/releases/tag/v1.0.0</t>
  </si>
  <si>
    <t>https://github.com/nanoporetech/flappie/releases/tag/v1.1.0</t>
  </si>
  <si>
    <t>I think this was trained on R9 reads (not R9.4) so I excluded it from the results. Also ONT has removed the GitHub repo so it's now hard to find.</t>
  </si>
  <si>
    <t>v2.2.3</t>
  </si>
  <si>
    <t>v2.1.3 - v2.2.3</t>
  </si>
  <si>
    <t>https://community.nanoporetech.com/posts/guppy-v2-2-2-trace-table</t>
  </si>
  <si>
    <t>FAF11795</t>
  </si>
  <si>
    <t>FAF10876</t>
  </si>
  <si>
    <t>FAB42129</t>
  </si>
  <si>
    <t>Flowcell barcode/ID</t>
  </si>
  <si>
    <t>FAB42298</t>
  </si>
  <si>
    <t>FAB42131</t>
  </si>
  <si>
    <t>FAB30217</t>
  </si>
  <si>
    <t>FAF11149</t>
  </si>
  <si>
    <t>Model comparison</t>
  </si>
  <si>
    <t>Genomes included</t>
  </si>
  <si>
    <t>Mean change in read qscore</t>
  </si>
  <si>
    <t>Enterobacteriaceae</t>
  </si>
  <si>
    <t>all</t>
  </si>
  <si>
    <t>non-Enterobacteriaceae</t>
  </si>
  <si>
    <t>Default to flip-flop</t>
  </si>
  <si>
    <t>Mean change in consensus qscore</t>
  </si>
  <si>
    <t>Consensus accuracy</t>
  </si>
  <si>
    <t>Consensus error details</t>
  </si>
  <si>
    <r>
      <t>Default to custom-</t>
    </r>
    <r>
      <rPr>
        <i/>
        <sz val="12"/>
        <color theme="1"/>
        <rFont val="Calibri"/>
        <family val="2"/>
        <scheme val="minor"/>
      </rPr>
      <t>Kp</t>
    </r>
  </si>
  <si>
    <r>
      <t>Custom-</t>
    </r>
    <r>
      <rPr>
        <i/>
        <sz val="12"/>
        <color theme="1"/>
        <rFont val="Calibri"/>
        <family val="2"/>
        <scheme val="minor"/>
      </rPr>
      <t>Kp</t>
    </r>
    <r>
      <rPr>
        <sz val="12"/>
        <color theme="1"/>
        <rFont val="Calibri"/>
        <family val="2"/>
        <scheme val="minor"/>
      </rPr>
      <t xml:space="preserve"> to custom-</t>
    </r>
    <r>
      <rPr>
        <i/>
        <sz val="12"/>
        <color theme="1"/>
        <rFont val="Calibri"/>
        <family val="2"/>
        <scheme val="minor"/>
      </rPr>
      <t>Kp</t>
    </r>
    <r>
      <rPr>
        <sz val="12"/>
        <color theme="1"/>
        <rFont val="Calibri"/>
        <family val="2"/>
        <scheme val="minor"/>
      </rPr>
      <t>-big-net</t>
    </r>
  </si>
  <si>
    <t>GC-content</t>
  </si>
  <si>
    <t>This worksheet show the average accuracy changes between models for Guppy v2.1.3-v2.2.3 (based off values in the previous worksheet). Results are shown for all 10 genomes, just the 5 Enterobacteriaceae genomes and just the 5 non-Enterobacteriaceae genomes.</t>
  </si>
  <si>
    <t>Read info after alignment filter</t>
  </si>
  <si>
    <t>This worksheet shows results for Guppy v2.1.3-v2.2.3 using four different models for all 10 read sets (both the benchmarking set and the additional sets).</t>
  </si>
  <si>
    <t>Consensus</t>
  </si>
  <si>
    <t>Nanopolish</t>
  </si>
  <si>
    <t>Substitution error counts</t>
  </si>
  <si>
    <t>Ouput</t>
  </si>
  <si>
    <t>Basecalled reads</t>
  </si>
  <si>
    <t>Basecalled bases</t>
  </si>
  <si>
    <t>Alignable bases</t>
  </si>
  <si>
    <t>Median per-read aligned fraction</t>
  </si>
  <si>
    <t>Unaligned reads</t>
  </si>
  <si>
    <t>Alignability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</si>
</sst>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C09]dd\-mmm\-yy;@"/>
    <numFmt numFmtId="165" formatCode="0\×"/>
    <numFmt numFmtId="166" formatCode="0.0"/>
    <numFmt numFmtId="167" formatCode="0.000%"/>
    <numFmt numFmtId="168" formatCode="0.0000%"/>
    <numFmt numFmtId="169" formatCode="#,##0&quot;x&quot;"/>
    <numFmt numFmtId="170" formatCode="#,##0.0"/>
    <numFmt numFmtId="171" formatCode="h:mm:ss;@"/>
    <numFmt numFmtId="172" formatCode="[$-C09]d\ mmm\ yyyy;@"/>
    <numFmt numFmtId="173" formatCode="\+0.00;\-0.00;0.00"/>
    <numFmt numFmtId="174" formatCode="0.0%"/>
  </numFmts>
  <fonts count="15" x14ac:knownFonts="1">
    <font>
      <sz val="12"/>
      <color theme="1"/>
      <name val="Calibri"/>
      <family val="2"/>
      <scheme val="minor"/>
    </font>
    <font>
      <u/>
      <sz val="12"/>
      <color theme="10"/>
      <name val="Calibri"/>
      <family val="2"/>
      <scheme val="minor"/>
    </font>
    <font>
      <sz val="10"/>
      <color rgb="FF000000"/>
      <name val="Tahoma"/>
      <family val="2"/>
    </font>
    <font>
      <sz val="12"/>
      <color theme="1"/>
      <name val="Consolas"/>
      <family val="2"/>
    </font>
    <font>
      <sz val="8"/>
      <color theme="1"/>
      <name val="Consolas"/>
      <family val="2"/>
    </font>
    <font>
      <sz val="12"/>
      <color theme="0" tint="-0.249977111117893"/>
      <name val="Calibri"/>
      <family val="2"/>
      <scheme val="minor"/>
    </font>
    <font>
      <b/>
      <sz val="14"/>
      <color theme="1"/>
      <name val="Calibri"/>
      <family val="2"/>
      <scheme val="minor"/>
    </font>
    <font>
      <sz val="12"/>
      <name val="Calibri"/>
      <family val="2"/>
      <scheme val="minor"/>
    </font>
    <font>
      <i/>
      <sz val="12"/>
      <color theme="1"/>
      <name val="Calibri"/>
      <family val="2"/>
      <scheme val="minor"/>
    </font>
    <font>
      <b/>
      <sz val="12"/>
      <color theme="1"/>
      <name val="Calibri"/>
      <family val="2"/>
      <scheme val="minor"/>
    </font>
    <font>
      <sz val="12"/>
      <color rgb="FF000000"/>
      <name val="Calibri"/>
      <family val="2"/>
      <scheme val="minor"/>
    </font>
    <font>
      <sz val="14"/>
      <color theme="1"/>
      <name val="Calibri"/>
      <family val="2"/>
      <scheme val="minor"/>
    </font>
    <font>
      <sz val="12"/>
      <color theme="0" tint="-0.499984740745262"/>
      <name val="Calibri"/>
      <family val="2"/>
      <scheme val="minor"/>
    </font>
    <font>
      <sz val="8"/>
      <color theme="0" tint="-0.499984740745262"/>
      <name val="Consolas"/>
      <family val="2"/>
    </font>
    <font>
      <u/>
      <sz val="12"/>
      <color theme="0" tint="-0.499984740745262"/>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auto="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top style="thin">
        <color indexed="64"/>
      </top>
      <bottom style="thin">
        <color theme="0" tint="-0.24994659260841701"/>
      </bottom>
      <diagonal/>
    </border>
  </borders>
  <cellStyleXfs count="2">
    <xf numFmtId="0" fontId="0" fillId="0" borderId="0"/>
    <xf numFmtId="0" fontId="1" fillId="0" borderId="0" applyNumberFormat="0" applyFill="0" applyBorder="0" applyAlignment="0" applyProtection="0"/>
  </cellStyleXfs>
  <cellXfs count="850">
    <xf numFmtId="0" fontId="0" fillId="0" borderId="0" xfId="0"/>
    <xf numFmtId="164" fontId="0" fillId="0" borderId="0" xfId="0" applyNumberFormat="1"/>
    <xf numFmtId="0" fontId="3" fillId="0" borderId="0" xfId="0" applyFont="1"/>
    <xf numFmtId="0" fontId="4" fillId="0" borderId="0" xfId="0" applyFont="1"/>
    <xf numFmtId="0" fontId="0" fillId="0" borderId="0" xfId="0" applyAlignment="1">
      <alignment vertical="center"/>
    </xf>
    <xf numFmtId="3" fontId="0" fillId="0" borderId="0" xfId="0" applyNumberFormat="1"/>
    <xf numFmtId="0" fontId="0" fillId="0" borderId="0" xfId="0" applyAlignment="1">
      <alignment wrapText="1"/>
    </xf>
    <xf numFmtId="164" fontId="0" fillId="0" borderId="0" xfId="0" applyNumberFormat="1" applyAlignment="1">
      <alignment vertical="center"/>
    </xf>
    <xf numFmtId="0" fontId="4" fillId="0" borderId="0" xfId="0" applyFont="1" applyAlignment="1">
      <alignment vertical="center"/>
    </xf>
    <xf numFmtId="3" fontId="0" fillId="0" borderId="0" xfId="0" applyNumberFormat="1" applyAlignment="1">
      <alignment vertical="center"/>
    </xf>
    <xf numFmtId="15" fontId="0" fillId="0" borderId="0" xfId="0" applyNumberFormat="1" applyAlignment="1">
      <alignment vertical="center" wrapText="1"/>
    </xf>
    <xf numFmtId="0" fontId="5" fillId="0" borderId="0" xfId="0" applyFont="1"/>
    <xf numFmtId="0" fontId="0" fillId="0" borderId="0" xfId="0" applyBorder="1" applyAlignment="1">
      <alignment vertical="center"/>
    </xf>
    <xf numFmtId="164" fontId="0" fillId="0" borderId="0" xfId="0" applyNumberFormat="1" applyBorder="1" applyAlignment="1">
      <alignment vertical="center"/>
    </xf>
    <xf numFmtId="0" fontId="1" fillId="0" borderId="0" xfId="1" applyBorder="1" applyAlignment="1">
      <alignment vertical="center"/>
    </xf>
    <xf numFmtId="3" fontId="0" fillId="0" borderId="0" xfId="0" applyNumberFormat="1" applyBorder="1" applyAlignment="1">
      <alignment vertical="center"/>
    </xf>
    <xf numFmtId="0" fontId="0" fillId="0" borderId="2" xfId="0" applyBorder="1" applyAlignment="1">
      <alignment vertical="center"/>
    </xf>
    <xf numFmtId="164" fontId="0" fillId="0" borderId="2" xfId="0" applyNumberFormat="1" applyBorder="1" applyAlignment="1">
      <alignment vertical="center"/>
    </xf>
    <xf numFmtId="0" fontId="1" fillId="0" borderId="2" xfId="1" applyBorder="1" applyAlignment="1">
      <alignment vertical="center"/>
    </xf>
    <xf numFmtId="0" fontId="0" fillId="0" borderId="2" xfId="0" applyBorder="1" applyAlignment="1">
      <alignment vertical="center" wrapText="1"/>
    </xf>
    <xf numFmtId="0" fontId="4" fillId="0" borderId="2" xfId="0" applyFont="1" applyBorder="1" applyAlignment="1">
      <alignment vertical="center" wrapText="1"/>
    </xf>
    <xf numFmtId="3" fontId="0" fillId="0" borderId="2" xfId="0" applyNumberFormat="1" applyBorder="1" applyAlignment="1">
      <alignment vertical="center"/>
    </xf>
    <xf numFmtId="0" fontId="0" fillId="0" borderId="0" xfId="0" applyBorder="1" applyAlignment="1">
      <alignment vertical="center" wrapText="1"/>
    </xf>
    <xf numFmtId="0" fontId="4" fillId="0" borderId="0" xfId="0" applyFont="1" applyBorder="1" applyAlignment="1">
      <alignment vertical="center" wrapText="1"/>
    </xf>
    <xf numFmtId="0" fontId="0" fillId="2" borderId="3" xfId="0" applyFill="1" applyBorder="1" applyAlignment="1">
      <alignment vertical="center"/>
    </xf>
    <xf numFmtId="164" fontId="0" fillId="2" borderId="3" xfId="0" applyNumberFormat="1" applyFill="1" applyBorder="1" applyAlignment="1">
      <alignment vertical="center"/>
    </xf>
    <xf numFmtId="0" fontId="1" fillId="2" borderId="3" xfId="1" applyFill="1" applyBorder="1" applyAlignment="1">
      <alignment vertical="center"/>
    </xf>
    <xf numFmtId="3" fontId="0" fillId="2" borderId="3" xfId="0" applyNumberFormat="1" applyFill="1" applyBorder="1" applyAlignment="1">
      <alignment vertical="center"/>
    </xf>
    <xf numFmtId="0" fontId="0" fillId="2" borderId="1" xfId="0" applyFill="1" applyBorder="1" applyAlignment="1">
      <alignment vertical="center"/>
    </xf>
    <xf numFmtId="164" fontId="0" fillId="2" borderId="1" xfId="0" applyNumberFormat="1" applyFill="1" applyBorder="1" applyAlignment="1">
      <alignment vertical="center"/>
    </xf>
    <xf numFmtId="3" fontId="0" fillId="2" borderId="1" xfId="0" applyNumberFormat="1" applyFill="1" applyBorder="1" applyAlignment="1">
      <alignment vertical="center"/>
    </xf>
    <xf numFmtId="0" fontId="0" fillId="2" borderId="0" xfId="0" applyFill="1" applyBorder="1" applyAlignment="1">
      <alignment vertical="center"/>
    </xf>
    <xf numFmtId="164" fontId="0" fillId="2" borderId="0" xfId="0" applyNumberFormat="1" applyFill="1" applyBorder="1" applyAlignment="1">
      <alignment vertical="center"/>
    </xf>
    <xf numFmtId="3" fontId="0" fillId="2" borderId="0" xfId="0" applyNumberFormat="1" applyFill="1" applyBorder="1" applyAlignment="1">
      <alignment vertical="center"/>
    </xf>
    <xf numFmtId="0" fontId="1" fillId="2" borderId="0" xfId="1" applyFill="1" applyBorder="1" applyAlignment="1">
      <alignment vertical="center"/>
    </xf>
    <xf numFmtId="0" fontId="1" fillId="2" borderId="1" xfId="1" applyFill="1" applyBorder="1" applyAlignment="1">
      <alignment vertical="center"/>
    </xf>
    <xf numFmtId="0" fontId="0" fillId="3" borderId="2" xfId="0" applyFill="1" applyBorder="1" applyAlignment="1">
      <alignment vertical="center"/>
    </xf>
    <xf numFmtId="164" fontId="0" fillId="3" borderId="2" xfId="0" applyNumberFormat="1" applyFill="1" applyBorder="1" applyAlignment="1">
      <alignment vertical="center"/>
    </xf>
    <xf numFmtId="0" fontId="0" fillId="3" borderId="2" xfId="0" applyFill="1" applyBorder="1" applyAlignment="1">
      <alignment vertical="center" wrapText="1"/>
    </xf>
    <xf numFmtId="0" fontId="4" fillId="3" borderId="2" xfId="0" applyFont="1" applyFill="1" applyBorder="1" applyAlignment="1">
      <alignment vertical="center"/>
    </xf>
    <xf numFmtId="3" fontId="0" fillId="3" borderId="2" xfId="0" applyNumberFormat="1" applyFill="1" applyBorder="1" applyAlignment="1">
      <alignment vertical="center"/>
    </xf>
    <xf numFmtId="0" fontId="1" fillId="3" borderId="2" xfId="1" applyFill="1" applyBorder="1" applyAlignment="1">
      <alignment vertical="center"/>
    </xf>
    <xf numFmtId="3" fontId="0" fillId="2" borderId="0" xfId="0" applyNumberFormat="1" applyFill="1"/>
    <xf numFmtId="3" fontId="0" fillId="3" borderId="0" xfId="0" applyNumberFormat="1" applyFill="1"/>
    <xf numFmtId="0" fontId="0" fillId="5" borderId="0" xfId="0" applyFill="1"/>
    <xf numFmtId="3" fontId="0" fillId="5" borderId="0" xfId="0" applyNumberFormat="1" applyFill="1"/>
    <xf numFmtId="2" fontId="0" fillId="0" borderId="0" xfId="0" applyNumberFormat="1"/>
    <xf numFmtId="0" fontId="0" fillId="5" borderId="0" xfId="0" applyFill="1" applyAlignment="1">
      <alignment vertical="center"/>
    </xf>
    <xf numFmtId="164" fontId="0" fillId="5" borderId="0" xfId="0" applyNumberFormat="1" applyFill="1" applyAlignment="1">
      <alignment vertical="center"/>
    </xf>
    <xf numFmtId="15" fontId="0" fillId="5" borderId="0" xfId="0" applyNumberFormat="1" applyFill="1" applyAlignment="1">
      <alignment vertical="center" wrapText="1"/>
    </xf>
    <xf numFmtId="3" fontId="0" fillId="5" borderId="0" xfId="0" applyNumberFormat="1" applyFill="1" applyAlignment="1">
      <alignment vertical="center"/>
    </xf>
    <xf numFmtId="0" fontId="0" fillId="5" borderId="1" xfId="0" applyFill="1" applyBorder="1" applyAlignment="1">
      <alignment vertical="center"/>
    </xf>
    <xf numFmtId="164" fontId="0" fillId="5" borderId="1" xfId="0" applyNumberFormat="1" applyFill="1" applyBorder="1" applyAlignment="1">
      <alignment vertical="center"/>
    </xf>
    <xf numFmtId="15" fontId="0" fillId="5" borderId="1" xfId="0" applyNumberFormat="1" applyFill="1" applyBorder="1" applyAlignment="1">
      <alignment vertical="center" wrapText="1"/>
    </xf>
    <xf numFmtId="3" fontId="0" fillId="5" borderId="1" xfId="0" applyNumberFormat="1" applyFill="1" applyBorder="1" applyAlignment="1">
      <alignment vertical="center"/>
    </xf>
    <xf numFmtId="0" fontId="0" fillId="5" borderId="0" xfId="0" applyFill="1" applyBorder="1" applyAlignment="1">
      <alignment vertical="center"/>
    </xf>
    <xf numFmtId="164" fontId="0" fillId="5" borderId="0" xfId="0" applyNumberFormat="1" applyFill="1" applyBorder="1" applyAlignment="1">
      <alignment vertical="center"/>
    </xf>
    <xf numFmtId="15" fontId="0" fillId="5" borderId="0" xfId="0" applyNumberFormat="1" applyFill="1" applyBorder="1" applyAlignment="1">
      <alignment vertical="center" wrapText="1"/>
    </xf>
    <xf numFmtId="3" fontId="0" fillId="5" borderId="0" xfId="0" applyNumberFormat="1" applyFill="1" applyBorder="1" applyAlignment="1">
      <alignment vertical="center"/>
    </xf>
    <xf numFmtId="0" fontId="0" fillId="3" borderId="3" xfId="0" applyFill="1" applyBorder="1" applyAlignment="1">
      <alignment vertical="center"/>
    </xf>
    <xf numFmtId="164" fontId="0" fillId="3" borderId="3" xfId="0" applyNumberFormat="1" applyFill="1" applyBorder="1" applyAlignment="1">
      <alignment vertical="center"/>
    </xf>
    <xf numFmtId="0" fontId="1" fillId="3" borderId="3" xfId="1" applyFill="1" applyBorder="1" applyAlignment="1">
      <alignment vertical="center"/>
    </xf>
    <xf numFmtId="0" fontId="0" fillId="3" borderId="3" xfId="0" applyFill="1" applyBorder="1" applyAlignment="1">
      <alignment vertical="center" wrapText="1"/>
    </xf>
    <xf numFmtId="0" fontId="4" fillId="3" borderId="3" xfId="0" applyFont="1" applyFill="1" applyBorder="1" applyAlignment="1">
      <alignment vertical="center"/>
    </xf>
    <xf numFmtId="3" fontId="0" fillId="3" borderId="3" xfId="0" applyNumberFormat="1" applyFill="1" applyBorder="1" applyAlignment="1">
      <alignment vertical="center"/>
    </xf>
    <xf numFmtId="0" fontId="0" fillId="3" borderId="1" xfId="0" applyFill="1" applyBorder="1" applyAlignment="1">
      <alignment vertical="center"/>
    </xf>
    <xf numFmtId="164" fontId="0" fillId="3" borderId="1" xfId="0" applyNumberFormat="1" applyFill="1" applyBorder="1" applyAlignment="1">
      <alignment vertical="center"/>
    </xf>
    <xf numFmtId="0" fontId="1" fillId="3" borderId="1" xfId="1" applyFill="1" applyBorder="1" applyAlignment="1">
      <alignment vertical="center"/>
    </xf>
    <xf numFmtId="0" fontId="0" fillId="3" borderId="1" xfId="0" applyFill="1" applyBorder="1" applyAlignment="1">
      <alignment vertical="center" wrapText="1"/>
    </xf>
    <xf numFmtId="3" fontId="0" fillId="3" borderId="1" xfId="0" applyNumberFormat="1" applyFill="1" applyBorder="1" applyAlignment="1">
      <alignment vertical="center"/>
    </xf>
    <xf numFmtId="0" fontId="0" fillId="5" borderId="2" xfId="0" applyFill="1" applyBorder="1" applyAlignment="1">
      <alignment vertical="center"/>
    </xf>
    <xf numFmtId="164" fontId="0" fillId="5" borderId="2" xfId="0" applyNumberFormat="1" applyFill="1" applyBorder="1" applyAlignment="1">
      <alignment vertical="center"/>
    </xf>
    <xf numFmtId="15" fontId="0" fillId="5" borderId="2" xfId="0" applyNumberFormat="1" applyFill="1" applyBorder="1" applyAlignment="1">
      <alignment vertical="center" wrapText="1"/>
    </xf>
    <xf numFmtId="3" fontId="0" fillId="5" borderId="2" xfId="0" applyNumberFormat="1" applyFill="1" applyBorder="1" applyAlignment="1">
      <alignment vertical="center"/>
    </xf>
    <xf numFmtId="0" fontId="0" fillId="5" borderId="3" xfId="0" applyFill="1" applyBorder="1" applyAlignment="1">
      <alignment vertical="center"/>
    </xf>
    <xf numFmtId="164" fontId="0" fillId="5" borderId="3" xfId="0" applyNumberFormat="1" applyFill="1" applyBorder="1" applyAlignment="1">
      <alignment vertical="center"/>
    </xf>
    <xf numFmtId="15" fontId="0" fillId="5" borderId="3" xfId="0" applyNumberFormat="1" applyFill="1" applyBorder="1" applyAlignment="1">
      <alignment vertical="center" wrapText="1"/>
    </xf>
    <xf numFmtId="3" fontId="0" fillId="5" borderId="3" xfId="0" applyNumberFormat="1" applyFill="1" applyBorder="1" applyAlignment="1">
      <alignment vertical="center"/>
    </xf>
    <xf numFmtId="0" fontId="4" fillId="3" borderId="2" xfId="0" applyFont="1" applyFill="1" applyBorder="1" applyAlignment="1">
      <alignment vertical="center" wrapText="1"/>
    </xf>
    <xf numFmtId="0" fontId="0" fillId="2" borderId="3" xfId="0" applyFill="1" applyBorder="1" applyAlignment="1">
      <alignment vertical="center"/>
    </xf>
    <xf numFmtId="0" fontId="0" fillId="2" borderId="1" xfId="0" applyFill="1" applyBorder="1" applyAlignment="1">
      <alignment vertical="center"/>
    </xf>
    <xf numFmtId="46" fontId="0" fillId="0" borderId="0" xfId="0" applyNumberFormat="1"/>
    <xf numFmtId="46" fontId="0" fillId="2" borderId="1" xfId="0" applyNumberFormat="1" applyFill="1" applyBorder="1" applyAlignment="1">
      <alignment vertical="center"/>
    </xf>
    <xf numFmtId="46" fontId="0" fillId="2" borderId="3" xfId="0" applyNumberFormat="1" applyFill="1" applyBorder="1" applyAlignment="1">
      <alignment vertical="center"/>
    </xf>
    <xf numFmtId="46" fontId="0" fillId="2" borderId="0" xfId="0" applyNumberFormat="1" applyFill="1" applyBorder="1" applyAlignment="1">
      <alignment vertical="center"/>
    </xf>
    <xf numFmtId="46" fontId="0" fillId="0" borderId="2" xfId="0" applyNumberFormat="1" applyBorder="1" applyAlignment="1">
      <alignment vertical="center"/>
    </xf>
    <xf numFmtId="46" fontId="0" fillId="3" borderId="2" xfId="0" applyNumberFormat="1" applyFill="1" applyBorder="1" applyAlignment="1">
      <alignment vertical="center"/>
    </xf>
    <xf numFmtId="46" fontId="0" fillId="3" borderId="3" xfId="0" applyNumberFormat="1" applyFill="1" applyBorder="1" applyAlignment="1">
      <alignment vertical="center"/>
    </xf>
    <xf numFmtId="46" fontId="0" fillId="3" borderId="1" xfId="0" applyNumberFormat="1" applyFill="1" applyBorder="1" applyAlignment="1">
      <alignment vertical="center"/>
    </xf>
    <xf numFmtId="46" fontId="0" fillId="0" borderId="0" xfId="0" applyNumberFormat="1" applyBorder="1" applyAlignment="1">
      <alignment vertical="center"/>
    </xf>
    <xf numFmtId="46" fontId="0" fillId="0" borderId="0" xfId="0" applyNumberFormat="1" applyAlignment="1">
      <alignment vertical="center"/>
    </xf>
    <xf numFmtId="46" fontId="0" fillId="5" borderId="3" xfId="0" applyNumberFormat="1" applyFill="1" applyBorder="1" applyAlignment="1">
      <alignment vertical="center"/>
    </xf>
    <xf numFmtId="46" fontId="0" fillId="5" borderId="1" xfId="0" applyNumberFormat="1" applyFill="1" applyBorder="1" applyAlignment="1">
      <alignment vertical="center"/>
    </xf>
    <xf numFmtId="46" fontId="0" fillId="5" borderId="2" xfId="0" applyNumberFormat="1" applyFill="1" applyBorder="1" applyAlignment="1">
      <alignment vertical="center"/>
    </xf>
    <xf numFmtId="46" fontId="0" fillId="5" borderId="0" xfId="0" applyNumberFormat="1" applyFill="1" applyAlignment="1">
      <alignment vertical="center"/>
    </xf>
    <xf numFmtId="46" fontId="0" fillId="5" borderId="0" xfId="0" applyNumberFormat="1" applyFill="1" applyBorder="1" applyAlignment="1">
      <alignment vertical="center"/>
    </xf>
    <xf numFmtId="165" fontId="0" fillId="0" borderId="0" xfId="0" applyNumberFormat="1"/>
    <xf numFmtId="10" fontId="0" fillId="0" borderId="0" xfId="0" applyNumberFormat="1"/>
    <xf numFmtId="0" fontId="0" fillId="0" borderId="0" xfId="0" applyFont="1" applyAlignment="1">
      <alignment wrapText="1"/>
    </xf>
    <xf numFmtId="0" fontId="0" fillId="0" borderId="0" xfId="0" applyFont="1" applyFill="1" applyBorder="1" applyAlignment="1">
      <alignment wrapText="1"/>
    </xf>
    <xf numFmtId="3" fontId="0" fillId="0" borderId="0" xfId="0" applyNumberFormat="1" applyFont="1" applyFill="1" applyBorder="1" applyAlignment="1">
      <alignment wrapText="1"/>
    </xf>
    <xf numFmtId="46" fontId="0" fillId="0" borderId="0" xfId="0" applyNumberFormat="1" applyFont="1" applyFill="1" applyBorder="1" applyAlignment="1">
      <alignment wrapText="1"/>
    </xf>
    <xf numFmtId="165" fontId="0" fillId="0" borderId="0" xfId="0" applyNumberFormat="1" applyFont="1" applyFill="1" applyBorder="1" applyAlignment="1">
      <alignment wrapText="1"/>
    </xf>
    <xf numFmtId="10" fontId="0" fillId="0" borderId="0" xfId="0" applyNumberFormat="1" applyFont="1" applyFill="1" applyBorder="1" applyAlignment="1">
      <alignment wrapText="1"/>
    </xf>
    <xf numFmtId="2" fontId="0" fillId="0" borderId="0" xfId="0" applyNumberFormat="1" applyFont="1" applyFill="1" applyBorder="1" applyAlignment="1">
      <alignment wrapText="1"/>
    </xf>
    <xf numFmtId="0" fontId="0" fillId="0" borderId="0" xfId="0" applyFont="1" applyFill="1" applyAlignment="1">
      <alignment wrapText="1"/>
    </xf>
    <xf numFmtId="0" fontId="0" fillId="0" borderId="0" xfId="0" applyFill="1"/>
    <xf numFmtId="3" fontId="0" fillId="0" borderId="0" xfId="0" applyNumberFormat="1" applyFill="1"/>
    <xf numFmtId="46" fontId="0" fillId="0" borderId="0" xfId="0" applyNumberFormat="1" applyFill="1"/>
    <xf numFmtId="165" fontId="0" fillId="0" borderId="0" xfId="0" applyNumberFormat="1" applyFill="1"/>
    <xf numFmtId="10" fontId="0" fillId="0" borderId="0" xfId="0" applyNumberFormat="1" applyFill="1"/>
    <xf numFmtId="2" fontId="0" fillId="0" borderId="0" xfId="0" applyNumberFormat="1" applyFill="1"/>
    <xf numFmtId="0" fontId="0" fillId="0" borderId="0" xfId="0" applyFill="1" applyAlignment="1">
      <alignment vertical="center"/>
    </xf>
    <xf numFmtId="0" fontId="0" fillId="5" borderId="3" xfId="0" applyFill="1" applyBorder="1" applyAlignment="1">
      <alignment vertical="center"/>
    </xf>
    <xf numFmtId="0" fontId="0" fillId="5" borderId="1" xfId="0" applyFill="1" applyBorder="1" applyAlignment="1">
      <alignment vertical="center"/>
    </xf>
    <xf numFmtId="0" fontId="0" fillId="2" borderId="1" xfId="0" applyFill="1" applyBorder="1" applyAlignment="1">
      <alignment vertical="center"/>
    </xf>
    <xf numFmtId="0" fontId="0" fillId="2" borderId="0" xfId="0" applyFill="1" applyBorder="1" applyAlignment="1">
      <alignment vertical="center"/>
    </xf>
    <xf numFmtId="0" fontId="0" fillId="5" borderId="0" xfId="0" applyFill="1" applyBorder="1" applyAlignment="1">
      <alignment vertical="center"/>
    </xf>
    <xf numFmtId="0" fontId="0" fillId="5" borderId="0" xfId="0" applyFill="1" applyAlignment="1">
      <alignment vertical="center"/>
    </xf>
    <xf numFmtId="166" fontId="0" fillId="2" borderId="0" xfId="0" applyNumberFormat="1" applyFill="1"/>
    <xf numFmtId="166" fontId="0" fillId="3" borderId="0" xfId="0" applyNumberFormat="1" applyFill="1"/>
    <xf numFmtId="166" fontId="0" fillId="5" borderId="0" xfId="0" applyNumberFormat="1" applyFill="1"/>
    <xf numFmtId="166" fontId="0" fillId="0" borderId="0" xfId="0" applyNumberFormat="1"/>
    <xf numFmtId="167" fontId="0" fillId="0" borderId="0" xfId="0" applyNumberFormat="1"/>
    <xf numFmtId="168" fontId="0" fillId="0" borderId="0" xfId="0" applyNumberFormat="1"/>
    <xf numFmtId="0" fontId="0" fillId="0" borderId="2" xfId="0"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0" borderId="0" xfId="0" applyBorder="1" applyAlignment="1">
      <alignment horizontal="left" vertical="center"/>
    </xf>
    <xf numFmtId="0" fontId="0" fillId="5" borderId="2" xfId="0" applyFill="1" applyBorder="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3" borderId="0" xfId="0" applyFill="1"/>
    <xf numFmtId="0" fontId="4" fillId="5" borderId="2" xfId="0" applyFont="1" applyFill="1" applyBorder="1" applyAlignment="1">
      <alignment vertical="center" wrapText="1"/>
    </xf>
    <xf numFmtId="0" fontId="0" fillId="0" borderId="0" xfId="0" applyAlignment="1">
      <alignment horizontal="left" vertical="center" wrapText="1"/>
    </xf>
    <xf numFmtId="3" fontId="9" fillId="0" borderId="0" xfId="0" applyNumberFormat="1" applyFont="1" applyAlignment="1">
      <alignment wrapText="1"/>
    </xf>
    <xf numFmtId="0" fontId="0" fillId="3" borderId="3" xfId="0" applyFill="1" applyBorder="1" applyAlignment="1">
      <alignment horizontal="left" vertical="center"/>
    </xf>
    <xf numFmtId="0" fontId="0" fillId="3" borderId="3" xfId="0" applyFill="1" applyBorder="1" applyAlignment="1">
      <alignment vertical="center"/>
    </xf>
    <xf numFmtId="0" fontId="0" fillId="3" borderId="1" xfId="0" applyFill="1" applyBorder="1" applyAlignment="1">
      <alignment vertical="center"/>
    </xf>
    <xf numFmtId="0" fontId="0" fillId="4" borderId="3" xfId="0" applyFill="1" applyBorder="1" applyAlignment="1">
      <alignment vertical="center"/>
    </xf>
    <xf numFmtId="0" fontId="0" fillId="4" borderId="1" xfId="0" applyFill="1" applyBorder="1" applyAlignment="1">
      <alignment vertical="center"/>
    </xf>
    <xf numFmtId="0" fontId="8" fillId="0" borderId="0" xfId="0" applyFont="1"/>
    <xf numFmtId="3" fontId="0" fillId="0" borderId="0" xfId="0" applyNumberFormat="1" applyAlignment="1">
      <alignment horizontal="center"/>
    </xf>
    <xf numFmtId="3" fontId="0" fillId="0" borderId="0" xfId="0" applyNumberFormat="1" applyAlignment="1">
      <alignment horizontal="center" wrapText="1"/>
    </xf>
    <xf numFmtId="169" fontId="0" fillId="0" borderId="0" xfId="0" applyNumberFormat="1"/>
    <xf numFmtId="0" fontId="0" fillId="0" borderId="0" xfId="0" applyAlignment="1">
      <alignment horizontal="center"/>
    </xf>
    <xf numFmtId="0" fontId="8" fillId="3" borderId="0" xfId="0" applyFont="1" applyFill="1"/>
    <xf numFmtId="0" fontId="8" fillId="5" borderId="0" xfId="0" applyFont="1" applyFill="1"/>
    <xf numFmtId="0" fontId="8" fillId="0" borderId="0" xfId="0" applyFont="1" applyFill="1"/>
    <xf numFmtId="0" fontId="9" fillId="0" borderId="0" xfId="0" applyFont="1" applyBorder="1"/>
    <xf numFmtId="3" fontId="9" fillId="0" borderId="0" xfId="0" applyNumberFormat="1" applyFont="1" applyBorder="1" applyAlignment="1">
      <alignment wrapText="1"/>
    </xf>
    <xf numFmtId="169" fontId="9" fillId="0" borderId="0" xfId="0" applyNumberFormat="1" applyFont="1" applyBorder="1" applyAlignment="1">
      <alignment wrapText="1"/>
    </xf>
    <xf numFmtId="3" fontId="0" fillId="0" borderId="0" xfId="0" applyNumberFormat="1" applyFill="1" applyAlignment="1">
      <alignment horizontal="center"/>
    </xf>
    <xf numFmtId="0" fontId="0" fillId="0" borderId="0" xfId="0" applyFill="1" applyAlignment="1">
      <alignment horizontal="center"/>
    </xf>
    <xf numFmtId="169" fontId="0" fillId="0" borderId="0" xfId="0" applyNumberFormat="1" applyFill="1" applyAlignment="1">
      <alignment horizontal="center"/>
    </xf>
    <xf numFmtId="0" fontId="0" fillId="6" borderId="2" xfId="0" applyFill="1" applyBorder="1" applyAlignment="1">
      <alignment vertical="center"/>
    </xf>
    <xf numFmtId="0" fontId="0" fillId="6" borderId="2" xfId="0" applyFill="1" applyBorder="1" applyAlignment="1">
      <alignment horizontal="left" vertical="center"/>
    </xf>
    <xf numFmtId="164" fontId="0" fillId="6" borderId="2" xfId="0" applyNumberFormat="1" applyFill="1" applyBorder="1" applyAlignment="1">
      <alignment vertical="center"/>
    </xf>
    <xf numFmtId="15" fontId="0" fillId="6" borderId="2" xfId="0" applyNumberFormat="1" applyFill="1" applyBorder="1" applyAlignment="1">
      <alignment vertical="center" wrapText="1"/>
    </xf>
    <xf numFmtId="0" fontId="4" fillId="6" borderId="2" xfId="0" applyFont="1" applyFill="1" applyBorder="1" applyAlignment="1">
      <alignment vertical="center" wrapText="1"/>
    </xf>
    <xf numFmtId="46" fontId="0" fillId="6" borderId="2" xfId="0" applyNumberFormat="1" applyFill="1" applyBorder="1" applyAlignment="1">
      <alignment vertical="center"/>
    </xf>
    <xf numFmtId="3" fontId="0" fillId="6" borderId="2" xfId="0" applyNumberFormat="1" applyFill="1" applyBorder="1" applyAlignment="1">
      <alignment vertical="center"/>
    </xf>
    <xf numFmtId="0" fontId="0" fillId="6" borderId="3" xfId="0" applyFill="1" applyBorder="1" applyAlignment="1">
      <alignment vertical="center"/>
    </xf>
    <xf numFmtId="164" fontId="0" fillId="6" borderId="3" xfId="0" applyNumberFormat="1" applyFill="1" applyBorder="1" applyAlignment="1">
      <alignment vertical="center"/>
    </xf>
    <xf numFmtId="15" fontId="0" fillId="6" borderId="3" xfId="0" applyNumberFormat="1" applyFill="1" applyBorder="1" applyAlignment="1">
      <alignment vertical="center" wrapText="1"/>
    </xf>
    <xf numFmtId="46" fontId="0" fillId="6" borderId="3" xfId="0" applyNumberFormat="1" applyFill="1" applyBorder="1" applyAlignment="1">
      <alignment vertical="center"/>
    </xf>
    <xf numFmtId="3" fontId="0" fillId="6" borderId="3" xfId="0" applyNumberFormat="1" applyFill="1" applyBorder="1" applyAlignment="1">
      <alignment vertical="center"/>
    </xf>
    <xf numFmtId="0" fontId="0" fillId="6" borderId="0" xfId="0" applyFill="1" applyBorder="1" applyAlignment="1">
      <alignment vertical="center"/>
    </xf>
    <xf numFmtId="164" fontId="0" fillId="6" borderId="0" xfId="0" applyNumberFormat="1" applyFill="1" applyBorder="1" applyAlignment="1">
      <alignment vertical="center"/>
    </xf>
    <xf numFmtId="15" fontId="0" fillId="6" borderId="0" xfId="0" applyNumberFormat="1" applyFill="1" applyBorder="1" applyAlignment="1">
      <alignment vertical="center" wrapText="1"/>
    </xf>
    <xf numFmtId="46" fontId="0" fillId="6" borderId="0" xfId="0" applyNumberFormat="1" applyFill="1" applyBorder="1" applyAlignment="1">
      <alignment vertical="center"/>
    </xf>
    <xf numFmtId="3" fontId="0" fillId="6" borderId="0" xfId="0" applyNumberFormat="1" applyFill="1" applyBorder="1" applyAlignment="1">
      <alignment vertical="center"/>
    </xf>
    <xf numFmtId="0" fontId="0" fillId="6" borderId="1" xfId="0" applyFill="1" applyBorder="1" applyAlignment="1">
      <alignment vertical="center"/>
    </xf>
    <xf numFmtId="164" fontId="0" fillId="6" borderId="1" xfId="0" applyNumberFormat="1" applyFill="1" applyBorder="1" applyAlignment="1">
      <alignment vertical="center"/>
    </xf>
    <xf numFmtId="15" fontId="0" fillId="6" borderId="1" xfId="0" applyNumberFormat="1" applyFill="1" applyBorder="1" applyAlignment="1">
      <alignment vertical="center" wrapText="1"/>
    </xf>
    <xf numFmtId="46" fontId="0" fillId="6" borderId="1" xfId="0" applyNumberFormat="1" applyFill="1" applyBorder="1" applyAlignment="1">
      <alignment vertical="center"/>
    </xf>
    <xf numFmtId="3" fontId="0" fillId="6" borderId="1" xfId="0" applyNumberFormat="1" applyFill="1" applyBorder="1" applyAlignment="1">
      <alignment vertical="center"/>
    </xf>
    <xf numFmtId="0" fontId="5" fillId="7" borderId="3" xfId="0" applyFont="1" applyFill="1" applyBorder="1" applyAlignment="1">
      <alignment vertical="center"/>
    </xf>
    <xf numFmtId="164" fontId="5" fillId="7" borderId="3" xfId="0" applyNumberFormat="1" applyFont="1" applyFill="1" applyBorder="1" applyAlignment="1">
      <alignment vertical="center"/>
    </xf>
    <xf numFmtId="0" fontId="0" fillId="7" borderId="2" xfId="0" applyFill="1" applyBorder="1" applyAlignment="1">
      <alignment vertical="center"/>
    </xf>
    <xf numFmtId="0" fontId="0" fillId="7" borderId="2" xfId="0" applyFill="1" applyBorder="1" applyAlignment="1">
      <alignment horizontal="left" vertical="center"/>
    </xf>
    <xf numFmtId="164" fontId="0" fillId="7" borderId="2" xfId="0" applyNumberFormat="1" applyFill="1" applyBorder="1" applyAlignment="1">
      <alignment vertical="center"/>
    </xf>
    <xf numFmtId="0" fontId="1" fillId="7" borderId="2" xfId="1" applyFill="1" applyBorder="1" applyAlignment="1">
      <alignment vertical="center"/>
    </xf>
    <xf numFmtId="15" fontId="0" fillId="7" borderId="2" xfId="0" applyNumberFormat="1" applyFill="1" applyBorder="1" applyAlignment="1">
      <alignment vertical="center" wrapText="1"/>
    </xf>
    <xf numFmtId="0" fontId="4" fillId="7" borderId="2" xfId="0" applyFont="1" applyFill="1" applyBorder="1" applyAlignment="1">
      <alignment vertical="center" wrapText="1"/>
    </xf>
    <xf numFmtId="46" fontId="0" fillId="7" borderId="2" xfId="0" applyNumberFormat="1" applyFill="1" applyBorder="1" applyAlignment="1">
      <alignment vertical="center"/>
    </xf>
    <xf numFmtId="3" fontId="0" fillId="7" borderId="2" xfId="0" applyNumberFormat="1" applyFill="1" applyBorder="1" applyAlignment="1">
      <alignment vertical="center"/>
    </xf>
    <xf numFmtId="46" fontId="0" fillId="7" borderId="3" xfId="0" applyNumberFormat="1" applyFill="1" applyBorder="1" applyAlignment="1">
      <alignment vertical="center"/>
    </xf>
    <xf numFmtId="3" fontId="0" fillId="7" borderId="3" xfId="0" applyNumberFormat="1" applyFill="1" applyBorder="1" applyAlignment="1">
      <alignment vertical="center"/>
    </xf>
    <xf numFmtId="0" fontId="5" fillId="7" borderId="0" xfId="0" applyFont="1" applyFill="1" applyBorder="1" applyAlignment="1">
      <alignment vertical="center"/>
    </xf>
    <xf numFmtId="164" fontId="5" fillId="7" borderId="0" xfId="0" applyNumberFormat="1" applyFont="1" applyFill="1" applyBorder="1" applyAlignment="1">
      <alignment vertical="center"/>
    </xf>
    <xf numFmtId="46" fontId="0" fillId="7" borderId="0" xfId="0" applyNumberFormat="1" applyFill="1" applyBorder="1" applyAlignment="1">
      <alignment vertical="center"/>
    </xf>
    <xf numFmtId="3" fontId="0" fillId="7" borderId="0" xfId="0" applyNumberFormat="1" applyFill="1" applyBorder="1" applyAlignment="1">
      <alignment vertical="center"/>
    </xf>
    <xf numFmtId="0" fontId="0" fillId="7" borderId="1" xfId="0" applyFill="1" applyBorder="1" applyAlignment="1">
      <alignment vertical="center"/>
    </xf>
    <xf numFmtId="164" fontId="0" fillId="7" borderId="1" xfId="0" applyNumberFormat="1" applyFill="1" applyBorder="1" applyAlignment="1">
      <alignment vertical="center"/>
    </xf>
    <xf numFmtId="0" fontId="1" fillId="7" borderId="1" xfId="1" applyFill="1" applyBorder="1" applyAlignment="1">
      <alignment vertical="center"/>
    </xf>
    <xf numFmtId="15" fontId="0" fillId="7" borderId="1" xfId="0" applyNumberFormat="1" applyFill="1" applyBorder="1" applyAlignment="1">
      <alignment vertical="center" wrapText="1"/>
    </xf>
    <xf numFmtId="46" fontId="0" fillId="7" borderId="1" xfId="0" applyNumberFormat="1" applyFill="1" applyBorder="1" applyAlignment="1">
      <alignment vertical="center"/>
    </xf>
    <xf numFmtId="3" fontId="0" fillId="7" borderId="1" xfId="0" applyNumberFormat="1" applyFill="1" applyBorder="1" applyAlignment="1">
      <alignment vertical="center"/>
    </xf>
    <xf numFmtId="0" fontId="0" fillId="2" borderId="5" xfId="0" applyFill="1" applyBorder="1" applyAlignment="1">
      <alignment vertical="center"/>
    </xf>
    <xf numFmtId="164" fontId="0" fillId="2" borderId="5" xfId="0" applyNumberFormat="1" applyFill="1" applyBorder="1" applyAlignment="1">
      <alignment vertical="center"/>
    </xf>
    <xf numFmtId="46" fontId="0" fillId="2" borderId="5" xfId="0" applyNumberFormat="1" applyFill="1" applyBorder="1"/>
    <xf numFmtId="3" fontId="0" fillId="2" borderId="5" xfId="0" applyNumberFormat="1" applyFill="1" applyBorder="1"/>
    <xf numFmtId="10" fontId="0" fillId="2" borderId="5" xfId="0" applyNumberFormat="1" applyFill="1" applyBorder="1"/>
    <xf numFmtId="166" fontId="0" fillId="2" borderId="5" xfId="0" applyNumberFormat="1" applyFill="1" applyBorder="1"/>
    <xf numFmtId="2" fontId="0" fillId="2" borderId="5" xfId="0" applyNumberFormat="1" applyFill="1" applyBorder="1"/>
    <xf numFmtId="0" fontId="0" fillId="2" borderId="5" xfId="0" applyFill="1" applyBorder="1"/>
    <xf numFmtId="167" fontId="0" fillId="2" borderId="5" xfId="0" applyNumberFormat="1" applyFill="1" applyBorder="1"/>
    <xf numFmtId="168" fontId="0" fillId="2" borderId="5" xfId="0" applyNumberFormat="1" applyFill="1" applyBorder="1"/>
    <xf numFmtId="0" fontId="0" fillId="3" borderId="5" xfId="0" applyFill="1" applyBorder="1" applyAlignment="1">
      <alignment vertical="center"/>
    </xf>
    <xf numFmtId="164" fontId="0" fillId="3" borderId="5" xfId="0" applyNumberFormat="1" applyFill="1" applyBorder="1" applyAlignment="1">
      <alignment vertical="center"/>
    </xf>
    <xf numFmtId="46" fontId="0" fillId="3" borderId="5" xfId="0" applyNumberFormat="1" applyFill="1" applyBorder="1"/>
    <xf numFmtId="3" fontId="0" fillId="3" borderId="5" xfId="0" applyNumberFormat="1" applyFill="1" applyBorder="1"/>
    <xf numFmtId="10" fontId="0" fillId="3" borderId="5" xfId="0" applyNumberFormat="1" applyFill="1" applyBorder="1"/>
    <xf numFmtId="166" fontId="0" fillId="3" borderId="5" xfId="0" applyNumberFormat="1" applyFill="1" applyBorder="1"/>
    <xf numFmtId="2" fontId="0" fillId="3" borderId="5" xfId="0" applyNumberFormat="1" applyFill="1" applyBorder="1"/>
    <xf numFmtId="0" fontId="0" fillId="3" borderId="5" xfId="0" applyFill="1" applyBorder="1"/>
    <xf numFmtId="167" fontId="0" fillId="3" borderId="5" xfId="0" applyNumberFormat="1" applyFill="1" applyBorder="1"/>
    <xf numFmtId="168" fontId="0" fillId="3" borderId="5" xfId="0" applyNumberFormat="1" applyFill="1" applyBorder="1"/>
    <xf numFmtId="164" fontId="0" fillId="3" borderId="5" xfId="0" applyNumberFormat="1" applyFill="1" applyBorder="1"/>
    <xf numFmtId="0" fontId="0" fillId="5" borderId="5" xfId="0" applyFill="1" applyBorder="1"/>
    <xf numFmtId="164" fontId="0" fillId="5" borderId="5" xfId="0" applyNumberFormat="1" applyFill="1" applyBorder="1"/>
    <xf numFmtId="46" fontId="0" fillId="5" borderId="5" xfId="0" applyNumberFormat="1" applyFill="1" applyBorder="1"/>
    <xf numFmtId="3" fontId="0" fillId="5" borderId="5" xfId="0" applyNumberFormat="1" applyFill="1" applyBorder="1"/>
    <xf numFmtId="10" fontId="0" fillId="5" borderId="5" xfId="0" applyNumberFormat="1" applyFill="1" applyBorder="1"/>
    <xf numFmtId="166" fontId="0" fillId="5" borderId="5" xfId="0" applyNumberFormat="1" applyFill="1" applyBorder="1"/>
    <xf numFmtId="2" fontId="0" fillId="5" borderId="5" xfId="0" applyNumberFormat="1" applyFill="1" applyBorder="1"/>
    <xf numFmtId="167" fontId="0" fillId="5" borderId="5" xfId="0" applyNumberFormat="1" applyFill="1" applyBorder="1"/>
    <xf numFmtId="168" fontId="0" fillId="5" borderId="5" xfId="0" applyNumberFormat="1" applyFill="1" applyBorder="1"/>
    <xf numFmtId="0" fontId="0" fillId="6" borderId="5" xfId="0" applyFill="1" applyBorder="1"/>
    <xf numFmtId="164" fontId="0" fillId="6" borderId="5" xfId="0" applyNumberFormat="1" applyFill="1" applyBorder="1"/>
    <xf numFmtId="46" fontId="0" fillId="6" borderId="5" xfId="0" applyNumberFormat="1" applyFill="1" applyBorder="1"/>
    <xf numFmtId="3" fontId="0" fillId="6" borderId="5" xfId="0" applyNumberFormat="1" applyFill="1" applyBorder="1"/>
    <xf numFmtId="10" fontId="0" fillId="6" borderId="5" xfId="0" applyNumberFormat="1" applyFill="1" applyBorder="1"/>
    <xf numFmtId="166" fontId="0" fillId="6" borderId="5" xfId="0" applyNumberFormat="1" applyFill="1" applyBorder="1"/>
    <xf numFmtId="2" fontId="0" fillId="6" borderId="5" xfId="0" applyNumberFormat="1" applyFill="1" applyBorder="1"/>
    <xf numFmtId="167" fontId="0" fillId="6" borderId="5" xfId="0" applyNumberFormat="1" applyFill="1" applyBorder="1"/>
    <xf numFmtId="168" fontId="0" fillId="6" borderId="5" xfId="0" applyNumberFormat="1" applyFill="1" applyBorder="1"/>
    <xf numFmtId="0" fontId="0" fillId="4" borderId="5" xfId="0" applyFill="1" applyBorder="1"/>
    <xf numFmtId="167" fontId="0" fillId="4" borderId="5" xfId="0" applyNumberFormat="1" applyFill="1" applyBorder="1"/>
    <xf numFmtId="0" fontId="0" fillId="7" borderId="5" xfId="0" applyFill="1" applyBorder="1"/>
    <xf numFmtId="164" fontId="0" fillId="7" borderId="5" xfId="0" applyNumberFormat="1" applyFill="1" applyBorder="1"/>
    <xf numFmtId="46" fontId="0" fillId="7" borderId="5" xfId="0" applyNumberFormat="1" applyFill="1" applyBorder="1"/>
    <xf numFmtId="3" fontId="0" fillId="7" borderId="5" xfId="0" applyNumberFormat="1" applyFill="1" applyBorder="1"/>
    <xf numFmtId="10" fontId="0" fillId="7" borderId="5" xfId="0" applyNumberFormat="1" applyFill="1" applyBorder="1"/>
    <xf numFmtId="166" fontId="0" fillId="7" borderId="5" xfId="0" applyNumberFormat="1" applyFill="1" applyBorder="1"/>
    <xf numFmtId="2" fontId="0" fillId="7" borderId="5" xfId="0" applyNumberFormat="1" applyFill="1" applyBorder="1"/>
    <xf numFmtId="167" fontId="0" fillId="7" borderId="5" xfId="0" applyNumberFormat="1" applyFill="1" applyBorder="1"/>
    <xf numFmtId="168" fontId="0" fillId="7" borderId="5" xfId="0" applyNumberFormat="1" applyFill="1" applyBorder="1"/>
    <xf numFmtId="166" fontId="0" fillId="0" borderId="0" xfId="0" applyNumberFormat="1" applyAlignment="1">
      <alignment horizontal="center"/>
    </xf>
    <xf numFmtId="3" fontId="6" fillId="0" borderId="4" xfId="0" applyNumberFormat="1" applyFont="1" applyBorder="1" applyAlignment="1">
      <alignment horizontal="center" wrapText="1"/>
    </xf>
    <xf numFmtId="3" fontId="6" fillId="0" borderId="0" xfId="0" applyNumberFormat="1" applyFont="1" applyBorder="1" applyAlignment="1">
      <alignment horizontal="center" wrapText="1"/>
    </xf>
    <xf numFmtId="0" fontId="6" fillId="0" borderId="4" xfId="0" applyFont="1" applyBorder="1" applyAlignment="1">
      <alignment horizontal="center" wrapText="1"/>
    </xf>
    <xf numFmtId="164" fontId="6" fillId="0" borderId="4" xfId="0" applyNumberFormat="1" applyFont="1" applyBorder="1" applyAlignment="1">
      <alignment horizontal="center" wrapText="1"/>
    </xf>
    <xf numFmtId="46" fontId="6" fillId="0" borderId="4" xfId="0" applyNumberFormat="1" applyFont="1" applyBorder="1" applyAlignment="1">
      <alignment horizontal="center" wrapText="1"/>
    </xf>
    <xf numFmtId="10" fontId="6" fillId="0" borderId="4" xfId="0" applyNumberFormat="1" applyFont="1" applyBorder="1" applyAlignment="1">
      <alignment horizontal="center" wrapText="1"/>
    </xf>
    <xf numFmtId="166" fontId="6" fillId="0" borderId="4" xfId="0" applyNumberFormat="1" applyFont="1" applyBorder="1" applyAlignment="1">
      <alignment horizontal="center" wrapText="1"/>
    </xf>
    <xf numFmtId="0" fontId="0" fillId="0" borderId="4" xfId="0" applyBorder="1" applyAlignment="1">
      <alignment horizontal="center" wrapText="1"/>
    </xf>
    <xf numFmtId="168" fontId="6" fillId="0" borderId="4" xfId="0" applyNumberFormat="1" applyFont="1" applyBorder="1" applyAlignment="1">
      <alignment horizontal="center"/>
    </xf>
    <xf numFmtId="0" fontId="0" fillId="0" borderId="0" xfId="0" applyAlignment="1">
      <alignment horizontal="center" wrapText="1"/>
    </xf>
    <xf numFmtId="0" fontId="0" fillId="0" borderId="0" xfId="0" applyAlignment="1">
      <alignment vertical="center" wrapText="1"/>
    </xf>
    <xf numFmtId="166" fontId="0" fillId="0" borderId="0" xfId="0" applyNumberFormat="1" applyAlignment="1">
      <alignment horizontal="center" wrapText="1"/>
    </xf>
    <xf numFmtId="168" fontId="6" fillId="0" borderId="0" xfId="0" applyNumberFormat="1" applyFont="1" applyAlignment="1">
      <alignment horizontal="center" wrapText="1"/>
    </xf>
    <xf numFmtId="170" fontId="0" fillId="0" borderId="0" xfId="0" applyNumberFormat="1"/>
    <xf numFmtId="170" fontId="0" fillId="2" borderId="5" xfId="0" applyNumberFormat="1" applyFill="1" applyBorder="1"/>
    <xf numFmtId="170" fontId="0" fillId="3" borderId="5" xfId="0" applyNumberFormat="1" applyFill="1" applyBorder="1"/>
    <xf numFmtId="170" fontId="0" fillId="5" borderId="5" xfId="0" applyNumberFormat="1" applyFill="1" applyBorder="1"/>
    <xf numFmtId="170" fontId="0" fillId="6" borderId="5" xfId="0" applyNumberFormat="1" applyFill="1" applyBorder="1"/>
    <xf numFmtId="170" fontId="0" fillId="7" borderId="5" xfId="0" applyNumberFormat="1" applyFill="1" applyBorder="1"/>
    <xf numFmtId="164" fontId="6" fillId="0" borderId="0" xfId="0" applyNumberFormat="1" applyFont="1" applyBorder="1" applyAlignment="1">
      <alignment horizontal="center" wrapText="1"/>
    </xf>
    <xf numFmtId="170" fontId="6" fillId="0" borderId="0" xfId="0" applyNumberFormat="1" applyFont="1" applyBorder="1" applyAlignment="1">
      <alignment horizontal="center" wrapText="1"/>
    </xf>
    <xf numFmtId="46" fontId="6" fillId="0" borderId="0" xfId="0" applyNumberFormat="1" applyFont="1" applyBorder="1" applyAlignment="1">
      <alignment horizontal="center" wrapText="1"/>
    </xf>
    <xf numFmtId="0" fontId="0" fillId="0" borderId="0" xfId="0" applyFont="1" applyFill="1" applyBorder="1" applyAlignment="1">
      <alignment vertical="center" wrapText="1"/>
    </xf>
    <xf numFmtId="165" fontId="6" fillId="0" borderId="4" xfId="0" applyNumberFormat="1" applyFont="1" applyBorder="1" applyAlignment="1">
      <alignment horizontal="center" wrapText="1"/>
    </xf>
    <xf numFmtId="2" fontId="6" fillId="0" borderId="4" xfId="0" applyNumberFormat="1" applyFont="1" applyBorder="1" applyAlignment="1">
      <alignment horizontal="center" wrapText="1"/>
    </xf>
    <xf numFmtId="170" fontId="0" fillId="0" borderId="0" xfId="0" applyNumberFormat="1" applyFont="1" applyFill="1" applyBorder="1" applyAlignment="1">
      <alignment wrapText="1"/>
    </xf>
    <xf numFmtId="170" fontId="0" fillId="0" borderId="0" xfId="0" applyNumberFormat="1" applyFill="1"/>
    <xf numFmtId="0" fontId="6" fillId="0" borderId="4" xfId="0" applyFont="1" applyBorder="1" applyAlignment="1">
      <alignment horizontal="center"/>
    </xf>
    <xf numFmtId="169" fontId="6" fillId="0" borderId="4" xfId="0" applyNumberFormat="1" applyFont="1" applyBorder="1" applyAlignment="1">
      <alignment horizontal="center" wrapText="1"/>
    </xf>
    <xf numFmtId="3" fontId="0" fillId="0" borderId="0" xfId="0" applyNumberFormat="1" applyFont="1" applyFill="1" applyBorder="1" applyAlignment="1">
      <alignment horizontal="center" wrapText="1"/>
    </xf>
    <xf numFmtId="3" fontId="0" fillId="0" borderId="0" xfId="0" applyNumberFormat="1" applyFill="1" applyAlignment="1">
      <alignment horizontal="center" vertical="center"/>
    </xf>
    <xf numFmtId="0" fontId="6" fillId="0" borderId="0" xfId="0" applyFont="1" applyBorder="1" applyAlignment="1">
      <alignment horizontal="center" wrapText="1"/>
    </xf>
    <xf numFmtId="165" fontId="6" fillId="0" borderId="0" xfId="0" applyNumberFormat="1" applyFont="1" applyBorder="1" applyAlignment="1">
      <alignment horizontal="center" wrapText="1"/>
    </xf>
    <xf numFmtId="10" fontId="6" fillId="0" borderId="0" xfId="0" applyNumberFormat="1" applyFont="1" applyBorder="1" applyAlignment="1">
      <alignment horizontal="center" wrapText="1"/>
    </xf>
    <xf numFmtId="166" fontId="6" fillId="0" borderId="0" xfId="0" applyNumberFormat="1" applyFont="1" applyBorder="1" applyAlignment="1">
      <alignment horizontal="center" wrapText="1"/>
    </xf>
    <xf numFmtId="2" fontId="6" fillId="0" borderId="0" xfId="0" applyNumberFormat="1" applyFont="1" applyBorder="1" applyAlignment="1">
      <alignment horizontal="center" wrapText="1"/>
    </xf>
    <xf numFmtId="0" fontId="0" fillId="5" borderId="0" xfId="0" applyFill="1" applyBorder="1"/>
    <xf numFmtId="0" fontId="0" fillId="0" borderId="0" xfId="0" applyBorder="1"/>
    <xf numFmtId="3" fontId="0" fillId="0" borderId="0" xfId="0" applyNumberFormat="1" applyBorder="1"/>
    <xf numFmtId="165" fontId="0" fillId="0" borderId="0" xfId="0" applyNumberFormat="1" applyBorder="1"/>
    <xf numFmtId="10" fontId="6" fillId="0" borderId="0" xfId="0" applyNumberFormat="1" applyFont="1" applyBorder="1" applyAlignment="1">
      <alignment horizontal="center"/>
    </xf>
    <xf numFmtId="2" fontId="0" fillId="0" borderId="0" xfId="0" applyNumberFormat="1" applyBorder="1"/>
    <xf numFmtId="165" fontId="0" fillId="5" borderId="5" xfId="0" applyNumberFormat="1" applyFill="1" applyBorder="1"/>
    <xf numFmtId="165" fontId="0" fillId="3" borderId="5" xfId="0" applyNumberFormat="1" applyFill="1" applyBorder="1"/>
    <xf numFmtId="165" fontId="0" fillId="2" borderId="5" xfId="0" applyNumberFormat="1" applyFill="1" applyBorder="1"/>
    <xf numFmtId="46" fontId="0" fillId="4" borderId="5" xfId="0" applyNumberFormat="1" applyFill="1" applyBorder="1"/>
    <xf numFmtId="170" fontId="0" fillId="4" borderId="5" xfId="0" applyNumberFormat="1" applyFill="1" applyBorder="1"/>
    <xf numFmtId="3" fontId="0" fillId="4" borderId="5" xfId="0" applyNumberFormat="1" applyFill="1" applyBorder="1"/>
    <xf numFmtId="165" fontId="0" fillId="4" borderId="5" xfId="0" applyNumberFormat="1" applyFill="1" applyBorder="1"/>
    <xf numFmtId="10" fontId="0" fillId="4" borderId="5" xfId="0" applyNumberFormat="1" applyFill="1" applyBorder="1"/>
    <xf numFmtId="2" fontId="0" fillId="4" borderId="5" xfId="0" applyNumberFormat="1" applyFill="1" applyBorder="1"/>
    <xf numFmtId="0" fontId="0" fillId="2" borderId="5" xfId="0" applyFont="1" applyFill="1" applyBorder="1" applyAlignment="1">
      <alignment wrapText="1"/>
    </xf>
    <xf numFmtId="46" fontId="0" fillId="2" borderId="5" xfId="0" applyNumberFormat="1" applyFont="1" applyFill="1" applyBorder="1" applyAlignment="1">
      <alignment wrapText="1"/>
    </xf>
    <xf numFmtId="170" fontId="0" fillId="2" borderId="5" xfId="0" applyNumberFormat="1" applyFont="1" applyFill="1" applyBorder="1" applyAlignment="1">
      <alignment wrapText="1"/>
    </xf>
    <xf numFmtId="3" fontId="0" fillId="2" borderId="5" xfId="0" applyNumberFormat="1" applyFont="1" applyFill="1" applyBorder="1" applyAlignment="1">
      <alignment wrapText="1"/>
    </xf>
    <xf numFmtId="165" fontId="0" fillId="2" borderId="5" xfId="0" applyNumberFormat="1" applyFont="1" applyFill="1" applyBorder="1" applyAlignment="1">
      <alignment wrapText="1"/>
    </xf>
    <xf numFmtId="10" fontId="0" fillId="2" borderId="5" xfId="0" applyNumberFormat="1" applyFont="1" applyFill="1" applyBorder="1" applyAlignment="1">
      <alignment wrapText="1"/>
    </xf>
    <xf numFmtId="2" fontId="0" fillId="2" borderId="5" xfId="0" applyNumberFormat="1" applyFont="1" applyFill="1" applyBorder="1" applyAlignment="1">
      <alignment wrapText="1"/>
    </xf>
    <xf numFmtId="165" fontId="0" fillId="6" borderId="5" xfId="0" applyNumberFormat="1" applyFill="1" applyBorder="1"/>
    <xf numFmtId="165" fontId="0" fillId="7" borderId="5" xfId="0" applyNumberFormat="1" applyFill="1" applyBorder="1"/>
    <xf numFmtId="0" fontId="0" fillId="6" borderId="5" xfId="0" applyFill="1" applyBorder="1" applyAlignment="1">
      <alignment vertical="center"/>
    </xf>
    <xf numFmtId="0" fontId="0" fillId="0" borderId="0" xfId="0" applyFill="1" applyAlignment="1">
      <alignment horizontal="center" wrapText="1"/>
    </xf>
    <xf numFmtId="0" fontId="0" fillId="0" borderId="4" xfId="0" applyFill="1" applyBorder="1" applyAlignment="1">
      <alignment horizontal="center" wrapText="1"/>
    </xf>
    <xf numFmtId="0" fontId="8" fillId="3" borderId="5" xfId="0" applyFont="1" applyFill="1" applyBorder="1"/>
    <xf numFmtId="3" fontId="0" fillId="3" borderId="5" xfId="0" applyNumberFormat="1" applyFill="1" applyBorder="1" applyAlignment="1">
      <alignment horizontal="center"/>
    </xf>
    <xf numFmtId="0" fontId="0" fillId="3" borderId="5" xfId="0" applyFill="1" applyBorder="1" applyAlignment="1">
      <alignment horizontal="center"/>
    </xf>
    <xf numFmtId="169" fontId="0" fillId="3" borderId="5" xfId="0" applyNumberFormat="1" applyFill="1" applyBorder="1" applyAlignment="1">
      <alignment horizontal="center"/>
    </xf>
    <xf numFmtId="0" fontId="0" fillId="2" borderId="6" xfId="0" applyFont="1" applyFill="1" applyBorder="1" applyAlignment="1">
      <alignment wrapText="1"/>
    </xf>
    <xf numFmtId="46" fontId="0" fillId="2" borderId="6" xfId="0" applyNumberFormat="1" applyFont="1" applyFill="1" applyBorder="1" applyAlignment="1">
      <alignment wrapText="1"/>
    </xf>
    <xf numFmtId="170" fontId="0" fillId="2" borderId="6" xfId="0" applyNumberFormat="1" applyFont="1" applyFill="1" applyBorder="1" applyAlignment="1">
      <alignment wrapText="1"/>
    </xf>
    <xf numFmtId="3" fontId="0" fillId="2" borderId="6" xfId="0" applyNumberFormat="1" applyFont="1" applyFill="1" applyBorder="1" applyAlignment="1">
      <alignment wrapText="1"/>
    </xf>
    <xf numFmtId="165" fontId="0" fillId="2" borderId="6" xfId="0" applyNumberFormat="1" applyFont="1" applyFill="1" applyBorder="1" applyAlignment="1">
      <alignment wrapText="1"/>
    </xf>
    <xf numFmtId="10" fontId="0" fillId="2" borderId="6" xfId="0" applyNumberFormat="1" applyFont="1" applyFill="1" applyBorder="1" applyAlignment="1">
      <alignment wrapText="1"/>
    </xf>
    <xf numFmtId="2" fontId="0" fillId="2" borderId="6" xfId="0" applyNumberFormat="1" applyFont="1" applyFill="1" applyBorder="1" applyAlignment="1">
      <alignment wrapText="1"/>
    </xf>
    <xf numFmtId="0" fontId="0" fillId="2" borderId="6" xfId="0" applyFill="1" applyBorder="1"/>
    <xf numFmtId="167" fontId="0" fillId="2" borderId="6" xfId="0" applyNumberFormat="1" applyFill="1" applyBorder="1"/>
    <xf numFmtId="0" fontId="0" fillId="0" borderId="0" xfId="0" applyFill="1" applyBorder="1"/>
    <xf numFmtId="0" fontId="0" fillId="3" borderId="6" xfId="0" applyFill="1" applyBorder="1"/>
    <xf numFmtId="46" fontId="0" fillId="3" borderId="6" xfId="0" applyNumberFormat="1" applyFill="1" applyBorder="1"/>
    <xf numFmtId="170" fontId="0" fillId="3" borderId="6" xfId="0" applyNumberFormat="1" applyFill="1" applyBorder="1"/>
    <xf numFmtId="3" fontId="0" fillId="3" borderId="6" xfId="0" applyNumberFormat="1" applyFill="1" applyBorder="1"/>
    <xf numFmtId="165" fontId="0" fillId="3" borderId="6" xfId="0" applyNumberFormat="1" applyFill="1" applyBorder="1"/>
    <xf numFmtId="10" fontId="0" fillId="3" borderId="6" xfId="0" applyNumberFormat="1" applyFill="1" applyBorder="1"/>
    <xf numFmtId="2" fontId="0" fillId="3" borderId="6" xfId="0" applyNumberFormat="1" applyFill="1" applyBorder="1"/>
    <xf numFmtId="167" fontId="0" fillId="3" borderId="6" xfId="0" applyNumberFormat="1" applyFill="1" applyBorder="1"/>
    <xf numFmtId="0" fontId="0" fillId="5" borderId="6" xfId="0" applyFill="1" applyBorder="1"/>
    <xf numFmtId="46" fontId="0" fillId="5" borderId="6" xfId="0" applyNumberFormat="1" applyFill="1" applyBorder="1"/>
    <xf numFmtId="170" fontId="0" fillId="5" borderId="6" xfId="0" applyNumberFormat="1" applyFill="1" applyBorder="1"/>
    <xf numFmtId="3" fontId="0" fillId="5" borderId="6" xfId="0" applyNumberFormat="1" applyFill="1" applyBorder="1"/>
    <xf numFmtId="165" fontId="0" fillId="5" borderId="6" xfId="0" applyNumberFormat="1" applyFill="1" applyBorder="1"/>
    <xf numFmtId="10" fontId="0" fillId="5" borderId="6" xfId="0" applyNumberFormat="1" applyFill="1" applyBorder="1"/>
    <xf numFmtId="2" fontId="0" fillId="5" borderId="6" xfId="0" applyNumberFormat="1" applyFill="1" applyBorder="1"/>
    <xf numFmtId="167" fontId="0" fillId="5" borderId="6" xfId="0" applyNumberFormat="1" applyFill="1" applyBorder="1"/>
    <xf numFmtId="0" fontId="0" fillId="6" borderId="6" xfId="0" applyFill="1" applyBorder="1"/>
    <xf numFmtId="46" fontId="0" fillId="6" borderId="6" xfId="0" applyNumberFormat="1" applyFill="1" applyBorder="1"/>
    <xf numFmtId="170" fontId="0" fillId="6" borderId="6" xfId="0" applyNumberFormat="1" applyFill="1" applyBorder="1"/>
    <xf numFmtId="3" fontId="0" fillId="6" borderId="6" xfId="0" applyNumberFormat="1" applyFill="1" applyBorder="1"/>
    <xf numFmtId="165" fontId="0" fillId="6" borderId="6" xfId="0" applyNumberFormat="1" applyFill="1" applyBorder="1"/>
    <xf numFmtId="10" fontId="0" fillId="6" borderId="6" xfId="0" applyNumberFormat="1" applyFill="1" applyBorder="1"/>
    <xf numFmtId="2" fontId="0" fillId="6" borderId="6" xfId="0" applyNumberFormat="1" applyFill="1" applyBorder="1"/>
    <xf numFmtId="167" fontId="0" fillId="6" borderId="6" xfId="0" applyNumberFormat="1" applyFill="1" applyBorder="1"/>
    <xf numFmtId="0" fontId="0" fillId="4" borderId="6" xfId="0" applyFill="1" applyBorder="1"/>
    <xf numFmtId="46" fontId="0" fillId="4" borderId="6" xfId="0" applyNumberFormat="1" applyFill="1" applyBorder="1"/>
    <xf numFmtId="170" fontId="0" fillId="4" borderId="6" xfId="0" applyNumberFormat="1" applyFill="1" applyBorder="1"/>
    <xf numFmtId="3" fontId="0" fillId="4" borderId="6" xfId="0" applyNumberFormat="1" applyFill="1" applyBorder="1"/>
    <xf numFmtId="165" fontId="0" fillId="4" borderId="6" xfId="0" applyNumberFormat="1" applyFill="1" applyBorder="1"/>
    <xf numFmtId="10" fontId="0" fillId="4" borderId="6" xfId="0" applyNumberFormat="1" applyFill="1" applyBorder="1"/>
    <xf numFmtId="2" fontId="0" fillId="4" borderId="6" xfId="0" applyNumberFormat="1" applyFill="1" applyBorder="1"/>
    <xf numFmtId="167" fontId="0" fillId="4" borderId="6" xfId="0" applyNumberFormat="1" applyFill="1" applyBorder="1"/>
    <xf numFmtId="0" fontId="0" fillId="7" borderId="6" xfId="0" applyFill="1" applyBorder="1"/>
    <xf numFmtId="46" fontId="0" fillId="7" borderId="6" xfId="0" applyNumberFormat="1" applyFill="1" applyBorder="1"/>
    <xf numFmtId="170" fontId="0" fillId="7" borderId="6" xfId="0" applyNumberFormat="1" applyFill="1" applyBorder="1"/>
    <xf numFmtId="3" fontId="0" fillId="7" borderId="6" xfId="0" applyNumberFormat="1" applyFill="1" applyBorder="1"/>
    <xf numFmtId="165" fontId="0" fillId="7" borderId="6" xfId="0" applyNumberFormat="1" applyFill="1" applyBorder="1"/>
    <xf numFmtId="10" fontId="0" fillId="7" borderId="6" xfId="0" applyNumberFormat="1" applyFill="1" applyBorder="1"/>
    <xf numFmtId="2" fontId="0" fillId="7" borderId="6" xfId="0" applyNumberFormat="1" applyFill="1" applyBorder="1"/>
    <xf numFmtId="167" fontId="0" fillId="7" borderId="6" xfId="0" applyNumberFormat="1" applyFill="1" applyBorder="1"/>
    <xf numFmtId="0" fontId="0" fillId="2" borderId="6" xfId="0" applyFill="1" applyBorder="1" applyAlignment="1">
      <alignment vertical="center"/>
    </xf>
    <xf numFmtId="46" fontId="0" fillId="2" borderId="6" xfId="0" applyNumberFormat="1" applyFill="1" applyBorder="1"/>
    <xf numFmtId="170" fontId="0" fillId="2" borderId="6" xfId="0" applyNumberFormat="1" applyFill="1" applyBorder="1"/>
    <xf numFmtId="3" fontId="0" fillId="2" borderId="6" xfId="0" applyNumberFormat="1" applyFill="1" applyBorder="1"/>
    <xf numFmtId="165" fontId="0" fillId="2" borderId="6" xfId="0" applyNumberFormat="1" applyFill="1" applyBorder="1"/>
    <xf numFmtId="10" fontId="0" fillId="2" borderId="6" xfId="0" applyNumberFormat="1" applyFill="1" applyBorder="1"/>
    <xf numFmtId="2" fontId="0" fillId="2" borderId="6" xfId="0" applyNumberFormat="1" applyFill="1" applyBorder="1"/>
    <xf numFmtId="0" fontId="0" fillId="3" borderId="6" xfId="0" applyFill="1" applyBorder="1" applyAlignment="1">
      <alignment vertical="center"/>
    </xf>
    <xf numFmtId="0" fontId="0" fillId="6" borderId="6" xfId="0" applyFill="1" applyBorder="1" applyAlignment="1">
      <alignment vertical="center"/>
    </xf>
    <xf numFmtId="0" fontId="0" fillId="3" borderId="7" xfId="0" applyFill="1" applyBorder="1"/>
    <xf numFmtId="46" fontId="0" fillId="3" borderId="7" xfId="0" applyNumberFormat="1" applyFill="1" applyBorder="1"/>
    <xf numFmtId="170" fontId="0" fillId="3" borderId="7" xfId="0" applyNumberFormat="1" applyFill="1" applyBorder="1"/>
    <xf numFmtId="3" fontId="0" fillId="3" borderId="7" xfId="0" applyNumberFormat="1" applyFill="1" applyBorder="1"/>
    <xf numFmtId="165" fontId="0" fillId="3" borderId="7" xfId="0" applyNumberFormat="1" applyFill="1" applyBorder="1"/>
    <xf numFmtId="10" fontId="0" fillId="3" borderId="7" xfId="0" applyNumberFormat="1" applyFill="1" applyBorder="1"/>
    <xf numFmtId="2" fontId="0" fillId="3" borderId="7" xfId="0" applyNumberFormat="1" applyFill="1" applyBorder="1"/>
    <xf numFmtId="167" fontId="0" fillId="3" borderId="7" xfId="0" applyNumberFormat="1" applyFill="1" applyBorder="1"/>
    <xf numFmtId="0" fontId="0" fillId="5" borderId="7" xfId="0" applyFill="1" applyBorder="1"/>
    <xf numFmtId="46" fontId="0" fillId="5" borderId="7" xfId="0" applyNumberFormat="1" applyFill="1" applyBorder="1"/>
    <xf numFmtId="170" fontId="0" fillId="5" borderId="7" xfId="0" applyNumberFormat="1" applyFill="1" applyBorder="1"/>
    <xf numFmtId="3" fontId="0" fillId="5" borderId="7" xfId="0" applyNumberFormat="1" applyFill="1" applyBorder="1"/>
    <xf numFmtId="165" fontId="0" fillId="5" borderId="7" xfId="0" applyNumberFormat="1" applyFill="1" applyBorder="1"/>
    <xf numFmtId="10" fontId="0" fillId="5" borderId="7" xfId="0" applyNumberFormat="1" applyFill="1" applyBorder="1"/>
    <xf numFmtId="2" fontId="0" fillId="5" borderId="7" xfId="0" applyNumberFormat="1" applyFill="1" applyBorder="1"/>
    <xf numFmtId="167" fontId="0" fillId="5" borderId="7" xfId="0" applyNumberFormat="1" applyFill="1" applyBorder="1"/>
    <xf numFmtId="0" fontId="0" fillId="6" borderId="7" xfId="0" applyFill="1" applyBorder="1"/>
    <xf numFmtId="46" fontId="0" fillId="6" borderId="7" xfId="0" applyNumberFormat="1" applyFill="1" applyBorder="1"/>
    <xf numFmtId="170" fontId="0" fillId="6" borderId="7" xfId="0" applyNumberFormat="1" applyFill="1" applyBorder="1"/>
    <xf numFmtId="3" fontId="0" fillId="6" borderId="7" xfId="0" applyNumberFormat="1" applyFill="1" applyBorder="1"/>
    <xf numFmtId="165" fontId="0" fillId="6" borderId="7" xfId="0" applyNumberFormat="1" applyFill="1" applyBorder="1"/>
    <xf numFmtId="10" fontId="0" fillId="6" borderId="7" xfId="0" applyNumberFormat="1" applyFill="1" applyBorder="1"/>
    <xf numFmtId="2" fontId="0" fillId="6" borderId="7" xfId="0" applyNumberFormat="1" applyFill="1" applyBorder="1"/>
    <xf numFmtId="167" fontId="0" fillId="6" borderId="7" xfId="0" applyNumberFormat="1" applyFill="1" applyBorder="1"/>
    <xf numFmtId="0" fontId="0" fillId="4" borderId="7" xfId="0" applyFill="1" applyBorder="1"/>
    <xf numFmtId="46" fontId="0" fillId="4" borderId="7" xfId="0" applyNumberFormat="1" applyFill="1" applyBorder="1"/>
    <xf numFmtId="170" fontId="0" fillId="4" borderId="7" xfId="0" applyNumberFormat="1" applyFill="1" applyBorder="1"/>
    <xf numFmtId="3" fontId="0" fillId="4" borderId="7" xfId="0" applyNumberFormat="1" applyFill="1" applyBorder="1"/>
    <xf numFmtId="165" fontId="0" fillId="4" borderId="7" xfId="0" applyNumberFormat="1" applyFill="1" applyBorder="1"/>
    <xf numFmtId="10" fontId="0" fillId="4" borderId="7" xfId="0" applyNumberFormat="1" applyFill="1" applyBorder="1"/>
    <xf numFmtId="2" fontId="0" fillId="4" borderId="7" xfId="0" applyNumberFormat="1" applyFill="1" applyBorder="1"/>
    <xf numFmtId="167" fontId="0" fillId="4" borderId="7" xfId="0" applyNumberFormat="1" applyFill="1" applyBorder="1"/>
    <xf numFmtId="0" fontId="0" fillId="7" borderId="7" xfId="0" applyFill="1" applyBorder="1"/>
    <xf numFmtId="46" fontId="0" fillId="7" borderId="7" xfId="0" applyNumberFormat="1" applyFill="1" applyBorder="1"/>
    <xf numFmtId="170" fontId="0" fillId="7" borderId="7" xfId="0" applyNumberFormat="1" applyFill="1" applyBorder="1"/>
    <xf numFmtId="3" fontId="0" fillId="7" borderId="7" xfId="0" applyNumberFormat="1" applyFill="1" applyBorder="1"/>
    <xf numFmtId="165" fontId="0" fillId="7" borderId="7" xfId="0" applyNumberFormat="1" applyFill="1" applyBorder="1"/>
    <xf numFmtId="10" fontId="0" fillId="7" borderId="7" xfId="0" applyNumberFormat="1" applyFill="1" applyBorder="1"/>
    <xf numFmtId="2" fontId="0" fillId="7" borderId="7" xfId="0" applyNumberFormat="1" applyFill="1" applyBorder="1"/>
    <xf numFmtId="167" fontId="0" fillId="7" borderId="7" xfId="0" applyNumberFormat="1" applyFill="1" applyBorder="1"/>
    <xf numFmtId="0" fontId="0" fillId="2" borderId="7" xfId="0" applyFill="1" applyBorder="1" applyAlignment="1">
      <alignment vertical="center"/>
    </xf>
    <xf numFmtId="46" fontId="0" fillId="2" borderId="7" xfId="0" applyNumberFormat="1" applyFill="1" applyBorder="1"/>
    <xf numFmtId="170" fontId="0" fillId="2" borderId="7" xfId="0" applyNumberFormat="1" applyFill="1" applyBorder="1"/>
    <xf numFmtId="3" fontId="0" fillId="2" borderId="7" xfId="0" applyNumberFormat="1" applyFill="1" applyBorder="1"/>
    <xf numFmtId="165" fontId="0" fillId="2" borderId="7" xfId="0" applyNumberFormat="1" applyFill="1" applyBorder="1"/>
    <xf numFmtId="10" fontId="0" fillId="2" borderId="7" xfId="0" applyNumberFormat="1" applyFill="1" applyBorder="1"/>
    <xf numFmtId="2" fontId="0" fillId="2" borderId="7" xfId="0" applyNumberFormat="1" applyFill="1" applyBorder="1"/>
    <xf numFmtId="0" fontId="0" fillId="2" borderId="7" xfId="0" applyFill="1" applyBorder="1"/>
    <xf numFmtId="167" fontId="0" fillId="2" borderId="7" xfId="0" applyNumberFormat="1" applyFill="1" applyBorder="1"/>
    <xf numFmtId="0" fontId="0" fillId="3" borderId="7" xfId="0" applyFill="1" applyBorder="1" applyAlignment="1">
      <alignment vertical="center"/>
    </xf>
    <xf numFmtId="0" fontId="0" fillId="6" borderId="7" xfId="0" applyFill="1" applyBorder="1" applyAlignment="1">
      <alignment vertical="center"/>
    </xf>
    <xf numFmtId="164" fontId="0" fillId="2" borderId="6" xfId="0" applyNumberFormat="1" applyFill="1" applyBorder="1" applyAlignment="1">
      <alignment vertical="center"/>
    </xf>
    <xf numFmtId="166" fontId="0" fillId="2" borderId="6" xfId="0" applyNumberFormat="1" applyFill="1" applyBorder="1"/>
    <xf numFmtId="168" fontId="0" fillId="2" borderId="6" xfId="0" applyNumberFormat="1" applyFill="1" applyBorder="1"/>
    <xf numFmtId="164" fontId="0" fillId="3" borderId="6" xfId="0" applyNumberFormat="1" applyFill="1" applyBorder="1"/>
    <xf numFmtId="166" fontId="0" fillId="3" borderId="6" xfId="0" applyNumberFormat="1" applyFill="1" applyBorder="1"/>
    <xf numFmtId="168" fontId="0" fillId="3" borderId="6" xfId="0" applyNumberFormat="1" applyFill="1" applyBorder="1"/>
    <xf numFmtId="0" fontId="0" fillId="0" borderId="0" xfId="0" applyFill="1" applyBorder="1" applyAlignment="1">
      <alignment vertical="center"/>
    </xf>
    <xf numFmtId="164" fontId="0" fillId="0" borderId="0" xfId="0" applyNumberFormat="1" applyFill="1" applyBorder="1" applyAlignment="1">
      <alignment vertical="center"/>
    </xf>
    <xf numFmtId="46" fontId="0" fillId="0" borderId="0" xfId="0" applyNumberFormat="1" applyFill="1" applyBorder="1"/>
    <xf numFmtId="170" fontId="0" fillId="0" borderId="0" xfId="0" applyNumberFormat="1" applyFill="1" applyBorder="1"/>
    <xf numFmtId="3" fontId="0" fillId="0" borderId="0" xfId="0" applyNumberFormat="1" applyFill="1" applyBorder="1"/>
    <xf numFmtId="10" fontId="0" fillId="0" borderId="0" xfId="0" applyNumberFormat="1" applyFill="1" applyBorder="1"/>
    <xf numFmtId="166" fontId="0" fillId="0" borderId="0" xfId="0" applyNumberFormat="1" applyFill="1" applyBorder="1"/>
    <xf numFmtId="2" fontId="0" fillId="0" borderId="0" xfId="0" applyNumberFormat="1" applyFill="1" applyBorder="1"/>
    <xf numFmtId="167" fontId="0" fillId="0" borderId="0" xfId="0" applyNumberFormat="1" applyFill="1" applyBorder="1"/>
    <xf numFmtId="168" fontId="0" fillId="0" borderId="0" xfId="0" applyNumberFormat="1" applyFill="1" applyBorder="1"/>
    <xf numFmtId="164" fontId="0" fillId="3" borderId="7" xfId="0" applyNumberFormat="1" applyFill="1" applyBorder="1" applyAlignment="1">
      <alignment vertical="center"/>
    </xf>
    <xf numFmtId="166" fontId="0" fillId="3" borderId="7" xfId="0" applyNumberFormat="1" applyFill="1" applyBorder="1"/>
    <xf numFmtId="168" fontId="0" fillId="3" borderId="7" xfId="0" applyNumberFormat="1" applyFill="1" applyBorder="1"/>
    <xf numFmtId="164" fontId="0" fillId="5" borderId="7" xfId="0" applyNumberFormat="1" applyFill="1" applyBorder="1"/>
    <xf numFmtId="166" fontId="0" fillId="5" borderId="7" xfId="0" applyNumberFormat="1" applyFill="1" applyBorder="1"/>
    <xf numFmtId="168" fontId="0" fillId="5" borderId="7" xfId="0" applyNumberFormat="1" applyFill="1" applyBorder="1"/>
    <xf numFmtId="164" fontId="0" fillId="5" borderId="6" xfId="0" applyNumberFormat="1" applyFill="1" applyBorder="1"/>
    <xf numFmtId="166" fontId="0" fillId="5" borderId="6" xfId="0" applyNumberFormat="1" applyFill="1" applyBorder="1"/>
    <xf numFmtId="168" fontId="0" fillId="5" borderId="6" xfId="0" applyNumberFormat="1" applyFill="1" applyBorder="1"/>
    <xf numFmtId="164" fontId="0" fillId="6" borderId="6" xfId="0" applyNumberFormat="1" applyFill="1" applyBorder="1"/>
    <xf numFmtId="166" fontId="0" fillId="6" borderId="6" xfId="0" applyNumberFormat="1" applyFill="1" applyBorder="1"/>
    <xf numFmtId="168" fontId="0" fillId="6" borderId="6" xfId="0" applyNumberFormat="1" applyFill="1" applyBorder="1"/>
    <xf numFmtId="164" fontId="0" fillId="6" borderId="7" xfId="0" applyNumberFormat="1" applyFill="1" applyBorder="1"/>
    <xf numFmtId="166" fontId="0" fillId="6" borderId="7" xfId="0" applyNumberFormat="1" applyFill="1" applyBorder="1"/>
    <xf numFmtId="168" fontId="0" fillId="6" borderId="7" xfId="0" applyNumberFormat="1" applyFill="1" applyBorder="1"/>
    <xf numFmtId="0" fontId="7" fillId="4" borderId="2" xfId="0" applyFont="1" applyFill="1" applyBorder="1"/>
    <xf numFmtId="164" fontId="7" fillId="4" borderId="2" xfId="0" applyNumberFormat="1" applyFont="1" applyFill="1" applyBorder="1"/>
    <xf numFmtId="46" fontId="7" fillId="4" borderId="2" xfId="0" applyNumberFormat="1" applyFont="1" applyFill="1" applyBorder="1"/>
    <xf numFmtId="170" fontId="7" fillId="4" borderId="2" xfId="0" applyNumberFormat="1" applyFont="1" applyFill="1" applyBorder="1"/>
    <xf numFmtId="3" fontId="7" fillId="4" borderId="2" xfId="0" applyNumberFormat="1" applyFont="1" applyFill="1" applyBorder="1"/>
    <xf numFmtId="10" fontId="7" fillId="4" borderId="2" xfId="0" applyNumberFormat="1" applyFont="1" applyFill="1" applyBorder="1"/>
    <xf numFmtId="166" fontId="7" fillId="4" borderId="2" xfId="0" applyNumberFormat="1" applyFont="1" applyFill="1" applyBorder="1"/>
    <xf numFmtId="2" fontId="7" fillId="4" borderId="2" xfId="0" applyNumberFormat="1" applyFont="1" applyFill="1" applyBorder="1"/>
    <xf numFmtId="0" fontId="0" fillId="4" borderId="2" xfId="0" applyFill="1" applyBorder="1"/>
    <xf numFmtId="167" fontId="0" fillId="4" borderId="2" xfId="0" applyNumberFormat="1" applyFill="1" applyBorder="1"/>
    <xf numFmtId="168" fontId="0" fillId="4" borderId="2" xfId="0" applyNumberFormat="1" applyFill="1" applyBorder="1"/>
    <xf numFmtId="164" fontId="0" fillId="7" borderId="6" xfId="0" applyNumberFormat="1" applyFill="1" applyBorder="1"/>
    <xf numFmtId="166" fontId="0" fillId="7" borderId="6" xfId="0" applyNumberFormat="1" applyFill="1" applyBorder="1"/>
    <xf numFmtId="168" fontId="0" fillId="7" borderId="6" xfId="0" applyNumberFormat="1" applyFill="1" applyBorder="1"/>
    <xf numFmtId="164" fontId="0" fillId="7" borderId="7" xfId="0" applyNumberFormat="1" applyFill="1" applyBorder="1"/>
    <xf numFmtId="166" fontId="0" fillId="7" borderId="7" xfId="0" applyNumberFormat="1" applyFill="1" applyBorder="1"/>
    <xf numFmtId="168" fontId="0" fillId="7" borderId="7" xfId="0" applyNumberFormat="1" applyFill="1" applyBorder="1"/>
    <xf numFmtId="0" fontId="0" fillId="2" borderId="2" xfId="0" applyFill="1" applyBorder="1"/>
    <xf numFmtId="0" fontId="8" fillId="2" borderId="2" xfId="0" applyFont="1" applyFill="1" applyBorder="1"/>
    <xf numFmtId="3" fontId="0" fillId="2" borderId="2" xfId="0" applyNumberFormat="1" applyFill="1" applyBorder="1" applyAlignment="1">
      <alignment horizontal="center"/>
    </xf>
    <xf numFmtId="0" fontId="0" fillId="2" borderId="2" xfId="0" applyFill="1" applyBorder="1" applyAlignment="1">
      <alignment horizontal="center"/>
    </xf>
    <xf numFmtId="169" fontId="0" fillId="2" borderId="2" xfId="0" applyNumberFormat="1" applyFill="1" applyBorder="1" applyAlignment="1">
      <alignment horizontal="center"/>
    </xf>
    <xf numFmtId="0" fontId="8" fillId="3" borderId="6" xfId="0" applyFont="1" applyFill="1" applyBorder="1"/>
    <xf numFmtId="3" fontId="0" fillId="3" borderId="6" xfId="0" applyNumberFormat="1" applyFill="1" applyBorder="1" applyAlignment="1">
      <alignment horizontal="center"/>
    </xf>
    <xf numFmtId="0" fontId="0" fillId="3" borderId="6" xfId="0" applyFill="1" applyBorder="1" applyAlignment="1">
      <alignment horizontal="center"/>
    </xf>
    <xf numFmtId="169" fontId="0" fillId="3" borderId="6" xfId="0" applyNumberFormat="1" applyFill="1" applyBorder="1" applyAlignment="1">
      <alignment horizontal="center"/>
    </xf>
    <xf numFmtId="0" fontId="8" fillId="3" borderId="7" xfId="0" applyFont="1" applyFill="1" applyBorder="1"/>
    <xf numFmtId="3" fontId="0" fillId="3" borderId="7" xfId="0" applyNumberFormat="1" applyFill="1" applyBorder="1" applyAlignment="1">
      <alignment horizontal="center"/>
    </xf>
    <xf numFmtId="0" fontId="0" fillId="3" borderId="7" xfId="0" applyFill="1" applyBorder="1" applyAlignment="1">
      <alignment horizontal="center"/>
    </xf>
    <xf numFmtId="169" fontId="0" fillId="3" borderId="7" xfId="0" applyNumberFormat="1" applyFill="1" applyBorder="1" applyAlignment="1">
      <alignment horizontal="center"/>
    </xf>
    <xf numFmtId="0" fontId="12" fillId="8" borderId="2" xfId="0" applyFont="1" applyFill="1" applyBorder="1" applyAlignment="1">
      <alignment vertical="center"/>
    </xf>
    <xf numFmtId="0" fontId="12" fillId="8" borderId="2" xfId="0" applyFont="1" applyFill="1" applyBorder="1" applyAlignment="1">
      <alignment horizontal="left" vertical="center"/>
    </xf>
    <xf numFmtId="164" fontId="12" fillId="8" borderId="2" xfId="0" applyNumberFormat="1" applyFont="1" applyFill="1" applyBorder="1" applyAlignment="1">
      <alignment vertical="center"/>
    </xf>
    <xf numFmtId="0" fontId="12" fillId="8" borderId="2" xfId="0" applyFont="1" applyFill="1" applyBorder="1" applyAlignment="1">
      <alignment vertical="center" wrapText="1"/>
    </xf>
    <xf numFmtId="0" fontId="13" fillId="8" borderId="2" xfId="0" applyFont="1" applyFill="1" applyBorder="1" applyAlignment="1">
      <alignment vertical="center"/>
    </xf>
    <xf numFmtId="46" fontId="12" fillId="8" borderId="2" xfId="0" applyNumberFormat="1" applyFont="1" applyFill="1" applyBorder="1"/>
    <xf numFmtId="3" fontId="12" fillId="8" borderId="2" xfId="0" applyNumberFormat="1" applyFont="1" applyFill="1" applyBorder="1"/>
    <xf numFmtId="0" fontId="14" fillId="8" borderId="2" xfId="1" applyFont="1" applyFill="1" applyBorder="1" applyAlignment="1">
      <alignment vertical="center"/>
    </xf>
    <xf numFmtId="15" fontId="12" fillId="8" borderId="2" xfId="0" applyNumberFormat="1" applyFont="1" applyFill="1" applyBorder="1" applyAlignment="1">
      <alignment vertical="center" wrapText="1"/>
    </xf>
    <xf numFmtId="46" fontId="12" fillId="8" borderId="2" xfId="0" applyNumberFormat="1" applyFont="1" applyFill="1" applyBorder="1" applyAlignment="1">
      <alignment vertical="center"/>
    </xf>
    <xf numFmtId="3" fontId="12" fillId="8" borderId="2" xfId="0" applyNumberFormat="1" applyFont="1" applyFill="1" applyBorder="1" applyAlignment="1">
      <alignment vertical="center"/>
    </xf>
    <xf numFmtId="0" fontId="12" fillId="7" borderId="3" xfId="0" applyFont="1" applyFill="1" applyBorder="1" applyAlignment="1">
      <alignment vertical="center"/>
    </xf>
    <xf numFmtId="0" fontId="12" fillId="7" borderId="3" xfId="0" applyFont="1" applyFill="1" applyBorder="1" applyAlignment="1">
      <alignment horizontal="left" vertical="center"/>
    </xf>
    <xf numFmtId="164" fontId="12" fillId="7" borderId="3" xfId="0" applyNumberFormat="1" applyFont="1" applyFill="1" applyBorder="1" applyAlignment="1">
      <alignment vertical="center"/>
    </xf>
    <xf numFmtId="15" fontId="12" fillId="7" borderId="3" xfId="0" applyNumberFormat="1" applyFont="1" applyFill="1" applyBorder="1" applyAlignment="1">
      <alignment vertical="center" wrapText="1"/>
    </xf>
    <xf numFmtId="0" fontId="13" fillId="7" borderId="3" xfId="0" applyFont="1" applyFill="1" applyBorder="1" applyAlignment="1">
      <alignment vertical="center" wrapText="1"/>
    </xf>
    <xf numFmtId="46" fontId="12" fillId="7" borderId="3" xfId="0" applyNumberFormat="1" applyFont="1" applyFill="1" applyBorder="1" applyAlignment="1">
      <alignment vertical="center"/>
    </xf>
    <xf numFmtId="3" fontId="12" fillId="7" borderId="3" xfId="0" applyNumberFormat="1" applyFont="1" applyFill="1" applyBorder="1" applyAlignment="1">
      <alignment vertical="center"/>
    </xf>
    <xf numFmtId="0" fontId="12" fillId="5" borderId="3" xfId="0" applyFont="1" applyFill="1" applyBorder="1" applyAlignment="1">
      <alignment vertical="center"/>
    </xf>
    <xf numFmtId="0" fontId="12" fillId="5" borderId="3" xfId="0" applyFont="1" applyFill="1" applyBorder="1" applyAlignment="1">
      <alignment horizontal="left" vertical="center"/>
    </xf>
    <xf numFmtId="164" fontId="12" fillId="5" borderId="3" xfId="0" applyNumberFormat="1" applyFont="1" applyFill="1" applyBorder="1" applyAlignment="1">
      <alignment vertical="center"/>
    </xf>
    <xf numFmtId="15" fontId="12" fillId="5" borderId="3" xfId="0" applyNumberFormat="1" applyFont="1" applyFill="1" applyBorder="1" applyAlignment="1">
      <alignment vertical="center" wrapText="1"/>
    </xf>
    <xf numFmtId="0" fontId="13" fillId="5" borderId="3" xfId="0" applyFont="1" applyFill="1" applyBorder="1" applyAlignment="1">
      <alignment vertical="center" wrapText="1"/>
    </xf>
    <xf numFmtId="46" fontId="12" fillId="5" borderId="3" xfId="0" applyNumberFormat="1" applyFont="1" applyFill="1" applyBorder="1" applyAlignment="1">
      <alignment vertical="center"/>
    </xf>
    <xf numFmtId="3" fontId="12" fillId="5" borderId="3" xfId="0" applyNumberFormat="1"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pplyAlignment="1">
      <alignment horizontal="left" vertical="center"/>
    </xf>
    <xf numFmtId="164" fontId="12" fillId="2" borderId="2" xfId="0" applyNumberFormat="1" applyFont="1" applyFill="1" applyBorder="1" applyAlignment="1">
      <alignment vertical="center"/>
    </xf>
    <xf numFmtId="0" fontId="14" fillId="2" borderId="2" xfId="1" applyFont="1" applyFill="1" applyBorder="1" applyAlignment="1">
      <alignment vertical="center"/>
    </xf>
    <xf numFmtId="0" fontId="12" fillId="2" borderId="2" xfId="0" applyFont="1" applyFill="1" applyBorder="1" applyAlignment="1">
      <alignment vertical="center" wrapText="1"/>
    </xf>
    <xf numFmtId="0" fontId="13" fillId="2" borderId="2" xfId="0" applyFont="1" applyFill="1" applyBorder="1" applyAlignment="1">
      <alignment vertical="center" wrapText="1"/>
    </xf>
    <xf numFmtId="46" fontId="12" fillId="2" borderId="2" xfId="0" applyNumberFormat="1" applyFont="1" applyFill="1" applyBorder="1" applyAlignment="1">
      <alignment vertical="center"/>
    </xf>
    <xf numFmtId="3" fontId="12" fillId="2" borderId="2" xfId="0" applyNumberFormat="1" applyFont="1" applyFill="1" applyBorder="1" applyAlignment="1">
      <alignment vertical="center"/>
    </xf>
    <xf numFmtId="0" fontId="6" fillId="0" borderId="0" xfId="0" applyFont="1" applyBorder="1" applyAlignment="1">
      <alignment horizontal="center"/>
    </xf>
    <xf numFmtId="0" fontId="0" fillId="2" borderId="2" xfId="0" applyFill="1" applyBorder="1" applyAlignment="1">
      <alignment vertical="center"/>
    </xf>
    <xf numFmtId="0" fontId="0" fillId="2" borderId="2" xfId="0" applyFill="1" applyBorder="1" applyAlignment="1">
      <alignment horizontal="left" vertical="center"/>
    </xf>
    <xf numFmtId="164" fontId="0" fillId="2" borderId="2" xfId="0" applyNumberFormat="1" applyFill="1" applyBorder="1" applyAlignment="1">
      <alignment vertical="center"/>
    </xf>
    <xf numFmtId="0" fontId="1" fillId="2" borderId="2" xfId="1" applyFill="1" applyBorder="1" applyAlignment="1">
      <alignment vertical="center"/>
    </xf>
    <xf numFmtId="0" fontId="0" fillId="2" borderId="2" xfId="0" applyFill="1" applyBorder="1" applyAlignment="1">
      <alignment vertical="center" wrapText="1"/>
    </xf>
    <xf numFmtId="0" fontId="4" fillId="2" borderId="2" xfId="0" applyFont="1" applyFill="1" applyBorder="1" applyAlignment="1">
      <alignment vertical="center"/>
    </xf>
    <xf numFmtId="46" fontId="0" fillId="2" borderId="2" xfId="0" applyNumberFormat="1" applyFill="1" applyBorder="1" applyAlignment="1">
      <alignment vertical="center"/>
    </xf>
    <xf numFmtId="3" fontId="0" fillId="2" borderId="2" xfId="0" applyNumberFormat="1" applyFill="1" applyBorder="1" applyAlignment="1">
      <alignment vertical="center"/>
    </xf>
    <xf numFmtId="0" fontId="0" fillId="0" borderId="0" xfId="0" applyBorder="1" applyAlignment="1">
      <alignment horizontal="center" wrapText="1"/>
    </xf>
    <xf numFmtId="167" fontId="6" fillId="0" borderId="0" xfId="0" applyNumberFormat="1" applyFont="1" applyBorder="1" applyAlignment="1">
      <alignment horizontal="center" wrapText="1"/>
    </xf>
    <xf numFmtId="168" fontId="6" fillId="0" borderId="0" xfId="0" applyNumberFormat="1" applyFont="1" applyBorder="1" applyAlignment="1">
      <alignment horizontal="center"/>
    </xf>
    <xf numFmtId="164" fontId="0" fillId="2" borderId="7" xfId="0" applyNumberFormat="1" applyFill="1" applyBorder="1" applyAlignment="1">
      <alignment vertical="center"/>
    </xf>
    <xf numFmtId="166" fontId="0" fillId="2" borderId="7" xfId="0" applyNumberFormat="1" applyFill="1" applyBorder="1"/>
    <xf numFmtId="168" fontId="0" fillId="2" borderId="7" xfId="0" applyNumberFormat="1" applyFill="1" applyBorder="1"/>
    <xf numFmtId="0" fontId="0" fillId="0" borderId="0" xfId="0" applyFill="1" applyBorder="1" applyAlignment="1">
      <alignment horizontal="center" wrapText="1"/>
    </xf>
    <xf numFmtId="0" fontId="0" fillId="2" borderId="7" xfId="0" applyFont="1" applyFill="1" applyBorder="1" applyAlignment="1">
      <alignment wrapText="1"/>
    </xf>
    <xf numFmtId="46" fontId="0" fillId="2" borderId="7" xfId="0" applyNumberFormat="1" applyFont="1" applyFill="1" applyBorder="1" applyAlignment="1">
      <alignment wrapText="1"/>
    </xf>
    <xf numFmtId="170" fontId="0" fillId="2" borderId="7" xfId="0" applyNumberFormat="1" applyFont="1" applyFill="1" applyBorder="1" applyAlignment="1">
      <alignment wrapText="1"/>
    </xf>
    <xf numFmtId="3" fontId="0" fillId="2" borderId="7" xfId="0" applyNumberFormat="1" applyFont="1" applyFill="1" applyBorder="1" applyAlignment="1">
      <alignment wrapText="1"/>
    </xf>
    <xf numFmtId="165" fontId="0" fillId="2" borderId="7" xfId="0" applyNumberFormat="1" applyFont="1" applyFill="1" applyBorder="1" applyAlignment="1">
      <alignment wrapText="1"/>
    </xf>
    <xf numFmtId="10" fontId="0" fillId="2" borderId="7" xfId="0" applyNumberFormat="1" applyFont="1" applyFill="1" applyBorder="1" applyAlignment="1">
      <alignment wrapText="1"/>
    </xf>
    <xf numFmtId="2" fontId="0" fillId="2" borderId="7" xfId="0" applyNumberFormat="1" applyFont="1" applyFill="1" applyBorder="1" applyAlignment="1">
      <alignment wrapText="1"/>
    </xf>
    <xf numFmtId="0" fontId="9" fillId="0" borderId="0" xfId="0" applyFont="1" applyAlignment="1">
      <alignment horizontal="center" wrapText="1"/>
    </xf>
    <xf numFmtId="3" fontId="0" fillId="0" borderId="0" xfId="0" applyNumberFormat="1" applyFont="1"/>
    <xf numFmtId="9" fontId="0" fillId="0" borderId="0" xfId="0" applyNumberFormat="1" applyFont="1"/>
    <xf numFmtId="9" fontId="0" fillId="0" borderId="0" xfId="0" applyNumberFormat="1"/>
    <xf numFmtId="166" fontId="0" fillId="0" borderId="0" xfId="0" applyNumberFormat="1" applyFont="1"/>
    <xf numFmtId="0" fontId="0" fillId="0" borderId="0" xfId="0" applyFont="1"/>
    <xf numFmtId="0" fontId="10" fillId="0" borderId="0" xfId="0" applyFont="1"/>
    <xf numFmtId="171" fontId="6" fillId="0" borderId="0" xfId="0" applyNumberFormat="1" applyFont="1" applyBorder="1" applyAlignment="1">
      <alignment horizontal="center" wrapText="1"/>
    </xf>
    <xf numFmtId="0" fontId="0" fillId="0" borderId="0" xfId="0" applyFont="1" applyAlignment="1">
      <alignment horizontal="center"/>
    </xf>
    <xf numFmtId="0" fontId="8" fillId="2" borderId="0" xfId="0" applyFont="1" applyFill="1"/>
    <xf numFmtId="0" fontId="0" fillId="2" borderId="0" xfId="0" applyFont="1" applyFill="1"/>
    <xf numFmtId="3" fontId="0" fillId="2" borderId="0" xfId="0" applyNumberFormat="1" applyFont="1" applyFill="1"/>
    <xf numFmtId="9" fontId="0" fillId="2" borderId="0" xfId="0" applyNumberFormat="1" applyFont="1" applyFill="1"/>
    <xf numFmtId="166" fontId="0" fillId="2" borderId="0" xfId="0" applyNumberFormat="1" applyFont="1" applyFill="1"/>
    <xf numFmtId="0" fontId="8" fillId="2" borderId="0" xfId="0" applyFont="1" applyFill="1" applyBorder="1"/>
    <xf numFmtId="0" fontId="0" fillId="2" borderId="0" xfId="0" applyFont="1" applyFill="1" applyBorder="1"/>
    <xf numFmtId="3" fontId="0" fillId="3" borderId="0" xfId="0" applyNumberFormat="1" applyFont="1" applyFill="1"/>
    <xf numFmtId="0" fontId="0" fillId="3" borderId="0" xfId="0" applyFont="1" applyFill="1"/>
    <xf numFmtId="9" fontId="0" fillId="3" borderId="0" xfId="0" applyNumberFormat="1" applyFont="1" applyFill="1"/>
    <xf numFmtId="9" fontId="0" fillId="3" borderId="0" xfId="0" applyNumberFormat="1" applyFill="1"/>
    <xf numFmtId="0" fontId="10" fillId="3" borderId="0" xfId="0" applyFont="1" applyFill="1"/>
    <xf numFmtId="166" fontId="0" fillId="3" borderId="0" xfId="0" applyNumberFormat="1" applyFont="1" applyFill="1"/>
    <xf numFmtId="3" fontId="0" fillId="5" borderId="0" xfId="0" applyNumberFormat="1" applyFont="1" applyFill="1"/>
    <xf numFmtId="9" fontId="0" fillId="5" borderId="0" xfId="0" applyNumberFormat="1" applyFont="1" applyFill="1"/>
    <xf numFmtId="9" fontId="0" fillId="5" borderId="0" xfId="0" applyNumberFormat="1" applyFill="1"/>
    <xf numFmtId="166" fontId="0" fillId="5" borderId="0" xfId="0" applyNumberFormat="1" applyFont="1" applyFill="1"/>
    <xf numFmtId="0" fontId="10" fillId="5" borderId="0" xfId="0" applyFont="1" applyFill="1"/>
    <xf numFmtId="0" fontId="0" fillId="5" borderId="0" xfId="0" applyFill="1" applyAlignment="1">
      <alignment horizontal="left"/>
    </xf>
    <xf numFmtId="0" fontId="0" fillId="5" borderId="0" xfId="0" applyFont="1" applyFill="1"/>
    <xf numFmtId="0" fontId="8" fillId="5" borderId="0" xfId="0" applyFont="1" applyFill="1" applyBorder="1"/>
    <xf numFmtId="0" fontId="0" fillId="2" borderId="0" xfId="0" applyFont="1" applyFill="1" applyAlignment="1">
      <alignment horizontal="center"/>
    </xf>
    <xf numFmtId="0" fontId="0" fillId="3" borderId="0" xfId="0" applyFill="1" applyAlignment="1">
      <alignment horizontal="center"/>
    </xf>
    <xf numFmtId="0" fontId="0" fillId="5" borderId="0" xfId="0" applyFill="1" applyAlignment="1">
      <alignment horizontal="center"/>
    </xf>
    <xf numFmtId="3" fontId="0" fillId="3" borderId="0" xfId="0" applyNumberFormat="1" applyFont="1" applyFill="1" applyAlignment="1">
      <alignment horizontal="center"/>
    </xf>
    <xf numFmtId="3" fontId="0" fillId="0" borderId="0" xfId="0" applyNumberFormat="1" applyFont="1" applyAlignment="1">
      <alignment horizontal="center"/>
    </xf>
    <xf numFmtId="3" fontId="0" fillId="5" borderId="0" xfId="0" applyNumberFormat="1" applyFont="1" applyFill="1" applyAlignment="1">
      <alignment horizontal="center"/>
    </xf>
    <xf numFmtId="3" fontId="0" fillId="0" borderId="0" xfId="0" applyNumberFormat="1" applyFont="1" applyFill="1"/>
    <xf numFmtId="172" fontId="9" fillId="0" borderId="0" xfId="0" applyNumberFormat="1" applyFont="1" applyBorder="1" applyAlignment="1">
      <alignment wrapText="1"/>
    </xf>
    <xf numFmtId="172" fontId="0" fillId="2" borderId="2" xfId="0" applyNumberFormat="1" applyFill="1" applyBorder="1" applyAlignment="1">
      <alignment horizontal="center"/>
    </xf>
    <xf numFmtId="172" fontId="0" fillId="0" borderId="0" xfId="0" applyNumberFormat="1" applyFill="1" applyAlignment="1">
      <alignment horizontal="center"/>
    </xf>
    <xf numFmtId="172" fontId="0" fillId="3" borderId="7" xfId="0" applyNumberFormat="1" applyFill="1" applyBorder="1" applyAlignment="1">
      <alignment horizontal="center"/>
    </xf>
    <xf numFmtId="172" fontId="0" fillId="3" borderId="5" xfId="0" applyNumberFormat="1" applyFill="1" applyBorder="1" applyAlignment="1">
      <alignment horizontal="center"/>
    </xf>
    <xf numFmtId="172" fontId="0" fillId="3" borderId="6" xfId="0" applyNumberFormat="1" applyFill="1" applyBorder="1" applyAlignment="1">
      <alignment horizontal="center"/>
    </xf>
    <xf numFmtId="172" fontId="0" fillId="0" borderId="0" xfId="0" applyNumberFormat="1"/>
    <xf numFmtId="172" fontId="6" fillId="0" borderId="0" xfId="0" applyNumberFormat="1" applyFont="1" applyBorder="1" applyAlignment="1">
      <alignment horizontal="center" wrapText="1"/>
    </xf>
    <xf numFmtId="0" fontId="0" fillId="0" borderId="0" xfId="0" applyNumberFormat="1"/>
    <xf numFmtId="0" fontId="6" fillId="0" borderId="0" xfId="0" applyNumberFormat="1" applyFont="1" applyBorder="1" applyAlignment="1">
      <alignment horizontal="center" wrapText="1"/>
    </xf>
    <xf numFmtId="164" fontId="0" fillId="4" borderId="1" xfId="0" applyNumberFormat="1" applyFill="1" applyBorder="1" applyAlignment="1">
      <alignment vertical="center"/>
    </xf>
    <xf numFmtId="0" fontId="0" fillId="4" borderId="1" xfId="0" applyFill="1" applyBorder="1" applyAlignment="1">
      <alignment vertical="center" wrapText="1"/>
    </xf>
    <xf numFmtId="46" fontId="0" fillId="4" borderId="1" xfId="0" applyNumberFormat="1" applyFill="1" applyBorder="1"/>
    <xf numFmtId="3" fontId="0" fillId="4" borderId="1" xfId="0" applyNumberFormat="1" applyFill="1" applyBorder="1"/>
    <xf numFmtId="164" fontId="0" fillId="4" borderId="3" xfId="0" applyNumberFormat="1" applyFill="1" applyBorder="1" applyAlignment="1">
      <alignment vertical="center"/>
    </xf>
    <xf numFmtId="0" fontId="0" fillId="4" borderId="3" xfId="0" applyFill="1" applyBorder="1" applyAlignment="1">
      <alignment vertical="center" wrapText="1"/>
    </xf>
    <xf numFmtId="46" fontId="0" fillId="4" borderId="3" xfId="0" applyNumberFormat="1" applyFill="1" applyBorder="1"/>
    <xf numFmtId="3" fontId="0" fillId="4" borderId="3" xfId="0" applyNumberFormat="1" applyFill="1" applyBorder="1"/>
    <xf numFmtId="0" fontId="1" fillId="4" borderId="3" xfId="1" applyFill="1" applyBorder="1" applyAlignment="1">
      <alignment vertical="center"/>
    </xf>
    <xf numFmtId="0" fontId="1" fillId="4" borderId="1" xfId="1" applyFill="1" applyBorder="1" applyAlignment="1">
      <alignment vertical="center"/>
    </xf>
    <xf numFmtId="0" fontId="4" fillId="3" borderId="3" xfId="0" applyFont="1" applyFill="1" applyBorder="1" applyAlignment="1">
      <alignment vertical="center" wrapText="1"/>
    </xf>
    <xf numFmtId="0" fontId="0" fillId="2" borderId="0" xfId="0" applyNumberFormat="1" applyFont="1" applyFill="1" applyAlignment="1">
      <alignment horizontal="center"/>
    </xf>
    <xf numFmtId="0" fontId="0" fillId="2" borderId="0" xfId="0" applyNumberFormat="1" applyFont="1" applyFill="1" applyBorder="1" applyAlignment="1">
      <alignment horizontal="center"/>
    </xf>
    <xf numFmtId="0" fontId="0" fillId="0" borderId="0" xfId="0" applyNumberFormat="1" applyFont="1" applyAlignment="1">
      <alignment horizontal="center"/>
    </xf>
    <xf numFmtId="0" fontId="0" fillId="3" borderId="0" xfId="0" applyNumberFormat="1" applyFill="1" applyAlignment="1">
      <alignment horizontal="center"/>
    </xf>
    <xf numFmtId="0" fontId="0" fillId="0" borderId="0" xfId="0" applyNumberFormat="1" applyAlignment="1">
      <alignment horizontal="center"/>
    </xf>
    <xf numFmtId="0" fontId="0" fillId="5" borderId="0" xfId="0" applyNumberFormat="1" applyFill="1" applyAlignment="1">
      <alignment horizontal="center"/>
    </xf>
    <xf numFmtId="0" fontId="0" fillId="5" borderId="0" xfId="0" applyNumberFormat="1" applyFill="1" applyBorder="1" applyAlignment="1">
      <alignment horizontal="center"/>
    </xf>
    <xf numFmtId="172" fontId="0" fillId="2" borderId="0" xfId="0" applyNumberFormat="1" applyFont="1" applyFill="1" applyAlignment="1">
      <alignment horizontal="center"/>
    </xf>
    <xf numFmtId="172" fontId="0" fillId="2" borderId="0" xfId="0" applyNumberFormat="1" applyFont="1" applyFill="1" applyBorder="1" applyAlignment="1">
      <alignment horizontal="center"/>
    </xf>
    <xf numFmtId="172" fontId="0" fillId="0" borderId="0" xfId="0" applyNumberFormat="1" applyFont="1" applyAlignment="1">
      <alignment horizontal="center"/>
    </xf>
    <xf numFmtId="172" fontId="0" fillId="3" borderId="0" xfId="0" applyNumberFormat="1" applyFill="1" applyAlignment="1">
      <alignment horizontal="center"/>
    </xf>
    <xf numFmtId="172" fontId="0" fillId="0" borderId="0" xfId="0" applyNumberFormat="1" applyAlignment="1">
      <alignment horizontal="center"/>
    </xf>
    <xf numFmtId="172" fontId="0" fillId="5" borderId="0" xfId="0" applyNumberFormat="1" applyFill="1" applyAlignment="1">
      <alignment horizontal="center"/>
    </xf>
    <xf numFmtId="172" fontId="0" fillId="5" borderId="0" xfId="0" applyNumberFormat="1" applyFill="1" applyBorder="1" applyAlignment="1">
      <alignment horizontal="center"/>
    </xf>
    <xf numFmtId="0" fontId="9" fillId="0" borderId="0" xfId="0" applyNumberFormat="1" applyFont="1" applyBorder="1" applyAlignment="1">
      <alignment wrapText="1"/>
    </xf>
    <xf numFmtId="0" fontId="0" fillId="2" borderId="2" xfId="0" applyNumberFormat="1" applyFill="1" applyBorder="1" applyAlignment="1">
      <alignment horizontal="center"/>
    </xf>
    <xf numFmtId="0" fontId="0" fillId="0" borderId="0" xfId="0" applyNumberFormat="1" applyFill="1" applyAlignment="1">
      <alignment horizontal="center"/>
    </xf>
    <xf numFmtId="0" fontId="0" fillId="3" borderId="7" xfId="0" applyNumberFormat="1" applyFill="1" applyBorder="1" applyAlignment="1">
      <alignment horizontal="center"/>
    </xf>
    <xf numFmtId="0" fontId="0" fillId="3" borderId="5" xfId="0" applyNumberFormat="1" applyFill="1" applyBorder="1" applyAlignment="1">
      <alignment horizontal="center"/>
    </xf>
    <xf numFmtId="0" fontId="0" fillId="3" borderId="6" xfId="0" applyNumberFormat="1" applyFill="1" applyBorder="1" applyAlignment="1">
      <alignment horizontal="center"/>
    </xf>
    <xf numFmtId="0" fontId="0" fillId="0" borderId="0" xfId="0"/>
    <xf numFmtId="3" fontId="0" fillId="2" borderId="2" xfId="0" applyNumberFormat="1" applyFill="1" applyBorder="1"/>
    <xf numFmtId="0" fontId="10" fillId="0" borderId="0" xfId="0" applyFont="1" applyAlignment="1">
      <alignment vertical="center" wrapText="1"/>
    </xf>
    <xf numFmtId="0" fontId="0" fillId="0" borderId="0" xfId="0"/>
    <xf numFmtId="0" fontId="0" fillId="0" borderId="0" xfId="0" applyAlignment="1">
      <alignment vertical="center" wrapText="1"/>
    </xf>
    <xf numFmtId="0" fontId="9" fillId="0" borderId="0" xfId="0" applyFont="1"/>
    <xf numFmtId="0" fontId="9" fillId="0" borderId="0" xfId="0" applyFont="1" applyAlignment="1">
      <alignment wrapText="1"/>
    </xf>
    <xf numFmtId="173" fontId="0" fillId="0" borderId="0" xfId="0" applyNumberFormat="1" applyAlignment="1">
      <alignment wrapText="1"/>
    </xf>
    <xf numFmtId="0" fontId="6" fillId="0" borderId="4" xfId="0" applyFont="1" applyBorder="1"/>
    <xf numFmtId="0" fontId="6" fillId="0" borderId="4" xfId="0" applyFont="1" applyBorder="1" applyAlignment="1">
      <alignment wrapText="1"/>
    </xf>
    <xf numFmtId="173" fontId="6" fillId="0" borderId="4" xfId="0" applyNumberFormat="1" applyFont="1" applyBorder="1" applyAlignment="1">
      <alignment wrapText="1"/>
    </xf>
    <xf numFmtId="0" fontId="0" fillId="0" borderId="0" xfId="0" applyBorder="1" applyAlignment="1">
      <alignment wrapText="1"/>
    </xf>
    <xf numFmtId="173" fontId="0" fillId="0" borderId="0" xfId="0" applyNumberFormat="1" applyBorder="1" applyAlignment="1">
      <alignment horizontal="center" wrapText="1"/>
    </xf>
    <xf numFmtId="0" fontId="6" fillId="0" borderId="0" xfId="0" applyFont="1" applyBorder="1"/>
    <xf numFmtId="0" fontId="6" fillId="0" borderId="0" xfId="0" applyFont="1" applyBorder="1" applyAlignment="1">
      <alignment wrapText="1"/>
    </xf>
    <xf numFmtId="173" fontId="6" fillId="0" borderId="0" xfId="0" applyNumberFormat="1" applyFont="1" applyBorder="1" applyAlignment="1">
      <alignment wrapText="1"/>
    </xf>
    <xf numFmtId="0" fontId="0" fillId="2" borderId="3" xfId="0" applyFill="1" applyBorder="1" applyAlignment="1">
      <alignment wrapText="1"/>
    </xf>
    <xf numFmtId="173" fontId="0" fillId="2" borderId="3" xfId="0" applyNumberFormat="1" applyFill="1" applyBorder="1" applyAlignment="1">
      <alignment horizontal="center" wrapText="1"/>
    </xf>
    <xf numFmtId="0" fontId="0" fillId="2" borderId="0" xfId="0" applyFill="1" applyBorder="1" applyAlignment="1">
      <alignment wrapText="1"/>
    </xf>
    <xf numFmtId="173" fontId="0" fillId="2" borderId="0" xfId="0" applyNumberFormat="1" applyFill="1" applyBorder="1" applyAlignment="1">
      <alignment horizontal="center" wrapText="1"/>
    </xf>
    <xf numFmtId="0" fontId="0" fillId="2" borderId="1" xfId="0" applyFill="1" applyBorder="1" applyAlignment="1">
      <alignment wrapText="1"/>
    </xf>
    <xf numFmtId="173" fontId="0" fillId="2" borderId="1" xfId="0" applyNumberFormat="1" applyFill="1" applyBorder="1" applyAlignment="1">
      <alignment horizontal="center" wrapText="1"/>
    </xf>
    <xf numFmtId="0" fontId="0" fillId="3" borderId="3" xfId="0" applyFill="1" applyBorder="1" applyAlignment="1">
      <alignment wrapText="1"/>
    </xf>
    <xf numFmtId="173" fontId="0" fillId="3" borderId="3" xfId="0" applyNumberFormat="1" applyFill="1" applyBorder="1" applyAlignment="1">
      <alignment horizontal="center" wrapText="1"/>
    </xf>
    <xf numFmtId="0" fontId="0" fillId="3" borderId="0" xfId="0" applyFill="1" applyBorder="1" applyAlignment="1">
      <alignment wrapText="1"/>
    </xf>
    <xf numFmtId="173" fontId="0" fillId="3" borderId="0" xfId="0" applyNumberFormat="1" applyFill="1" applyBorder="1" applyAlignment="1">
      <alignment horizontal="center" wrapText="1"/>
    </xf>
    <xf numFmtId="0" fontId="0" fillId="3" borderId="1" xfId="0" applyFill="1" applyBorder="1" applyAlignment="1">
      <alignment wrapText="1"/>
    </xf>
    <xf numFmtId="173" fontId="0" fillId="3" borderId="1" xfId="0" applyNumberFormat="1" applyFill="1" applyBorder="1" applyAlignment="1">
      <alignment horizontal="center" wrapText="1"/>
    </xf>
    <xf numFmtId="0" fontId="0" fillId="5" borderId="3" xfId="0" applyFill="1" applyBorder="1" applyAlignment="1">
      <alignment wrapText="1"/>
    </xf>
    <xf numFmtId="173" fontId="0" fillId="5" borderId="3" xfId="0" applyNumberFormat="1" applyFill="1" applyBorder="1" applyAlignment="1">
      <alignment horizontal="center" wrapText="1"/>
    </xf>
    <xf numFmtId="0" fontId="0" fillId="5" borderId="0" xfId="0" applyFill="1" applyBorder="1" applyAlignment="1">
      <alignment wrapText="1"/>
    </xf>
    <xf numFmtId="173" fontId="0" fillId="5" borderId="0" xfId="0" applyNumberFormat="1" applyFill="1" applyBorder="1" applyAlignment="1">
      <alignment horizontal="center" wrapText="1"/>
    </xf>
    <xf numFmtId="0" fontId="0" fillId="5" borderId="1" xfId="0" applyFill="1" applyBorder="1" applyAlignment="1">
      <alignment wrapText="1"/>
    </xf>
    <xf numFmtId="173" fontId="0" fillId="5" borderId="1" xfId="0" applyNumberFormat="1" applyFill="1" applyBorder="1" applyAlignment="1">
      <alignment horizontal="center" wrapText="1"/>
    </xf>
    <xf numFmtId="3" fontId="6" fillId="0" borderId="0" xfId="0" applyNumberFormat="1" applyFont="1" applyBorder="1" applyAlignment="1">
      <alignment horizontal="center" wrapText="1"/>
    </xf>
    <xf numFmtId="3" fontId="6" fillId="0" borderId="4" xfId="0" applyNumberFormat="1" applyFont="1" applyBorder="1" applyAlignment="1">
      <alignment horizontal="center" wrapText="1"/>
    </xf>
    <xf numFmtId="10" fontId="6" fillId="0" borderId="0" xfId="0" applyNumberFormat="1" applyFont="1" applyBorder="1" applyAlignment="1">
      <alignment horizontal="center" wrapText="1"/>
    </xf>
    <xf numFmtId="3" fontId="6" fillId="0" borderId="0" xfId="0" applyNumberFormat="1" applyFont="1" applyBorder="1" applyAlignment="1">
      <alignment horizontal="center" wrapText="1"/>
    </xf>
    <xf numFmtId="164" fontId="6" fillId="0" borderId="0" xfId="0" applyNumberFormat="1" applyFont="1" applyBorder="1" applyAlignment="1">
      <alignment horizontal="center" wrapText="1"/>
    </xf>
    <xf numFmtId="164" fontId="6" fillId="0" borderId="4" xfId="0" applyNumberFormat="1" applyFont="1" applyBorder="1" applyAlignment="1">
      <alignment horizontal="center" wrapText="1"/>
    </xf>
    <xf numFmtId="10" fontId="6" fillId="0" borderId="0" xfId="0" applyNumberFormat="1" applyFont="1" applyBorder="1" applyAlignment="1">
      <alignment horizontal="center" wrapText="1"/>
    </xf>
    <xf numFmtId="0" fontId="0" fillId="0" borderId="0" xfId="0" applyAlignment="1">
      <alignment vertical="center" wrapText="1"/>
    </xf>
    <xf numFmtId="174" fontId="6" fillId="0" borderId="0" xfId="0" applyNumberFormat="1" applyFont="1" applyBorder="1" applyAlignment="1">
      <alignment horizontal="center" wrapText="1"/>
    </xf>
    <xf numFmtId="174" fontId="6" fillId="0" borderId="4" xfId="0" applyNumberFormat="1" applyFont="1" applyBorder="1" applyAlignment="1">
      <alignment horizontal="center" wrapText="1"/>
    </xf>
    <xf numFmtId="174" fontId="9" fillId="0" borderId="0" xfId="0" applyNumberFormat="1" applyFont="1" applyBorder="1" applyAlignment="1">
      <alignment wrapText="1"/>
    </xf>
    <xf numFmtId="174" fontId="0" fillId="2" borderId="2" xfId="0" applyNumberFormat="1" applyFill="1" applyBorder="1" applyAlignment="1">
      <alignment horizontal="center"/>
    </xf>
    <xf numFmtId="174" fontId="0" fillId="0" borderId="0" xfId="0" applyNumberFormat="1" applyFill="1" applyAlignment="1">
      <alignment horizontal="center"/>
    </xf>
    <xf numFmtId="174" fontId="0" fillId="3" borderId="7" xfId="0" applyNumberFormat="1" applyFill="1" applyBorder="1" applyAlignment="1">
      <alignment horizontal="center"/>
    </xf>
    <xf numFmtId="174" fontId="0" fillId="3" borderId="5" xfId="0" applyNumberFormat="1" applyFill="1" applyBorder="1" applyAlignment="1">
      <alignment horizontal="center"/>
    </xf>
    <xf numFmtId="174" fontId="0" fillId="3" borderId="6" xfId="0" applyNumberFormat="1" applyFill="1" applyBorder="1" applyAlignment="1">
      <alignment horizontal="center"/>
    </xf>
    <xf numFmtId="174" fontId="0" fillId="0" borderId="0" xfId="0" applyNumberFormat="1"/>
    <xf numFmtId="3" fontId="6" fillId="0" borderId="0" xfId="0" applyNumberFormat="1" applyFont="1" applyBorder="1" applyAlignment="1">
      <alignment horizontal="center" wrapText="1"/>
    </xf>
    <xf numFmtId="3" fontId="6" fillId="0" borderId="4" xfId="0" applyNumberFormat="1" applyFont="1" applyBorder="1" applyAlignment="1">
      <alignment horizontal="center" wrapText="1"/>
    </xf>
    <xf numFmtId="167" fontId="6" fillId="0" borderId="0" xfId="0" applyNumberFormat="1" applyFont="1" applyBorder="1" applyAlignment="1">
      <alignment horizontal="center" wrapText="1"/>
    </xf>
    <xf numFmtId="0" fontId="0" fillId="0" borderId="0" xfId="0" applyAlignment="1">
      <alignment vertical="center" wrapText="1"/>
    </xf>
    <xf numFmtId="3" fontId="0" fillId="2" borderId="7" xfId="0" applyNumberFormat="1" applyFill="1" applyBorder="1" applyAlignment="1">
      <alignment vertical="center"/>
    </xf>
    <xf numFmtId="3" fontId="0" fillId="2" borderId="5" xfId="0" applyNumberFormat="1" applyFill="1" applyBorder="1" applyAlignment="1">
      <alignment vertical="center"/>
    </xf>
    <xf numFmtId="3" fontId="0" fillId="2" borderId="6" xfId="0" applyNumberFormat="1" applyFill="1" applyBorder="1" applyAlignment="1">
      <alignment vertical="center"/>
    </xf>
    <xf numFmtId="3" fontId="0" fillId="0" borderId="0" xfId="0" applyNumberFormat="1" applyFill="1" applyBorder="1" applyAlignment="1">
      <alignment vertical="center"/>
    </xf>
    <xf numFmtId="3" fontId="0" fillId="3" borderId="7" xfId="0" applyNumberFormat="1" applyFill="1" applyBorder="1" applyAlignment="1">
      <alignment vertical="center"/>
    </xf>
    <xf numFmtId="3" fontId="0" fillId="3" borderId="5" xfId="0" applyNumberFormat="1" applyFill="1" applyBorder="1" applyAlignment="1">
      <alignment vertical="center"/>
    </xf>
    <xf numFmtId="10" fontId="0" fillId="0" borderId="0" xfId="0" applyNumberFormat="1" applyAlignment="1">
      <alignment vertical="center" wrapText="1"/>
    </xf>
    <xf numFmtId="10" fontId="0" fillId="2" borderId="7" xfId="0" applyNumberFormat="1" applyFill="1" applyBorder="1" applyAlignment="1">
      <alignment vertical="center"/>
    </xf>
    <xf numFmtId="10" fontId="0" fillId="2" borderId="5" xfId="0" applyNumberFormat="1" applyFill="1" applyBorder="1" applyAlignment="1">
      <alignment vertical="center"/>
    </xf>
    <xf numFmtId="10" fontId="0" fillId="2" borderId="6" xfId="0" applyNumberFormat="1" applyFill="1" applyBorder="1" applyAlignment="1">
      <alignment vertical="center"/>
    </xf>
    <xf numFmtId="10" fontId="0" fillId="0" borderId="0" xfId="0" applyNumberFormat="1" applyFill="1" applyBorder="1" applyAlignment="1">
      <alignment vertical="center"/>
    </xf>
    <xf numFmtId="10" fontId="0" fillId="3" borderId="7" xfId="0" applyNumberFormat="1" applyFill="1" applyBorder="1" applyAlignment="1">
      <alignment vertical="center"/>
    </xf>
    <xf numFmtId="10" fontId="0" fillId="3" borderId="5" xfId="0" applyNumberFormat="1" applyFill="1" applyBorder="1" applyAlignment="1">
      <alignment vertical="center"/>
    </xf>
    <xf numFmtId="167" fontId="0" fillId="0" borderId="0" xfId="0" applyNumberFormat="1" applyAlignment="1">
      <alignment vertical="center" wrapText="1"/>
    </xf>
    <xf numFmtId="167" fontId="0" fillId="2" borderId="7" xfId="0" applyNumberFormat="1" applyFill="1" applyBorder="1" applyAlignment="1">
      <alignment vertical="center"/>
    </xf>
    <xf numFmtId="167" fontId="0" fillId="2" borderId="5" xfId="0" applyNumberFormat="1" applyFill="1" applyBorder="1" applyAlignment="1">
      <alignment vertical="center"/>
    </xf>
    <xf numFmtId="167" fontId="0" fillId="2" borderId="6" xfId="0" applyNumberFormat="1" applyFill="1" applyBorder="1" applyAlignment="1">
      <alignment vertical="center"/>
    </xf>
    <xf numFmtId="167" fontId="0" fillId="0" borderId="0" xfId="0" applyNumberFormat="1" applyFill="1" applyBorder="1" applyAlignment="1">
      <alignment vertical="center"/>
    </xf>
    <xf numFmtId="167" fontId="0" fillId="3" borderId="7" xfId="0" applyNumberFormat="1" applyFill="1" applyBorder="1" applyAlignment="1">
      <alignment vertical="center"/>
    </xf>
    <xf numFmtId="167" fontId="0" fillId="3" borderId="5" xfId="0" applyNumberFormat="1" applyFill="1" applyBorder="1" applyAlignment="1">
      <alignment vertical="center"/>
    </xf>
    <xf numFmtId="167" fontId="7" fillId="4" borderId="2" xfId="0" applyNumberFormat="1" applyFont="1" applyFill="1" applyBorder="1"/>
    <xf numFmtId="46" fontId="6" fillId="0" borderId="0" xfId="0" applyNumberFormat="1" applyFont="1" applyBorder="1" applyAlignment="1"/>
    <xf numFmtId="3" fontId="0" fillId="0" borderId="0" xfId="0" applyNumberFormat="1" applyBorder="1"/>
    <xf numFmtId="3" fontId="0" fillId="0" borderId="4" xfId="0" applyNumberFormat="1" applyBorder="1"/>
    <xf numFmtId="0" fontId="10" fillId="0" borderId="0" xfId="0" applyFont="1" applyAlignment="1">
      <alignment vertical="center" wrapText="1"/>
    </xf>
    <xf numFmtId="0" fontId="0" fillId="3" borderId="3" xfId="0" applyFill="1" applyBorder="1" applyAlignment="1">
      <alignment vertical="center"/>
    </xf>
    <xf numFmtId="0" fontId="0" fillId="3" borderId="0" xfId="0" applyFill="1" applyBorder="1" applyAlignment="1">
      <alignment vertical="center"/>
    </xf>
    <xf numFmtId="0" fontId="0" fillId="3" borderId="1" xfId="0" applyFill="1" applyBorder="1" applyAlignment="1">
      <alignment vertical="center"/>
    </xf>
    <xf numFmtId="3" fontId="6" fillId="0" borderId="1" xfId="0" applyNumberFormat="1" applyFont="1" applyBorder="1" applyAlignment="1">
      <alignment horizontal="center" wrapText="1"/>
    </xf>
    <xf numFmtId="3" fontId="6" fillId="0" borderId="0" xfId="0" applyNumberFormat="1" applyFont="1" applyBorder="1" applyAlignment="1">
      <alignment horizontal="center" wrapText="1"/>
    </xf>
    <xf numFmtId="3" fontId="6" fillId="0" borderId="4" xfId="0" applyNumberFormat="1" applyFont="1" applyBorder="1" applyAlignment="1">
      <alignment horizontal="center" wrapText="1"/>
    </xf>
    <xf numFmtId="172" fontId="6" fillId="0" borderId="0" xfId="0" applyNumberFormat="1" applyFont="1" applyBorder="1" applyAlignment="1">
      <alignment horizontal="center" wrapText="1"/>
    </xf>
    <xf numFmtId="172" fontId="6" fillId="0" borderId="4" xfId="0" applyNumberFormat="1" applyFont="1" applyBorder="1" applyAlignment="1">
      <alignment horizontal="center" wrapText="1"/>
    </xf>
    <xf numFmtId="0" fontId="6" fillId="0" borderId="0"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wrapText="1"/>
    </xf>
    <xf numFmtId="0" fontId="6" fillId="0" borderId="4" xfId="0" applyFont="1" applyBorder="1" applyAlignment="1">
      <alignment horizontal="center" wrapText="1"/>
    </xf>
    <xf numFmtId="3" fontId="11" fillId="0" borderId="0" xfId="0" applyNumberFormat="1" applyFont="1" applyAlignment="1">
      <alignment wrapText="1"/>
    </xf>
    <xf numFmtId="3" fontId="11" fillId="0" borderId="4" xfId="0" applyNumberFormat="1" applyFont="1" applyBorder="1" applyAlignment="1">
      <alignment wrapText="1"/>
    </xf>
    <xf numFmtId="3" fontId="11" fillId="0" borderId="0" xfId="0" applyNumberFormat="1" applyFont="1" applyAlignment="1">
      <alignment horizontal="center" wrapText="1"/>
    </xf>
    <xf numFmtId="3" fontId="11" fillId="0" borderId="4" xfId="0" applyNumberFormat="1" applyFont="1" applyBorder="1" applyAlignment="1">
      <alignment horizontal="center" wrapText="1"/>
    </xf>
    <xf numFmtId="0" fontId="11" fillId="0" borderId="0" xfId="0" applyFont="1"/>
    <xf numFmtId="0" fontId="11" fillId="0" borderId="4" xfId="0" applyFont="1" applyBorder="1"/>
    <xf numFmtId="0" fontId="6" fillId="0" borderId="0" xfId="0" applyNumberFormat="1" applyFont="1" applyBorder="1" applyAlignment="1">
      <alignment horizontal="center" wrapText="1"/>
    </xf>
    <xf numFmtId="0" fontId="6" fillId="0" borderId="4" xfId="0" applyNumberFormat="1" applyFont="1" applyBorder="1" applyAlignment="1">
      <alignment horizontal="center" wrapText="1"/>
    </xf>
    <xf numFmtId="3" fontId="11" fillId="0" borderId="0" xfId="0" applyNumberFormat="1" applyFont="1"/>
    <xf numFmtId="3" fontId="11" fillId="0" borderId="4" xfId="0" applyNumberFormat="1" applyFont="1" applyBorder="1"/>
    <xf numFmtId="0" fontId="0" fillId="0" borderId="0" xfId="0"/>
    <xf numFmtId="0" fontId="4" fillId="2" borderId="3" xfId="0" applyFont="1" applyFill="1" applyBorder="1" applyAlignment="1">
      <alignment vertical="center" wrapText="1"/>
    </xf>
    <xf numFmtId="0" fontId="4" fillId="2" borderId="1" xfId="0" applyFont="1" applyFill="1" applyBorder="1" applyAlignment="1">
      <alignment vertical="center" wrapText="1"/>
    </xf>
    <xf numFmtId="0" fontId="4" fillId="5" borderId="3" xfId="0" applyFont="1" applyFill="1" applyBorder="1" applyAlignment="1">
      <alignment vertical="center" wrapText="1"/>
    </xf>
    <xf numFmtId="0" fontId="4" fillId="5" borderId="1" xfId="0" applyFont="1" applyFill="1" applyBorder="1" applyAlignment="1">
      <alignment vertical="center"/>
    </xf>
    <xf numFmtId="0" fontId="0" fillId="0" borderId="0" xfId="0" applyAlignment="1">
      <alignment horizontal="left" vertical="center" wrapText="1"/>
    </xf>
    <xf numFmtId="0" fontId="0" fillId="5" borderId="0" xfId="0" applyFill="1" applyBorder="1" applyAlignment="1">
      <alignment vertical="center"/>
    </xf>
    <xf numFmtId="0" fontId="0" fillId="5" borderId="1" xfId="0" applyFill="1" applyBorder="1" applyAlignment="1">
      <alignment vertical="center"/>
    </xf>
    <xf numFmtId="0" fontId="0" fillId="6" borderId="3" xfId="0" applyFill="1" applyBorder="1" applyAlignment="1">
      <alignment vertical="center"/>
    </xf>
    <xf numFmtId="0" fontId="0" fillId="6" borderId="1" xfId="0" applyFill="1" applyBorder="1" applyAlignment="1">
      <alignment vertical="center"/>
    </xf>
    <xf numFmtId="0" fontId="4" fillId="5" borderId="0" xfId="0" applyFont="1" applyFill="1" applyBorder="1" applyAlignment="1">
      <alignment vertical="center" wrapText="1"/>
    </xf>
    <xf numFmtId="0" fontId="4" fillId="6" borderId="3" xfId="0" applyFont="1" applyFill="1" applyBorder="1" applyAlignment="1">
      <alignment vertical="center" wrapText="1"/>
    </xf>
    <xf numFmtId="0" fontId="4" fillId="6" borderId="1" xfId="0" applyFont="1" applyFill="1" applyBorder="1" applyAlignment="1">
      <alignment vertical="center"/>
    </xf>
    <xf numFmtId="0" fontId="0" fillId="5" borderId="0" xfId="0" applyFill="1" applyAlignment="1">
      <alignment vertical="center"/>
    </xf>
    <xf numFmtId="0" fontId="0" fillId="6" borderId="0" xfId="0" applyFill="1" applyBorder="1" applyAlignment="1">
      <alignment vertical="center"/>
    </xf>
    <xf numFmtId="0" fontId="0" fillId="5" borderId="3" xfId="0" applyFill="1" applyBorder="1" applyAlignment="1">
      <alignment horizontal="left" vertical="center"/>
    </xf>
    <xf numFmtId="0" fontId="0" fillId="5" borderId="0" xfId="0" applyFill="1" applyAlignment="1">
      <alignment horizontal="left" vertical="center"/>
    </xf>
    <xf numFmtId="0" fontId="0" fillId="5" borderId="1" xfId="0" applyFill="1" applyBorder="1" applyAlignment="1">
      <alignment horizontal="left" vertical="center"/>
    </xf>
    <xf numFmtId="0" fontId="0" fillId="6" borderId="3" xfId="0" applyFill="1" applyBorder="1" applyAlignment="1">
      <alignment horizontal="left" vertical="center"/>
    </xf>
    <xf numFmtId="0" fontId="0" fillId="6" borderId="0" xfId="0" applyFill="1" applyBorder="1" applyAlignment="1">
      <alignment horizontal="left" vertical="center"/>
    </xf>
    <xf numFmtId="0" fontId="0" fillId="6" borderId="1" xfId="0" applyFill="1" applyBorder="1" applyAlignment="1">
      <alignment horizontal="left" vertical="center"/>
    </xf>
    <xf numFmtId="0" fontId="4" fillId="6" borderId="0" xfId="0" applyFont="1" applyFill="1" applyBorder="1" applyAlignment="1">
      <alignment vertical="center"/>
    </xf>
    <xf numFmtId="0" fontId="4" fillId="5" borderId="0" xfId="0" applyFont="1" applyFill="1" applyAlignment="1">
      <alignment vertical="center"/>
    </xf>
    <xf numFmtId="0" fontId="0" fillId="2" borderId="3" xfId="0" applyFill="1" applyBorder="1" applyAlignment="1">
      <alignment vertical="center" wrapText="1"/>
    </xf>
    <xf numFmtId="0" fontId="0" fillId="2" borderId="1" xfId="0" applyFill="1" applyBorder="1" applyAlignment="1">
      <alignment vertical="center" wrapText="1"/>
    </xf>
    <xf numFmtId="0" fontId="0" fillId="2" borderId="3" xfId="0"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4" fillId="2" borderId="0" xfId="0" applyFont="1" applyFill="1" applyBorder="1" applyAlignment="1">
      <alignment vertical="center" wrapText="1"/>
    </xf>
    <xf numFmtId="0" fontId="0" fillId="2" borderId="0" xfId="0" applyFill="1" applyBorder="1" applyAlignment="1">
      <alignment vertical="center" wrapText="1"/>
    </xf>
    <xf numFmtId="0" fontId="0" fillId="2" borderId="3" xfId="0" applyFill="1" applyBorder="1" applyAlignment="1">
      <alignment horizontal="left" vertical="center"/>
    </xf>
    <xf numFmtId="0" fontId="0" fillId="2" borderId="1" xfId="0" applyFill="1" applyBorder="1" applyAlignment="1">
      <alignment horizontal="left" vertical="center"/>
    </xf>
    <xf numFmtId="0" fontId="0" fillId="5" borderId="3" xfId="0" applyFill="1" applyBorder="1" applyAlignment="1">
      <alignment vertical="center"/>
    </xf>
    <xf numFmtId="0" fontId="0" fillId="7" borderId="3" xfId="0" applyFill="1" applyBorder="1" applyAlignment="1">
      <alignment vertical="center"/>
    </xf>
    <xf numFmtId="0" fontId="0" fillId="7" borderId="0" xfId="0" applyFill="1" applyBorder="1" applyAlignment="1">
      <alignment vertical="center"/>
    </xf>
    <xf numFmtId="0" fontId="0" fillId="7" borderId="1" xfId="0" applyFill="1" applyBorder="1" applyAlignment="1">
      <alignment vertical="center"/>
    </xf>
    <xf numFmtId="0" fontId="4" fillId="7" borderId="3" xfId="0" applyFont="1" applyFill="1" applyBorder="1" applyAlignment="1">
      <alignment vertical="center" wrapText="1"/>
    </xf>
    <xf numFmtId="0" fontId="4" fillId="7" borderId="0" xfId="0" applyFont="1" applyFill="1" applyBorder="1" applyAlignment="1">
      <alignment vertical="center" wrapText="1"/>
    </xf>
    <xf numFmtId="0" fontId="4" fillId="7" borderId="1" xfId="0" applyFont="1" applyFill="1" applyBorder="1" applyAlignment="1">
      <alignment vertical="center" wrapText="1"/>
    </xf>
    <xf numFmtId="0" fontId="4" fillId="3" borderId="3" xfId="0" applyFont="1" applyFill="1" applyBorder="1" applyAlignment="1">
      <alignment vertical="center"/>
    </xf>
    <xf numFmtId="0" fontId="4" fillId="3" borderId="1" xfId="0" applyFont="1" applyFill="1" applyBorder="1" applyAlignment="1">
      <alignment vertical="center"/>
    </xf>
    <xf numFmtId="0" fontId="0" fillId="2" borderId="0" xfId="0" applyFill="1" applyBorder="1" applyAlignment="1">
      <alignment horizontal="left" vertical="center"/>
    </xf>
    <xf numFmtId="0" fontId="0" fillId="3" borderId="3" xfId="0" applyFill="1" applyBorder="1" applyAlignment="1">
      <alignment horizontal="left" vertical="center"/>
    </xf>
    <xf numFmtId="0" fontId="0" fillId="3" borderId="1" xfId="0" applyFill="1" applyBorder="1" applyAlignment="1">
      <alignment horizontal="left" vertical="center"/>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4" fillId="3" borderId="3" xfId="0" applyFont="1" applyFill="1" applyBorder="1" applyAlignment="1">
      <alignment vertical="center" wrapText="1"/>
    </xf>
    <xf numFmtId="0" fontId="4" fillId="3" borderId="1" xfId="0" applyFont="1" applyFill="1" applyBorder="1" applyAlignment="1">
      <alignment vertical="center" wrapText="1"/>
    </xf>
    <xf numFmtId="0" fontId="0" fillId="7" borderId="3" xfId="0" applyFill="1" applyBorder="1" applyAlignment="1">
      <alignment horizontal="left" vertical="center"/>
    </xf>
    <xf numFmtId="0" fontId="0" fillId="7" borderId="0" xfId="0" applyFill="1" applyBorder="1" applyAlignment="1">
      <alignment horizontal="left" vertical="center"/>
    </xf>
    <xf numFmtId="0" fontId="0" fillId="7" borderId="1" xfId="0" applyFill="1" applyBorder="1" applyAlignment="1">
      <alignment horizontal="left" vertical="center"/>
    </xf>
    <xf numFmtId="15" fontId="5" fillId="7" borderId="3" xfId="0" applyNumberFormat="1" applyFont="1" applyFill="1" applyBorder="1" applyAlignment="1">
      <alignment vertical="center" wrapText="1"/>
    </xf>
    <xf numFmtId="15" fontId="5" fillId="7" borderId="0" xfId="0" applyNumberFormat="1" applyFont="1" applyFill="1" applyBorder="1" applyAlignment="1">
      <alignment vertical="center" wrapText="1"/>
    </xf>
    <xf numFmtId="0" fontId="0" fillId="4" borderId="3" xfId="0" applyFill="1" applyBorder="1" applyAlignment="1">
      <alignment vertical="center"/>
    </xf>
    <xf numFmtId="0" fontId="0" fillId="4" borderId="1" xfId="0" applyFill="1" applyBorder="1" applyAlignment="1">
      <alignment vertical="center"/>
    </xf>
    <xf numFmtId="0" fontId="0" fillId="4" borderId="3" xfId="0" applyFill="1" applyBorder="1" applyAlignment="1">
      <alignment horizontal="left" vertical="center"/>
    </xf>
    <xf numFmtId="0" fontId="0" fillId="4" borderId="1" xfId="0" applyFill="1" applyBorder="1" applyAlignment="1">
      <alignment horizontal="left" vertical="center"/>
    </xf>
    <xf numFmtId="167" fontId="6" fillId="0" borderId="3" xfId="0" applyNumberFormat="1" applyFont="1" applyBorder="1" applyAlignment="1">
      <alignment horizontal="center" wrapText="1"/>
    </xf>
    <xf numFmtId="167" fontId="6" fillId="0" borderId="4" xfId="0" applyNumberFormat="1" applyFont="1" applyBorder="1" applyAlignment="1">
      <alignment horizontal="center" wrapText="1"/>
    </xf>
    <xf numFmtId="0" fontId="0" fillId="0" borderId="0" xfId="0" applyAlignment="1">
      <alignment vertical="center" wrapText="1"/>
    </xf>
    <xf numFmtId="10" fontId="6" fillId="0" borderId="3" xfId="0" applyNumberFormat="1" applyFont="1" applyBorder="1" applyAlignment="1">
      <alignment horizontal="center" wrapText="1"/>
    </xf>
    <xf numFmtId="10" fontId="6" fillId="0" borderId="4" xfId="0" applyNumberFormat="1" applyFont="1" applyBorder="1" applyAlignment="1">
      <alignment horizontal="center" wrapText="1"/>
    </xf>
    <xf numFmtId="167" fontId="6" fillId="0" borderId="1" xfId="0" applyNumberFormat="1" applyFont="1" applyBorder="1" applyAlignment="1">
      <alignment horizontal="center" wrapText="1"/>
    </xf>
    <xf numFmtId="164" fontId="6" fillId="0" borderId="0" xfId="0" applyNumberFormat="1" applyFont="1" applyBorder="1" applyAlignment="1">
      <alignment horizontal="center" wrapText="1"/>
    </xf>
    <xf numFmtId="164" fontId="6" fillId="0" borderId="4" xfId="0" applyNumberFormat="1" applyFont="1" applyBorder="1" applyAlignment="1">
      <alignment horizontal="center" wrapText="1"/>
    </xf>
    <xf numFmtId="46" fontId="6" fillId="0" borderId="0" xfId="0" applyNumberFormat="1" applyFont="1" applyBorder="1" applyAlignment="1">
      <alignment horizontal="center" wrapText="1"/>
    </xf>
    <xf numFmtId="46" fontId="6" fillId="0" borderId="4" xfId="0" applyNumberFormat="1" applyFont="1" applyBorder="1" applyAlignment="1">
      <alignment horizontal="center" wrapText="1"/>
    </xf>
    <xf numFmtId="46" fontId="6" fillId="0" borderId="1" xfId="0" applyNumberFormat="1" applyFont="1" applyBorder="1" applyAlignment="1">
      <alignment horizontal="center"/>
    </xf>
    <xf numFmtId="170" fontId="6" fillId="0" borderId="0" xfId="0" applyNumberFormat="1" applyFont="1" applyBorder="1" applyAlignment="1">
      <alignment horizontal="center" wrapText="1"/>
    </xf>
    <xf numFmtId="170" fontId="6" fillId="0" borderId="4" xfId="0" applyNumberFormat="1" applyFont="1" applyBorder="1" applyAlignment="1">
      <alignment horizontal="center" wrapText="1"/>
    </xf>
    <xf numFmtId="10" fontId="6" fillId="0" borderId="0" xfId="0" applyNumberFormat="1" applyFont="1" applyBorder="1" applyAlignment="1">
      <alignment horizontal="center" wrapText="1"/>
    </xf>
    <xf numFmtId="10" fontId="6" fillId="0" borderId="1" xfId="0" applyNumberFormat="1" applyFont="1" applyBorder="1" applyAlignment="1">
      <alignment horizontal="center" wrapText="1"/>
    </xf>
    <xf numFmtId="167" fontId="6" fillId="0" borderId="0" xfId="0" applyNumberFormat="1" applyFont="1" applyBorder="1" applyAlignment="1">
      <alignment horizont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0" fillId="4" borderId="0" xfId="0" applyFill="1" applyBorder="1" applyAlignment="1">
      <alignment vertical="center"/>
    </xf>
    <xf numFmtId="0" fontId="8" fillId="3" borderId="3" xfId="0" applyFont="1" applyFill="1" applyBorder="1" applyAlignment="1">
      <alignment vertical="center"/>
    </xf>
    <xf numFmtId="0" fontId="8" fillId="3" borderId="0" xfId="0" applyFont="1" applyFill="1" applyBorder="1" applyAlignment="1">
      <alignment vertical="center"/>
    </xf>
    <xf numFmtId="0" fontId="8" fillId="3" borderId="1" xfId="0" applyFont="1" applyFill="1" applyBorder="1" applyAlignment="1">
      <alignment vertical="center"/>
    </xf>
    <xf numFmtId="3" fontId="0" fillId="6" borderId="3" xfId="0" applyNumberFormat="1" applyFill="1" applyBorder="1" applyAlignment="1">
      <alignment horizontal="center" vertical="center"/>
    </xf>
    <xf numFmtId="3" fontId="0" fillId="6" borderId="0" xfId="0" applyNumberFormat="1" applyFill="1" applyBorder="1" applyAlignment="1">
      <alignment horizontal="center" vertical="center"/>
    </xf>
    <xf numFmtId="3" fontId="0" fillId="6" borderId="1" xfId="0" applyNumberFormat="1" applyFill="1" applyBorder="1" applyAlignment="1">
      <alignment horizontal="center" vertical="center"/>
    </xf>
    <xf numFmtId="3" fontId="0" fillId="5" borderId="3" xfId="0" applyNumberFormat="1" applyFill="1" applyBorder="1" applyAlignment="1">
      <alignment horizontal="center" vertical="center"/>
    </xf>
    <xf numFmtId="3" fontId="0" fillId="5" borderId="0" xfId="0" applyNumberFormat="1" applyFill="1" applyBorder="1" applyAlignment="1">
      <alignment horizontal="center" vertical="center"/>
    </xf>
    <xf numFmtId="3" fontId="0" fillId="5" borderId="1" xfId="0" applyNumberFormat="1" applyFill="1" applyBorder="1" applyAlignment="1">
      <alignment horizontal="center" vertical="center"/>
    </xf>
    <xf numFmtId="3" fontId="0" fillId="3" borderId="3" xfId="0" applyNumberFormat="1" applyFill="1" applyBorder="1" applyAlignment="1">
      <alignment horizontal="center" vertical="center"/>
    </xf>
    <xf numFmtId="3" fontId="0" fillId="3" borderId="0" xfId="0" applyNumberFormat="1" applyFill="1" applyBorder="1" applyAlignment="1">
      <alignment horizontal="center" vertical="center"/>
    </xf>
    <xf numFmtId="3" fontId="0" fillId="3" borderId="1" xfId="0" applyNumberFormat="1" applyFill="1" applyBorder="1" applyAlignment="1">
      <alignment horizontal="center" vertical="center"/>
    </xf>
    <xf numFmtId="165" fontId="6" fillId="0" borderId="0" xfId="0" applyNumberFormat="1" applyFont="1" applyBorder="1" applyAlignment="1">
      <alignment horizontal="center" wrapText="1"/>
    </xf>
    <xf numFmtId="165" fontId="6" fillId="0" borderId="4" xfId="0" applyNumberFormat="1" applyFont="1" applyBorder="1" applyAlignment="1">
      <alignment horizontal="center" wrapText="1"/>
    </xf>
    <xf numFmtId="3" fontId="0" fillId="2" borderId="3" xfId="0" applyNumberFormat="1" applyFont="1" applyFill="1" applyBorder="1" applyAlignment="1">
      <alignment horizontal="center" vertical="center" wrapText="1"/>
    </xf>
    <xf numFmtId="3" fontId="0" fillId="2" borderId="0" xfId="0" applyNumberFormat="1"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8" fillId="2" borderId="3" xfId="0" applyFont="1" applyFill="1" applyBorder="1" applyAlignment="1">
      <alignment vertical="center" wrapText="1"/>
    </xf>
    <xf numFmtId="0" fontId="8" fillId="2" borderId="0" xfId="0" applyFont="1" applyFill="1" applyBorder="1" applyAlignment="1">
      <alignment vertical="center" wrapText="1"/>
    </xf>
    <xf numFmtId="0" fontId="8" fillId="2" borderId="1" xfId="0" applyFont="1" applyFill="1" applyBorder="1" applyAlignment="1">
      <alignment vertical="center" wrapText="1"/>
    </xf>
    <xf numFmtId="0" fontId="8" fillId="6" borderId="3" xfId="0" applyFont="1" applyFill="1" applyBorder="1" applyAlignment="1">
      <alignment vertical="center"/>
    </xf>
    <xf numFmtId="0" fontId="8" fillId="6" borderId="0" xfId="0" applyFont="1" applyFill="1" applyBorder="1" applyAlignment="1">
      <alignment vertical="center"/>
    </xf>
    <xf numFmtId="0" fontId="8" fillId="6" borderId="1" xfId="0" applyFont="1" applyFill="1" applyBorder="1" applyAlignment="1">
      <alignment vertical="center"/>
    </xf>
    <xf numFmtId="0" fontId="8" fillId="5" borderId="3" xfId="0" applyFont="1" applyFill="1" applyBorder="1" applyAlignment="1">
      <alignment vertical="center"/>
    </xf>
    <xf numFmtId="0" fontId="8" fillId="5" borderId="0" xfId="0" applyFont="1" applyFill="1" applyBorder="1" applyAlignment="1">
      <alignment vertical="center"/>
    </xf>
    <xf numFmtId="0" fontId="8" fillId="5" borderId="1"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8" fillId="2" borderId="1" xfId="0" applyFont="1" applyFill="1" applyBorder="1" applyAlignment="1">
      <alignment vertical="center"/>
    </xf>
    <xf numFmtId="0" fontId="8" fillId="7" borderId="3" xfId="0" applyFont="1" applyFill="1" applyBorder="1" applyAlignment="1">
      <alignment vertical="center"/>
    </xf>
    <xf numFmtId="0" fontId="8" fillId="7" borderId="0" xfId="0" applyFont="1" applyFill="1" applyBorder="1" applyAlignment="1">
      <alignment vertical="center"/>
    </xf>
    <xf numFmtId="0" fontId="8" fillId="7" borderId="1" xfId="0" applyFont="1" applyFill="1" applyBorder="1" applyAlignment="1">
      <alignment vertical="center"/>
    </xf>
    <xf numFmtId="0" fontId="8" fillId="4" borderId="3" xfId="0" applyFont="1" applyFill="1" applyBorder="1" applyAlignment="1">
      <alignment vertical="center"/>
    </xf>
    <xf numFmtId="0" fontId="8" fillId="4" borderId="0" xfId="0" applyFont="1" applyFill="1" applyBorder="1" applyAlignment="1">
      <alignment vertical="center"/>
    </xf>
    <xf numFmtId="0" fontId="8" fillId="4" borderId="1" xfId="0" applyFont="1" applyFill="1" applyBorder="1" applyAlignment="1">
      <alignment vertical="center"/>
    </xf>
    <xf numFmtId="3" fontId="0" fillId="2" borderId="3" xfId="0" applyNumberFormat="1" applyFill="1" applyBorder="1" applyAlignment="1">
      <alignment horizontal="center" vertical="center"/>
    </xf>
    <xf numFmtId="3" fontId="0" fillId="2" borderId="0" xfId="0" applyNumberFormat="1" applyFill="1" applyBorder="1" applyAlignment="1">
      <alignment horizontal="center" vertical="center"/>
    </xf>
    <xf numFmtId="3" fontId="0" fillId="2" borderId="1" xfId="0" applyNumberFormat="1" applyFill="1" applyBorder="1" applyAlignment="1">
      <alignment horizontal="center" vertical="center"/>
    </xf>
    <xf numFmtId="3" fontId="0" fillId="7" borderId="3" xfId="0" applyNumberFormat="1" applyFill="1" applyBorder="1" applyAlignment="1">
      <alignment horizontal="center" vertical="center"/>
    </xf>
    <xf numFmtId="3" fontId="0" fillId="7" borderId="0" xfId="0" applyNumberFormat="1" applyFill="1" applyBorder="1" applyAlignment="1">
      <alignment horizontal="center" vertical="center"/>
    </xf>
    <xf numFmtId="3" fontId="0" fillId="7" borderId="1" xfId="0" applyNumberFormat="1" applyFill="1" applyBorder="1" applyAlignment="1">
      <alignment horizontal="center" vertical="center"/>
    </xf>
    <xf numFmtId="3" fontId="0" fillId="4" borderId="3" xfId="0" applyNumberFormat="1" applyFill="1" applyBorder="1" applyAlignment="1">
      <alignment horizontal="center" vertical="center"/>
    </xf>
    <xf numFmtId="3" fontId="0" fillId="4" borderId="0" xfId="0" applyNumberFormat="1" applyFill="1" applyBorder="1" applyAlignment="1">
      <alignment horizontal="center" vertical="center"/>
    </xf>
    <xf numFmtId="3" fontId="0" fillId="4" borderId="1" xfId="0" applyNumberFormat="1" applyFill="1" applyBorder="1" applyAlignment="1">
      <alignment horizontal="center" vertical="center"/>
    </xf>
    <xf numFmtId="0" fontId="0" fillId="5" borderId="0" xfId="0" applyFont="1" applyFill="1" applyAlignment="1">
      <alignment vertical="center" textRotation="90"/>
    </xf>
    <xf numFmtId="0" fontId="6" fillId="0" borderId="1" xfId="0" applyFont="1" applyBorder="1" applyAlignment="1">
      <alignment horizontal="center" vertical="center" wrapText="1"/>
    </xf>
    <xf numFmtId="0" fontId="8" fillId="2" borderId="0" xfId="0" applyFont="1" applyFill="1" applyAlignment="1">
      <alignment horizontal="center" vertical="center" textRotation="90"/>
    </xf>
    <xf numFmtId="0" fontId="0" fillId="3" borderId="0" xfId="0" applyFont="1" applyFill="1" applyAlignment="1">
      <alignment horizontal="center" vertical="center" textRotation="90"/>
    </xf>
  </cellXfs>
  <cellStyles count="2">
    <cellStyle name="Hyperlink" xfId="1" builtinId="8"/>
    <cellStyle name="Normal" xfId="0" builtinId="0"/>
  </cellStyles>
  <dxfs count="0"/>
  <tableStyles count="0" defaultTableStyle="TableStyleMedium2" defaultPivotStyle="PivotStyleLight16"/>
  <colors>
    <mruColors>
      <color rgb="FFE5F3FF"/>
      <color rgb="FFFFF9E7"/>
      <color rgb="FFF7DDDD"/>
      <color rgb="FFEFEFDA"/>
      <color rgb="FFEADAEF"/>
      <color rgb="FF6F35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Atlas">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Atlas">
      <a:fillStyleLst>
        <a:solidFill>
          <a:schemeClr val="phClr"/>
        </a:solidFill>
        <a:gradFill rotWithShape="1">
          <a:gsLst>
            <a:gs pos="0">
              <a:schemeClr val="phClr">
                <a:tint val="62000"/>
                <a:alpha val="60000"/>
                <a:satMod val="109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4000"/>
                <a:satMod val="130000"/>
                <a:lumMod val="92000"/>
              </a:schemeClr>
            </a:gs>
            <a:gs pos="100000">
              <a:schemeClr val="phClr">
                <a:shade val="76000"/>
                <a:satMod val="130000"/>
                <a:lumMod val="88000"/>
              </a:schemeClr>
            </a:gs>
          </a:gsLst>
          <a:lin ang="5400000" scaled="0"/>
        </a:gradFill>
      </a:fillStyleLst>
      <a:lnStyleLst>
        <a:ln w="9525" cap="flat" cmpd="sng" algn="ctr">
          <a:solidFill>
            <a:schemeClr val="phClr">
              <a:shade val="90000"/>
            </a:schemeClr>
          </a:solidFill>
          <a:prstDash val="solid"/>
        </a:ln>
        <a:ln w="15875" cap="flat" cmpd="sng" algn="ctr">
          <a:solidFill>
            <a:schemeClr val="phClr">
              <a:shade val="90000"/>
            </a:schemeClr>
          </a:solidFill>
          <a:prstDash val="solid"/>
        </a:ln>
        <a:ln w="25400" cap="flat" cmpd="sng" algn="ctr">
          <a:solidFill>
            <a:schemeClr val="phClr"/>
          </a:solidFill>
          <a:prstDash val="solid"/>
        </a:ln>
      </a:lnStyleLst>
      <a:effectStyleLst>
        <a:effectStyle>
          <a:effectLst/>
        </a:effectStyle>
        <a:effectStyle>
          <a:effectLst/>
        </a:effectStyle>
        <a:effectStyle>
          <a:effectLst>
            <a:outerShdw blurRad="38100" dist="25400" dir="5400000" rotWithShape="0">
              <a:srgbClr val="000000">
                <a:alpha val="75000"/>
              </a:srgbClr>
            </a:outerShdw>
          </a:effectLst>
          <a:scene3d>
            <a:camera prst="orthographicFront">
              <a:rot lat="0" lon="0" rev="0"/>
            </a:camera>
            <a:lightRig rig="threePt" dir="tl"/>
          </a:scene3d>
          <a:sp3d>
            <a:bevelT w="0" h="0"/>
          </a:sp3d>
        </a:effectStyle>
      </a:effectStyleLst>
      <a:bgFillStyleLst>
        <a:solidFill>
          <a:schemeClr val="phClr"/>
        </a:solidFill>
        <a:solidFill>
          <a:schemeClr val="phClr"/>
        </a:solidFill>
        <a:gradFill rotWithShape="1">
          <a:gsLst>
            <a:gs pos="10000">
              <a:schemeClr val="phClr">
                <a:tint val="94000"/>
                <a:lumMod val="116000"/>
              </a:schemeClr>
            </a:gs>
            <a:gs pos="100000">
              <a:schemeClr val="phClr">
                <a:tint val="98000"/>
                <a:shade val="86000"/>
                <a:satMod val="90000"/>
                <a:lumMod val="88000"/>
              </a:schemeClr>
            </a:gs>
          </a:gsLst>
          <a:path path="circle">
            <a:fillToRect l="50000" t="15000" r="50000" b="169000"/>
          </a:path>
        </a:gradFill>
      </a:bgFillStyleLst>
    </a:fmtScheme>
  </a:themeElements>
  <a:objectDefaults/>
  <a:extraClrSchemeLst/>
  <a:extLst>
    <a:ext uri="{05A4C25C-085E-4340-85A3-A5531E510DB2}">
      <thm15:themeFamily xmlns:thm15="http://schemas.microsoft.com/office/thememl/2012/main" name="Atlas" id="{5156B0E4-0EB1-49FE-A26B-15F6F698AEC6}" vid="{508F7963-D0B5-43F7-BB2C-FCE3009C08EC}"/>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community.nanoporetech.com/posts/albacore-v2-1-release?search_term=Albacore%20release" TargetMode="External"/><Relationship Id="rId13" Type="http://schemas.openxmlformats.org/officeDocument/2006/relationships/hyperlink" Target="https://community.nanoporetech.com/posts/albacore-v2-3-0-and-gupp?search_term=Albacore%20chunky" TargetMode="External"/><Relationship Id="rId18" Type="http://schemas.openxmlformats.org/officeDocument/2006/relationships/hyperlink" Target="https://community.nanoporetech.com/posts/albacore-v1-2-3-for-improv" TargetMode="External"/><Relationship Id="rId26" Type="http://schemas.openxmlformats.org/officeDocument/2006/relationships/hyperlink" Target="https://github.com/haotianteng/Chiron/releases/tag/0.4.2" TargetMode="External"/><Relationship Id="rId3" Type="http://schemas.openxmlformats.org/officeDocument/2006/relationships/hyperlink" Target="https://community.nanoporetech.com/posts/albacore-v1-1-0-release" TargetMode="External"/><Relationship Id="rId21" Type="http://schemas.openxmlformats.org/officeDocument/2006/relationships/hyperlink" Target="https://community.nanoporetech.com/posts/minknow-2-2-for-promethion" TargetMode="External"/><Relationship Id="rId7" Type="http://schemas.openxmlformats.org/officeDocument/2006/relationships/hyperlink" Target="https://community.nanoporetech.com/posts/albacore-v1-2-2-release?search_term=Albacore%20release" TargetMode="External"/><Relationship Id="rId12" Type="http://schemas.openxmlformats.org/officeDocument/2006/relationships/hyperlink" Target="https://community.nanoporetech.com/posts/albacore-v2-2" TargetMode="External"/><Relationship Id="rId17" Type="http://schemas.openxmlformats.org/officeDocument/2006/relationships/hyperlink" Target="https://community.nanoporetech.com/posts/albacore-basecalling-softw?search_term=Albacore%20v0.8" TargetMode="External"/><Relationship Id="rId25" Type="http://schemas.openxmlformats.org/officeDocument/2006/relationships/hyperlink" Target="https://github.com/haotianteng/Chiron/releases/tag/0.3" TargetMode="External"/><Relationship Id="rId2" Type="http://schemas.openxmlformats.org/officeDocument/2006/relationships/hyperlink" Target="https://community.nanoporetech.com/posts/albacore-v1-0-1" TargetMode="External"/><Relationship Id="rId16" Type="http://schemas.openxmlformats.org/officeDocument/2006/relationships/hyperlink" Target="https://community.nanoporetech.com/posts/albacore-v0-7-offline-base" TargetMode="External"/><Relationship Id="rId20" Type="http://schemas.openxmlformats.org/officeDocument/2006/relationships/hyperlink" Target="https://community.nanoporetech.com/posts/albacore-v1-2-3-for-improv" TargetMode="External"/><Relationship Id="rId29" Type="http://schemas.openxmlformats.org/officeDocument/2006/relationships/hyperlink" Target="https://community.nanoporetech.com/posts/guppy-v2-2-2-trace-table" TargetMode="External"/><Relationship Id="rId1" Type="http://schemas.openxmlformats.org/officeDocument/2006/relationships/hyperlink" Target="https://bitbucket.org/vboza/deepnano" TargetMode="External"/><Relationship Id="rId6" Type="http://schemas.openxmlformats.org/officeDocument/2006/relationships/hyperlink" Target="https://community.nanoporetech.com/posts/albacore-v1-2-6" TargetMode="External"/><Relationship Id="rId11" Type="http://schemas.openxmlformats.org/officeDocument/2006/relationships/hyperlink" Target="https://community.nanoporetech.com/posts/albacore-v2-1-7?search_term=Albacore%20release" TargetMode="External"/><Relationship Id="rId24" Type="http://schemas.openxmlformats.org/officeDocument/2006/relationships/hyperlink" Target="https://github.com/haotianteng/Chiron/releases/tag/0.2" TargetMode="External"/><Relationship Id="rId5" Type="http://schemas.openxmlformats.org/officeDocument/2006/relationships/hyperlink" Target="https://community.nanoporetech.com/posts/albacore-v0-8-4-release" TargetMode="External"/><Relationship Id="rId15" Type="http://schemas.openxmlformats.org/officeDocument/2006/relationships/hyperlink" Target="https://community.nanoporetech.com/posts/minknow-2-1-for-promethion?search_term=guppy%20v1.6" TargetMode="External"/><Relationship Id="rId23" Type="http://schemas.openxmlformats.org/officeDocument/2006/relationships/hyperlink" Target="https://community.nanoporetech.com/posts/pre-release-of-stand-alone" TargetMode="External"/><Relationship Id="rId28" Type="http://schemas.openxmlformats.org/officeDocument/2006/relationships/hyperlink" Target="https://github.com/nanoporetech/flappie/releases/tag/v1.1.0" TargetMode="External"/><Relationship Id="rId10" Type="http://schemas.openxmlformats.org/officeDocument/2006/relationships/hyperlink" Target="https://community.nanoporetech.com/posts/albacore-v2-1-10?search_term=Albacore%20release" TargetMode="External"/><Relationship Id="rId19" Type="http://schemas.openxmlformats.org/officeDocument/2006/relationships/hyperlink" Target="https://community.nanoporetech.com/posts/albacore-v1-2-5" TargetMode="External"/><Relationship Id="rId31" Type="http://schemas.openxmlformats.org/officeDocument/2006/relationships/comments" Target="../comments1.xml"/><Relationship Id="rId4" Type="http://schemas.openxmlformats.org/officeDocument/2006/relationships/hyperlink" Target="https://community.nanoporetech.com/posts/albacore-v1-2-and-1d-2-bas" TargetMode="External"/><Relationship Id="rId9" Type="http://schemas.openxmlformats.org/officeDocument/2006/relationships/hyperlink" Target="https://community.nanoporetech.com/posts/release-of-albacore-2-01?search_term=Albacore%20release" TargetMode="External"/><Relationship Id="rId14" Type="http://schemas.openxmlformats.org/officeDocument/2006/relationships/hyperlink" Target="https://community.nanoporetech.com/posts/promethion-guppy-v1-4-0-up?search_term=guppy%20release" TargetMode="External"/><Relationship Id="rId22" Type="http://schemas.openxmlformats.org/officeDocument/2006/relationships/hyperlink" Target="https://community.nanoporetech.com/posts/albacore-2-3-3" TargetMode="External"/><Relationship Id="rId27" Type="http://schemas.openxmlformats.org/officeDocument/2006/relationships/hyperlink" Target="https://github.com/nanoporetech/flappie/releases/tag/v1.0.0" TargetMode="External"/><Relationship Id="rId30"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90FE0-EBDD-3F45-913A-F07FE05B70B8}">
  <dimension ref="A1:V15"/>
  <sheetViews>
    <sheetView showGridLines="0" tabSelected="1" workbookViewId="0">
      <selection sqref="A1:I1"/>
    </sheetView>
  </sheetViews>
  <sheetFormatPr baseColWidth="10" defaultRowHeight="16" x14ac:dyDescent="0.2"/>
  <cols>
    <col min="1" max="1" width="15.6640625" customWidth="1"/>
    <col min="2" max="2" width="27.1640625" customWidth="1"/>
    <col min="3" max="3" width="14.33203125" customWidth="1"/>
    <col min="4" max="4" width="14.33203125" style="5" customWidth="1"/>
    <col min="5" max="5" width="12.33203125" style="673" bestFit="1" customWidth="1"/>
    <col min="6" max="6" width="1.6640625" style="5" customWidth="1"/>
    <col min="7" max="7" width="12.6640625" style="588" customWidth="1"/>
    <col min="8" max="8" width="12.5" style="590" bestFit="1" customWidth="1"/>
    <col min="9" max="9" width="9.5" customWidth="1"/>
    <col min="10" max="10" width="1.6640625" customWidth="1"/>
    <col min="11" max="11" width="9.1640625" style="5" customWidth="1"/>
    <col min="12" max="12" width="13.83203125" style="5" customWidth="1"/>
    <col min="13" max="13" width="6.6640625" style="5" customWidth="1"/>
    <col min="14" max="14" width="8" style="145" customWidth="1"/>
    <col min="15" max="15" width="1.6640625" style="5" customWidth="1"/>
    <col min="16" max="16" width="11.83203125" style="5" customWidth="1"/>
    <col min="17" max="17" width="1.6640625" style="5" customWidth="1"/>
    <col min="18" max="18" width="6.6640625" style="5" customWidth="1"/>
    <col min="19" max="19" width="13" style="5" customWidth="1"/>
    <col min="20" max="20" width="8.33203125" style="5" customWidth="1"/>
    <col min="21" max="21" width="8" style="5" customWidth="1"/>
    <col min="22" max="22" width="1.6640625" style="5" customWidth="1"/>
  </cols>
  <sheetData>
    <row r="1" spans="1:22" ht="70" customHeight="1" x14ac:dyDescent="0.2">
      <c r="A1" s="702" t="s">
        <v>211</v>
      </c>
      <c r="B1" s="702"/>
      <c r="C1" s="702"/>
      <c r="D1" s="702"/>
      <c r="E1" s="702"/>
      <c r="F1" s="702"/>
      <c r="G1" s="702"/>
      <c r="H1" s="702"/>
      <c r="I1" s="702"/>
      <c r="J1" s="625"/>
      <c r="K1" s="625"/>
    </row>
    <row r="2" spans="1:22" ht="19" x14ac:dyDescent="0.25">
      <c r="A2" s="725"/>
      <c r="B2" s="711" t="s">
        <v>169</v>
      </c>
      <c r="C2" s="711" t="s">
        <v>207</v>
      </c>
      <c r="D2" s="707" t="s">
        <v>195</v>
      </c>
      <c r="E2" s="665"/>
      <c r="F2" s="723"/>
      <c r="G2" s="709" t="s">
        <v>190</v>
      </c>
      <c r="H2" s="721" t="s">
        <v>309</v>
      </c>
      <c r="I2" s="713" t="s">
        <v>215</v>
      </c>
      <c r="J2" s="719"/>
      <c r="K2" s="706" t="s">
        <v>191</v>
      </c>
      <c r="L2" s="706"/>
      <c r="M2" s="706"/>
      <c r="N2" s="706"/>
      <c r="O2" s="717"/>
      <c r="P2" s="707" t="s">
        <v>188</v>
      </c>
      <c r="Q2" s="715"/>
      <c r="R2" s="706" t="s">
        <v>328</v>
      </c>
      <c r="S2" s="706"/>
      <c r="T2" s="706"/>
      <c r="U2" s="706"/>
      <c r="V2" s="700"/>
    </row>
    <row r="3" spans="1:22" ht="43" customHeight="1" thickBot="1" x14ac:dyDescent="0.3">
      <c r="A3" s="725"/>
      <c r="B3" s="712"/>
      <c r="C3" s="712"/>
      <c r="D3" s="708"/>
      <c r="E3" s="666" t="s">
        <v>326</v>
      </c>
      <c r="F3" s="724"/>
      <c r="G3" s="710"/>
      <c r="H3" s="722"/>
      <c r="I3" s="714"/>
      <c r="J3" s="720"/>
      <c r="K3" s="251" t="s">
        <v>192</v>
      </c>
      <c r="L3" s="251" t="s">
        <v>194</v>
      </c>
      <c r="M3" s="251" t="s">
        <v>193</v>
      </c>
      <c r="N3" s="279" t="s">
        <v>196</v>
      </c>
      <c r="O3" s="718"/>
      <c r="P3" s="708"/>
      <c r="Q3" s="716"/>
      <c r="R3" s="251" t="s">
        <v>192</v>
      </c>
      <c r="S3" s="251" t="s">
        <v>194</v>
      </c>
      <c r="T3" s="251" t="s">
        <v>193</v>
      </c>
      <c r="U3" s="279" t="s">
        <v>196</v>
      </c>
      <c r="V3" s="701"/>
    </row>
    <row r="4" spans="1:22" ht="6" customHeight="1" x14ac:dyDescent="0.2">
      <c r="B4" s="150"/>
      <c r="C4" s="150"/>
      <c r="D4" s="151"/>
      <c r="E4" s="667"/>
      <c r="F4" s="151"/>
      <c r="G4" s="582"/>
      <c r="H4" s="617"/>
      <c r="I4" s="150"/>
      <c r="J4" s="150"/>
      <c r="K4" s="151"/>
      <c r="L4" s="151"/>
      <c r="M4" s="151"/>
      <c r="N4" s="152"/>
      <c r="O4" s="151"/>
      <c r="P4" s="151"/>
      <c r="Q4" s="151"/>
      <c r="R4" s="151"/>
      <c r="S4" s="151"/>
      <c r="T4" s="151"/>
      <c r="U4" s="152"/>
      <c r="V4" s="136"/>
    </row>
    <row r="5" spans="1:22" x14ac:dyDescent="0.2">
      <c r="A5" s="476" t="s">
        <v>296</v>
      </c>
      <c r="B5" s="477" t="s">
        <v>170</v>
      </c>
      <c r="C5" s="476" t="s">
        <v>171</v>
      </c>
      <c r="D5" s="478">
        <v>5111537</v>
      </c>
      <c r="E5" s="668">
        <v>0.57626698192735304</v>
      </c>
      <c r="F5" s="478"/>
      <c r="G5" s="583">
        <v>42888</v>
      </c>
      <c r="H5" s="618">
        <v>2002039938</v>
      </c>
      <c r="I5" s="479" t="s">
        <v>172</v>
      </c>
      <c r="J5" s="479"/>
      <c r="K5" s="478">
        <v>72687</v>
      </c>
      <c r="L5" s="478">
        <v>1104941647</v>
      </c>
      <c r="M5" s="478">
        <v>22631</v>
      </c>
      <c r="N5" s="480">
        <f>L5/$D5</f>
        <v>216.16622299711418</v>
      </c>
      <c r="O5" s="478"/>
      <c r="P5" s="478">
        <v>22000</v>
      </c>
      <c r="Q5" s="478"/>
      <c r="R5" s="478">
        <v>15154</v>
      </c>
      <c r="S5" s="478">
        <v>549641501</v>
      </c>
      <c r="T5" s="478">
        <v>37181</v>
      </c>
      <c r="U5" s="480">
        <f>S5/$D5</f>
        <v>107.52959452313462</v>
      </c>
      <c r="V5" s="624"/>
    </row>
    <row r="6" spans="1:22" s="106" customFormat="1" ht="6" customHeight="1" x14ac:dyDescent="0.2">
      <c r="B6" s="149"/>
      <c r="D6" s="153"/>
      <c r="E6" s="669"/>
      <c r="F6" s="153"/>
      <c r="G6" s="584"/>
      <c r="H6" s="619"/>
      <c r="I6" s="154"/>
      <c r="J6" s="154"/>
      <c r="K6" s="153"/>
      <c r="L6" s="153"/>
      <c r="M6" s="153"/>
      <c r="N6" s="155"/>
      <c r="O6" s="153"/>
      <c r="P6" s="153"/>
      <c r="Q6" s="153"/>
      <c r="R6" s="153"/>
      <c r="S6" s="153"/>
      <c r="T6" s="153"/>
      <c r="U6" s="155"/>
      <c r="V6" s="107"/>
    </row>
    <row r="7" spans="1:22" x14ac:dyDescent="0.2">
      <c r="A7" s="703" t="s">
        <v>295</v>
      </c>
      <c r="B7" s="485" t="s">
        <v>170</v>
      </c>
      <c r="C7" s="377" t="s">
        <v>173</v>
      </c>
      <c r="D7" s="486">
        <v>5337491</v>
      </c>
      <c r="E7" s="670">
        <v>0.57413960979044198</v>
      </c>
      <c r="F7" s="486"/>
      <c r="G7" s="585">
        <v>42849</v>
      </c>
      <c r="H7" s="620">
        <v>2002039725</v>
      </c>
      <c r="I7" s="487" t="s">
        <v>172</v>
      </c>
      <c r="J7" s="487"/>
      <c r="K7" s="486">
        <v>132329</v>
      </c>
      <c r="L7" s="486">
        <v>1785141543</v>
      </c>
      <c r="M7" s="486">
        <v>23507</v>
      </c>
      <c r="N7" s="488">
        <f t="shared" ref="N7:N15" si="0">L7/$D7</f>
        <v>334.45331205242314</v>
      </c>
      <c r="O7" s="486"/>
      <c r="P7" s="486">
        <v>33000</v>
      </c>
      <c r="Q7" s="486"/>
      <c r="R7" s="486">
        <v>11278</v>
      </c>
      <c r="S7" s="486">
        <v>553187496</v>
      </c>
      <c r="T7" s="486">
        <v>48785</v>
      </c>
      <c r="U7" s="488">
        <f t="shared" ref="U7:U15" si="1">S7/$D7</f>
        <v>103.64186019236379</v>
      </c>
      <c r="V7" s="380"/>
    </row>
    <row r="8" spans="1:22" x14ac:dyDescent="0.2">
      <c r="A8" s="704"/>
      <c r="B8" s="314" t="s">
        <v>170</v>
      </c>
      <c r="C8" s="217" t="s">
        <v>174</v>
      </c>
      <c r="D8" s="315">
        <v>5228889</v>
      </c>
      <c r="E8" s="671">
        <v>0.57590015775817704</v>
      </c>
      <c r="F8" s="315"/>
      <c r="G8" s="586">
        <v>42849</v>
      </c>
      <c r="H8" s="621">
        <v>2002039725</v>
      </c>
      <c r="I8" s="316" t="s">
        <v>172</v>
      </c>
      <c r="J8" s="316"/>
      <c r="K8" s="315">
        <v>53016</v>
      </c>
      <c r="L8" s="315">
        <v>661709824</v>
      </c>
      <c r="M8" s="315">
        <v>21228</v>
      </c>
      <c r="N8" s="317">
        <f t="shared" si="0"/>
        <v>126.54883742990145</v>
      </c>
      <c r="O8" s="315"/>
      <c r="P8" s="315">
        <v>10000</v>
      </c>
      <c r="Q8" s="315"/>
      <c r="R8" s="315">
        <v>16847</v>
      </c>
      <c r="S8" s="315">
        <v>410803049</v>
      </c>
      <c r="T8" s="315">
        <v>28224</v>
      </c>
      <c r="U8" s="317">
        <f t="shared" si="1"/>
        <v>78.564117348828788</v>
      </c>
      <c r="V8" s="213"/>
    </row>
    <row r="9" spans="1:22" x14ac:dyDescent="0.2">
      <c r="A9" s="704"/>
      <c r="B9" s="314" t="s">
        <v>170</v>
      </c>
      <c r="C9" s="217" t="s">
        <v>175</v>
      </c>
      <c r="D9" s="315">
        <v>5134281</v>
      </c>
      <c r="E9" s="671">
        <v>0.57611007266645498</v>
      </c>
      <c r="F9" s="315"/>
      <c r="G9" s="586">
        <v>42937</v>
      </c>
      <c r="H9" s="621">
        <v>2002039754</v>
      </c>
      <c r="I9" s="316" t="s">
        <v>172</v>
      </c>
      <c r="J9" s="316"/>
      <c r="K9" s="315">
        <v>41640</v>
      </c>
      <c r="L9" s="315">
        <v>385616604</v>
      </c>
      <c r="M9" s="315">
        <v>14515</v>
      </c>
      <c r="N9" s="317">
        <f t="shared" si="0"/>
        <v>75.106252267844326</v>
      </c>
      <c r="O9" s="315"/>
      <c r="P9" s="315">
        <v>7000</v>
      </c>
      <c r="Q9" s="315"/>
      <c r="R9" s="315">
        <v>15178</v>
      </c>
      <c r="S9" s="315">
        <v>247997327</v>
      </c>
      <c r="T9" s="315">
        <v>18241</v>
      </c>
      <c r="U9" s="317">
        <f t="shared" si="1"/>
        <v>48.30225050011871</v>
      </c>
      <c r="V9" s="213"/>
    </row>
    <row r="10" spans="1:22" x14ac:dyDescent="0.2">
      <c r="A10" s="704"/>
      <c r="B10" s="314" t="s">
        <v>176</v>
      </c>
      <c r="C10" s="217" t="s">
        <v>177</v>
      </c>
      <c r="D10" s="315">
        <v>4829160</v>
      </c>
      <c r="E10" s="671">
        <v>0.51026638173098404</v>
      </c>
      <c r="F10" s="315"/>
      <c r="G10" s="586">
        <v>42774</v>
      </c>
      <c r="H10" s="621" t="s">
        <v>313</v>
      </c>
      <c r="I10" s="316" t="s">
        <v>172</v>
      </c>
      <c r="J10" s="316"/>
      <c r="K10" s="315">
        <v>198649</v>
      </c>
      <c r="L10" s="315">
        <v>916513078</v>
      </c>
      <c r="M10" s="315">
        <v>12161</v>
      </c>
      <c r="N10" s="317">
        <f t="shared" si="0"/>
        <v>189.78726693669293</v>
      </c>
      <c r="O10" s="315"/>
      <c r="P10" s="315">
        <v>8500</v>
      </c>
      <c r="Q10" s="315"/>
      <c r="R10" s="315">
        <v>23583</v>
      </c>
      <c r="S10" s="315">
        <v>478460260</v>
      </c>
      <c r="T10" s="315">
        <v>23964</v>
      </c>
      <c r="U10" s="317">
        <f t="shared" si="1"/>
        <v>99.077326077413048</v>
      </c>
      <c r="V10" s="213"/>
    </row>
    <row r="11" spans="1:22" x14ac:dyDescent="0.2">
      <c r="A11" s="704"/>
      <c r="B11" s="314" t="s">
        <v>178</v>
      </c>
      <c r="C11" s="217" t="s">
        <v>179</v>
      </c>
      <c r="D11" s="315">
        <v>5517578</v>
      </c>
      <c r="E11" s="671">
        <v>0.59129096136021997</v>
      </c>
      <c r="F11" s="315"/>
      <c r="G11" s="586">
        <v>43309</v>
      </c>
      <c r="H11" s="621">
        <v>2002537841</v>
      </c>
      <c r="I11" s="316" t="s">
        <v>189</v>
      </c>
      <c r="J11" s="316"/>
      <c r="K11" s="315">
        <v>39925</v>
      </c>
      <c r="L11" s="315">
        <v>183843717</v>
      </c>
      <c r="M11" s="315">
        <v>10904</v>
      </c>
      <c r="N11" s="317">
        <f t="shared" si="0"/>
        <v>33.319640791666195</v>
      </c>
      <c r="O11" s="315"/>
      <c r="P11" s="315">
        <v>3000</v>
      </c>
      <c r="Q11" s="315"/>
      <c r="R11" s="315">
        <v>16742</v>
      </c>
      <c r="S11" s="315">
        <v>141077515</v>
      </c>
      <c r="T11" s="315">
        <v>12622</v>
      </c>
      <c r="U11" s="317">
        <f t="shared" si="1"/>
        <v>25.568739581026314</v>
      </c>
      <c r="V11" s="213"/>
    </row>
    <row r="12" spans="1:22" x14ac:dyDescent="0.2">
      <c r="A12" s="704"/>
      <c r="B12" s="314" t="s">
        <v>180</v>
      </c>
      <c r="C12" s="217" t="s">
        <v>181</v>
      </c>
      <c r="D12" s="315">
        <v>2042591</v>
      </c>
      <c r="E12" s="671">
        <v>0.38445533148829097</v>
      </c>
      <c r="F12" s="315"/>
      <c r="G12" s="586">
        <v>42801</v>
      </c>
      <c r="H12" s="621">
        <v>2002033683</v>
      </c>
      <c r="I12" s="316" t="s">
        <v>172</v>
      </c>
      <c r="J12" s="316"/>
      <c r="K12" s="315">
        <v>80330</v>
      </c>
      <c r="L12" s="315">
        <v>177787477</v>
      </c>
      <c r="M12" s="315">
        <v>5429</v>
      </c>
      <c r="N12" s="317">
        <f t="shared" si="0"/>
        <v>87.040174464687254</v>
      </c>
      <c r="O12" s="315"/>
      <c r="P12" s="315">
        <v>4000</v>
      </c>
      <c r="Q12" s="315"/>
      <c r="R12" s="315">
        <v>8669</v>
      </c>
      <c r="S12" s="315">
        <v>87987371</v>
      </c>
      <c r="T12" s="315">
        <v>11452</v>
      </c>
      <c r="U12" s="317">
        <f t="shared" si="1"/>
        <v>43.076353024173706</v>
      </c>
      <c r="V12" s="213"/>
    </row>
    <row r="13" spans="1:22" x14ac:dyDescent="0.2">
      <c r="A13" s="704"/>
      <c r="B13" s="314" t="s">
        <v>182</v>
      </c>
      <c r="C13" s="217" t="s">
        <v>183</v>
      </c>
      <c r="D13" s="315">
        <v>3814719</v>
      </c>
      <c r="E13" s="671">
        <v>0.38775254481391602</v>
      </c>
      <c r="F13" s="315"/>
      <c r="G13" s="586">
        <v>43309</v>
      </c>
      <c r="H13" s="621">
        <v>2002537841</v>
      </c>
      <c r="I13" s="316" t="s">
        <v>189</v>
      </c>
      <c r="J13" s="316"/>
      <c r="K13" s="315">
        <v>9165</v>
      </c>
      <c r="L13" s="315">
        <v>135818681</v>
      </c>
      <c r="M13" s="315">
        <v>33960</v>
      </c>
      <c r="N13" s="317">
        <f t="shared" si="0"/>
        <v>35.603849457849975</v>
      </c>
      <c r="O13" s="315"/>
      <c r="P13" s="315">
        <v>5000</v>
      </c>
      <c r="Q13" s="315"/>
      <c r="R13" s="315">
        <v>4467</v>
      </c>
      <c r="S13" s="315">
        <v>116651573</v>
      </c>
      <c r="T13" s="315">
        <v>35191</v>
      </c>
      <c r="U13" s="317">
        <f t="shared" si="1"/>
        <v>30.579335725645848</v>
      </c>
      <c r="V13" s="213"/>
    </row>
    <row r="14" spans="1:22" x14ac:dyDescent="0.2">
      <c r="A14" s="704"/>
      <c r="B14" s="314" t="s">
        <v>184</v>
      </c>
      <c r="C14" s="217" t="s">
        <v>185</v>
      </c>
      <c r="D14" s="315">
        <v>4802733</v>
      </c>
      <c r="E14" s="671">
        <v>0.66278429385935</v>
      </c>
      <c r="F14" s="315"/>
      <c r="G14" s="586">
        <v>43119</v>
      </c>
      <c r="H14" s="621">
        <v>2002202414</v>
      </c>
      <c r="I14" s="316" t="s">
        <v>172</v>
      </c>
      <c r="J14" s="316"/>
      <c r="K14" s="315">
        <v>333000</v>
      </c>
      <c r="L14" s="315">
        <v>1275532221</v>
      </c>
      <c r="M14" s="315">
        <v>13283</v>
      </c>
      <c r="N14" s="317">
        <f t="shared" si="0"/>
        <v>265.58466210801225</v>
      </c>
      <c r="O14" s="315"/>
      <c r="P14" s="315">
        <v>17500</v>
      </c>
      <c r="Q14" s="315"/>
      <c r="R14" s="315">
        <v>16010</v>
      </c>
      <c r="S14" s="315">
        <v>502060595</v>
      </c>
      <c r="T14" s="315">
        <v>32166</v>
      </c>
      <c r="U14" s="317">
        <f t="shared" si="1"/>
        <v>104.53643685793068</v>
      </c>
      <c r="V14" s="213"/>
    </row>
    <row r="15" spans="1:22" x14ac:dyDescent="0.2">
      <c r="A15" s="705"/>
      <c r="B15" s="481" t="s">
        <v>186</v>
      </c>
      <c r="C15" s="328" t="s">
        <v>187</v>
      </c>
      <c r="D15" s="482">
        <v>2902076</v>
      </c>
      <c r="E15" s="672">
        <v>0.32846417530071498</v>
      </c>
      <c r="F15" s="482"/>
      <c r="G15" s="587">
        <v>43333</v>
      </c>
      <c r="H15" s="622">
        <v>2002540240</v>
      </c>
      <c r="I15" s="483" t="s">
        <v>189</v>
      </c>
      <c r="J15" s="483"/>
      <c r="K15" s="482">
        <v>1014300</v>
      </c>
      <c r="L15" s="482">
        <v>1105950764</v>
      </c>
      <c r="M15" s="482">
        <v>2021</v>
      </c>
      <c r="N15" s="484">
        <f t="shared" si="0"/>
        <v>381.08952487805283</v>
      </c>
      <c r="O15" s="482"/>
      <c r="P15" s="482">
        <v>10000</v>
      </c>
      <c r="Q15" s="482"/>
      <c r="R15" s="482">
        <v>11047</v>
      </c>
      <c r="S15" s="482">
        <v>241866532</v>
      </c>
      <c r="T15" s="482">
        <v>24666</v>
      </c>
      <c r="U15" s="484">
        <f t="shared" si="1"/>
        <v>83.342590614442898</v>
      </c>
      <c r="V15" s="331"/>
    </row>
  </sheetData>
  <mergeCells count="17">
    <mergeCell ref="A2:A3"/>
    <mergeCell ref="V2:V3"/>
    <mergeCell ref="A1:I1"/>
    <mergeCell ref="A7:A15"/>
    <mergeCell ref="K2:N2"/>
    <mergeCell ref="R2:U2"/>
    <mergeCell ref="P2:P3"/>
    <mergeCell ref="G2:G3"/>
    <mergeCell ref="D2:D3"/>
    <mergeCell ref="B2:B3"/>
    <mergeCell ref="C2:C3"/>
    <mergeCell ref="I2:I3"/>
    <mergeCell ref="Q2:Q3"/>
    <mergeCell ref="O2:O3"/>
    <mergeCell ref="J2:J3"/>
    <mergeCell ref="H2:H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E36FB-BD03-4441-8713-5D846257A832}">
  <dimension ref="A1:I144"/>
  <sheetViews>
    <sheetView showGridLines="0" zoomScaleNormal="100" workbookViewId="0">
      <pane ySplit="2" topLeftCell="A3" activePane="bottomLeft" state="frozen"/>
      <selection pane="bottomLeft" sqref="A1:F1"/>
    </sheetView>
  </sheetViews>
  <sheetFormatPr baseColWidth="10" defaultRowHeight="16" x14ac:dyDescent="0.2"/>
  <cols>
    <col min="1" max="1" width="14" customWidth="1"/>
    <col min="2" max="2" width="17" style="131" customWidth="1"/>
    <col min="3" max="3" width="8.33203125" customWidth="1"/>
    <col min="4" max="4" width="10" style="1" customWidth="1"/>
    <col min="5" max="5" width="15.83203125" style="132" customWidth="1"/>
    <col min="6" max="6" width="38.83203125" customWidth="1"/>
    <col min="7" max="7" width="34.33203125" style="2" customWidth="1"/>
    <col min="8" max="8" width="9.1640625" style="81" bestFit="1" customWidth="1"/>
    <col min="9" max="9" width="10.6640625" style="5" customWidth="1"/>
  </cols>
  <sheetData>
    <row r="1" spans="1:9" ht="70" customHeight="1" x14ac:dyDescent="0.2">
      <c r="A1" s="730" t="s">
        <v>212</v>
      </c>
      <c r="B1" s="730"/>
      <c r="C1" s="730"/>
      <c r="D1" s="730"/>
      <c r="E1" s="730"/>
      <c r="F1" s="730"/>
    </row>
    <row r="2" spans="1:9" s="260" customFormat="1" ht="45" customHeight="1" thickBot="1" x14ac:dyDescent="0.3">
      <c r="A2" s="253" t="s">
        <v>0</v>
      </c>
      <c r="B2" s="253" t="s">
        <v>130</v>
      </c>
      <c r="C2" s="253" t="s">
        <v>1</v>
      </c>
      <c r="D2" s="254" t="s">
        <v>204</v>
      </c>
      <c r="E2" s="278" t="s">
        <v>27</v>
      </c>
      <c r="F2" s="253" t="s">
        <v>48</v>
      </c>
      <c r="G2" s="253" t="s">
        <v>82</v>
      </c>
      <c r="H2" s="255" t="s">
        <v>203</v>
      </c>
      <c r="I2" s="251" t="s">
        <v>91</v>
      </c>
    </row>
    <row r="3" spans="1:9" s="260" customFormat="1" ht="6" customHeight="1" x14ac:dyDescent="0.25">
      <c r="A3" s="282"/>
      <c r="B3" s="282"/>
      <c r="C3" s="282"/>
      <c r="D3" s="270"/>
      <c r="E3" s="522"/>
      <c r="F3" s="282"/>
      <c r="G3" s="282"/>
      <c r="H3" s="272"/>
      <c r="I3" s="252"/>
    </row>
    <row r="4" spans="1:9" ht="16" customHeight="1" x14ac:dyDescent="0.2">
      <c r="A4" s="523" t="s">
        <v>2</v>
      </c>
      <c r="B4" s="524" t="s">
        <v>135</v>
      </c>
      <c r="C4" s="523" t="s">
        <v>3</v>
      </c>
      <c r="D4" s="525">
        <v>42716</v>
      </c>
      <c r="E4" s="526" t="s">
        <v>102</v>
      </c>
      <c r="F4" s="527" t="s">
        <v>103</v>
      </c>
      <c r="G4" s="528" t="s">
        <v>90</v>
      </c>
      <c r="H4" s="529">
        <v>0.18005787037037035</v>
      </c>
      <c r="I4" s="530">
        <v>1043788</v>
      </c>
    </row>
    <row r="5" spans="1:9" ht="16" customHeight="1" x14ac:dyDescent="0.2">
      <c r="A5" s="750" t="s">
        <v>2</v>
      </c>
      <c r="B5" s="755" t="s">
        <v>135</v>
      </c>
      <c r="C5" s="24" t="s">
        <v>50</v>
      </c>
      <c r="D5" s="25">
        <v>42758</v>
      </c>
      <c r="E5" s="26" t="s">
        <v>104</v>
      </c>
      <c r="F5" s="748"/>
      <c r="G5" s="726" t="s">
        <v>90</v>
      </c>
      <c r="H5" s="83">
        <v>0.17895833333333333</v>
      </c>
      <c r="I5" s="27">
        <v>1306064</v>
      </c>
    </row>
    <row r="6" spans="1:9" ht="16" customHeight="1" x14ac:dyDescent="0.2">
      <c r="A6" s="752"/>
      <c r="B6" s="756"/>
      <c r="C6" s="28" t="s">
        <v>4</v>
      </c>
      <c r="D6" s="29">
        <v>42782</v>
      </c>
      <c r="E6" s="35" t="s">
        <v>49</v>
      </c>
      <c r="F6" s="749"/>
      <c r="G6" s="727"/>
      <c r="H6" s="82">
        <v>0.17872685185185186</v>
      </c>
      <c r="I6" s="30">
        <v>1356908</v>
      </c>
    </row>
    <row r="7" spans="1:9" s="11" customFormat="1" ht="16" customHeight="1" x14ac:dyDescent="0.2">
      <c r="A7" s="514" t="s">
        <v>2</v>
      </c>
      <c r="B7" s="515" t="s">
        <v>135</v>
      </c>
      <c r="C7" s="514" t="s">
        <v>5</v>
      </c>
      <c r="D7" s="516">
        <v>42844</v>
      </c>
      <c r="E7" s="514"/>
      <c r="F7" s="518" t="s">
        <v>197</v>
      </c>
      <c r="G7" s="519" t="s">
        <v>90</v>
      </c>
      <c r="H7" s="520">
        <v>0.35759259259259263</v>
      </c>
      <c r="I7" s="521">
        <v>1363068</v>
      </c>
    </row>
    <row r="8" spans="1:9" ht="16" customHeight="1" x14ac:dyDescent="0.2">
      <c r="A8" s="750" t="s">
        <v>2</v>
      </c>
      <c r="B8" s="755" t="s">
        <v>135</v>
      </c>
      <c r="C8" s="24" t="s">
        <v>43</v>
      </c>
      <c r="D8" s="25">
        <v>42832</v>
      </c>
      <c r="E8" s="26" t="s">
        <v>44</v>
      </c>
      <c r="F8" s="748" t="s">
        <v>150</v>
      </c>
      <c r="G8" s="726" t="s">
        <v>89</v>
      </c>
      <c r="H8" s="83">
        <v>0.35340277777777779</v>
      </c>
      <c r="I8" s="27">
        <v>1108772</v>
      </c>
    </row>
    <row r="9" spans="1:9" ht="16" customHeight="1" x14ac:dyDescent="0.2">
      <c r="A9" s="751"/>
      <c r="B9" s="766"/>
      <c r="C9" s="31" t="s">
        <v>51</v>
      </c>
      <c r="D9" s="32">
        <v>42837</v>
      </c>
      <c r="E9" s="34"/>
      <c r="F9" s="754"/>
      <c r="G9" s="753"/>
      <c r="H9" s="84">
        <v>0.3532986111111111</v>
      </c>
      <c r="I9" s="33">
        <v>1060580</v>
      </c>
    </row>
    <row r="10" spans="1:9" ht="16" customHeight="1" x14ac:dyDescent="0.2">
      <c r="A10" s="751"/>
      <c r="B10" s="766"/>
      <c r="C10" s="31" t="s">
        <v>52</v>
      </c>
      <c r="D10" s="32">
        <v>42844</v>
      </c>
      <c r="E10" s="34"/>
      <c r="F10" s="754"/>
      <c r="G10" s="753"/>
      <c r="H10" s="84">
        <v>0.35458333333333331</v>
      </c>
      <c r="I10" s="33">
        <v>1094920</v>
      </c>
    </row>
    <row r="11" spans="1:9" ht="16" customHeight="1" x14ac:dyDescent="0.2">
      <c r="A11" s="752"/>
      <c r="B11" s="756"/>
      <c r="C11" s="28" t="s">
        <v>6</v>
      </c>
      <c r="D11" s="29">
        <v>42851</v>
      </c>
      <c r="E11" s="115"/>
      <c r="F11" s="749"/>
      <c r="G11" s="727"/>
      <c r="H11" s="82">
        <v>0.35428240740740741</v>
      </c>
      <c r="I11" s="30">
        <v>1122472</v>
      </c>
    </row>
    <row r="12" spans="1:9" ht="16" customHeight="1" x14ac:dyDescent="0.2">
      <c r="A12" s="750" t="s">
        <v>2</v>
      </c>
      <c r="B12" s="755" t="s">
        <v>135</v>
      </c>
      <c r="C12" s="24" t="s">
        <v>38</v>
      </c>
      <c r="D12" s="25">
        <v>42860</v>
      </c>
      <c r="E12" s="26" t="s">
        <v>45</v>
      </c>
      <c r="F12" s="748" t="s">
        <v>151</v>
      </c>
      <c r="G12" s="726" t="s">
        <v>88</v>
      </c>
      <c r="H12" s="83">
        <v>6.0428240740740741E-2</v>
      </c>
      <c r="I12" s="27">
        <v>7699116</v>
      </c>
    </row>
    <row r="13" spans="1:9" ht="16" customHeight="1" x14ac:dyDescent="0.2">
      <c r="A13" s="751"/>
      <c r="B13" s="766"/>
      <c r="C13" s="31" t="s">
        <v>37</v>
      </c>
      <c r="D13" s="32">
        <v>42866</v>
      </c>
      <c r="E13" s="34"/>
      <c r="F13" s="754"/>
      <c r="G13" s="753"/>
      <c r="H13" s="84">
        <v>6.0509259259259263E-2</v>
      </c>
      <c r="I13" s="33">
        <v>7517900</v>
      </c>
    </row>
    <row r="14" spans="1:9" ht="16" customHeight="1" x14ac:dyDescent="0.2">
      <c r="A14" s="752"/>
      <c r="B14" s="756"/>
      <c r="C14" s="28" t="s">
        <v>7</v>
      </c>
      <c r="D14" s="29">
        <v>42874</v>
      </c>
      <c r="E14" s="115"/>
      <c r="F14" s="749"/>
      <c r="G14" s="727"/>
      <c r="H14" s="82">
        <v>6.0868055555555557E-2</v>
      </c>
      <c r="I14" s="30">
        <v>7240348</v>
      </c>
    </row>
    <row r="15" spans="1:9" s="11" customFormat="1" ht="16" customHeight="1" x14ac:dyDescent="0.2">
      <c r="A15" s="514" t="s">
        <v>2</v>
      </c>
      <c r="B15" s="515" t="s">
        <v>135</v>
      </c>
      <c r="C15" s="514" t="s">
        <v>35</v>
      </c>
      <c r="D15" s="516">
        <v>42881</v>
      </c>
      <c r="E15" s="514"/>
      <c r="F15" s="518" t="s">
        <v>197</v>
      </c>
      <c r="G15" s="519" t="s">
        <v>88</v>
      </c>
      <c r="H15" s="520">
        <v>6.008101851851852E-2</v>
      </c>
      <c r="I15" s="521">
        <v>7748724</v>
      </c>
    </row>
    <row r="16" spans="1:9" ht="16" customHeight="1" x14ac:dyDescent="0.2">
      <c r="A16" s="750" t="s">
        <v>2</v>
      </c>
      <c r="B16" s="755" t="s">
        <v>135</v>
      </c>
      <c r="C16" s="24" t="s">
        <v>46</v>
      </c>
      <c r="D16" s="25">
        <v>42885</v>
      </c>
      <c r="E16" s="26" t="s">
        <v>47</v>
      </c>
      <c r="F16" s="748"/>
      <c r="G16" s="726" t="s">
        <v>88</v>
      </c>
      <c r="H16" s="83">
        <v>0.06</v>
      </c>
      <c r="I16" s="27">
        <v>7799192</v>
      </c>
    </row>
    <row r="17" spans="1:9" ht="16" customHeight="1" x14ac:dyDescent="0.2">
      <c r="A17" s="751"/>
      <c r="B17" s="766"/>
      <c r="C17" s="31" t="s">
        <v>53</v>
      </c>
      <c r="D17" s="32">
        <v>42907</v>
      </c>
      <c r="E17" s="34" t="s">
        <v>58</v>
      </c>
      <c r="F17" s="754"/>
      <c r="G17" s="753"/>
      <c r="H17" s="84">
        <v>6.0023148148148152E-2</v>
      </c>
      <c r="I17" s="33">
        <v>7112916</v>
      </c>
    </row>
    <row r="18" spans="1:9" ht="16" customHeight="1" x14ac:dyDescent="0.2">
      <c r="A18" s="752"/>
      <c r="B18" s="756"/>
      <c r="C18" s="28" t="s">
        <v>54</v>
      </c>
      <c r="D18" s="29">
        <v>42910</v>
      </c>
      <c r="E18" s="35" t="s">
        <v>116</v>
      </c>
      <c r="F18" s="749"/>
      <c r="G18" s="727"/>
      <c r="H18" s="82">
        <v>6.0127314814814814E-2</v>
      </c>
      <c r="I18" s="30">
        <v>7656612</v>
      </c>
    </row>
    <row r="19" spans="1:9" ht="16" customHeight="1" x14ac:dyDescent="0.2">
      <c r="A19" s="750" t="s">
        <v>2</v>
      </c>
      <c r="B19" s="755" t="s">
        <v>135</v>
      </c>
      <c r="C19" s="24" t="s">
        <v>55</v>
      </c>
      <c r="D19" s="25">
        <v>42914</v>
      </c>
      <c r="E19" s="26" t="s">
        <v>116</v>
      </c>
      <c r="F19" s="748"/>
      <c r="G19" s="726" t="s">
        <v>88</v>
      </c>
      <c r="H19" s="83">
        <v>6.0312499999999998E-2</v>
      </c>
      <c r="I19" s="27">
        <v>7686632</v>
      </c>
    </row>
    <row r="20" spans="1:9" ht="16" customHeight="1" x14ac:dyDescent="0.2">
      <c r="A20" s="751"/>
      <c r="B20" s="766"/>
      <c r="C20" s="31" t="s">
        <v>56</v>
      </c>
      <c r="D20" s="32">
        <v>42920</v>
      </c>
      <c r="E20" s="34" t="s">
        <v>117</v>
      </c>
      <c r="F20" s="754"/>
      <c r="G20" s="753"/>
      <c r="H20" s="84">
        <v>6.0138888888888888E-2</v>
      </c>
      <c r="I20" s="33">
        <v>7160060</v>
      </c>
    </row>
    <row r="21" spans="1:9" ht="16" customHeight="1" x14ac:dyDescent="0.2">
      <c r="A21" s="752"/>
      <c r="B21" s="756"/>
      <c r="C21" s="28" t="s">
        <v>8</v>
      </c>
      <c r="D21" s="29">
        <v>42935</v>
      </c>
      <c r="E21" s="35" t="s">
        <v>57</v>
      </c>
      <c r="F21" s="749"/>
      <c r="G21" s="727"/>
      <c r="H21" s="82">
        <v>6.0428240740740741E-2</v>
      </c>
      <c r="I21" s="30">
        <v>7565892</v>
      </c>
    </row>
    <row r="22" spans="1:9" ht="16" customHeight="1" x14ac:dyDescent="0.2">
      <c r="A22" s="514" t="s">
        <v>2</v>
      </c>
      <c r="B22" s="515" t="s">
        <v>135</v>
      </c>
      <c r="C22" s="514" t="s">
        <v>33</v>
      </c>
      <c r="D22" s="516">
        <v>42944</v>
      </c>
      <c r="E22" s="517"/>
      <c r="F22" s="518" t="s">
        <v>197</v>
      </c>
      <c r="G22" s="519" t="s">
        <v>88</v>
      </c>
      <c r="H22" s="520">
        <v>6.0451388888888895E-2</v>
      </c>
      <c r="I22" s="521">
        <v>7672124</v>
      </c>
    </row>
    <row r="23" spans="1:9" s="11" customFormat="1" ht="16" customHeight="1" x14ac:dyDescent="0.2">
      <c r="A23" s="514" t="s">
        <v>2</v>
      </c>
      <c r="B23" s="515" t="s">
        <v>135</v>
      </c>
      <c r="C23" s="514" t="s">
        <v>9</v>
      </c>
      <c r="D23" s="516">
        <v>42963</v>
      </c>
      <c r="E23" s="514"/>
      <c r="F23" s="518" t="s">
        <v>197</v>
      </c>
      <c r="G23" s="519" t="s">
        <v>87</v>
      </c>
      <c r="H23" s="520">
        <v>5.3391203703703705E-2</v>
      </c>
      <c r="I23" s="521">
        <v>25313372</v>
      </c>
    </row>
    <row r="24" spans="1:9" ht="16" customHeight="1" x14ac:dyDescent="0.2">
      <c r="A24" s="750" t="s">
        <v>2</v>
      </c>
      <c r="B24" s="755" t="s">
        <v>135</v>
      </c>
      <c r="C24" s="24" t="s">
        <v>10</v>
      </c>
      <c r="D24" s="25">
        <v>42976</v>
      </c>
      <c r="E24" s="26" t="s">
        <v>68</v>
      </c>
      <c r="F24" s="748" t="s">
        <v>152</v>
      </c>
      <c r="G24" s="726" t="s">
        <v>87</v>
      </c>
      <c r="H24" s="83">
        <v>5.288194444444444E-2</v>
      </c>
      <c r="I24" s="27">
        <v>25613124</v>
      </c>
    </row>
    <row r="25" spans="1:9" ht="16" customHeight="1" x14ac:dyDescent="0.2">
      <c r="A25" s="752"/>
      <c r="B25" s="756"/>
      <c r="C25" s="28" t="s">
        <v>11</v>
      </c>
      <c r="D25" s="29">
        <v>42980</v>
      </c>
      <c r="E25" s="115"/>
      <c r="F25" s="749"/>
      <c r="G25" s="727"/>
      <c r="H25" s="82">
        <v>5.3090277777777778E-2</v>
      </c>
      <c r="I25" s="30">
        <v>4370328</v>
      </c>
    </row>
    <row r="26" spans="1:9" ht="16" customHeight="1" x14ac:dyDescent="0.2">
      <c r="A26" s="750" t="s">
        <v>2</v>
      </c>
      <c r="B26" s="755" t="s">
        <v>135</v>
      </c>
      <c r="C26" s="24" t="s">
        <v>59</v>
      </c>
      <c r="D26" s="25">
        <v>43041</v>
      </c>
      <c r="E26" s="26" t="s">
        <v>67</v>
      </c>
      <c r="F26" s="748" t="s">
        <v>92</v>
      </c>
      <c r="G26" s="726" t="s">
        <v>86</v>
      </c>
      <c r="H26" s="83">
        <v>5.3819444444444448E-2</v>
      </c>
      <c r="I26" s="27">
        <v>5960604</v>
      </c>
    </row>
    <row r="27" spans="1:9" ht="16" customHeight="1" x14ac:dyDescent="0.2">
      <c r="A27" s="751"/>
      <c r="B27" s="766"/>
      <c r="C27" s="31" t="s">
        <v>13</v>
      </c>
      <c r="D27" s="32">
        <v>43042</v>
      </c>
      <c r="E27" s="116"/>
      <c r="F27" s="754"/>
      <c r="G27" s="753"/>
      <c r="H27" s="84">
        <v>5.4050925925925926E-2</v>
      </c>
      <c r="I27" s="33">
        <v>5526688</v>
      </c>
    </row>
    <row r="28" spans="1:9" ht="16" customHeight="1" x14ac:dyDescent="0.2">
      <c r="A28" s="751"/>
      <c r="B28" s="766"/>
      <c r="C28" s="31" t="s">
        <v>14</v>
      </c>
      <c r="D28" s="32">
        <v>43046</v>
      </c>
      <c r="E28" s="116"/>
      <c r="F28" s="754"/>
      <c r="G28" s="753"/>
      <c r="H28" s="84">
        <v>5.3888888888888896E-2</v>
      </c>
      <c r="I28" s="33">
        <v>6001224</v>
      </c>
    </row>
    <row r="29" spans="1:9" ht="16" customHeight="1" x14ac:dyDescent="0.2">
      <c r="A29" s="751"/>
      <c r="B29" s="766"/>
      <c r="C29" s="31" t="s">
        <v>15</v>
      </c>
      <c r="D29" s="32">
        <v>43048</v>
      </c>
      <c r="E29" s="116"/>
      <c r="F29" s="754"/>
      <c r="G29" s="753"/>
      <c r="H29" s="84">
        <v>5.3877314814814815E-2</v>
      </c>
      <c r="I29" s="33">
        <v>5713180</v>
      </c>
    </row>
    <row r="30" spans="1:9" ht="16" customHeight="1" x14ac:dyDescent="0.2">
      <c r="A30" s="751"/>
      <c r="B30" s="766"/>
      <c r="C30" s="31" t="s">
        <v>60</v>
      </c>
      <c r="D30" s="32">
        <v>43111</v>
      </c>
      <c r="E30" s="116"/>
      <c r="F30" s="754"/>
      <c r="G30" s="753"/>
      <c r="H30" s="84">
        <v>5.3865740740740742E-2</v>
      </c>
      <c r="I30" s="33">
        <v>5697956</v>
      </c>
    </row>
    <row r="31" spans="1:9" ht="16" customHeight="1" x14ac:dyDescent="0.2">
      <c r="A31" s="751"/>
      <c r="B31" s="766"/>
      <c r="C31" s="31" t="s">
        <v>61</v>
      </c>
      <c r="D31" s="32">
        <v>43112</v>
      </c>
      <c r="E31" s="116"/>
      <c r="F31" s="754"/>
      <c r="G31" s="753"/>
      <c r="H31" s="84">
        <v>5.3692129629629631E-2</v>
      </c>
      <c r="I31" s="33">
        <v>5409132</v>
      </c>
    </row>
    <row r="32" spans="1:9" ht="16" customHeight="1" x14ac:dyDescent="0.2">
      <c r="A32" s="751"/>
      <c r="B32" s="766"/>
      <c r="C32" s="31" t="s">
        <v>16</v>
      </c>
      <c r="D32" s="32">
        <v>43116</v>
      </c>
      <c r="E32" s="34" t="s">
        <v>70</v>
      </c>
      <c r="F32" s="754"/>
      <c r="G32" s="753"/>
      <c r="H32" s="84">
        <v>5.4120370370370374E-2</v>
      </c>
      <c r="I32" s="33">
        <v>5809520</v>
      </c>
    </row>
    <row r="33" spans="1:9" ht="16" customHeight="1" x14ac:dyDescent="0.2">
      <c r="A33" s="751"/>
      <c r="B33" s="766"/>
      <c r="C33" s="31" t="s">
        <v>62</v>
      </c>
      <c r="D33" s="32">
        <v>43124</v>
      </c>
      <c r="E33" s="116"/>
      <c r="F33" s="754"/>
      <c r="G33" s="753"/>
      <c r="H33" s="84">
        <v>5.3819444444444448E-2</v>
      </c>
      <c r="I33" s="33">
        <v>5804412</v>
      </c>
    </row>
    <row r="34" spans="1:9" ht="16" customHeight="1" x14ac:dyDescent="0.2">
      <c r="A34" s="751"/>
      <c r="B34" s="766"/>
      <c r="C34" s="31" t="s">
        <v>12</v>
      </c>
      <c r="D34" s="32">
        <v>43127</v>
      </c>
      <c r="E34" s="34" t="s">
        <v>69</v>
      </c>
      <c r="F34" s="754"/>
      <c r="G34" s="753"/>
      <c r="H34" s="84"/>
      <c r="I34" s="33"/>
    </row>
    <row r="35" spans="1:9" ht="16" customHeight="1" x14ac:dyDescent="0.2">
      <c r="A35" s="751"/>
      <c r="B35" s="766"/>
      <c r="C35" s="31" t="s">
        <v>63</v>
      </c>
      <c r="D35" s="32">
        <v>43166</v>
      </c>
      <c r="E35" s="116"/>
      <c r="F35" s="754"/>
      <c r="G35" s="753"/>
      <c r="H35" s="84">
        <v>5.393518518518519E-2</v>
      </c>
      <c r="I35" s="33">
        <v>5577080</v>
      </c>
    </row>
    <row r="36" spans="1:9" ht="16" customHeight="1" x14ac:dyDescent="0.2">
      <c r="A36" s="751"/>
      <c r="B36" s="766"/>
      <c r="C36" s="31" t="s">
        <v>64</v>
      </c>
      <c r="D36" s="32">
        <v>43169</v>
      </c>
      <c r="E36" s="34" t="s">
        <v>119</v>
      </c>
      <c r="F36" s="754"/>
      <c r="G36" s="753"/>
      <c r="H36" s="84">
        <v>5.4074074074074073E-2</v>
      </c>
      <c r="I36" s="33">
        <v>5693344</v>
      </c>
    </row>
    <row r="37" spans="1:9" ht="16" customHeight="1" x14ac:dyDescent="0.2">
      <c r="A37" s="751"/>
      <c r="B37" s="766"/>
      <c r="C37" s="31" t="s">
        <v>17</v>
      </c>
      <c r="D37" s="32">
        <v>43175</v>
      </c>
      <c r="E37" s="116"/>
      <c r="F37" s="754"/>
      <c r="G37" s="753"/>
      <c r="H37" s="84">
        <v>5.3888888888888896E-2</v>
      </c>
      <c r="I37" s="33">
        <v>5609064</v>
      </c>
    </row>
    <row r="38" spans="1:9" ht="16" customHeight="1" x14ac:dyDescent="0.2">
      <c r="A38" s="751"/>
      <c r="B38" s="766"/>
      <c r="C38" s="31" t="s">
        <v>65</v>
      </c>
      <c r="D38" s="32">
        <v>43188</v>
      </c>
      <c r="E38" s="116"/>
      <c r="F38" s="754"/>
      <c r="G38" s="753"/>
      <c r="H38" s="84">
        <v>5.3900462962962963E-2</v>
      </c>
      <c r="I38" s="33">
        <v>5494296</v>
      </c>
    </row>
    <row r="39" spans="1:9" ht="16" customHeight="1" x14ac:dyDescent="0.2">
      <c r="A39" s="752"/>
      <c r="B39" s="756"/>
      <c r="C39" s="28" t="s">
        <v>18</v>
      </c>
      <c r="D39" s="29">
        <v>43200</v>
      </c>
      <c r="E39" s="115"/>
      <c r="F39" s="749"/>
      <c r="G39" s="727"/>
      <c r="H39" s="82">
        <v>5.4421296296296294E-2</v>
      </c>
      <c r="I39" s="30">
        <v>5791560</v>
      </c>
    </row>
    <row r="40" spans="1:9" ht="16" customHeight="1" x14ac:dyDescent="0.2">
      <c r="A40" s="750" t="s">
        <v>2</v>
      </c>
      <c r="B40" s="755" t="s">
        <v>135</v>
      </c>
      <c r="C40" s="24" t="s">
        <v>71</v>
      </c>
      <c r="D40" s="25">
        <v>43235</v>
      </c>
      <c r="E40" s="26" t="s">
        <v>72</v>
      </c>
      <c r="F40" s="748" t="s">
        <v>93</v>
      </c>
      <c r="G40" s="726" t="s">
        <v>86</v>
      </c>
      <c r="H40" s="83">
        <v>5.1967592592592593E-2</v>
      </c>
      <c r="I40" s="27">
        <v>4685856</v>
      </c>
    </row>
    <row r="41" spans="1:9" ht="16" customHeight="1" x14ac:dyDescent="0.2">
      <c r="A41" s="751"/>
      <c r="B41" s="766"/>
      <c r="C41" s="31" t="s">
        <v>19</v>
      </c>
      <c r="D41" s="32">
        <v>43242</v>
      </c>
      <c r="E41" s="116"/>
      <c r="F41" s="754"/>
      <c r="G41" s="753"/>
      <c r="H41" s="84">
        <v>5.2002314814814814E-2</v>
      </c>
      <c r="I41" s="33">
        <v>4688216</v>
      </c>
    </row>
    <row r="42" spans="1:9" ht="16" customHeight="1" x14ac:dyDescent="0.2">
      <c r="A42" s="752"/>
      <c r="B42" s="756"/>
      <c r="C42" s="28" t="s">
        <v>66</v>
      </c>
      <c r="D42" s="29">
        <v>43258</v>
      </c>
      <c r="E42" s="115"/>
      <c r="F42" s="749"/>
      <c r="G42" s="727"/>
      <c r="H42" s="82">
        <v>5.1979166666666667E-2</v>
      </c>
      <c r="I42" s="30">
        <v>4497036</v>
      </c>
    </row>
    <row r="43" spans="1:9" ht="16" customHeight="1" x14ac:dyDescent="0.2">
      <c r="A43" s="750" t="s">
        <v>2</v>
      </c>
      <c r="B43" s="755" t="s">
        <v>135</v>
      </c>
      <c r="C43" s="79" t="s">
        <v>36</v>
      </c>
      <c r="D43" s="25">
        <v>43325</v>
      </c>
      <c r="E43" s="26" t="s">
        <v>73</v>
      </c>
      <c r="F43" s="748" t="s">
        <v>153</v>
      </c>
      <c r="G43" s="726" t="s">
        <v>86</v>
      </c>
      <c r="H43" s="83">
        <v>5.2152777777777777E-2</v>
      </c>
      <c r="I43" s="27">
        <v>4618940</v>
      </c>
    </row>
    <row r="44" spans="1:9" ht="16" customHeight="1" x14ac:dyDescent="0.2">
      <c r="A44" s="752"/>
      <c r="B44" s="756"/>
      <c r="C44" s="80" t="s">
        <v>125</v>
      </c>
      <c r="D44" s="29">
        <v>43385</v>
      </c>
      <c r="E44" s="35"/>
      <c r="F44" s="749"/>
      <c r="G44" s="727"/>
      <c r="H44" s="82">
        <v>5.226851851851852E-2</v>
      </c>
      <c r="I44" s="30">
        <v>4458416</v>
      </c>
    </row>
    <row r="45" spans="1:9" ht="6" customHeight="1" x14ac:dyDescent="0.2">
      <c r="A45" s="16"/>
      <c r="B45" s="125"/>
      <c r="C45" s="16"/>
      <c r="D45" s="17"/>
      <c r="E45" s="18"/>
      <c r="F45" s="19"/>
      <c r="G45" s="20"/>
      <c r="H45" s="85"/>
      <c r="I45" s="21"/>
    </row>
    <row r="46" spans="1:9" ht="16" customHeight="1" x14ac:dyDescent="0.2">
      <c r="A46" s="36" t="s">
        <v>74</v>
      </c>
      <c r="B46" s="126" t="s">
        <v>135</v>
      </c>
      <c r="C46" s="36" t="s">
        <v>42</v>
      </c>
      <c r="D46" s="37">
        <v>43062</v>
      </c>
      <c r="E46" s="36"/>
      <c r="F46" s="38" t="s">
        <v>149</v>
      </c>
      <c r="G46" s="39" t="s">
        <v>109</v>
      </c>
      <c r="H46" s="86">
        <v>5.2986111111111116E-2</v>
      </c>
      <c r="I46" s="40">
        <v>14570864</v>
      </c>
    </row>
    <row r="47" spans="1:9" ht="16" customHeight="1" x14ac:dyDescent="0.2">
      <c r="A47" s="36" t="s">
        <v>74</v>
      </c>
      <c r="B47" s="126" t="s">
        <v>135</v>
      </c>
      <c r="C47" s="36" t="s">
        <v>85</v>
      </c>
      <c r="D47" s="37">
        <v>43182</v>
      </c>
      <c r="E47" s="36"/>
      <c r="F47" s="38"/>
      <c r="G47" s="39" t="s">
        <v>108</v>
      </c>
      <c r="H47" s="86">
        <v>6.6851851851851855E-3</v>
      </c>
      <c r="I47" s="40">
        <v>4800780</v>
      </c>
    </row>
    <row r="48" spans="1:9" ht="16" customHeight="1" x14ac:dyDescent="0.2">
      <c r="A48" s="59" t="s">
        <v>74</v>
      </c>
      <c r="B48" s="127" t="s">
        <v>135</v>
      </c>
      <c r="C48" s="59" t="s">
        <v>75</v>
      </c>
      <c r="D48" s="60">
        <v>43249</v>
      </c>
      <c r="E48" s="61" t="s">
        <v>79</v>
      </c>
      <c r="F48" s="62" t="s">
        <v>149</v>
      </c>
      <c r="G48" s="63" t="s">
        <v>107</v>
      </c>
      <c r="H48" s="87">
        <v>5.033564814814815E-2</v>
      </c>
      <c r="I48" s="64">
        <v>28119376</v>
      </c>
    </row>
    <row r="49" spans="1:9" ht="16" customHeight="1" x14ac:dyDescent="0.2">
      <c r="A49" s="703" t="s">
        <v>74</v>
      </c>
      <c r="B49" s="767" t="s">
        <v>135</v>
      </c>
      <c r="C49" s="59" t="s">
        <v>76</v>
      </c>
      <c r="D49" s="60">
        <v>43294</v>
      </c>
      <c r="E49" s="61" t="s">
        <v>80</v>
      </c>
      <c r="F49" s="62"/>
      <c r="G49" s="764" t="s">
        <v>110</v>
      </c>
      <c r="H49" s="87">
        <v>4.132870370370371E-3</v>
      </c>
      <c r="I49" s="64">
        <v>1618568</v>
      </c>
    </row>
    <row r="50" spans="1:9" ht="16" customHeight="1" x14ac:dyDescent="0.2">
      <c r="A50" s="705"/>
      <c r="B50" s="768"/>
      <c r="C50" s="65" t="s">
        <v>77</v>
      </c>
      <c r="D50" s="66">
        <v>43301</v>
      </c>
      <c r="E50" s="67" t="s">
        <v>81</v>
      </c>
      <c r="F50" s="68"/>
      <c r="G50" s="765"/>
      <c r="H50" s="88">
        <v>4.0508101851851859E-3</v>
      </c>
      <c r="I50" s="69">
        <v>1602792</v>
      </c>
    </row>
    <row r="51" spans="1:9" ht="16" customHeight="1" x14ac:dyDescent="0.2">
      <c r="A51" s="36" t="s">
        <v>74</v>
      </c>
      <c r="B51" s="126" t="s">
        <v>135</v>
      </c>
      <c r="C51" s="36" t="s">
        <v>106</v>
      </c>
      <c r="D51" s="37">
        <v>43350</v>
      </c>
      <c r="E51" s="41" t="s">
        <v>122</v>
      </c>
      <c r="F51" s="38"/>
      <c r="G51" s="39" t="s">
        <v>110</v>
      </c>
      <c r="H51" s="86">
        <v>3.7050925925925927E-3</v>
      </c>
      <c r="I51" s="40">
        <v>1558128</v>
      </c>
    </row>
    <row r="52" spans="1:9" ht="16" customHeight="1" x14ac:dyDescent="0.2">
      <c r="A52" s="36" t="s">
        <v>74</v>
      </c>
      <c r="B52" s="126" t="s">
        <v>135</v>
      </c>
      <c r="C52" s="36" t="s">
        <v>124</v>
      </c>
      <c r="D52" s="37">
        <v>43356</v>
      </c>
      <c r="E52" s="41"/>
      <c r="F52" s="38"/>
      <c r="G52" s="78" t="s">
        <v>110</v>
      </c>
      <c r="H52" s="86">
        <v>3.6804398148148148E-3</v>
      </c>
      <c r="I52" s="40">
        <v>1568364</v>
      </c>
    </row>
    <row r="53" spans="1:9" ht="16" customHeight="1" x14ac:dyDescent="0.2">
      <c r="A53" s="36" t="s">
        <v>74</v>
      </c>
      <c r="B53" s="126" t="s">
        <v>135</v>
      </c>
      <c r="C53" s="36" t="s">
        <v>126</v>
      </c>
      <c r="D53" s="37">
        <v>43382</v>
      </c>
      <c r="E53" s="41"/>
      <c r="F53" s="38"/>
      <c r="G53" s="78" t="s">
        <v>110</v>
      </c>
      <c r="H53" s="86">
        <v>3.7502314814814811E-3</v>
      </c>
      <c r="I53" s="40">
        <v>1700496</v>
      </c>
    </row>
    <row r="54" spans="1:9" ht="16" customHeight="1" x14ac:dyDescent="0.2">
      <c r="A54" s="36" t="s">
        <v>74</v>
      </c>
      <c r="B54" s="126" t="s">
        <v>138</v>
      </c>
      <c r="C54" s="36" t="s">
        <v>126</v>
      </c>
      <c r="D54" s="37">
        <v>43382</v>
      </c>
      <c r="E54" s="41"/>
      <c r="F54" s="38"/>
      <c r="G54" s="78" t="s">
        <v>157</v>
      </c>
      <c r="H54" s="86">
        <v>4.8158564814814817E-3</v>
      </c>
      <c r="I54" s="40">
        <v>1710568</v>
      </c>
    </row>
    <row r="55" spans="1:9" ht="16" customHeight="1" x14ac:dyDescent="0.2">
      <c r="A55" s="138" t="s">
        <v>74</v>
      </c>
      <c r="B55" s="137" t="s">
        <v>139</v>
      </c>
      <c r="C55" s="138" t="s">
        <v>126</v>
      </c>
      <c r="D55" s="60">
        <v>43382</v>
      </c>
      <c r="E55" s="61"/>
      <c r="F55" s="62" t="s">
        <v>161</v>
      </c>
      <c r="G55" s="602" t="s">
        <v>110</v>
      </c>
      <c r="H55" s="87">
        <v>0.50083333333333335</v>
      </c>
      <c r="I55" s="64">
        <v>4198000</v>
      </c>
    </row>
    <row r="56" spans="1:9" ht="16" customHeight="1" x14ac:dyDescent="0.2">
      <c r="A56" s="703" t="s">
        <v>74</v>
      </c>
      <c r="B56" s="767" t="s">
        <v>135</v>
      </c>
      <c r="C56" s="138" t="s">
        <v>15</v>
      </c>
      <c r="D56" s="60">
        <v>43449</v>
      </c>
      <c r="E56" s="61" t="s">
        <v>155</v>
      </c>
      <c r="F56" s="62"/>
      <c r="G56" s="771" t="s">
        <v>158</v>
      </c>
      <c r="H56" s="87">
        <v>4.0590277777777777E-3</v>
      </c>
      <c r="I56" s="64">
        <v>3798232</v>
      </c>
    </row>
    <row r="57" spans="1:9" ht="16" customHeight="1" x14ac:dyDescent="0.2">
      <c r="A57" s="705"/>
      <c r="B57" s="768"/>
      <c r="C57" s="139" t="s">
        <v>303</v>
      </c>
      <c r="D57" s="66">
        <v>43483</v>
      </c>
      <c r="E57" s="67" t="s">
        <v>305</v>
      </c>
      <c r="F57" s="68"/>
      <c r="G57" s="772"/>
      <c r="H57" s="88">
        <v>4.0696759259259254E-3</v>
      </c>
      <c r="I57" s="69">
        <v>3383360</v>
      </c>
    </row>
    <row r="58" spans="1:9" ht="16" customHeight="1" x14ac:dyDescent="0.2">
      <c r="A58" s="36" t="s">
        <v>74</v>
      </c>
      <c r="B58" s="126" t="s">
        <v>140</v>
      </c>
      <c r="C58" s="36" t="s">
        <v>15</v>
      </c>
      <c r="D58" s="37">
        <v>43449</v>
      </c>
      <c r="E58" s="41"/>
      <c r="F58" s="38"/>
      <c r="G58" s="78" t="s">
        <v>156</v>
      </c>
      <c r="H58" s="86">
        <v>3.4041666666666671E-2</v>
      </c>
      <c r="I58" s="40">
        <v>2194272</v>
      </c>
    </row>
    <row r="59" spans="1:9" ht="16" customHeight="1" x14ac:dyDescent="0.2">
      <c r="A59" s="36" t="s">
        <v>74</v>
      </c>
      <c r="B59" s="126" t="s">
        <v>138</v>
      </c>
      <c r="C59" s="36" t="s">
        <v>15</v>
      </c>
      <c r="D59" s="37">
        <v>43449</v>
      </c>
      <c r="E59" s="41"/>
      <c r="F59" s="38"/>
      <c r="G59" s="78" t="s">
        <v>159</v>
      </c>
      <c r="H59" s="86">
        <v>5.2375E-3</v>
      </c>
      <c r="I59" s="40">
        <v>3847320</v>
      </c>
    </row>
    <row r="60" spans="1:9" ht="16" customHeight="1" x14ac:dyDescent="0.2">
      <c r="A60" s="36" t="s">
        <v>74</v>
      </c>
      <c r="B60" s="126" t="s">
        <v>139</v>
      </c>
      <c r="C60" s="36" t="s">
        <v>15</v>
      </c>
      <c r="D60" s="37">
        <v>43449</v>
      </c>
      <c r="E60" s="41"/>
      <c r="F60" s="38" t="s">
        <v>161</v>
      </c>
      <c r="G60" s="78" t="s">
        <v>160</v>
      </c>
      <c r="H60" s="86">
        <v>0.50126157407407412</v>
      </c>
      <c r="I60" s="40">
        <v>5676668</v>
      </c>
    </row>
    <row r="61" spans="1:9" ht="6" customHeight="1" x14ac:dyDescent="0.2"/>
    <row r="62" spans="1:9" ht="16" customHeight="1" x14ac:dyDescent="0.2">
      <c r="A62" s="507" t="s">
        <v>111</v>
      </c>
      <c r="B62" s="508" t="s">
        <v>135</v>
      </c>
      <c r="C62" s="507" t="s">
        <v>42</v>
      </c>
      <c r="D62" s="509">
        <v>42843</v>
      </c>
      <c r="E62" s="507"/>
      <c r="F62" s="510" t="s">
        <v>168</v>
      </c>
      <c r="G62" s="511" t="s">
        <v>114</v>
      </c>
      <c r="H62" s="512">
        <v>0.12773148148148147</v>
      </c>
      <c r="I62" s="513">
        <v>23563748</v>
      </c>
    </row>
    <row r="63" spans="1:9" ht="16" customHeight="1" x14ac:dyDescent="0.2">
      <c r="A63" s="757" t="s">
        <v>111</v>
      </c>
      <c r="B63" s="740" t="s">
        <v>135</v>
      </c>
      <c r="C63" s="74" t="s">
        <v>41</v>
      </c>
      <c r="D63" s="75">
        <v>42844</v>
      </c>
      <c r="E63" s="113"/>
      <c r="F63" s="76"/>
      <c r="G63" s="728" t="s">
        <v>114</v>
      </c>
      <c r="H63" s="91">
        <v>0.12682870370370372</v>
      </c>
      <c r="I63" s="77">
        <v>23680692</v>
      </c>
    </row>
    <row r="64" spans="1:9" ht="16" customHeight="1" x14ac:dyDescent="0.2">
      <c r="A64" s="732"/>
      <c r="B64" s="742"/>
      <c r="C64" s="51" t="s">
        <v>40</v>
      </c>
      <c r="D64" s="52">
        <v>42846</v>
      </c>
      <c r="E64" s="114"/>
      <c r="F64" s="53"/>
      <c r="G64" s="729"/>
      <c r="H64" s="92">
        <v>0.12717592592592594</v>
      </c>
      <c r="I64" s="54">
        <v>22908704</v>
      </c>
    </row>
    <row r="65" spans="1:9" ht="16" customHeight="1" x14ac:dyDescent="0.2">
      <c r="A65" s="70" t="s">
        <v>111</v>
      </c>
      <c r="B65" s="129" t="s">
        <v>135</v>
      </c>
      <c r="C65" s="70" t="s">
        <v>39</v>
      </c>
      <c r="D65" s="71">
        <v>42888</v>
      </c>
      <c r="E65" s="70"/>
      <c r="F65" s="72"/>
      <c r="G65" s="134" t="s">
        <v>114</v>
      </c>
      <c r="H65" s="93">
        <v>0.14241898148148149</v>
      </c>
      <c r="I65" s="73">
        <v>23130444</v>
      </c>
    </row>
    <row r="66" spans="1:9" ht="16" customHeight="1" x14ac:dyDescent="0.2">
      <c r="A66" s="70" t="s">
        <v>111</v>
      </c>
      <c r="B66" s="129" t="s">
        <v>135</v>
      </c>
      <c r="C66" s="70" t="s">
        <v>38</v>
      </c>
      <c r="D66" s="71">
        <v>42980</v>
      </c>
      <c r="E66" s="70"/>
      <c r="F66" s="72"/>
      <c r="G66" s="134" t="s">
        <v>114</v>
      </c>
      <c r="H66" s="93">
        <v>5.6956018518518524E-2</v>
      </c>
      <c r="I66" s="73">
        <v>7392392</v>
      </c>
    </row>
    <row r="67" spans="1:9" ht="16" customHeight="1" x14ac:dyDescent="0.2">
      <c r="A67" s="738" t="s">
        <v>111</v>
      </c>
      <c r="B67" s="740" t="s">
        <v>135</v>
      </c>
      <c r="C67" s="47" t="s">
        <v>37</v>
      </c>
      <c r="D67" s="48">
        <v>43000</v>
      </c>
      <c r="E67" s="118"/>
      <c r="F67" s="49"/>
      <c r="G67" s="728" t="s">
        <v>114</v>
      </c>
      <c r="H67" s="94">
        <v>5.6875000000000002E-2</v>
      </c>
      <c r="I67" s="50">
        <v>7392240</v>
      </c>
    </row>
    <row r="68" spans="1:9" ht="16" customHeight="1" x14ac:dyDescent="0.2">
      <c r="A68" s="738"/>
      <c r="B68" s="741"/>
      <c r="C68" s="47" t="s">
        <v>35</v>
      </c>
      <c r="D68" s="48">
        <v>43060</v>
      </c>
      <c r="E68" s="118"/>
      <c r="F68" s="49"/>
      <c r="G68" s="747"/>
      <c r="H68" s="94">
        <v>5.6863425925925921E-2</v>
      </c>
      <c r="I68" s="50">
        <v>7373580</v>
      </c>
    </row>
    <row r="69" spans="1:9" ht="16" customHeight="1" x14ac:dyDescent="0.2">
      <c r="A69" s="738"/>
      <c r="B69" s="741"/>
      <c r="C69" s="47" t="s">
        <v>34</v>
      </c>
      <c r="D69" s="48">
        <v>43079</v>
      </c>
      <c r="E69" s="118"/>
      <c r="F69" s="49"/>
      <c r="G69" s="747"/>
      <c r="H69" s="94">
        <v>5.7708333333333334E-2</v>
      </c>
      <c r="I69" s="50">
        <v>7471564</v>
      </c>
    </row>
    <row r="70" spans="1:9" ht="16" customHeight="1" x14ac:dyDescent="0.2">
      <c r="A70" s="738"/>
      <c r="B70" s="741"/>
      <c r="C70" s="47" t="s">
        <v>33</v>
      </c>
      <c r="D70" s="48">
        <v>43146</v>
      </c>
      <c r="E70" s="118"/>
      <c r="F70" s="49"/>
      <c r="G70" s="747"/>
      <c r="H70" s="94">
        <v>5.6805555555555554E-2</v>
      </c>
      <c r="I70" s="50">
        <v>7421816</v>
      </c>
    </row>
    <row r="71" spans="1:9" ht="16" customHeight="1" x14ac:dyDescent="0.2">
      <c r="A71" s="732"/>
      <c r="B71" s="742"/>
      <c r="C71" s="51" t="s">
        <v>32</v>
      </c>
      <c r="D71" s="52">
        <v>43160</v>
      </c>
      <c r="E71" s="114"/>
      <c r="F71" s="53"/>
      <c r="G71" s="729"/>
      <c r="H71" s="92">
        <v>5.6851851851851855E-2</v>
      </c>
      <c r="I71" s="54">
        <v>7391544</v>
      </c>
    </row>
    <row r="72" spans="1:9" ht="16" customHeight="1" x14ac:dyDescent="0.2">
      <c r="A72" s="731" t="s">
        <v>111</v>
      </c>
      <c r="B72" s="740" t="s">
        <v>135</v>
      </c>
      <c r="C72" s="55" t="s">
        <v>31</v>
      </c>
      <c r="D72" s="56">
        <v>43294</v>
      </c>
      <c r="E72" s="117"/>
      <c r="F72" s="57"/>
      <c r="G72" s="735" t="s">
        <v>114</v>
      </c>
      <c r="H72" s="95">
        <v>5.8379629629629635E-2</v>
      </c>
      <c r="I72" s="58">
        <v>7394024</v>
      </c>
    </row>
    <row r="73" spans="1:9" ht="16" customHeight="1" x14ac:dyDescent="0.2">
      <c r="A73" s="732"/>
      <c r="B73" s="742"/>
      <c r="C73" s="51" t="s">
        <v>30</v>
      </c>
      <c r="D73" s="52">
        <v>43305</v>
      </c>
      <c r="E73" s="114"/>
      <c r="F73" s="53"/>
      <c r="G73" s="729"/>
      <c r="H73" s="92">
        <v>5.8125000000000003E-2</v>
      </c>
      <c r="I73" s="54">
        <v>7612216</v>
      </c>
    </row>
    <row r="74" spans="1:9" ht="6" customHeight="1" x14ac:dyDescent="0.2">
      <c r="A74" s="4"/>
      <c r="B74" s="130"/>
      <c r="C74" s="4"/>
      <c r="D74" s="7"/>
      <c r="E74" s="4"/>
      <c r="F74" s="10"/>
      <c r="G74" s="8"/>
      <c r="H74" s="90"/>
      <c r="I74" s="9"/>
    </row>
    <row r="75" spans="1:9" ht="16" customHeight="1" x14ac:dyDescent="0.2">
      <c r="A75" s="156" t="s">
        <v>112</v>
      </c>
      <c r="B75" s="157" t="s">
        <v>135</v>
      </c>
      <c r="C75" s="156" t="s">
        <v>38</v>
      </c>
      <c r="D75" s="158">
        <v>42980</v>
      </c>
      <c r="E75" s="156"/>
      <c r="F75" s="159" t="s">
        <v>167</v>
      </c>
      <c r="G75" s="160" t="s">
        <v>115</v>
      </c>
      <c r="H75" s="161">
        <v>0.13335648148148146</v>
      </c>
      <c r="I75" s="162">
        <v>8295860</v>
      </c>
    </row>
    <row r="76" spans="1:9" ht="16" customHeight="1" x14ac:dyDescent="0.2">
      <c r="A76" s="733" t="s">
        <v>112</v>
      </c>
      <c r="B76" s="743" t="s">
        <v>135</v>
      </c>
      <c r="C76" s="163" t="s">
        <v>37</v>
      </c>
      <c r="D76" s="164">
        <v>43000</v>
      </c>
      <c r="E76" s="163"/>
      <c r="F76" s="165"/>
      <c r="G76" s="736" t="s">
        <v>115</v>
      </c>
      <c r="H76" s="166">
        <v>0.13291666666666666</v>
      </c>
      <c r="I76" s="167">
        <v>8393552</v>
      </c>
    </row>
    <row r="77" spans="1:9" ht="16" customHeight="1" x14ac:dyDescent="0.2">
      <c r="A77" s="739"/>
      <c r="B77" s="744"/>
      <c r="C77" s="168" t="s">
        <v>35</v>
      </c>
      <c r="D77" s="169">
        <v>43060</v>
      </c>
      <c r="E77" s="168"/>
      <c r="F77" s="170"/>
      <c r="G77" s="746"/>
      <c r="H77" s="171">
        <v>0.13275462962962961</v>
      </c>
      <c r="I77" s="172">
        <v>8240936</v>
      </c>
    </row>
    <row r="78" spans="1:9" ht="16" customHeight="1" x14ac:dyDescent="0.2">
      <c r="A78" s="739"/>
      <c r="B78" s="744"/>
      <c r="C78" s="168" t="s">
        <v>34</v>
      </c>
      <c r="D78" s="169">
        <v>43079</v>
      </c>
      <c r="E78" s="168"/>
      <c r="F78" s="170"/>
      <c r="G78" s="746"/>
      <c r="H78" s="171">
        <v>0.13356481481481483</v>
      </c>
      <c r="I78" s="172">
        <v>8210276</v>
      </c>
    </row>
    <row r="79" spans="1:9" ht="16" customHeight="1" x14ac:dyDescent="0.2">
      <c r="A79" s="739"/>
      <c r="B79" s="744"/>
      <c r="C79" s="168" t="s">
        <v>33</v>
      </c>
      <c r="D79" s="169">
        <v>43146</v>
      </c>
      <c r="E79" s="168"/>
      <c r="F79" s="170"/>
      <c r="G79" s="746"/>
      <c r="H79" s="171">
        <v>0.13327546296296297</v>
      </c>
      <c r="I79" s="172">
        <v>8132416</v>
      </c>
    </row>
    <row r="80" spans="1:9" ht="16" customHeight="1" x14ac:dyDescent="0.2">
      <c r="A80" s="734"/>
      <c r="B80" s="745"/>
      <c r="C80" s="173" t="s">
        <v>32</v>
      </c>
      <c r="D80" s="174">
        <v>43160</v>
      </c>
      <c r="E80" s="173"/>
      <c r="F80" s="175"/>
      <c r="G80" s="737"/>
      <c r="H80" s="176">
        <v>0.13322916666666665</v>
      </c>
      <c r="I80" s="177">
        <v>8035440</v>
      </c>
    </row>
    <row r="81" spans="1:9" ht="16" customHeight="1" x14ac:dyDescent="0.2">
      <c r="A81" s="733" t="s">
        <v>112</v>
      </c>
      <c r="B81" s="743" t="s">
        <v>135</v>
      </c>
      <c r="C81" s="163" t="s">
        <v>31</v>
      </c>
      <c r="D81" s="164">
        <v>43294</v>
      </c>
      <c r="E81" s="163"/>
      <c r="F81" s="165"/>
      <c r="G81" s="736" t="s">
        <v>115</v>
      </c>
      <c r="H81" s="166">
        <v>0.13171296296296295</v>
      </c>
      <c r="I81" s="167">
        <v>7275992</v>
      </c>
    </row>
    <row r="82" spans="1:9" ht="16" customHeight="1" x14ac:dyDescent="0.2">
      <c r="A82" s="734"/>
      <c r="B82" s="745"/>
      <c r="C82" s="173" t="s">
        <v>30</v>
      </c>
      <c r="D82" s="174">
        <v>43305</v>
      </c>
      <c r="E82" s="173"/>
      <c r="F82" s="175"/>
      <c r="G82" s="737"/>
      <c r="H82" s="176">
        <v>0.13138888888888889</v>
      </c>
      <c r="I82" s="177">
        <v>8027060</v>
      </c>
    </row>
    <row r="83" spans="1:9" ht="6" customHeight="1" x14ac:dyDescent="0.2">
      <c r="A83" s="4"/>
      <c r="B83" s="130"/>
      <c r="C83" s="4"/>
      <c r="D83" s="7"/>
      <c r="E83" s="4"/>
      <c r="F83" s="10"/>
      <c r="G83" s="8"/>
      <c r="H83" s="90"/>
      <c r="I83" s="9"/>
    </row>
    <row r="84" spans="1:9" ht="16" customHeight="1" x14ac:dyDescent="0.2">
      <c r="A84" s="778" t="s">
        <v>133</v>
      </c>
      <c r="B84" s="780" t="s">
        <v>135</v>
      </c>
      <c r="C84" s="140" t="s">
        <v>134</v>
      </c>
      <c r="D84" s="596">
        <v>43433</v>
      </c>
      <c r="E84" s="600" t="s">
        <v>300</v>
      </c>
      <c r="F84" s="597"/>
      <c r="G84" s="769" t="s">
        <v>299</v>
      </c>
      <c r="H84" s="598">
        <v>0.46907407407407403</v>
      </c>
      <c r="I84" s="599"/>
    </row>
    <row r="85" spans="1:9" ht="16" customHeight="1" x14ac:dyDescent="0.2">
      <c r="A85" s="779"/>
      <c r="B85" s="781"/>
      <c r="C85" s="141" t="s">
        <v>298</v>
      </c>
      <c r="D85" s="592">
        <v>43816</v>
      </c>
      <c r="E85" s="601" t="s">
        <v>301</v>
      </c>
      <c r="F85" s="593"/>
      <c r="G85" s="770"/>
      <c r="H85" s="594">
        <v>0.77179398148148148</v>
      </c>
      <c r="I85" s="595"/>
    </row>
    <row r="86" spans="1:9" ht="6" customHeight="1" x14ac:dyDescent="0.2">
      <c r="A86" s="12"/>
      <c r="B86" s="128"/>
      <c r="C86" s="12"/>
      <c r="D86" s="13"/>
      <c r="E86" s="14"/>
      <c r="F86" s="22"/>
      <c r="G86" s="23"/>
      <c r="H86" s="89"/>
      <c r="I86" s="15"/>
    </row>
    <row r="87" spans="1:9" ht="16" customHeight="1" x14ac:dyDescent="0.2">
      <c r="A87" s="500" t="s">
        <v>20</v>
      </c>
      <c r="B87" s="501" t="s">
        <v>135</v>
      </c>
      <c r="C87" s="500" t="s">
        <v>21</v>
      </c>
      <c r="D87" s="502">
        <v>42988</v>
      </c>
      <c r="E87" s="500"/>
      <c r="F87" s="503"/>
      <c r="G87" s="504" t="s">
        <v>83</v>
      </c>
      <c r="H87" s="505"/>
      <c r="I87" s="506"/>
    </row>
    <row r="88" spans="1:9" ht="16" customHeight="1" x14ac:dyDescent="0.2">
      <c r="A88" s="180" t="s">
        <v>20</v>
      </c>
      <c r="B88" s="181" t="s">
        <v>135</v>
      </c>
      <c r="C88" s="180" t="s">
        <v>22</v>
      </c>
      <c r="D88" s="182">
        <v>42998</v>
      </c>
      <c r="E88" s="183" t="s">
        <v>162</v>
      </c>
      <c r="F88" s="184"/>
      <c r="G88" s="185" t="s">
        <v>83</v>
      </c>
      <c r="H88" s="186">
        <v>9.2528009259259267</v>
      </c>
      <c r="I88" s="187">
        <v>1327248</v>
      </c>
    </row>
    <row r="89" spans="1:9" ht="16" customHeight="1" x14ac:dyDescent="0.2">
      <c r="A89" s="180" t="s">
        <v>20</v>
      </c>
      <c r="B89" s="181" t="s">
        <v>135</v>
      </c>
      <c r="C89" s="180" t="s">
        <v>23</v>
      </c>
      <c r="D89" s="182">
        <v>43047</v>
      </c>
      <c r="E89" s="183" t="s">
        <v>163</v>
      </c>
      <c r="F89" s="184" t="s">
        <v>164</v>
      </c>
      <c r="G89" s="185" t="s">
        <v>83</v>
      </c>
      <c r="H89" s="186">
        <v>5.4539559027777775</v>
      </c>
      <c r="I89" s="187">
        <v>1458016</v>
      </c>
    </row>
    <row r="90" spans="1:9" ht="16" customHeight="1" x14ac:dyDescent="0.2">
      <c r="A90" s="758" t="s">
        <v>20</v>
      </c>
      <c r="B90" s="773" t="s">
        <v>135</v>
      </c>
      <c r="C90" s="178" t="s">
        <v>24</v>
      </c>
      <c r="D90" s="179">
        <v>43258</v>
      </c>
      <c r="E90" s="178"/>
      <c r="F90" s="776" t="s">
        <v>166</v>
      </c>
      <c r="G90" s="761" t="s">
        <v>83</v>
      </c>
      <c r="H90" s="188"/>
      <c r="I90" s="189"/>
    </row>
    <row r="91" spans="1:9" ht="16" customHeight="1" x14ac:dyDescent="0.2">
      <c r="A91" s="759"/>
      <c r="B91" s="774"/>
      <c r="C91" s="190" t="s">
        <v>25</v>
      </c>
      <c r="D91" s="191">
        <v>43329</v>
      </c>
      <c r="E91" s="190"/>
      <c r="F91" s="777"/>
      <c r="G91" s="762"/>
      <c r="H91" s="192"/>
      <c r="I91" s="193"/>
    </row>
    <row r="92" spans="1:9" ht="16" customHeight="1" x14ac:dyDescent="0.2">
      <c r="A92" s="760"/>
      <c r="B92" s="775"/>
      <c r="C92" s="194" t="s">
        <v>26</v>
      </c>
      <c r="D92" s="195">
        <v>43339</v>
      </c>
      <c r="E92" s="196" t="s">
        <v>165</v>
      </c>
      <c r="F92" s="197"/>
      <c r="G92" s="763"/>
      <c r="H92" s="198">
        <v>2.6127579861111112</v>
      </c>
      <c r="I92" s="199">
        <v>2358520</v>
      </c>
    </row>
    <row r="93" spans="1:9" ht="6" customHeight="1" x14ac:dyDescent="0.2">
      <c r="A93" s="4"/>
      <c r="B93" s="130"/>
      <c r="C93" s="4"/>
      <c r="D93" s="7"/>
      <c r="E93" s="4"/>
      <c r="F93" s="10"/>
      <c r="G93" s="8"/>
      <c r="H93" s="90"/>
      <c r="I93" s="9"/>
    </row>
    <row r="94" spans="1:9" ht="16" customHeight="1" x14ac:dyDescent="0.2">
      <c r="A94" s="489" t="s">
        <v>78</v>
      </c>
      <c r="B94" s="490" t="s">
        <v>135</v>
      </c>
      <c r="C94" s="489" t="s">
        <v>9</v>
      </c>
      <c r="D94" s="491">
        <v>42574</v>
      </c>
      <c r="E94" s="489"/>
      <c r="F94" s="492" t="s">
        <v>302</v>
      </c>
      <c r="G94" s="493"/>
      <c r="H94" s="494">
        <v>0.13546296296296298</v>
      </c>
      <c r="I94" s="495">
        <v>6086208</v>
      </c>
    </row>
    <row r="95" spans="1:9" ht="16" customHeight="1" x14ac:dyDescent="0.2">
      <c r="A95" s="489" t="s">
        <v>28</v>
      </c>
      <c r="B95" s="490" t="s">
        <v>135</v>
      </c>
      <c r="C95" s="489" t="s">
        <v>123</v>
      </c>
      <c r="D95" s="491">
        <v>42859</v>
      </c>
      <c r="E95" s="496" t="s">
        <v>29</v>
      </c>
      <c r="F95" s="497" t="s">
        <v>154</v>
      </c>
      <c r="G95" s="493" t="s">
        <v>84</v>
      </c>
      <c r="H95" s="498">
        <v>2.3687268518518518</v>
      </c>
      <c r="I95" s="499">
        <v>2540716</v>
      </c>
    </row>
    <row r="96" spans="1:9" x14ac:dyDescent="0.2">
      <c r="G96" s="3"/>
    </row>
    <row r="97" spans="7:7" x14ac:dyDescent="0.2">
      <c r="G97" s="3"/>
    </row>
    <row r="98" spans="7:7" x14ac:dyDescent="0.2">
      <c r="G98" s="3"/>
    </row>
    <row r="99" spans="7:7" x14ac:dyDescent="0.2">
      <c r="G99" s="3"/>
    </row>
    <row r="100" spans="7:7" x14ac:dyDescent="0.2">
      <c r="G100" s="3"/>
    </row>
    <row r="101" spans="7:7" x14ac:dyDescent="0.2">
      <c r="G101" s="3"/>
    </row>
    <row r="102" spans="7:7" x14ac:dyDescent="0.2">
      <c r="G102" s="3"/>
    </row>
    <row r="103" spans="7:7" x14ac:dyDescent="0.2">
      <c r="G103" s="3"/>
    </row>
    <row r="104" spans="7:7" x14ac:dyDescent="0.2">
      <c r="G104" s="3"/>
    </row>
    <row r="105" spans="7:7" x14ac:dyDescent="0.2">
      <c r="G105" s="3"/>
    </row>
    <row r="106" spans="7:7" x14ac:dyDescent="0.2">
      <c r="G106" s="3"/>
    </row>
    <row r="107" spans="7:7" x14ac:dyDescent="0.2">
      <c r="G107" s="3"/>
    </row>
    <row r="108" spans="7:7" x14ac:dyDescent="0.2">
      <c r="G108" s="3"/>
    </row>
    <row r="109" spans="7:7" x14ac:dyDescent="0.2">
      <c r="G109" s="3"/>
    </row>
    <row r="110" spans="7:7" x14ac:dyDescent="0.2">
      <c r="G110" s="3"/>
    </row>
    <row r="111" spans="7:7" x14ac:dyDescent="0.2">
      <c r="G111" s="3"/>
    </row>
    <row r="112" spans="7:7" x14ac:dyDescent="0.2">
      <c r="G112" s="3"/>
    </row>
    <row r="113" spans="7:7" x14ac:dyDescent="0.2">
      <c r="G113" s="3"/>
    </row>
    <row r="114" spans="7:7" x14ac:dyDescent="0.2">
      <c r="G114" s="3"/>
    </row>
    <row r="115" spans="7:7" x14ac:dyDescent="0.2">
      <c r="G115" s="3"/>
    </row>
    <row r="116" spans="7:7" x14ac:dyDescent="0.2">
      <c r="G116" s="3"/>
    </row>
    <row r="117" spans="7:7" x14ac:dyDescent="0.2">
      <c r="G117" s="3"/>
    </row>
    <row r="118" spans="7:7" x14ac:dyDescent="0.2">
      <c r="G118" s="3"/>
    </row>
    <row r="119" spans="7:7" x14ac:dyDescent="0.2">
      <c r="G119" s="3"/>
    </row>
    <row r="120" spans="7:7" x14ac:dyDescent="0.2">
      <c r="G120" s="3"/>
    </row>
    <row r="121" spans="7:7" x14ac:dyDescent="0.2">
      <c r="G121" s="3"/>
    </row>
    <row r="122" spans="7:7" x14ac:dyDescent="0.2">
      <c r="G122" s="3"/>
    </row>
    <row r="123" spans="7:7" x14ac:dyDescent="0.2">
      <c r="G123" s="3"/>
    </row>
    <row r="124" spans="7:7" x14ac:dyDescent="0.2">
      <c r="G124" s="3"/>
    </row>
    <row r="125" spans="7:7" x14ac:dyDescent="0.2">
      <c r="G125" s="3"/>
    </row>
    <row r="126" spans="7:7" x14ac:dyDescent="0.2">
      <c r="G126" s="3"/>
    </row>
    <row r="127" spans="7:7" x14ac:dyDescent="0.2">
      <c r="G127" s="3"/>
    </row>
    <row r="128" spans="7:7" x14ac:dyDescent="0.2">
      <c r="G128" s="3"/>
    </row>
    <row r="129" spans="7:7" x14ac:dyDescent="0.2">
      <c r="G129" s="3"/>
    </row>
    <row r="130" spans="7:7" x14ac:dyDescent="0.2">
      <c r="G130" s="3"/>
    </row>
    <row r="131" spans="7:7" x14ac:dyDescent="0.2">
      <c r="G131" s="3"/>
    </row>
    <row r="132" spans="7:7" x14ac:dyDescent="0.2">
      <c r="G132" s="3"/>
    </row>
    <row r="133" spans="7:7" x14ac:dyDescent="0.2">
      <c r="G133" s="3"/>
    </row>
    <row r="134" spans="7:7" x14ac:dyDescent="0.2">
      <c r="G134" s="3"/>
    </row>
    <row r="135" spans="7:7" x14ac:dyDescent="0.2">
      <c r="G135" s="3"/>
    </row>
    <row r="136" spans="7:7" x14ac:dyDescent="0.2">
      <c r="G136" s="3"/>
    </row>
    <row r="137" spans="7:7" x14ac:dyDescent="0.2">
      <c r="G137" s="3"/>
    </row>
    <row r="138" spans="7:7" x14ac:dyDescent="0.2">
      <c r="G138" s="3"/>
    </row>
    <row r="139" spans="7:7" x14ac:dyDescent="0.2">
      <c r="G139" s="3"/>
    </row>
    <row r="140" spans="7:7" x14ac:dyDescent="0.2">
      <c r="G140" s="3"/>
    </row>
    <row r="141" spans="7:7" x14ac:dyDescent="0.2">
      <c r="G141" s="3"/>
    </row>
    <row r="142" spans="7:7" x14ac:dyDescent="0.2">
      <c r="G142" s="3"/>
    </row>
    <row r="143" spans="7:7" x14ac:dyDescent="0.2">
      <c r="G143" s="3"/>
    </row>
    <row r="144" spans="7:7" x14ac:dyDescent="0.2">
      <c r="G144" s="3"/>
    </row>
  </sheetData>
  <mergeCells count="65">
    <mergeCell ref="B90:B92"/>
    <mergeCell ref="F90:F91"/>
    <mergeCell ref="A84:A85"/>
    <mergeCell ref="B84:B85"/>
    <mergeCell ref="B63:B64"/>
    <mergeCell ref="B49:B50"/>
    <mergeCell ref="G84:G85"/>
    <mergeCell ref="A56:A57"/>
    <mergeCell ref="B56:B57"/>
    <mergeCell ref="G56:G57"/>
    <mergeCell ref="B12:B14"/>
    <mergeCell ref="B8:B11"/>
    <mergeCell ref="F43:F44"/>
    <mergeCell ref="B40:B42"/>
    <mergeCell ref="B43:B44"/>
    <mergeCell ref="B19:B21"/>
    <mergeCell ref="B16:B18"/>
    <mergeCell ref="B5:B6"/>
    <mergeCell ref="A63:A64"/>
    <mergeCell ref="A90:A92"/>
    <mergeCell ref="G90:G92"/>
    <mergeCell ref="F8:F11"/>
    <mergeCell ref="G24:G25"/>
    <mergeCell ref="G19:G21"/>
    <mergeCell ref="F12:F14"/>
    <mergeCell ref="F16:F18"/>
    <mergeCell ref="G12:G14"/>
    <mergeCell ref="G16:G18"/>
    <mergeCell ref="A49:A50"/>
    <mergeCell ref="G49:G50"/>
    <mergeCell ref="A43:A44"/>
    <mergeCell ref="B24:B25"/>
    <mergeCell ref="B26:B39"/>
    <mergeCell ref="G5:G6"/>
    <mergeCell ref="A26:A39"/>
    <mergeCell ref="A40:A42"/>
    <mergeCell ref="G8:G11"/>
    <mergeCell ref="F19:F21"/>
    <mergeCell ref="A5:A6"/>
    <mergeCell ref="A8:A11"/>
    <mergeCell ref="A12:A14"/>
    <mergeCell ref="A16:A18"/>
    <mergeCell ref="A19:A21"/>
    <mergeCell ref="A24:A25"/>
    <mergeCell ref="F26:F39"/>
    <mergeCell ref="F40:F42"/>
    <mergeCell ref="G26:G39"/>
    <mergeCell ref="F24:F25"/>
    <mergeCell ref="G40:G42"/>
    <mergeCell ref="G43:G44"/>
    <mergeCell ref="G63:G64"/>
    <mergeCell ref="A1:F1"/>
    <mergeCell ref="A72:A73"/>
    <mergeCell ref="A81:A82"/>
    <mergeCell ref="G72:G73"/>
    <mergeCell ref="G81:G82"/>
    <mergeCell ref="A67:A71"/>
    <mergeCell ref="A76:A80"/>
    <mergeCell ref="B67:B71"/>
    <mergeCell ref="B72:B73"/>
    <mergeCell ref="B76:B80"/>
    <mergeCell ref="B81:B82"/>
    <mergeCell ref="G76:G80"/>
    <mergeCell ref="G67:G71"/>
    <mergeCell ref="F5:F6"/>
  </mergeCells>
  <hyperlinks>
    <hyperlink ref="E95" r:id="rId1" xr:uid="{2897CD1C-2164-DF47-AD88-ACCD4BA50E50}"/>
    <hyperlink ref="E8" r:id="rId2" xr:uid="{FAED1758-8768-7742-8707-EA3DCC605D14}"/>
    <hyperlink ref="E12" r:id="rId3" xr:uid="{BFFEA6BC-7250-4448-A602-0412DCC8C58C}"/>
    <hyperlink ref="E16" r:id="rId4" xr:uid="{D773A61A-2B27-B846-AE0A-8F95CD3843C5}"/>
    <hyperlink ref="E6" r:id="rId5" xr:uid="{898507DC-89FA-7040-8F95-BC9633005CAE}"/>
    <hyperlink ref="E21" r:id="rId6" xr:uid="{8C89D5D1-8F61-E347-AEED-783B411B9C71}"/>
    <hyperlink ref="E17" r:id="rId7" xr:uid="{8FE28B19-AEAA-9E4E-9160-5F6EAC616128}"/>
    <hyperlink ref="E26" r:id="rId8" xr:uid="{A76D451F-1566-9341-9B64-F6BB27BFEEA2}"/>
    <hyperlink ref="E24" r:id="rId9" xr:uid="{DD13792D-1C2F-784A-A067-FF08895CF82C}"/>
    <hyperlink ref="E34" r:id="rId10" xr:uid="{928015EF-D1AB-714F-8484-3A9D90005E0B}"/>
    <hyperlink ref="E32" r:id="rId11" xr:uid="{63DAB1CF-FD78-574A-9C0D-46267DEB712C}"/>
    <hyperlink ref="E36" r:id="rId12" xr:uid="{BB23085A-5B06-754E-9AA5-A9254F303F39}"/>
    <hyperlink ref="E40" r:id="rId13" xr:uid="{C030AD9C-2FCB-494B-A424-2AD9239F3515}"/>
    <hyperlink ref="E48" r:id="rId14" xr:uid="{91C8E862-8F95-6047-B8A0-AB71CB32ABCB}"/>
    <hyperlink ref="E50" r:id="rId15" xr:uid="{028DB7FE-8B37-1A4E-90D7-AEC310D5436E}"/>
    <hyperlink ref="E4" r:id="rId16" xr:uid="{BAF54528-ABF6-EF47-A0F6-EC27902E3441}"/>
    <hyperlink ref="E5" r:id="rId17" xr:uid="{23F2184F-A2CE-C743-9A7B-E11D1E372D41}"/>
    <hyperlink ref="E18" r:id="rId18" xr:uid="{71BB85B2-7D9E-F841-A699-7411039C0CCC}"/>
    <hyperlink ref="E20" r:id="rId19" xr:uid="{821E5C24-F742-4F41-8E6E-201ECF37EB6A}"/>
    <hyperlink ref="E19" r:id="rId20" xr:uid="{AEBEAA6C-6E28-1740-96A1-F38943C96C39}"/>
    <hyperlink ref="E51" r:id="rId21" xr:uid="{519E42E0-E976-B947-8D97-B5BF38AA83AF}"/>
    <hyperlink ref="E43" r:id="rId22" xr:uid="{DF6DB130-8D28-9A49-9B9C-165886BF0C3D}"/>
    <hyperlink ref="E56" r:id="rId23" xr:uid="{BF120180-7901-9249-9714-B7BB83519FF5}"/>
    <hyperlink ref="E88" r:id="rId24" xr:uid="{3AD25C42-C690-7F4B-9197-51DF6FF6D2BB}"/>
    <hyperlink ref="E89" r:id="rId25" xr:uid="{71BA7A55-1409-A643-BE43-41904E14D4AA}"/>
    <hyperlink ref="E92" r:id="rId26" xr:uid="{7F2CAA5D-B693-474E-8E76-FABEBC0CF83C}"/>
    <hyperlink ref="E84" r:id="rId27" xr:uid="{C78875C9-10F3-2A4F-99C7-DECD647320B9}"/>
    <hyperlink ref="E85" r:id="rId28" xr:uid="{DDBE0AF0-1032-B042-95CB-3B9CB47E7587}"/>
    <hyperlink ref="E57" r:id="rId29" xr:uid="{575DBDD0-D66B-4B4B-8869-20E70BFAA9A8}"/>
  </hyperlinks>
  <pageMargins left="0.7" right="0.7" top="0.75" bottom="0.75" header="0.3" footer="0.3"/>
  <legacyDrawing r:id="rId3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234B4-BC4C-CA4F-B3ED-AD82A14A7C89}">
  <dimension ref="A1:BJ43"/>
  <sheetViews>
    <sheetView showGridLines="0" zoomScaleNormal="100" workbookViewId="0">
      <pane ySplit="4" topLeftCell="A5" activePane="bottomLeft" state="frozen"/>
      <selection pane="bottomLeft" sqref="A1:K1"/>
    </sheetView>
  </sheetViews>
  <sheetFormatPr baseColWidth="10" defaultRowHeight="16" x14ac:dyDescent="0.2"/>
  <cols>
    <col min="1" max="1" width="15" customWidth="1"/>
    <col min="2" max="2" width="17" bestFit="1" customWidth="1"/>
    <col min="3" max="3" width="14.1640625" customWidth="1"/>
    <col min="4" max="4" width="10.83203125" style="1" customWidth="1"/>
    <col min="5" max="5" width="1.6640625" style="1" customWidth="1"/>
    <col min="6" max="6" width="9.1640625" style="81" bestFit="1" customWidth="1"/>
    <col min="7" max="7" width="5.83203125" style="264" bestFit="1" customWidth="1"/>
    <col min="8" max="8" width="9.1640625" style="5" bestFit="1" customWidth="1"/>
    <col min="9" max="9" width="1.6640625" style="1" customWidth="1"/>
    <col min="10" max="10" width="12.6640625" style="5" customWidth="1"/>
    <col min="11" max="11" width="11.5" style="5" bestFit="1" customWidth="1"/>
    <col min="12" max="12" width="1.83203125" style="5" customWidth="1"/>
    <col min="13" max="13" width="11.5" style="5" customWidth="1"/>
    <col min="14" max="14" width="17.83203125" style="97" customWidth="1"/>
    <col min="15" max="15" width="11.5" style="123" customWidth="1"/>
    <col min="16" max="16" width="1.6640625" style="5" customWidth="1"/>
    <col min="17" max="17" width="9.1640625" style="97" customWidth="1"/>
    <col min="18" max="18" width="8.5" style="122" customWidth="1"/>
    <col min="19" max="19" width="1.6640625" style="122" customWidth="1"/>
    <col min="20" max="20" width="9.1640625" style="97" customWidth="1"/>
    <col min="21" max="21" width="8.5" style="122" customWidth="1"/>
    <col min="22" max="22" width="1.6640625" style="122" customWidth="1"/>
    <col min="23" max="23" width="9.1640625" style="97" customWidth="1"/>
    <col min="24" max="24" width="8.5" style="46" customWidth="1"/>
    <col min="25" max="25" width="1.6640625" style="46" customWidth="1"/>
    <col min="26" max="27" width="12.83203125" style="5" customWidth="1"/>
    <col min="28" max="28" width="1.6640625" customWidth="1"/>
    <col min="29" max="29" width="7.6640625" style="123" customWidth="1"/>
    <col min="30" max="30" width="7.5" style="123" customWidth="1"/>
    <col min="31" max="32" width="7.6640625" style="123" customWidth="1"/>
    <col min="33" max="33" width="7.83203125" style="123" customWidth="1"/>
    <col min="34" max="34" width="7.6640625" style="123" customWidth="1"/>
    <col min="35" max="35" width="1.6640625" style="124" customWidth="1"/>
    <col min="36" max="41" width="7.6640625" style="123" customWidth="1"/>
    <col min="42" max="42" width="1.6640625" style="124" customWidth="1"/>
    <col min="43" max="48" width="7.6640625" style="123" customWidth="1"/>
    <col min="49" max="49" width="1.6640625" style="124" customWidth="1"/>
    <col min="50" max="55" width="7.6640625" style="123" customWidth="1"/>
    <col min="56" max="56" width="1.6640625" style="124" customWidth="1"/>
    <col min="57" max="62" width="7.6640625" style="123" customWidth="1"/>
  </cols>
  <sheetData>
    <row r="1" spans="1:62" ht="56" customHeight="1" x14ac:dyDescent="0.2">
      <c r="A1" s="784" t="s">
        <v>213</v>
      </c>
      <c r="B1" s="784"/>
      <c r="C1" s="784"/>
      <c r="D1" s="784"/>
      <c r="E1" s="784"/>
      <c r="F1" s="784"/>
      <c r="G1" s="784"/>
      <c r="H1" s="784"/>
      <c r="I1" s="784"/>
      <c r="J1" s="784"/>
      <c r="K1" s="784"/>
      <c r="L1" s="677"/>
      <c r="M1" s="664"/>
      <c r="N1" s="684"/>
      <c r="O1" s="691"/>
      <c r="P1" s="664"/>
      <c r="Q1" s="664"/>
      <c r="R1" s="664"/>
      <c r="S1" s="664"/>
    </row>
    <row r="2" spans="1:62" s="146" customFormat="1" ht="19" customHeight="1" x14ac:dyDescent="0.25">
      <c r="A2" s="713" t="s">
        <v>0</v>
      </c>
      <c r="B2" s="713" t="s">
        <v>130</v>
      </c>
      <c r="C2" s="713" t="s">
        <v>105</v>
      </c>
      <c r="D2" s="788" t="s">
        <v>204</v>
      </c>
      <c r="E2" s="661"/>
      <c r="F2" s="792" t="s">
        <v>206</v>
      </c>
      <c r="G2" s="792"/>
      <c r="H2" s="792"/>
      <c r="I2" s="270"/>
      <c r="J2" s="792" t="s">
        <v>333</v>
      </c>
      <c r="K2" s="792"/>
      <c r="L2" s="699"/>
      <c r="M2" s="792" t="s">
        <v>339</v>
      </c>
      <c r="N2" s="792"/>
      <c r="O2" s="792"/>
      <c r="P2" s="143"/>
      <c r="Q2" s="795" t="s">
        <v>198</v>
      </c>
      <c r="R2" s="795"/>
      <c r="S2" s="250"/>
      <c r="T2" s="795" t="s">
        <v>322</v>
      </c>
      <c r="U2" s="795"/>
      <c r="V2" s="250"/>
      <c r="W2" s="795" t="s">
        <v>201</v>
      </c>
      <c r="X2" s="795"/>
      <c r="Y2" s="659"/>
      <c r="Z2" s="707" t="s">
        <v>332</v>
      </c>
      <c r="AA2" s="707"/>
      <c r="AC2" s="787" t="s">
        <v>323</v>
      </c>
      <c r="AD2" s="787"/>
      <c r="AE2" s="787"/>
      <c r="AF2" s="787"/>
      <c r="AG2" s="787"/>
      <c r="AH2" s="787"/>
      <c r="AI2" s="263"/>
      <c r="AJ2" s="787" t="s">
        <v>141</v>
      </c>
      <c r="AK2" s="787"/>
      <c r="AL2" s="787"/>
      <c r="AM2" s="787"/>
      <c r="AN2" s="787"/>
      <c r="AO2" s="787"/>
      <c r="AP2" s="263"/>
      <c r="AQ2" s="787" t="s">
        <v>142</v>
      </c>
      <c r="AR2" s="787"/>
      <c r="AS2" s="787"/>
      <c r="AT2" s="787"/>
      <c r="AU2" s="787"/>
      <c r="AV2" s="787"/>
      <c r="AW2" s="263"/>
      <c r="AX2" s="787" t="s">
        <v>143</v>
      </c>
      <c r="AY2" s="787"/>
      <c r="AZ2" s="787"/>
      <c r="BA2" s="787"/>
      <c r="BB2" s="787"/>
      <c r="BC2" s="787"/>
      <c r="BD2" s="263"/>
      <c r="BE2" s="787" t="s">
        <v>144</v>
      </c>
      <c r="BF2" s="787"/>
      <c r="BG2" s="787"/>
      <c r="BH2" s="787"/>
      <c r="BI2" s="787"/>
      <c r="BJ2" s="787"/>
    </row>
    <row r="3" spans="1:62" s="260" customFormat="1" ht="19" customHeight="1" x14ac:dyDescent="0.25">
      <c r="A3" s="713"/>
      <c r="B3" s="713"/>
      <c r="C3" s="713"/>
      <c r="D3" s="788"/>
      <c r="E3" s="661"/>
      <c r="F3" s="790" t="s">
        <v>203</v>
      </c>
      <c r="G3" s="793" t="s">
        <v>202</v>
      </c>
      <c r="H3" s="707" t="s">
        <v>205</v>
      </c>
      <c r="I3" s="270"/>
      <c r="J3" s="707" t="s">
        <v>334</v>
      </c>
      <c r="K3" s="707" t="s">
        <v>335</v>
      </c>
      <c r="L3" s="674"/>
      <c r="M3" s="707" t="s">
        <v>336</v>
      </c>
      <c r="N3" s="785" t="s">
        <v>337</v>
      </c>
      <c r="O3" s="797" t="s">
        <v>338</v>
      </c>
      <c r="P3" s="144"/>
      <c r="Q3" s="796"/>
      <c r="R3" s="796"/>
      <c r="S3" s="262"/>
      <c r="T3" s="796"/>
      <c r="U3" s="796"/>
      <c r="V3" s="262"/>
      <c r="W3" s="796"/>
      <c r="X3" s="796"/>
      <c r="Y3" s="659"/>
      <c r="Z3" s="706"/>
      <c r="AA3" s="706"/>
      <c r="AC3" s="782" t="s">
        <v>136</v>
      </c>
      <c r="AD3" s="782" t="s">
        <v>145</v>
      </c>
      <c r="AE3" s="782" t="s">
        <v>146</v>
      </c>
      <c r="AF3" s="782" t="s">
        <v>147</v>
      </c>
      <c r="AG3" s="782" t="s">
        <v>148</v>
      </c>
      <c r="AH3" s="782" t="s">
        <v>137</v>
      </c>
      <c r="AJ3" s="782" t="s">
        <v>136</v>
      </c>
      <c r="AK3" s="782" t="s">
        <v>145</v>
      </c>
      <c r="AL3" s="782" t="s">
        <v>146</v>
      </c>
      <c r="AM3" s="782" t="s">
        <v>147</v>
      </c>
      <c r="AN3" s="782" t="s">
        <v>148</v>
      </c>
      <c r="AO3" s="782" t="s">
        <v>137</v>
      </c>
      <c r="AQ3" s="782" t="s">
        <v>136</v>
      </c>
      <c r="AR3" s="782" t="s">
        <v>145</v>
      </c>
      <c r="AS3" s="782" t="s">
        <v>146</v>
      </c>
      <c r="AT3" s="782" t="s">
        <v>147</v>
      </c>
      <c r="AU3" s="782" t="s">
        <v>148</v>
      </c>
      <c r="AV3" s="782" t="s">
        <v>137</v>
      </c>
      <c r="AX3" s="797" t="s">
        <v>136</v>
      </c>
      <c r="AY3" s="797" t="s">
        <v>145</v>
      </c>
      <c r="AZ3" s="797" t="s">
        <v>146</v>
      </c>
      <c r="BA3" s="797" t="s">
        <v>147</v>
      </c>
      <c r="BB3" s="797" t="s">
        <v>148</v>
      </c>
      <c r="BC3" s="797" t="s">
        <v>137</v>
      </c>
      <c r="BE3" s="797" t="s">
        <v>136</v>
      </c>
      <c r="BF3" s="797" t="s">
        <v>145</v>
      </c>
      <c r="BG3" s="797" t="s">
        <v>146</v>
      </c>
      <c r="BH3" s="797" t="s">
        <v>147</v>
      </c>
      <c r="BI3" s="797" t="s">
        <v>148</v>
      </c>
      <c r="BJ3" s="797" t="s">
        <v>137</v>
      </c>
    </row>
    <row r="4" spans="1:62" s="260" customFormat="1" ht="21" thickBot="1" x14ac:dyDescent="0.3">
      <c r="A4" s="714"/>
      <c r="B4" s="714"/>
      <c r="C4" s="714"/>
      <c r="D4" s="789"/>
      <c r="E4" s="662"/>
      <c r="F4" s="791"/>
      <c r="G4" s="794"/>
      <c r="H4" s="708"/>
      <c r="I4" s="254"/>
      <c r="J4" s="708"/>
      <c r="K4" s="708"/>
      <c r="L4" s="675"/>
      <c r="M4" s="708"/>
      <c r="N4" s="786"/>
      <c r="O4" s="783"/>
      <c r="P4" s="251"/>
      <c r="Q4" s="256" t="s">
        <v>199</v>
      </c>
      <c r="R4" s="257" t="s">
        <v>200</v>
      </c>
      <c r="S4" s="257"/>
      <c r="T4" s="256" t="s">
        <v>199</v>
      </c>
      <c r="U4" s="257" t="s">
        <v>200</v>
      </c>
      <c r="V4" s="257"/>
      <c r="W4" s="256" t="s">
        <v>199</v>
      </c>
      <c r="X4" s="257" t="s">
        <v>200</v>
      </c>
      <c r="Y4" s="257"/>
      <c r="Z4" s="658" t="s">
        <v>330</v>
      </c>
      <c r="AA4" s="658" t="s">
        <v>331</v>
      </c>
      <c r="AB4" s="258"/>
      <c r="AC4" s="783"/>
      <c r="AD4" s="783"/>
      <c r="AE4" s="783"/>
      <c r="AF4" s="783"/>
      <c r="AG4" s="783"/>
      <c r="AH4" s="783"/>
      <c r="AI4" s="259"/>
      <c r="AJ4" s="783"/>
      <c r="AK4" s="783"/>
      <c r="AL4" s="783"/>
      <c r="AM4" s="783"/>
      <c r="AN4" s="783"/>
      <c r="AO4" s="783"/>
      <c r="AP4" s="259"/>
      <c r="AQ4" s="783"/>
      <c r="AR4" s="783"/>
      <c r="AS4" s="783"/>
      <c r="AT4" s="783"/>
      <c r="AU4" s="783"/>
      <c r="AV4" s="783"/>
      <c r="AW4" s="259"/>
      <c r="AX4" s="783"/>
      <c r="AY4" s="783"/>
      <c r="AZ4" s="783"/>
      <c r="BA4" s="783"/>
      <c r="BB4" s="783"/>
      <c r="BC4" s="783"/>
      <c r="BD4" s="259"/>
      <c r="BE4" s="783"/>
      <c r="BF4" s="783"/>
      <c r="BG4" s="783"/>
      <c r="BH4" s="783"/>
      <c r="BI4" s="783"/>
      <c r="BJ4" s="783"/>
    </row>
    <row r="5" spans="1:62" s="260" customFormat="1" ht="6" customHeight="1" x14ac:dyDescent="0.25">
      <c r="A5" s="282"/>
      <c r="B5" s="282"/>
      <c r="C5" s="282"/>
      <c r="D5" s="270"/>
      <c r="E5" s="661"/>
      <c r="F5" s="272"/>
      <c r="G5" s="271"/>
      <c r="H5" s="252"/>
      <c r="I5" s="270"/>
      <c r="J5" s="660"/>
      <c r="K5" s="660"/>
      <c r="L5" s="674"/>
      <c r="M5" s="660"/>
      <c r="N5" s="663"/>
      <c r="O5" s="676"/>
      <c r="P5" s="252"/>
      <c r="Q5" s="284"/>
      <c r="R5" s="285"/>
      <c r="S5" s="285"/>
      <c r="T5" s="284"/>
      <c r="U5" s="285"/>
      <c r="V5" s="285"/>
      <c r="W5" s="284"/>
      <c r="X5" s="285"/>
      <c r="Y5" s="285"/>
      <c r="Z5" s="657"/>
      <c r="AA5" s="657"/>
      <c r="AB5" s="531"/>
      <c r="AC5" s="532"/>
      <c r="AD5" s="532"/>
      <c r="AE5" s="532"/>
      <c r="AF5" s="532"/>
      <c r="AG5" s="532"/>
      <c r="AH5" s="532"/>
      <c r="AI5" s="533"/>
      <c r="AJ5" s="532"/>
      <c r="AK5" s="532"/>
      <c r="AL5" s="532"/>
      <c r="AM5" s="532"/>
      <c r="AN5" s="532"/>
      <c r="AO5" s="532"/>
      <c r="AP5" s="533"/>
      <c r="AQ5" s="532"/>
      <c r="AR5" s="532"/>
      <c r="AS5" s="532"/>
      <c r="AT5" s="532"/>
      <c r="AU5" s="532"/>
      <c r="AV5" s="532"/>
      <c r="AW5" s="533"/>
      <c r="AX5" s="532"/>
      <c r="AY5" s="532"/>
      <c r="AZ5" s="532"/>
      <c r="BA5" s="532"/>
      <c r="BB5" s="532"/>
      <c r="BC5" s="532"/>
      <c r="BD5" s="533"/>
      <c r="BE5" s="532"/>
      <c r="BF5" s="532"/>
      <c r="BG5" s="532"/>
      <c r="BH5" s="532"/>
      <c r="BI5" s="532"/>
      <c r="BJ5" s="532"/>
    </row>
    <row r="6" spans="1:62" x14ac:dyDescent="0.2">
      <c r="A6" s="417" t="s">
        <v>2</v>
      </c>
      <c r="B6" s="417" t="s">
        <v>135</v>
      </c>
      <c r="C6" s="417" t="s">
        <v>3</v>
      </c>
      <c r="D6" s="534">
        <v>42716</v>
      </c>
      <c r="E6" s="534"/>
      <c r="F6" s="418">
        <v>0.18005787037037035</v>
      </c>
      <c r="G6" s="419">
        <v>1.0437879999999999</v>
      </c>
      <c r="H6" s="420">
        <f t="shared" ref="H6:H15" si="0">560571328/(24 * 60 * 60 * F6)</f>
        <v>36033.382271646209</v>
      </c>
      <c r="I6" s="534"/>
      <c r="J6" s="678">
        <v>14716</v>
      </c>
      <c r="K6" s="678">
        <v>472952288</v>
      </c>
      <c r="L6" s="678"/>
      <c r="M6" s="678">
        <v>470190471</v>
      </c>
      <c r="N6" s="685">
        <v>0.99579390000000001</v>
      </c>
      <c r="O6" s="692">
        <v>1.902691E-3</v>
      </c>
      <c r="P6" s="420"/>
      <c r="Q6" s="422">
        <v>0.85409729999999995</v>
      </c>
      <c r="R6" s="535">
        <f t="shared" ref="R6:R15" si="1">-10*LOG(1-Q6, 10)</f>
        <v>8.3593667120283772</v>
      </c>
      <c r="S6" s="535"/>
      <c r="T6" s="422">
        <v>0.98915750000000002</v>
      </c>
      <c r="U6" s="535">
        <f t="shared" ref="U6:U15" si="2">-10*LOG(1-T6, 10)</f>
        <v>19.648705691792014</v>
      </c>
      <c r="V6" s="535"/>
      <c r="W6" s="422"/>
      <c r="X6" s="423"/>
      <c r="Y6" s="423"/>
      <c r="Z6" s="420"/>
      <c r="AA6" s="420"/>
      <c r="AB6" s="424"/>
      <c r="AC6" s="425">
        <v>4.6169999999999996E-3</v>
      </c>
      <c r="AD6" s="425">
        <v>5.3791000000000004E-3</v>
      </c>
      <c r="AE6" s="425">
        <v>1.3999999999999999E-6</v>
      </c>
      <c r="AF6" s="425">
        <v>6.133E-4</v>
      </c>
      <c r="AG6" s="425">
        <v>8.8499999999999996E-5</v>
      </c>
      <c r="AH6" s="425">
        <v>1.9000000000000001E-4</v>
      </c>
      <c r="AI6" s="536"/>
      <c r="AJ6" s="425"/>
      <c r="AK6" s="425"/>
      <c r="AL6" s="425"/>
      <c r="AM6" s="425"/>
      <c r="AN6" s="425"/>
      <c r="AO6" s="425"/>
      <c r="AP6" s="536"/>
      <c r="AQ6" s="425"/>
      <c r="AR6" s="425"/>
      <c r="AS6" s="425"/>
      <c r="AT6" s="425"/>
      <c r="AU6" s="425"/>
      <c r="AV6" s="425"/>
      <c r="AW6" s="536"/>
      <c r="AX6" s="425"/>
      <c r="AY6" s="425"/>
      <c r="AZ6" s="425"/>
      <c r="BA6" s="425"/>
      <c r="BB6" s="425"/>
      <c r="BC6" s="425"/>
      <c r="BD6" s="536"/>
      <c r="BE6" s="425"/>
      <c r="BF6" s="425"/>
      <c r="BG6" s="425"/>
      <c r="BH6" s="425"/>
      <c r="BI6" s="425"/>
      <c r="BJ6" s="425"/>
    </row>
    <row r="7" spans="1:62" x14ac:dyDescent="0.2">
      <c r="A7" s="200" t="s">
        <v>2</v>
      </c>
      <c r="B7" s="200" t="s">
        <v>135</v>
      </c>
      <c r="C7" s="200" t="s">
        <v>94</v>
      </c>
      <c r="D7" s="201">
        <v>42758</v>
      </c>
      <c r="E7" s="201"/>
      <c r="F7" s="202">
        <v>0.17872685185185186</v>
      </c>
      <c r="G7" s="265">
        <v>1.3060639999999999</v>
      </c>
      <c r="H7" s="203">
        <f t="shared" si="0"/>
        <v>36301.730863877739</v>
      </c>
      <c r="I7" s="201"/>
      <c r="J7" s="679">
        <v>15154</v>
      </c>
      <c r="K7" s="679">
        <v>524614894</v>
      </c>
      <c r="L7" s="679"/>
      <c r="M7" s="679">
        <v>521091475</v>
      </c>
      <c r="N7" s="686">
        <v>0.99586390000000002</v>
      </c>
      <c r="O7" s="693">
        <v>7.918701E-4</v>
      </c>
      <c r="P7" s="203"/>
      <c r="Q7" s="204">
        <v>0.85495345</v>
      </c>
      <c r="R7" s="205">
        <f t="shared" si="1"/>
        <v>8.3849259663574998</v>
      </c>
      <c r="S7" s="205"/>
      <c r="T7" s="204">
        <v>0.9893691</v>
      </c>
      <c r="U7" s="205">
        <f t="shared" si="2"/>
        <v>19.734299670394361</v>
      </c>
      <c r="V7" s="205"/>
      <c r="W7" s="204">
        <v>0.99750320000000003</v>
      </c>
      <c r="X7" s="206">
        <f>-10*LOG(1-W7, 10)</f>
        <v>26.026162443427296</v>
      </c>
      <c r="Y7" s="206"/>
      <c r="Z7" s="203">
        <v>15066</v>
      </c>
      <c r="AA7" s="203">
        <v>4356</v>
      </c>
      <c r="AB7" s="207"/>
      <c r="AC7" s="208">
        <v>4.5576000000000002E-3</v>
      </c>
      <c r="AD7" s="208">
        <v>5.2921000000000001E-3</v>
      </c>
      <c r="AE7" s="208">
        <v>2.3999999999999999E-6</v>
      </c>
      <c r="AF7" s="208">
        <v>6.0950000000000002E-4</v>
      </c>
      <c r="AG7" s="208">
        <v>9.0699999999999996E-5</v>
      </c>
      <c r="AH7" s="208">
        <v>1.861E-4</v>
      </c>
      <c r="AI7" s="209"/>
      <c r="AJ7" s="208">
        <v>1.2389E-3</v>
      </c>
      <c r="AK7" s="208">
        <v>4.6739999999999998E-4</v>
      </c>
      <c r="AL7" s="208">
        <v>8.0799999999999999E-5</v>
      </c>
      <c r="AM7" s="208">
        <v>1.237E-4</v>
      </c>
      <c r="AN7" s="208">
        <v>4.9580000000000002E-4</v>
      </c>
      <c r="AO7" s="208">
        <v>8.3900000000000006E-5</v>
      </c>
      <c r="AP7" s="209"/>
      <c r="AQ7" s="208"/>
      <c r="AR7" s="208"/>
      <c r="AS7" s="208"/>
      <c r="AT7" s="208"/>
      <c r="AU7" s="208"/>
      <c r="AV7" s="208"/>
      <c r="AW7" s="209"/>
      <c r="AX7" s="208"/>
      <c r="AY7" s="208"/>
      <c r="AZ7" s="208"/>
      <c r="BA7" s="208"/>
      <c r="BB7" s="208"/>
      <c r="BC7" s="208"/>
      <c r="BD7" s="209"/>
      <c r="BE7" s="208"/>
      <c r="BF7" s="208"/>
      <c r="BG7" s="208"/>
      <c r="BH7" s="208"/>
      <c r="BI7" s="208"/>
      <c r="BJ7" s="208"/>
    </row>
    <row r="8" spans="1:62" x14ac:dyDescent="0.2">
      <c r="A8" s="200" t="s">
        <v>2</v>
      </c>
      <c r="B8" s="200" t="s">
        <v>135</v>
      </c>
      <c r="C8" s="200" t="s">
        <v>95</v>
      </c>
      <c r="D8" s="201">
        <v>42832</v>
      </c>
      <c r="E8" s="201"/>
      <c r="F8" s="202">
        <v>0.3532986111111111</v>
      </c>
      <c r="G8" s="265">
        <v>1.0605800000000001</v>
      </c>
      <c r="H8" s="203">
        <f t="shared" si="0"/>
        <v>18364.33506961507</v>
      </c>
      <c r="I8" s="201"/>
      <c r="J8" s="679">
        <v>15154</v>
      </c>
      <c r="K8" s="679">
        <v>542254192</v>
      </c>
      <c r="L8" s="679"/>
      <c r="M8" s="679">
        <v>539431976</v>
      </c>
      <c r="N8" s="686">
        <v>0.99635560000000001</v>
      </c>
      <c r="O8" s="693">
        <v>5.279134E-4</v>
      </c>
      <c r="P8" s="203"/>
      <c r="Q8" s="204">
        <v>0.86382829999999999</v>
      </c>
      <c r="R8" s="205">
        <f t="shared" si="1"/>
        <v>8.6591314066768845</v>
      </c>
      <c r="S8" s="205"/>
      <c r="T8" s="204">
        <v>0.99131650000000004</v>
      </c>
      <c r="U8" s="205">
        <f t="shared" si="2"/>
        <v>20.613051913775173</v>
      </c>
      <c r="V8" s="205"/>
      <c r="W8" s="204"/>
      <c r="X8" s="206"/>
      <c r="Y8" s="206"/>
      <c r="Z8" s="203"/>
      <c r="AA8" s="203"/>
      <c r="AB8" s="207"/>
      <c r="AC8" s="208">
        <v>4.3165E-3</v>
      </c>
      <c r="AD8" s="208">
        <v>5.5369999999999996E-4</v>
      </c>
      <c r="AE8" s="208">
        <v>2.8511999999999999E-3</v>
      </c>
      <c r="AF8" s="208">
        <v>1.4430000000000001E-4</v>
      </c>
      <c r="AG8" s="208">
        <v>5.3680000000000004E-4</v>
      </c>
      <c r="AH8" s="208">
        <v>2.7720000000000002E-4</v>
      </c>
      <c r="AI8" s="209"/>
      <c r="AJ8" s="208"/>
      <c r="AK8" s="208"/>
      <c r="AL8" s="208"/>
      <c r="AM8" s="208"/>
      <c r="AN8" s="208"/>
      <c r="AO8" s="208"/>
      <c r="AP8" s="209"/>
      <c r="AQ8" s="208"/>
      <c r="AR8" s="208"/>
      <c r="AS8" s="208"/>
      <c r="AT8" s="208"/>
      <c r="AU8" s="208"/>
      <c r="AV8" s="208"/>
      <c r="AW8" s="209"/>
      <c r="AX8" s="208"/>
      <c r="AY8" s="208"/>
      <c r="AZ8" s="208"/>
      <c r="BA8" s="208"/>
      <c r="BB8" s="208"/>
      <c r="BC8" s="208"/>
      <c r="BD8" s="209"/>
      <c r="BE8" s="208"/>
      <c r="BF8" s="208"/>
      <c r="BG8" s="208"/>
      <c r="BH8" s="208"/>
      <c r="BI8" s="208"/>
      <c r="BJ8" s="208"/>
    </row>
    <row r="9" spans="1:62" x14ac:dyDescent="0.2">
      <c r="A9" s="200" t="s">
        <v>2</v>
      </c>
      <c r="B9" s="200" t="s">
        <v>135</v>
      </c>
      <c r="C9" s="200" t="s">
        <v>96</v>
      </c>
      <c r="D9" s="201">
        <v>42860</v>
      </c>
      <c r="E9" s="201"/>
      <c r="F9" s="202">
        <v>6.0428240740740741E-2</v>
      </c>
      <c r="G9" s="265">
        <v>7.240348</v>
      </c>
      <c r="H9" s="203">
        <f t="shared" si="0"/>
        <v>107368.57460256656</v>
      </c>
      <c r="I9" s="201"/>
      <c r="J9" s="679">
        <v>15154</v>
      </c>
      <c r="K9" s="679">
        <v>542254480</v>
      </c>
      <c r="L9" s="679"/>
      <c r="M9" s="679">
        <v>539426360</v>
      </c>
      <c r="N9" s="686">
        <v>0.99635560000000001</v>
      </c>
      <c r="O9" s="693">
        <v>5.279134E-4</v>
      </c>
      <c r="P9" s="203"/>
      <c r="Q9" s="204">
        <v>0.86383389999999904</v>
      </c>
      <c r="R9" s="205">
        <f t="shared" si="1"/>
        <v>8.6593100120044291</v>
      </c>
      <c r="S9" s="205"/>
      <c r="T9" s="204">
        <v>0.99132430000000005</v>
      </c>
      <c r="U9" s="205">
        <f t="shared" si="2"/>
        <v>20.616954740157517</v>
      </c>
      <c r="V9" s="205"/>
      <c r="W9" s="204"/>
      <c r="X9" s="206"/>
      <c r="Y9" s="206"/>
      <c r="Z9" s="203"/>
      <c r="AA9" s="203"/>
      <c r="AB9" s="207"/>
      <c r="AC9" s="208">
        <v>4.2995999999999998E-3</v>
      </c>
      <c r="AD9" s="208">
        <v>5.5900000000000004E-4</v>
      </c>
      <c r="AE9" s="208">
        <v>2.8782999999999999E-3</v>
      </c>
      <c r="AF9" s="208">
        <v>1.459E-4</v>
      </c>
      <c r="AG9" s="208">
        <v>5.3149999999999996E-4</v>
      </c>
      <c r="AH9" s="208">
        <v>2.8870000000000002E-4</v>
      </c>
      <c r="AI9" s="209"/>
      <c r="AJ9" s="208"/>
      <c r="AK9" s="208"/>
      <c r="AL9" s="208"/>
      <c r="AM9" s="208"/>
      <c r="AN9" s="208"/>
      <c r="AO9" s="208"/>
      <c r="AP9" s="209"/>
      <c r="AQ9" s="208"/>
      <c r="AR9" s="208"/>
      <c r="AS9" s="208"/>
      <c r="AT9" s="208"/>
      <c r="AU9" s="208"/>
      <c r="AV9" s="208"/>
      <c r="AW9" s="209"/>
      <c r="AX9" s="208"/>
      <c r="AY9" s="208"/>
      <c r="AZ9" s="208"/>
      <c r="BA9" s="208"/>
      <c r="BB9" s="208"/>
      <c r="BC9" s="208"/>
      <c r="BD9" s="209"/>
      <c r="BE9" s="208"/>
      <c r="BF9" s="208"/>
      <c r="BG9" s="208"/>
      <c r="BH9" s="208"/>
      <c r="BI9" s="208"/>
      <c r="BJ9" s="208"/>
    </row>
    <row r="10" spans="1:62" x14ac:dyDescent="0.2">
      <c r="A10" s="200" t="s">
        <v>2</v>
      </c>
      <c r="B10" s="200" t="s">
        <v>135</v>
      </c>
      <c r="C10" s="200" t="s">
        <v>97</v>
      </c>
      <c r="D10" s="201">
        <v>42885</v>
      </c>
      <c r="E10" s="201"/>
      <c r="F10" s="202">
        <v>0.06</v>
      </c>
      <c r="G10" s="265">
        <v>7.1129160000000002</v>
      </c>
      <c r="H10" s="203">
        <f t="shared" si="0"/>
        <v>108134.90123456791</v>
      </c>
      <c r="I10" s="201"/>
      <c r="J10" s="679">
        <v>15154</v>
      </c>
      <c r="K10" s="679">
        <v>541621862</v>
      </c>
      <c r="L10" s="679"/>
      <c r="M10" s="679">
        <v>538804365</v>
      </c>
      <c r="N10" s="686">
        <v>0.99635399999999996</v>
      </c>
      <c r="O10" s="693">
        <v>5.9390259999999998E-4</v>
      </c>
      <c r="P10" s="203"/>
      <c r="Q10" s="204">
        <v>0.86465555000000005</v>
      </c>
      <c r="R10" s="205">
        <f t="shared" si="1"/>
        <v>8.6855954841799328</v>
      </c>
      <c r="S10" s="205"/>
      <c r="T10" s="204">
        <v>0.99161589999999999</v>
      </c>
      <c r="U10" s="205">
        <f t="shared" si="2"/>
        <v>20.765435503520955</v>
      </c>
      <c r="V10" s="205"/>
      <c r="W10" s="204"/>
      <c r="X10" s="206"/>
      <c r="Y10" s="206"/>
      <c r="Z10" s="203"/>
      <c r="AA10" s="203"/>
      <c r="AB10" s="207"/>
      <c r="AC10" s="208">
        <v>4.2978000000000001E-3</v>
      </c>
      <c r="AD10" s="208">
        <v>5.6190000000000005E-4</v>
      </c>
      <c r="AE10" s="208">
        <v>2.5915000000000001E-3</v>
      </c>
      <c r="AF10" s="208">
        <v>1.194E-4</v>
      </c>
      <c r="AG10" s="208">
        <v>5.0880000000000001E-4</v>
      </c>
      <c r="AH10" s="208">
        <v>2.7099999999999997E-4</v>
      </c>
      <c r="AI10" s="209"/>
      <c r="AJ10" s="208"/>
      <c r="AK10" s="208"/>
      <c r="AL10" s="208"/>
      <c r="AM10" s="208"/>
      <c r="AN10" s="208"/>
      <c r="AO10" s="208"/>
      <c r="AP10" s="209"/>
      <c r="AQ10" s="208"/>
      <c r="AR10" s="208"/>
      <c r="AS10" s="208"/>
      <c r="AT10" s="208"/>
      <c r="AU10" s="208"/>
      <c r="AV10" s="208"/>
      <c r="AW10" s="209"/>
      <c r="AX10" s="208"/>
      <c r="AY10" s="208"/>
      <c r="AZ10" s="208"/>
      <c r="BA10" s="208"/>
      <c r="BB10" s="208"/>
      <c r="BC10" s="208"/>
      <c r="BD10" s="209"/>
      <c r="BE10" s="208"/>
      <c r="BF10" s="208"/>
      <c r="BG10" s="208"/>
      <c r="BH10" s="208"/>
      <c r="BI10" s="208"/>
      <c r="BJ10" s="208"/>
    </row>
    <row r="11" spans="1:62" x14ac:dyDescent="0.2">
      <c r="A11" s="200" t="s">
        <v>2</v>
      </c>
      <c r="B11" s="200" t="s">
        <v>135</v>
      </c>
      <c r="C11" s="200" t="s">
        <v>98</v>
      </c>
      <c r="D11" s="201">
        <v>42914</v>
      </c>
      <c r="E11" s="201"/>
      <c r="F11" s="202">
        <v>6.0138888888888888E-2</v>
      </c>
      <c r="G11" s="265">
        <v>7.1600599999999996</v>
      </c>
      <c r="H11" s="203">
        <f t="shared" si="0"/>
        <v>107885.16705157813</v>
      </c>
      <c r="I11" s="201"/>
      <c r="J11" s="679">
        <v>15154</v>
      </c>
      <c r="K11" s="679">
        <v>544987048</v>
      </c>
      <c r="L11" s="679"/>
      <c r="M11" s="679">
        <v>541947484</v>
      </c>
      <c r="N11" s="686">
        <v>0.99600770000000005</v>
      </c>
      <c r="O11" s="693">
        <v>6.5989179999999996E-4</v>
      </c>
      <c r="P11" s="203"/>
      <c r="Q11" s="204">
        <v>0.86604700000000001</v>
      </c>
      <c r="R11" s="205">
        <f t="shared" si="1"/>
        <v>8.7304755552455937</v>
      </c>
      <c r="S11" s="205"/>
      <c r="T11" s="204">
        <v>0.99151270000000002</v>
      </c>
      <c r="U11" s="205">
        <f t="shared" si="2"/>
        <v>20.712304465753334</v>
      </c>
      <c r="V11" s="205"/>
      <c r="W11" s="204">
        <v>0.9979015</v>
      </c>
      <c r="X11" s="206">
        <f>-10*LOG(1-W11, 10)</f>
        <v>26.780910264524902</v>
      </c>
      <c r="Y11" s="206"/>
      <c r="Z11" s="203">
        <v>18512</v>
      </c>
      <c r="AA11" s="203">
        <v>3855</v>
      </c>
      <c r="AB11" s="207"/>
      <c r="AC11" s="208">
        <v>4.3569999999999998E-3</v>
      </c>
      <c r="AD11" s="208">
        <v>5.5210000000000003E-4</v>
      </c>
      <c r="AE11" s="208">
        <v>2.7533000000000002E-3</v>
      </c>
      <c r="AF11" s="208">
        <v>1.01E-4</v>
      </c>
      <c r="AG11" s="208">
        <v>5.3709999999999999E-4</v>
      </c>
      <c r="AH11" s="208">
        <v>2.6209999999999997E-4</v>
      </c>
      <c r="AI11" s="209"/>
      <c r="AJ11" s="208">
        <v>1.0424E-3</v>
      </c>
      <c r="AK11" s="208">
        <v>2.9940000000000001E-4</v>
      </c>
      <c r="AL11" s="208">
        <v>1.4139999999999999E-4</v>
      </c>
      <c r="AM11" s="208">
        <v>5.5300000000000002E-5</v>
      </c>
      <c r="AN11" s="208">
        <v>5.1440000000000004E-4</v>
      </c>
      <c r="AO11" s="208">
        <v>7.6500000000000003E-5</v>
      </c>
      <c r="AP11" s="209"/>
      <c r="AQ11" s="208"/>
      <c r="AR11" s="208"/>
      <c r="AS11" s="208"/>
      <c r="AT11" s="208"/>
      <c r="AU11" s="208"/>
      <c r="AV11" s="208"/>
      <c r="AW11" s="209"/>
      <c r="AX11" s="208"/>
      <c r="AY11" s="208"/>
      <c r="AZ11" s="208"/>
      <c r="BA11" s="208"/>
      <c r="BB11" s="208"/>
      <c r="BC11" s="208"/>
      <c r="BD11" s="209"/>
      <c r="BE11" s="208"/>
      <c r="BF11" s="208"/>
      <c r="BG11" s="208"/>
      <c r="BH11" s="208"/>
      <c r="BI11" s="208"/>
      <c r="BJ11" s="208"/>
    </row>
    <row r="12" spans="1:62" x14ac:dyDescent="0.2">
      <c r="A12" s="200" t="s">
        <v>2</v>
      </c>
      <c r="B12" s="200" t="s">
        <v>135</v>
      </c>
      <c r="C12" s="200" t="s">
        <v>99</v>
      </c>
      <c r="D12" s="201">
        <v>42976</v>
      </c>
      <c r="E12" s="201"/>
      <c r="F12" s="202">
        <v>5.288194444444444E-2</v>
      </c>
      <c r="G12" s="265">
        <v>4.3703279999999998</v>
      </c>
      <c r="H12" s="203">
        <f t="shared" si="0"/>
        <v>122690.1571459838</v>
      </c>
      <c r="I12" s="201"/>
      <c r="J12" s="679">
        <v>15154</v>
      </c>
      <c r="K12" s="679">
        <v>549296032</v>
      </c>
      <c r="L12" s="679"/>
      <c r="M12" s="679">
        <v>546297747</v>
      </c>
      <c r="N12" s="686">
        <v>0.99582979999999999</v>
      </c>
      <c r="O12" s="693">
        <v>0</v>
      </c>
      <c r="P12" s="203"/>
      <c r="Q12" s="204">
        <v>0.87883770000000005</v>
      </c>
      <c r="R12" s="205">
        <f t="shared" si="1"/>
        <v>9.1663249113459653</v>
      </c>
      <c r="S12" s="205"/>
      <c r="T12" s="204">
        <v>0.99371569999999998</v>
      </c>
      <c r="U12" s="205">
        <f t="shared" si="2"/>
        <v>22.017430907812244</v>
      </c>
      <c r="V12" s="205"/>
      <c r="W12" s="204"/>
      <c r="X12" s="206"/>
      <c r="Y12" s="206"/>
      <c r="Z12" s="203"/>
      <c r="AA12" s="203"/>
      <c r="AB12" s="207"/>
      <c r="AC12" s="208">
        <v>4.1507999999999996E-3</v>
      </c>
      <c r="AD12" s="208">
        <v>1.4917000000000001E-3</v>
      </c>
      <c r="AE12" s="208">
        <v>8.7200000000000005E-5</v>
      </c>
      <c r="AF12" s="208">
        <v>8.0799999999999999E-5</v>
      </c>
      <c r="AG12" s="208">
        <v>3.1720000000000001E-4</v>
      </c>
      <c r="AH12" s="208">
        <v>2.109E-4</v>
      </c>
      <c r="AI12" s="209"/>
      <c r="AJ12" s="208"/>
      <c r="AK12" s="208"/>
      <c r="AL12" s="208"/>
      <c r="AM12" s="208"/>
      <c r="AN12" s="208"/>
      <c r="AO12" s="208"/>
      <c r="AP12" s="209"/>
      <c r="AQ12" s="208"/>
      <c r="AR12" s="208"/>
      <c r="AS12" s="208"/>
      <c r="AT12" s="208"/>
      <c r="AU12" s="208"/>
      <c r="AV12" s="208"/>
      <c r="AW12" s="209"/>
      <c r="AX12" s="208"/>
      <c r="AY12" s="208"/>
      <c r="AZ12" s="208"/>
      <c r="BA12" s="208"/>
      <c r="BB12" s="208"/>
      <c r="BC12" s="208"/>
      <c r="BD12" s="209"/>
      <c r="BE12" s="208"/>
      <c r="BF12" s="208"/>
      <c r="BG12" s="208"/>
      <c r="BH12" s="208"/>
      <c r="BI12" s="208"/>
      <c r="BJ12" s="208"/>
    </row>
    <row r="13" spans="1:62" x14ac:dyDescent="0.2">
      <c r="A13" s="200" t="s">
        <v>2</v>
      </c>
      <c r="B13" s="200" t="s">
        <v>135</v>
      </c>
      <c r="C13" s="200" t="s">
        <v>100</v>
      </c>
      <c r="D13" s="201">
        <v>43041</v>
      </c>
      <c r="E13" s="201"/>
      <c r="F13" s="202">
        <v>5.3692129629629631E-2</v>
      </c>
      <c r="G13" s="265">
        <v>5.4091319999999996</v>
      </c>
      <c r="H13" s="203">
        <f t="shared" si="0"/>
        <v>120838.82905798663</v>
      </c>
      <c r="I13" s="201"/>
      <c r="J13" s="679">
        <v>15154</v>
      </c>
      <c r="K13" s="679">
        <v>549749819</v>
      </c>
      <c r="L13" s="679"/>
      <c r="M13" s="679">
        <v>547277515</v>
      </c>
      <c r="N13" s="686">
        <v>0.99587709999999996</v>
      </c>
      <c r="O13" s="693">
        <v>0</v>
      </c>
      <c r="P13" s="203"/>
      <c r="Q13" s="204">
        <v>0.88086715000000004</v>
      </c>
      <c r="R13" s="205">
        <f t="shared" si="1"/>
        <v>9.2396846852059156</v>
      </c>
      <c r="S13" s="205"/>
      <c r="T13" s="204">
        <v>0.99371664999999998</v>
      </c>
      <c r="U13" s="205">
        <f t="shared" si="2"/>
        <v>22.018087482046237</v>
      </c>
      <c r="V13" s="205"/>
      <c r="W13" s="204"/>
      <c r="X13" s="206"/>
      <c r="Y13" s="206"/>
      <c r="Z13" s="203"/>
      <c r="AA13" s="203"/>
      <c r="AB13" s="207"/>
      <c r="AC13" s="208">
        <v>4.1857999999999999E-3</v>
      </c>
      <c r="AD13" s="208">
        <v>1.5359E-3</v>
      </c>
      <c r="AE13" s="208">
        <v>6.0800000000000001E-5</v>
      </c>
      <c r="AF13" s="208">
        <v>7.2700000000000005E-5</v>
      </c>
      <c r="AG13" s="208">
        <v>2.8580000000000001E-4</v>
      </c>
      <c r="AH13" s="208">
        <v>1.7699999999999999E-4</v>
      </c>
      <c r="AI13" s="209"/>
      <c r="AJ13" s="208"/>
      <c r="AK13" s="208"/>
      <c r="AL13" s="208"/>
      <c r="AM13" s="208"/>
      <c r="AN13" s="208"/>
      <c r="AO13" s="208"/>
      <c r="AP13" s="209"/>
      <c r="AQ13" s="208"/>
      <c r="AR13" s="208"/>
      <c r="AS13" s="208"/>
      <c r="AT13" s="208"/>
      <c r="AU13" s="208"/>
      <c r="AV13" s="208"/>
      <c r="AW13" s="209"/>
      <c r="AX13" s="208"/>
      <c r="AY13" s="208"/>
      <c r="AZ13" s="208"/>
      <c r="BA13" s="208"/>
      <c r="BB13" s="208"/>
      <c r="BC13" s="208"/>
      <c r="BD13" s="209"/>
      <c r="BE13" s="208"/>
      <c r="BF13" s="208"/>
      <c r="BG13" s="208"/>
      <c r="BH13" s="208"/>
      <c r="BI13" s="208"/>
      <c r="BJ13" s="208"/>
    </row>
    <row r="14" spans="1:62" x14ac:dyDescent="0.2">
      <c r="A14" s="200" t="s">
        <v>2</v>
      </c>
      <c r="B14" s="200" t="s">
        <v>135</v>
      </c>
      <c r="C14" s="200" t="s">
        <v>101</v>
      </c>
      <c r="D14" s="201">
        <v>43235</v>
      </c>
      <c r="E14" s="201"/>
      <c r="F14" s="202">
        <v>5.1967592592592593E-2</v>
      </c>
      <c r="G14" s="265">
        <v>4.4970359999999996</v>
      </c>
      <c r="H14" s="203">
        <f t="shared" si="0"/>
        <v>124848.84810690423</v>
      </c>
      <c r="I14" s="201"/>
      <c r="J14" s="679">
        <v>15154</v>
      </c>
      <c r="K14" s="679">
        <v>551273538</v>
      </c>
      <c r="L14" s="679"/>
      <c r="M14" s="679">
        <v>548733589</v>
      </c>
      <c r="N14" s="686">
        <v>0.99588239999999995</v>
      </c>
      <c r="O14" s="693">
        <v>0</v>
      </c>
      <c r="P14" s="203"/>
      <c r="Q14" s="204">
        <v>0.87927349999999904</v>
      </c>
      <c r="R14" s="205">
        <f t="shared" si="1"/>
        <v>9.1819738988142614</v>
      </c>
      <c r="S14" s="205"/>
      <c r="T14" s="204">
        <v>0.99361600000000005</v>
      </c>
      <c r="U14" s="205">
        <f t="shared" si="2"/>
        <v>21.949071216573305</v>
      </c>
      <c r="V14" s="205"/>
      <c r="W14" s="204"/>
      <c r="X14" s="206"/>
      <c r="Y14" s="206"/>
      <c r="Z14" s="203"/>
      <c r="AA14" s="203"/>
      <c r="AB14" s="207"/>
      <c r="AC14" s="208">
        <v>4.1958999999999998E-3</v>
      </c>
      <c r="AD14" s="208">
        <v>1.5904999999999999E-3</v>
      </c>
      <c r="AE14" s="208">
        <v>6.6099999999999994E-5</v>
      </c>
      <c r="AF14" s="208">
        <v>8.2899999999999996E-5</v>
      </c>
      <c r="AG14" s="208">
        <v>2.9720000000000001E-4</v>
      </c>
      <c r="AH14" s="208">
        <v>1.9469999999999999E-4</v>
      </c>
      <c r="AI14" s="209"/>
      <c r="AJ14" s="208"/>
      <c r="AK14" s="208"/>
      <c r="AL14" s="208"/>
      <c r="AM14" s="208"/>
      <c r="AN14" s="208"/>
      <c r="AO14" s="208"/>
      <c r="AP14" s="209"/>
      <c r="AQ14" s="208"/>
      <c r="AR14" s="208"/>
      <c r="AS14" s="208"/>
      <c r="AT14" s="208"/>
      <c r="AU14" s="208"/>
      <c r="AV14" s="208"/>
      <c r="AW14" s="209"/>
      <c r="AX14" s="208"/>
      <c r="AY14" s="208"/>
      <c r="AZ14" s="208"/>
      <c r="BA14" s="208"/>
      <c r="BB14" s="208"/>
      <c r="BC14" s="208"/>
      <c r="BD14" s="209"/>
      <c r="BE14" s="208"/>
      <c r="BF14" s="208"/>
      <c r="BG14" s="208"/>
      <c r="BH14" s="208"/>
      <c r="BI14" s="208"/>
      <c r="BJ14" s="208"/>
    </row>
    <row r="15" spans="1:62" x14ac:dyDescent="0.2">
      <c r="A15" s="368" t="s">
        <v>2</v>
      </c>
      <c r="B15" s="368" t="s">
        <v>135</v>
      </c>
      <c r="C15" s="368" t="s">
        <v>127</v>
      </c>
      <c r="D15" s="428">
        <v>43325</v>
      </c>
      <c r="E15" s="428"/>
      <c r="F15" s="369">
        <v>5.2152777777777777E-2</v>
      </c>
      <c r="G15" s="370">
        <v>4.4584159999999997</v>
      </c>
      <c r="H15" s="371">
        <f t="shared" si="0"/>
        <v>124405.53217931646</v>
      </c>
      <c r="I15" s="428"/>
      <c r="J15" s="680">
        <v>15154</v>
      </c>
      <c r="K15" s="680">
        <v>549862433</v>
      </c>
      <c r="L15" s="680"/>
      <c r="M15" s="680">
        <v>546380743</v>
      </c>
      <c r="N15" s="687">
        <v>0.99592939999999996</v>
      </c>
      <c r="O15" s="694">
        <v>3.9593510000000002E-4</v>
      </c>
      <c r="P15" s="371"/>
      <c r="Q15" s="373">
        <v>0.87906289999999998</v>
      </c>
      <c r="R15" s="429">
        <f t="shared" si="1"/>
        <v>9.1744044972956331</v>
      </c>
      <c r="S15" s="429"/>
      <c r="T15" s="373">
        <v>0.99361600000000005</v>
      </c>
      <c r="U15" s="429">
        <f t="shared" si="2"/>
        <v>21.949071216573305</v>
      </c>
      <c r="V15" s="429"/>
      <c r="W15" s="373">
        <v>0.99809579999999998</v>
      </c>
      <c r="X15" s="374">
        <f>-10*LOG(1-W15, 10)</f>
        <v>27.20287439179069</v>
      </c>
      <c r="Y15" s="374"/>
      <c r="Z15" s="371">
        <v>18205</v>
      </c>
      <c r="AA15" s="371">
        <v>3374</v>
      </c>
      <c r="AB15" s="325"/>
      <c r="AC15" s="326">
        <v>4.2950000000000002E-3</v>
      </c>
      <c r="AD15" s="326">
        <v>1.2248000000000001E-3</v>
      </c>
      <c r="AE15" s="326">
        <v>1.193E-4</v>
      </c>
      <c r="AF15" s="326">
        <v>8.3900000000000006E-5</v>
      </c>
      <c r="AG15" s="326">
        <v>4.1800000000000002E-4</v>
      </c>
      <c r="AH15" s="326">
        <v>2.2259999999999999E-4</v>
      </c>
      <c r="AI15" s="430"/>
      <c r="AJ15" s="326">
        <v>9.1180000000000005E-4</v>
      </c>
      <c r="AK15" s="326">
        <v>3.1470000000000001E-4</v>
      </c>
      <c r="AL15" s="326">
        <v>1.181E-4</v>
      </c>
      <c r="AM15" s="326">
        <v>5.0699999999999999E-5</v>
      </c>
      <c r="AN15" s="326">
        <v>5.1650000000000003E-4</v>
      </c>
      <c r="AO15" s="326">
        <v>6.8100000000000002E-5</v>
      </c>
      <c r="AP15" s="430"/>
      <c r="AQ15" s="326"/>
      <c r="AR15" s="326"/>
      <c r="AS15" s="326"/>
      <c r="AT15" s="326"/>
      <c r="AU15" s="326"/>
      <c r="AV15" s="326"/>
      <c r="AW15" s="430"/>
      <c r="AX15" s="326"/>
      <c r="AY15" s="326"/>
      <c r="AZ15" s="326"/>
      <c r="BA15" s="326"/>
      <c r="BB15" s="326"/>
      <c r="BC15" s="326"/>
      <c r="BD15" s="430"/>
      <c r="BE15" s="326"/>
      <c r="BF15" s="326"/>
      <c r="BG15" s="326"/>
      <c r="BH15" s="326"/>
      <c r="BI15" s="326"/>
      <c r="BJ15" s="326"/>
    </row>
    <row r="16" spans="1:62" s="106" customFormat="1" ht="6" customHeight="1" x14ac:dyDescent="0.2">
      <c r="A16" s="434"/>
      <c r="B16" s="434"/>
      <c r="C16" s="434"/>
      <c r="D16" s="435"/>
      <c r="E16" s="435"/>
      <c r="F16" s="436"/>
      <c r="G16" s="437"/>
      <c r="H16" s="438"/>
      <c r="I16" s="435"/>
      <c r="J16" s="681"/>
      <c r="K16" s="681"/>
      <c r="L16" s="681"/>
      <c r="M16" s="681"/>
      <c r="N16" s="688"/>
      <c r="O16" s="695"/>
      <c r="P16" s="438"/>
      <c r="Q16" s="439"/>
      <c r="R16" s="440"/>
      <c r="S16" s="440"/>
      <c r="T16" s="439"/>
      <c r="U16" s="440"/>
      <c r="V16" s="440"/>
      <c r="W16" s="439"/>
      <c r="X16" s="441"/>
      <c r="Y16" s="441"/>
      <c r="Z16" s="438"/>
      <c r="AA16" s="438"/>
      <c r="AB16" s="327"/>
      <c r="AC16" s="442"/>
      <c r="AD16" s="442"/>
      <c r="AE16" s="442"/>
      <c r="AF16" s="442"/>
      <c r="AG16" s="442"/>
      <c r="AH16" s="442"/>
      <c r="AI16" s="443"/>
      <c r="AJ16" s="442"/>
      <c r="AK16" s="442"/>
      <c r="AL16" s="442"/>
      <c r="AM16" s="442"/>
      <c r="AN16" s="442"/>
      <c r="AO16" s="442"/>
      <c r="AP16" s="443"/>
      <c r="AQ16" s="442"/>
      <c r="AR16" s="442"/>
      <c r="AS16" s="442"/>
      <c r="AT16" s="442"/>
      <c r="AU16" s="442"/>
      <c r="AV16" s="442"/>
      <c r="AW16" s="443"/>
      <c r="AX16" s="442"/>
      <c r="AY16" s="442"/>
      <c r="AZ16" s="442"/>
      <c r="BA16" s="442"/>
      <c r="BB16" s="442"/>
      <c r="BC16" s="442"/>
      <c r="BD16" s="443"/>
      <c r="BE16" s="442"/>
      <c r="BF16" s="442"/>
      <c r="BG16" s="442"/>
      <c r="BH16" s="442"/>
      <c r="BI16" s="442"/>
      <c r="BJ16" s="442"/>
    </row>
    <row r="17" spans="1:62" x14ac:dyDescent="0.2">
      <c r="A17" s="426" t="s">
        <v>74</v>
      </c>
      <c r="B17" s="426" t="s">
        <v>135</v>
      </c>
      <c r="C17" s="426" t="s">
        <v>42</v>
      </c>
      <c r="D17" s="444">
        <v>43062</v>
      </c>
      <c r="E17" s="444"/>
      <c r="F17" s="378"/>
      <c r="G17" s="379"/>
      <c r="H17" s="380"/>
      <c r="I17" s="444"/>
      <c r="J17" s="682">
        <v>15154</v>
      </c>
      <c r="K17" s="682">
        <v>549728722</v>
      </c>
      <c r="L17" s="682"/>
      <c r="M17" s="682">
        <v>547165872</v>
      </c>
      <c r="N17" s="689">
        <v>0.99575049999999998</v>
      </c>
      <c r="O17" s="696">
        <v>0</v>
      </c>
      <c r="P17" s="380"/>
      <c r="Q17" s="382">
        <v>0.88062525000000003</v>
      </c>
      <c r="R17" s="445">
        <f t="shared" ref="R17:R27" si="3">-10*LOG(1-Q17, 10)</f>
        <v>9.2308752492638924</v>
      </c>
      <c r="S17" s="445"/>
      <c r="T17" s="382">
        <v>0.99371410000000004</v>
      </c>
      <c r="U17" s="445">
        <f t="shared" ref="U17:U27" si="4">-10*LOG(1-T17, 10)</f>
        <v>22.016325322897494</v>
      </c>
      <c r="V17" s="445"/>
      <c r="W17" s="382"/>
      <c r="X17" s="383"/>
      <c r="Y17" s="383"/>
      <c r="Z17" s="380"/>
      <c r="AA17" s="380"/>
      <c r="AB17" s="377"/>
      <c r="AC17" s="384">
        <v>4.1894999999999996E-3</v>
      </c>
      <c r="AD17" s="384">
        <v>1.5428E-3</v>
      </c>
      <c r="AE17" s="384">
        <v>6.5699999999999998E-5</v>
      </c>
      <c r="AF17" s="384">
        <v>7.6500000000000003E-5</v>
      </c>
      <c r="AG17" s="384">
        <v>2.8370000000000001E-4</v>
      </c>
      <c r="AH17" s="384">
        <v>1.8100000000000001E-4</v>
      </c>
      <c r="AI17" s="446"/>
      <c r="AJ17" s="384"/>
      <c r="AK17" s="384"/>
      <c r="AL17" s="384"/>
      <c r="AM17" s="384"/>
      <c r="AN17" s="384"/>
      <c r="AO17" s="384"/>
      <c r="AP17" s="446"/>
      <c r="AQ17" s="384"/>
      <c r="AR17" s="384"/>
      <c r="AS17" s="384"/>
      <c r="AT17" s="384"/>
      <c r="AU17" s="384"/>
      <c r="AV17" s="384"/>
      <c r="AW17" s="446"/>
      <c r="AX17" s="384"/>
      <c r="AY17" s="384"/>
      <c r="AZ17" s="384"/>
      <c r="BA17" s="384"/>
      <c r="BB17" s="384"/>
      <c r="BC17" s="384"/>
      <c r="BD17" s="446"/>
      <c r="BE17" s="384"/>
      <c r="BF17" s="384"/>
      <c r="BG17" s="384"/>
      <c r="BH17" s="384"/>
      <c r="BI17" s="384"/>
      <c r="BJ17" s="384"/>
    </row>
    <row r="18" spans="1:62" x14ac:dyDescent="0.2">
      <c r="A18" s="210" t="s">
        <v>74</v>
      </c>
      <c r="B18" s="210" t="s">
        <v>135</v>
      </c>
      <c r="C18" s="210" t="s">
        <v>85</v>
      </c>
      <c r="D18" s="211">
        <v>43182</v>
      </c>
      <c r="E18" s="211"/>
      <c r="F18" s="212">
        <v>6.6851851851851855E-3</v>
      </c>
      <c r="G18" s="266">
        <v>4.8007799999999996</v>
      </c>
      <c r="H18" s="213">
        <f>560571328/(24 * 60 * 60 * F18)</f>
        <v>970518.22714681434</v>
      </c>
      <c r="I18" s="211"/>
      <c r="J18" s="683">
        <v>15154</v>
      </c>
      <c r="K18" s="683">
        <v>549749772</v>
      </c>
      <c r="L18" s="683"/>
      <c r="M18" s="683">
        <v>547310035</v>
      </c>
      <c r="N18" s="690">
        <v>0.99588449999999995</v>
      </c>
      <c r="O18" s="697">
        <v>0</v>
      </c>
      <c r="P18" s="213"/>
      <c r="Q18" s="214">
        <v>0.88080484999999997</v>
      </c>
      <c r="R18" s="215">
        <f t="shared" si="3"/>
        <v>9.2374141549418365</v>
      </c>
      <c r="S18" s="215"/>
      <c r="T18" s="214">
        <v>0.99370499999999995</v>
      </c>
      <c r="U18" s="215">
        <f t="shared" si="4"/>
        <v>22.010042655561151</v>
      </c>
      <c r="V18" s="215"/>
      <c r="W18" s="214"/>
      <c r="X18" s="216"/>
      <c r="Y18" s="216"/>
      <c r="Z18" s="213"/>
      <c r="AA18" s="213"/>
      <c r="AB18" s="217"/>
      <c r="AC18" s="218">
        <v>4.1869000000000003E-3</v>
      </c>
      <c r="AD18" s="218">
        <v>1.5437000000000001E-3</v>
      </c>
      <c r="AE18" s="218">
        <v>6.3899999999999995E-5</v>
      </c>
      <c r="AF18" s="218">
        <v>7.7200000000000006E-5</v>
      </c>
      <c r="AG18" s="218">
        <v>2.8800000000000001E-4</v>
      </c>
      <c r="AH18" s="218">
        <v>1.829E-4</v>
      </c>
      <c r="AI18" s="219"/>
      <c r="AJ18" s="218"/>
      <c r="AK18" s="218"/>
      <c r="AL18" s="218"/>
      <c r="AM18" s="218"/>
      <c r="AN18" s="218"/>
      <c r="AO18" s="218"/>
      <c r="AP18" s="219"/>
      <c r="AQ18" s="218"/>
      <c r="AR18" s="218"/>
      <c r="AS18" s="218"/>
      <c r="AT18" s="218"/>
      <c r="AU18" s="218"/>
      <c r="AV18" s="218"/>
      <c r="AW18" s="219"/>
      <c r="AX18" s="218"/>
      <c r="AY18" s="218"/>
      <c r="AZ18" s="218"/>
      <c r="BA18" s="218"/>
      <c r="BB18" s="218"/>
      <c r="BC18" s="218"/>
      <c r="BD18" s="219"/>
      <c r="BE18" s="218"/>
      <c r="BF18" s="218"/>
      <c r="BG18" s="218"/>
      <c r="BH18" s="218"/>
      <c r="BI18" s="218"/>
      <c r="BJ18" s="218"/>
    </row>
    <row r="19" spans="1:62" x14ac:dyDescent="0.2">
      <c r="A19" s="210" t="s">
        <v>74</v>
      </c>
      <c r="B19" s="210" t="s">
        <v>135</v>
      </c>
      <c r="C19" s="210" t="s">
        <v>75</v>
      </c>
      <c r="D19" s="211">
        <v>43249</v>
      </c>
      <c r="E19" s="211"/>
      <c r="F19" s="212"/>
      <c r="G19" s="266"/>
      <c r="H19" s="213"/>
      <c r="I19" s="211"/>
      <c r="J19" s="683">
        <v>15154</v>
      </c>
      <c r="K19" s="683">
        <v>551271630</v>
      </c>
      <c r="L19" s="683"/>
      <c r="M19" s="683">
        <v>548782622</v>
      </c>
      <c r="N19" s="690">
        <v>0.99588500000000002</v>
      </c>
      <c r="O19" s="697">
        <v>0</v>
      </c>
      <c r="P19" s="213"/>
      <c r="Q19" s="214">
        <v>0.87916855000000005</v>
      </c>
      <c r="R19" s="215">
        <f t="shared" si="3"/>
        <v>9.1782001286905111</v>
      </c>
      <c r="S19" s="215"/>
      <c r="T19" s="214">
        <v>0.99360864999999998</v>
      </c>
      <c r="U19" s="215">
        <f t="shared" si="4"/>
        <v>21.944073991770523</v>
      </c>
      <c r="V19" s="215"/>
      <c r="W19" s="214"/>
      <c r="X19" s="216"/>
      <c r="Y19" s="216"/>
      <c r="Z19" s="213"/>
      <c r="AA19" s="213"/>
      <c r="AB19" s="217"/>
      <c r="AC19" s="218">
        <v>4.1948999999999997E-3</v>
      </c>
      <c r="AD19" s="218">
        <v>1.5929E-3</v>
      </c>
      <c r="AE19" s="218">
        <v>6.9800000000000003E-5</v>
      </c>
      <c r="AF19" s="218">
        <v>8.2700000000000004E-5</v>
      </c>
      <c r="AG19" s="218">
        <v>2.965E-4</v>
      </c>
      <c r="AH19" s="218">
        <v>2.0159999999999999E-4</v>
      </c>
      <c r="AI19" s="219"/>
      <c r="AJ19" s="218"/>
      <c r="AK19" s="218"/>
      <c r="AL19" s="218"/>
      <c r="AM19" s="218"/>
      <c r="AN19" s="218"/>
      <c r="AO19" s="218"/>
      <c r="AP19" s="219"/>
      <c r="AQ19" s="218"/>
      <c r="AR19" s="218"/>
      <c r="AS19" s="218"/>
      <c r="AT19" s="218"/>
      <c r="AU19" s="218"/>
      <c r="AV19" s="218"/>
      <c r="AW19" s="219"/>
      <c r="AX19" s="218"/>
      <c r="AY19" s="218"/>
      <c r="AZ19" s="218"/>
      <c r="BA19" s="218"/>
      <c r="BB19" s="218"/>
      <c r="BC19" s="218"/>
      <c r="BD19" s="219"/>
      <c r="BE19" s="218"/>
      <c r="BF19" s="218"/>
      <c r="BG19" s="218"/>
      <c r="BH19" s="218"/>
      <c r="BI19" s="218"/>
      <c r="BJ19" s="218"/>
    </row>
    <row r="20" spans="1:62" x14ac:dyDescent="0.2">
      <c r="A20" s="210" t="s">
        <v>74</v>
      </c>
      <c r="B20" s="210" t="s">
        <v>135</v>
      </c>
      <c r="C20" s="210" t="s">
        <v>120</v>
      </c>
      <c r="D20" s="211">
        <v>43294</v>
      </c>
      <c r="E20" s="211"/>
      <c r="F20" s="212">
        <v>4.0508101851851859E-3</v>
      </c>
      <c r="G20" s="266">
        <v>1.602792</v>
      </c>
      <c r="H20" s="213">
        <f t="shared" ref="H20:H27" si="5">560571328/(24 * 60 * 60 * F20)</f>
        <v>1601678.1279465125</v>
      </c>
      <c r="I20" s="211"/>
      <c r="J20" s="683">
        <v>15154</v>
      </c>
      <c r="K20" s="683">
        <v>549641501</v>
      </c>
      <c r="L20" s="683"/>
      <c r="M20" s="683">
        <v>546976451</v>
      </c>
      <c r="N20" s="690">
        <v>0.99595060000000002</v>
      </c>
      <c r="O20" s="697">
        <v>0</v>
      </c>
      <c r="P20" s="213"/>
      <c r="Q20" s="214">
        <v>0.88034230000000002</v>
      </c>
      <c r="R20" s="215">
        <f t="shared" si="3"/>
        <v>9.2205934920338457</v>
      </c>
      <c r="S20" s="215"/>
      <c r="T20" s="214">
        <v>0.99361275000000004</v>
      </c>
      <c r="U20" s="215">
        <f t="shared" si="4"/>
        <v>21.94686085016961</v>
      </c>
      <c r="V20" s="215"/>
      <c r="W20" s="214"/>
      <c r="X20" s="216"/>
      <c r="Y20" s="216"/>
      <c r="Z20" s="213"/>
      <c r="AA20" s="213"/>
      <c r="AB20" s="217"/>
      <c r="AC20" s="218">
        <v>4.4145E-3</v>
      </c>
      <c r="AD20" s="218">
        <v>1.2949000000000001E-3</v>
      </c>
      <c r="AE20" s="218">
        <v>8.7800000000000006E-5</v>
      </c>
      <c r="AF20" s="218">
        <v>7.5799999999999999E-5</v>
      </c>
      <c r="AG20" s="218">
        <v>3.9980000000000001E-4</v>
      </c>
      <c r="AH20" s="218">
        <v>1.928E-4</v>
      </c>
      <c r="AI20" s="219"/>
      <c r="AJ20" s="218"/>
      <c r="AK20" s="218"/>
      <c r="AL20" s="218"/>
      <c r="AM20" s="218"/>
      <c r="AN20" s="218"/>
      <c r="AO20" s="218"/>
      <c r="AP20" s="219"/>
      <c r="AQ20" s="218"/>
      <c r="AR20" s="218"/>
      <c r="AS20" s="218"/>
      <c r="AT20" s="218"/>
      <c r="AU20" s="218"/>
      <c r="AV20" s="218"/>
      <c r="AW20" s="219"/>
      <c r="AX20" s="218"/>
      <c r="AY20" s="218"/>
      <c r="AZ20" s="218"/>
      <c r="BA20" s="218"/>
      <c r="BB20" s="218"/>
      <c r="BC20" s="218"/>
      <c r="BD20" s="219"/>
      <c r="BE20" s="218"/>
      <c r="BF20" s="218"/>
      <c r="BG20" s="218"/>
      <c r="BH20" s="218"/>
      <c r="BI20" s="218"/>
      <c r="BJ20" s="218"/>
    </row>
    <row r="21" spans="1:62" x14ac:dyDescent="0.2">
      <c r="A21" s="210" t="s">
        <v>74</v>
      </c>
      <c r="B21" s="210" t="s">
        <v>135</v>
      </c>
      <c r="C21" s="210" t="s">
        <v>106</v>
      </c>
      <c r="D21" s="211">
        <v>43350</v>
      </c>
      <c r="E21" s="211"/>
      <c r="F21" s="212">
        <v>3.7050925925925927E-3</v>
      </c>
      <c r="G21" s="266">
        <v>1.558128</v>
      </c>
      <c r="H21" s="213">
        <f t="shared" si="5"/>
        <v>1751128.7267274773</v>
      </c>
      <c r="I21" s="211"/>
      <c r="J21" s="683">
        <v>15154</v>
      </c>
      <c r="K21" s="683">
        <v>549492210</v>
      </c>
      <c r="L21" s="683"/>
      <c r="M21" s="683">
        <v>546817138</v>
      </c>
      <c r="N21" s="690">
        <v>0.99595</v>
      </c>
      <c r="O21" s="697">
        <v>0</v>
      </c>
      <c r="P21" s="213"/>
      <c r="Q21" s="214">
        <v>0.88029880000000005</v>
      </c>
      <c r="R21" s="215">
        <f t="shared" si="3"/>
        <v>9.219014957860205</v>
      </c>
      <c r="S21" s="215"/>
      <c r="T21" s="214">
        <v>0.99371100000000001</v>
      </c>
      <c r="U21" s="215">
        <f t="shared" si="4"/>
        <v>22.014184052714526</v>
      </c>
      <c r="V21" s="215"/>
      <c r="W21" s="214"/>
      <c r="X21" s="216"/>
      <c r="Y21" s="216"/>
      <c r="Z21" s="213"/>
      <c r="AA21" s="213"/>
      <c r="AB21" s="217"/>
      <c r="AC21" s="218">
        <v>4.3835000000000002E-3</v>
      </c>
      <c r="AD21" s="218">
        <v>1.2275999999999999E-3</v>
      </c>
      <c r="AE21" s="218">
        <v>9.4699999999999998E-5</v>
      </c>
      <c r="AF21" s="218">
        <v>7.8999999999999996E-5</v>
      </c>
      <c r="AG21" s="218">
        <v>4.0119999999999999E-4</v>
      </c>
      <c r="AH21" s="218">
        <v>1.94E-4</v>
      </c>
      <c r="AI21" s="219"/>
      <c r="AJ21" s="218"/>
      <c r="AK21" s="218"/>
      <c r="AL21" s="218"/>
      <c r="AM21" s="218"/>
      <c r="AN21" s="218"/>
      <c r="AO21" s="218"/>
      <c r="AP21" s="219"/>
      <c r="AQ21" s="218"/>
      <c r="AR21" s="218"/>
      <c r="AS21" s="218"/>
      <c r="AT21" s="218"/>
      <c r="AU21" s="218"/>
      <c r="AV21" s="218"/>
      <c r="AW21" s="219"/>
      <c r="AX21" s="218"/>
      <c r="AY21" s="218"/>
      <c r="AZ21" s="218"/>
      <c r="BA21" s="218"/>
      <c r="BB21" s="218"/>
      <c r="BC21" s="218"/>
      <c r="BD21" s="219"/>
      <c r="BE21" s="218"/>
      <c r="BF21" s="218"/>
      <c r="BG21" s="218"/>
      <c r="BH21" s="218"/>
      <c r="BI21" s="218"/>
      <c r="BJ21" s="218"/>
    </row>
    <row r="22" spans="1:62" x14ac:dyDescent="0.2">
      <c r="A22" s="210" t="s">
        <v>74</v>
      </c>
      <c r="B22" s="210" t="s">
        <v>135</v>
      </c>
      <c r="C22" s="210" t="s">
        <v>124</v>
      </c>
      <c r="D22" s="211">
        <v>43356</v>
      </c>
      <c r="E22" s="211"/>
      <c r="F22" s="212">
        <v>3.6804398148148148E-3</v>
      </c>
      <c r="G22" s="266">
        <v>1.5683640000000001</v>
      </c>
      <c r="H22" s="213">
        <f t="shared" si="5"/>
        <v>1762858.3540362904</v>
      </c>
      <c r="I22" s="211"/>
      <c r="J22" s="683">
        <v>15154</v>
      </c>
      <c r="K22" s="683">
        <v>549646649</v>
      </c>
      <c r="L22" s="683"/>
      <c r="M22" s="683">
        <v>546988508</v>
      </c>
      <c r="N22" s="690">
        <v>0.99595129999999998</v>
      </c>
      <c r="O22" s="697">
        <v>0</v>
      </c>
      <c r="P22" s="213"/>
      <c r="Q22" s="214">
        <v>0.88035914999999998</v>
      </c>
      <c r="R22" s="215">
        <f t="shared" si="3"/>
        <v>9.2212051014257241</v>
      </c>
      <c r="S22" s="215"/>
      <c r="T22" s="214">
        <v>0.99371664999999998</v>
      </c>
      <c r="U22" s="215">
        <f t="shared" si="4"/>
        <v>22.018087482046237</v>
      </c>
      <c r="V22" s="215"/>
      <c r="W22" s="214"/>
      <c r="X22" s="216"/>
      <c r="Y22" s="216"/>
      <c r="Z22" s="213"/>
      <c r="AA22" s="213"/>
      <c r="AB22" s="217"/>
      <c r="AC22" s="218">
        <v>4.3743999999999996E-3</v>
      </c>
      <c r="AD22" s="218">
        <v>1.2221000000000001E-3</v>
      </c>
      <c r="AE22" s="218">
        <v>1.005E-4</v>
      </c>
      <c r="AF22" s="218">
        <v>8.3300000000000005E-5</v>
      </c>
      <c r="AG22" s="218">
        <v>4.1290000000000001E-4</v>
      </c>
      <c r="AH22" s="218">
        <v>1.975E-4</v>
      </c>
      <c r="AI22" s="219"/>
      <c r="AJ22" s="218"/>
      <c r="AK22" s="218"/>
      <c r="AL22" s="218"/>
      <c r="AM22" s="218"/>
      <c r="AN22" s="218"/>
      <c r="AO22" s="218"/>
      <c r="AP22" s="219"/>
      <c r="AQ22" s="218"/>
      <c r="AR22" s="218"/>
      <c r="AS22" s="218"/>
      <c r="AT22" s="218"/>
      <c r="AU22" s="218"/>
      <c r="AV22" s="218"/>
      <c r="AW22" s="219"/>
      <c r="AX22" s="218"/>
      <c r="AY22" s="218"/>
      <c r="AZ22" s="218"/>
      <c r="BA22" s="218"/>
      <c r="BB22" s="218"/>
      <c r="BC22" s="218"/>
      <c r="BD22" s="219"/>
      <c r="BE22" s="218"/>
      <c r="BF22" s="218"/>
      <c r="BG22" s="218"/>
      <c r="BH22" s="218"/>
      <c r="BI22" s="218"/>
      <c r="BJ22" s="218"/>
    </row>
    <row r="23" spans="1:62" x14ac:dyDescent="0.2">
      <c r="A23" s="210" t="s">
        <v>74</v>
      </c>
      <c r="B23" s="210" t="s">
        <v>135</v>
      </c>
      <c r="C23" s="210" t="s">
        <v>126</v>
      </c>
      <c r="D23" s="211">
        <v>43382</v>
      </c>
      <c r="E23" s="211"/>
      <c r="F23" s="212">
        <v>3.7502314814814811E-3</v>
      </c>
      <c r="G23" s="266">
        <v>1.700496</v>
      </c>
      <c r="H23" s="213">
        <f t="shared" si="5"/>
        <v>1730051.6264428124</v>
      </c>
      <c r="I23" s="211"/>
      <c r="J23" s="683">
        <v>15154</v>
      </c>
      <c r="K23" s="683">
        <v>549654091</v>
      </c>
      <c r="L23" s="683"/>
      <c r="M23" s="683">
        <v>546977975</v>
      </c>
      <c r="N23" s="690">
        <v>0.99594020000000005</v>
      </c>
      <c r="O23" s="697">
        <v>0</v>
      </c>
      <c r="P23" s="213"/>
      <c r="Q23" s="214">
        <v>0.88032410000000005</v>
      </c>
      <c r="R23" s="215">
        <f t="shared" si="3"/>
        <v>9.2199329780411716</v>
      </c>
      <c r="S23" s="215"/>
      <c r="T23" s="214">
        <v>0.9936121</v>
      </c>
      <c r="U23" s="215">
        <f t="shared" si="4"/>
        <v>21.946418911854209</v>
      </c>
      <c r="V23" s="215"/>
      <c r="W23" s="214">
        <v>0.99790190000000001</v>
      </c>
      <c r="X23" s="216">
        <f>-10*LOG(1-W23, 10)</f>
        <v>26.78173816231498</v>
      </c>
      <c r="Y23" s="216"/>
      <c r="Z23" s="213">
        <v>18445</v>
      </c>
      <c r="AA23" s="213">
        <v>3824</v>
      </c>
      <c r="AB23" s="217"/>
      <c r="AC23" s="218">
        <v>4.3737999999999997E-3</v>
      </c>
      <c r="AD23" s="218">
        <v>1.2264000000000001E-3</v>
      </c>
      <c r="AE23" s="218">
        <v>9.9400000000000004E-5</v>
      </c>
      <c r="AF23" s="218">
        <v>7.7999999999999999E-5</v>
      </c>
      <c r="AG23" s="218">
        <v>4.1169999999999998E-4</v>
      </c>
      <c r="AH23" s="218">
        <v>1.9359999999999999E-4</v>
      </c>
      <c r="AI23" s="219"/>
      <c r="AJ23" s="218">
        <v>1.026E-3</v>
      </c>
      <c r="AK23" s="218">
        <v>3.1470000000000001E-4</v>
      </c>
      <c r="AL23" s="218">
        <v>1.172E-4</v>
      </c>
      <c r="AM23" s="218">
        <v>5.1799999999999999E-5</v>
      </c>
      <c r="AN23" s="218">
        <v>5.2490000000000002E-4</v>
      </c>
      <c r="AO23" s="218">
        <v>6.7899999999999997E-5</v>
      </c>
      <c r="AP23" s="219"/>
      <c r="AQ23" s="218">
        <v>6.2290000000000002E-4</v>
      </c>
      <c r="AR23" s="218">
        <v>3.1250000000000001E-4</v>
      </c>
      <c r="AS23" s="218">
        <v>1.205E-4</v>
      </c>
      <c r="AT23" s="218">
        <v>5.2200000000000002E-5</v>
      </c>
      <c r="AU23" s="218">
        <v>5.5520000000000005E-4</v>
      </c>
      <c r="AV23" s="218">
        <v>6.8300000000000007E-5</v>
      </c>
      <c r="AW23" s="219"/>
      <c r="AX23" s="218">
        <v>5.6459999999999995E-4</v>
      </c>
      <c r="AY23" s="218">
        <v>3.1270000000000001E-4</v>
      </c>
      <c r="AZ23" s="218">
        <v>1.195E-4</v>
      </c>
      <c r="BA23" s="218">
        <v>5.2200000000000002E-5</v>
      </c>
      <c r="BB23" s="218">
        <v>5.4900000000000001E-4</v>
      </c>
      <c r="BC23" s="218">
        <v>6.8300000000000007E-5</v>
      </c>
      <c r="BD23" s="219"/>
      <c r="BE23" s="218">
        <v>5.6320000000000003E-4</v>
      </c>
      <c r="BF23" s="218">
        <v>3.1270000000000001E-4</v>
      </c>
      <c r="BG23" s="218">
        <v>1.195E-4</v>
      </c>
      <c r="BH23" s="218">
        <v>5.2200000000000002E-5</v>
      </c>
      <c r="BI23" s="218">
        <v>5.486E-4</v>
      </c>
      <c r="BJ23" s="218">
        <v>6.7899999999999997E-5</v>
      </c>
    </row>
    <row r="24" spans="1:62" x14ac:dyDescent="0.2">
      <c r="A24" s="210" t="s">
        <v>74</v>
      </c>
      <c r="B24" s="210" t="s">
        <v>135</v>
      </c>
      <c r="C24" s="210" t="s">
        <v>304</v>
      </c>
      <c r="D24" s="211">
        <v>43449</v>
      </c>
      <c r="E24" s="211"/>
      <c r="F24" s="212">
        <v>4.0590277777777777E-3</v>
      </c>
      <c r="G24" s="266">
        <v>3.7982320000000001</v>
      </c>
      <c r="H24" s="213">
        <f t="shared" si="5"/>
        <v>1598435.4947248362</v>
      </c>
      <c r="I24" s="211"/>
      <c r="J24" s="683">
        <v>15154</v>
      </c>
      <c r="K24" s="683">
        <v>538290710</v>
      </c>
      <c r="L24" s="683"/>
      <c r="M24" s="683">
        <v>532750858</v>
      </c>
      <c r="N24" s="690">
        <v>0.99589340000000004</v>
      </c>
      <c r="O24" s="697">
        <v>2.9035240000000002E-3</v>
      </c>
      <c r="P24" s="213"/>
      <c r="Q24" s="214">
        <v>0.87149379999999999</v>
      </c>
      <c r="R24" s="215">
        <f t="shared" si="3"/>
        <v>8.910759185518959</v>
      </c>
      <c r="S24" s="215"/>
      <c r="T24" s="214">
        <v>0.99470610000000004</v>
      </c>
      <c r="U24" s="215">
        <f t="shared" si="4"/>
        <v>22.76224266634668</v>
      </c>
      <c r="V24" s="215"/>
      <c r="W24" s="214">
        <v>0.99830019999999997</v>
      </c>
      <c r="X24" s="216">
        <f>-10*LOG(1-W24, 10)</f>
        <v>27.696021750959115</v>
      </c>
      <c r="Y24" s="216"/>
      <c r="Z24" s="213">
        <v>17056</v>
      </c>
      <c r="AA24" s="213">
        <v>2738</v>
      </c>
      <c r="AB24" s="217"/>
      <c r="AC24" s="218">
        <v>4.1265E-3</v>
      </c>
      <c r="AD24" s="218">
        <v>5.9480000000000004E-4</v>
      </c>
      <c r="AE24" s="218">
        <v>1.5300000000000001E-4</v>
      </c>
      <c r="AF24" s="218">
        <v>9.5000000000000005E-5</v>
      </c>
      <c r="AG24" s="218">
        <v>2.3560000000000001E-4</v>
      </c>
      <c r="AH24" s="218">
        <v>1.9430000000000001E-4</v>
      </c>
      <c r="AI24" s="219"/>
      <c r="AJ24" s="218">
        <v>7.3510000000000003E-4</v>
      </c>
      <c r="AK24" s="218">
        <v>3.2509999999999999E-4</v>
      </c>
      <c r="AL24" s="218">
        <v>9.4300000000000002E-5</v>
      </c>
      <c r="AM24" s="218">
        <v>6.2600000000000004E-5</v>
      </c>
      <c r="AN24" s="218">
        <v>4.9229999999999999E-4</v>
      </c>
      <c r="AO24" s="218">
        <v>7.5099999999999996E-5</v>
      </c>
      <c r="AP24" s="219"/>
      <c r="AQ24" s="218">
        <v>4.4529999999999998E-4</v>
      </c>
      <c r="AR24" s="218">
        <v>3.233E-4</v>
      </c>
      <c r="AS24" s="218">
        <v>9.7600000000000001E-5</v>
      </c>
      <c r="AT24" s="218">
        <v>6.3200000000000005E-5</v>
      </c>
      <c r="AU24" s="218">
        <v>5.2709999999999996E-4</v>
      </c>
      <c r="AV24" s="218">
        <v>7.3300000000000006E-5</v>
      </c>
      <c r="AW24" s="219"/>
      <c r="AX24" s="218">
        <v>4.1330000000000002E-4</v>
      </c>
      <c r="AY24" s="218">
        <v>3.235E-4</v>
      </c>
      <c r="AZ24" s="218">
        <v>9.6199999999999994E-5</v>
      </c>
      <c r="BA24" s="218">
        <v>6.3E-5</v>
      </c>
      <c r="BB24" s="218">
        <v>5.2119999999999998E-4</v>
      </c>
      <c r="BC24" s="218">
        <v>7.3200000000000004E-5</v>
      </c>
      <c r="BD24" s="219"/>
      <c r="BE24" s="218">
        <v>4.125E-4</v>
      </c>
      <c r="BF24" s="218">
        <v>3.2370000000000001E-4</v>
      </c>
      <c r="BG24" s="218">
        <v>9.6199999999999994E-5</v>
      </c>
      <c r="BH24" s="218">
        <v>6.3E-5</v>
      </c>
      <c r="BI24" s="218">
        <v>5.2110000000000004E-4</v>
      </c>
      <c r="BJ24" s="218">
        <v>7.3200000000000004E-5</v>
      </c>
    </row>
    <row r="25" spans="1:62" x14ac:dyDescent="0.2">
      <c r="A25" s="217" t="s">
        <v>74</v>
      </c>
      <c r="B25" s="217" t="s">
        <v>140</v>
      </c>
      <c r="C25" s="210" t="s">
        <v>304</v>
      </c>
      <c r="D25" s="211">
        <v>43449</v>
      </c>
      <c r="E25" s="211"/>
      <c r="F25" s="212">
        <v>3.4041666666666671E-2</v>
      </c>
      <c r="G25" s="266">
        <v>2.1942719999999998</v>
      </c>
      <c r="H25" s="213">
        <f t="shared" si="5"/>
        <v>190592.72677818575</v>
      </c>
      <c r="I25" s="211"/>
      <c r="J25" s="683">
        <v>15154</v>
      </c>
      <c r="K25" s="683">
        <v>551207567</v>
      </c>
      <c r="L25" s="683"/>
      <c r="M25" s="683">
        <v>548625662</v>
      </c>
      <c r="N25" s="690">
        <v>0.99599289999999996</v>
      </c>
      <c r="O25" s="697">
        <v>0</v>
      </c>
      <c r="P25" s="213"/>
      <c r="Q25" s="214">
        <v>0.89167315000000003</v>
      </c>
      <c r="R25" s="215">
        <f t="shared" si="3"/>
        <v>9.6526388537292398</v>
      </c>
      <c r="S25" s="215"/>
      <c r="T25" s="214">
        <v>0.99501050000000002</v>
      </c>
      <c r="U25" s="215">
        <f t="shared" si="4"/>
        <v>23.019429730380942</v>
      </c>
      <c r="V25" s="215"/>
      <c r="W25" s="214">
        <v>0.99860079999999996</v>
      </c>
      <c r="X25" s="216">
        <f t="shared" ref="X25:X27" si="6">-10*LOG(1-W25, 10)</f>
        <v>28.541202035293658</v>
      </c>
      <c r="Y25" s="216"/>
      <c r="Z25" s="213">
        <v>13600</v>
      </c>
      <c r="AA25" s="213">
        <v>1397</v>
      </c>
      <c r="AB25" s="217"/>
      <c r="AC25" s="218">
        <v>3.529E-3</v>
      </c>
      <c r="AD25" s="218">
        <v>1.0219999999999999E-3</v>
      </c>
      <c r="AE25" s="218">
        <v>3.3099999999999998E-5</v>
      </c>
      <c r="AF25" s="218">
        <v>1.2290000000000001E-4</v>
      </c>
      <c r="AG25" s="218">
        <v>2.2609999999999999E-4</v>
      </c>
      <c r="AH25" s="218">
        <v>1.325E-4</v>
      </c>
      <c r="AI25" s="219"/>
      <c r="AJ25" s="218">
        <v>3.97E-4</v>
      </c>
      <c r="AK25" s="218">
        <v>2.8400000000000002E-4</v>
      </c>
      <c r="AL25" s="218">
        <v>1.205E-4</v>
      </c>
      <c r="AM25" s="218">
        <v>5.0500000000000001E-5</v>
      </c>
      <c r="AN25" s="218">
        <v>5.1009999999999998E-4</v>
      </c>
      <c r="AO25" s="218">
        <v>5.7500000000000002E-5</v>
      </c>
      <c r="AP25" s="219"/>
      <c r="AQ25" s="218"/>
      <c r="AR25" s="218"/>
      <c r="AS25" s="218"/>
      <c r="AT25" s="218"/>
      <c r="AU25" s="218"/>
      <c r="AV25" s="218"/>
      <c r="AW25" s="219"/>
      <c r="AX25" s="218"/>
      <c r="AY25" s="218"/>
      <c r="AZ25" s="218"/>
      <c r="BA25" s="218"/>
      <c r="BB25" s="218"/>
      <c r="BC25" s="218"/>
      <c r="BD25" s="219"/>
      <c r="BE25" s="218"/>
      <c r="BF25" s="218"/>
      <c r="BG25" s="218"/>
      <c r="BH25" s="218"/>
      <c r="BI25" s="218"/>
      <c r="BJ25" s="218"/>
    </row>
    <row r="26" spans="1:62" x14ac:dyDescent="0.2">
      <c r="A26" s="217" t="s">
        <v>74</v>
      </c>
      <c r="B26" s="217" t="s">
        <v>138</v>
      </c>
      <c r="C26" s="210" t="s">
        <v>304</v>
      </c>
      <c r="D26" s="220">
        <v>43449</v>
      </c>
      <c r="E26" s="220"/>
      <c r="F26" s="212">
        <v>5.2375E-3</v>
      </c>
      <c r="G26" s="266">
        <v>3.8473199999999999</v>
      </c>
      <c r="H26" s="213">
        <f t="shared" si="5"/>
        <v>1238776.911517723</v>
      </c>
      <c r="I26" s="220"/>
      <c r="J26" s="213">
        <v>15154</v>
      </c>
      <c r="K26" s="213">
        <v>548584679</v>
      </c>
      <c r="L26" s="213"/>
      <c r="M26" s="213">
        <v>546175979</v>
      </c>
      <c r="N26" s="690">
        <v>0.99595290000000003</v>
      </c>
      <c r="O26" s="697">
        <v>6.5989179999999994E-5</v>
      </c>
      <c r="P26" s="213"/>
      <c r="Q26" s="214">
        <v>0.88785829999999999</v>
      </c>
      <c r="R26" s="215">
        <f t="shared" si="3"/>
        <v>9.5023286454728773</v>
      </c>
      <c r="S26" s="215"/>
      <c r="T26" s="214">
        <v>0.99860119999999997</v>
      </c>
      <c r="U26" s="215">
        <f t="shared" si="4"/>
        <v>28.542443763627823</v>
      </c>
      <c r="V26" s="215"/>
      <c r="W26" s="214">
        <v>0.9990002</v>
      </c>
      <c r="X26" s="216">
        <f t="shared" si="6"/>
        <v>30.000868675834305</v>
      </c>
      <c r="Y26" s="216"/>
      <c r="Z26" s="213">
        <v>799</v>
      </c>
      <c r="AA26" s="213">
        <v>347</v>
      </c>
      <c r="AB26" s="217"/>
      <c r="AC26" s="218">
        <v>5.1100000000000002E-5</v>
      </c>
      <c r="AD26" s="218">
        <v>7.9690000000000002E-4</v>
      </c>
      <c r="AE26" s="218">
        <v>1.6909999999999999E-4</v>
      </c>
      <c r="AF26" s="218">
        <v>1.032E-4</v>
      </c>
      <c r="AG26" s="218">
        <v>1.8689999999999999E-4</v>
      </c>
      <c r="AH26" s="218">
        <v>1.4349999999999999E-4</v>
      </c>
      <c r="AI26" s="219"/>
      <c r="AJ26" s="218">
        <v>2.2099999999999998E-5</v>
      </c>
      <c r="AK26" s="218">
        <v>3.0449999999999997E-4</v>
      </c>
      <c r="AL26" s="218">
        <v>1.1459999999999999E-4</v>
      </c>
      <c r="AM26" s="218">
        <v>4.6900000000000002E-5</v>
      </c>
      <c r="AN26" s="218">
        <v>4.9600000000000002E-4</v>
      </c>
      <c r="AO26" s="218">
        <v>6.2199999999999994E-5</v>
      </c>
      <c r="AP26" s="219"/>
      <c r="AQ26" s="218"/>
      <c r="AR26" s="218"/>
      <c r="AS26" s="218"/>
      <c r="AT26" s="218"/>
      <c r="AU26" s="218"/>
      <c r="AV26" s="218"/>
      <c r="AW26" s="219"/>
      <c r="AX26" s="218"/>
      <c r="AY26" s="218"/>
      <c r="AZ26" s="218"/>
      <c r="BA26" s="218"/>
      <c r="BB26" s="218"/>
      <c r="BC26" s="218"/>
      <c r="BD26" s="219"/>
      <c r="BE26" s="218"/>
      <c r="BF26" s="218"/>
      <c r="BG26" s="218"/>
      <c r="BH26" s="218"/>
      <c r="BI26" s="218"/>
      <c r="BJ26" s="218"/>
    </row>
    <row r="27" spans="1:62" x14ac:dyDescent="0.2">
      <c r="A27" s="328" t="s">
        <v>74</v>
      </c>
      <c r="B27" s="328" t="s">
        <v>139</v>
      </c>
      <c r="C27" s="210" t="s">
        <v>304</v>
      </c>
      <c r="D27" s="431">
        <v>43449</v>
      </c>
      <c r="E27" s="431"/>
      <c r="F27" s="329">
        <v>0.50126157407407412</v>
      </c>
      <c r="G27" s="330">
        <v>5.6766680000000003</v>
      </c>
      <c r="H27" s="331">
        <f t="shared" si="5"/>
        <v>12943.529705142117</v>
      </c>
      <c r="I27" s="431"/>
      <c r="J27" s="331">
        <v>15154</v>
      </c>
      <c r="K27" s="331">
        <v>551189998</v>
      </c>
      <c r="L27" s="331"/>
      <c r="M27" s="331">
        <v>548993072</v>
      </c>
      <c r="N27" s="333">
        <v>0.99605460000000001</v>
      </c>
      <c r="O27" s="335">
        <v>0</v>
      </c>
      <c r="P27" s="331"/>
      <c r="Q27" s="333">
        <v>0.90865099999999999</v>
      </c>
      <c r="R27" s="432">
        <f t="shared" si="3"/>
        <v>10.392962025189858</v>
      </c>
      <c r="S27" s="432"/>
      <c r="T27" s="333">
        <v>0.99930030000000003</v>
      </c>
      <c r="U27" s="432">
        <f t="shared" si="4"/>
        <v>31.550881260878782</v>
      </c>
      <c r="V27" s="432"/>
      <c r="W27" s="333">
        <v>0.99900040000000001</v>
      </c>
      <c r="X27" s="334">
        <f t="shared" si="6"/>
        <v>30.001737525455919</v>
      </c>
      <c r="Y27" s="334"/>
      <c r="Z27" s="331">
        <v>407</v>
      </c>
      <c r="AA27" s="331">
        <v>337</v>
      </c>
      <c r="AB27" s="328"/>
      <c r="AC27" s="335">
        <v>1.7399999999999999E-5</v>
      </c>
      <c r="AD27" s="335">
        <v>4.4779999999999999E-4</v>
      </c>
      <c r="AE27" s="335">
        <v>7.6100000000000007E-5</v>
      </c>
      <c r="AF27" s="335">
        <v>4.0099999999999999E-5</v>
      </c>
      <c r="AG27" s="335">
        <v>7.4999999999999993E-5</v>
      </c>
      <c r="AH27" s="335">
        <v>7.8100000000000001E-5</v>
      </c>
      <c r="AI27" s="433"/>
      <c r="AJ27" s="335">
        <v>2.1500000000000001E-5</v>
      </c>
      <c r="AK27" s="335">
        <v>2.6380000000000002E-4</v>
      </c>
      <c r="AL27" s="335">
        <v>1.183E-4</v>
      </c>
      <c r="AM27" s="335">
        <v>4.7299999999999998E-5</v>
      </c>
      <c r="AN27" s="335">
        <v>4.9969999999999995E-4</v>
      </c>
      <c r="AO27" s="335">
        <v>6.0600000000000003E-5</v>
      </c>
      <c r="AP27" s="433"/>
      <c r="AQ27" s="335"/>
      <c r="AR27" s="335"/>
      <c r="AS27" s="335"/>
      <c r="AT27" s="335"/>
      <c r="AU27" s="335"/>
      <c r="AV27" s="335"/>
      <c r="AW27" s="433"/>
      <c r="AX27" s="335"/>
      <c r="AY27" s="335"/>
      <c r="AZ27" s="335"/>
      <c r="BA27" s="335"/>
      <c r="BB27" s="335"/>
      <c r="BC27" s="335"/>
      <c r="BD27" s="433"/>
      <c r="BE27" s="335"/>
      <c r="BF27" s="335"/>
      <c r="BG27" s="335"/>
      <c r="BH27" s="335"/>
      <c r="BI27" s="335"/>
      <c r="BJ27" s="335"/>
    </row>
    <row r="28" spans="1:62" s="106" customFormat="1" ht="6" customHeight="1" x14ac:dyDescent="0.2">
      <c r="A28" s="434"/>
      <c r="B28" s="434"/>
      <c r="C28" s="434"/>
      <c r="D28" s="435"/>
      <c r="E28" s="435"/>
      <c r="F28" s="436"/>
      <c r="G28" s="437"/>
      <c r="H28" s="438"/>
      <c r="I28" s="435"/>
      <c r="J28" s="681"/>
      <c r="K28" s="681"/>
      <c r="L28" s="681"/>
      <c r="M28" s="681"/>
      <c r="N28" s="688"/>
      <c r="O28" s="695"/>
      <c r="P28" s="438"/>
      <c r="Q28" s="439"/>
      <c r="R28" s="440"/>
      <c r="S28" s="440"/>
      <c r="T28" s="439"/>
      <c r="U28" s="440"/>
      <c r="V28" s="440"/>
      <c r="W28" s="439"/>
      <c r="X28" s="441"/>
      <c r="Y28" s="441"/>
      <c r="Z28" s="438"/>
      <c r="AA28" s="438"/>
      <c r="AB28" s="327"/>
      <c r="AC28" s="442"/>
      <c r="AD28" s="442"/>
      <c r="AE28" s="442"/>
      <c r="AF28" s="442"/>
      <c r="AG28" s="442"/>
      <c r="AH28" s="442"/>
      <c r="AI28" s="443"/>
      <c r="AJ28" s="442"/>
      <c r="AK28" s="442"/>
      <c r="AL28" s="442"/>
      <c r="AM28" s="442"/>
      <c r="AN28" s="442"/>
      <c r="AO28" s="442"/>
      <c r="AP28" s="443"/>
      <c r="AQ28" s="442"/>
      <c r="AR28" s="442"/>
      <c r="AS28" s="442"/>
      <c r="AT28" s="442"/>
      <c r="AU28" s="442"/>
      <c r="AV28" s="442"/>
      <c r="AW28" s="443"/>
      <c r="AX28" s="442"/>
      <c r="AY28" s="442"/>
      <c r="AZ28" s="442"/>
      <c r="BA28" s="442"/>
      <c r="BB28" s="442"/>
      <c r="BC28" s="442"/>
      <c r="BD28" s="443"/>
      <c r="BE28" s="442"/>
      <c r="BF28" s="442"/>
      <c r="BG28" s="442"/>
      <c r="BH28" s="442"/>
      <c r="BI28" s="442"/>
      <c r="BJ28" s="442"/>
    </row>
    <row r="29" spans="1:62" x14ac:dyDescent="0.2">
      <c r="A29" s="385" t="s">
        <v>111</v>
      </c>
      <c r="B29" s="385" t="s">
        <v>135</v>
      </c>
      <c r="C29" s="385" t="s">
        <v>121</v>
      </c>
      <c r="D29" s="447">
        <v>42844</v>
      </c>
      <c r="E29" s="447"/>
      <c r="F29" s="386">
        <v>0.12682870370370372</v>
      </c>
      <c r="G29" s="387">
        <v>22.908704</v>
      </c>
      <c r="H29" s="388">
        <f>560571328/(24 * 60 * 60 * F29)</f>
        <v>51156.354079211524</v>
      </c>
      <c r="I29" s="447"/>
      <c r="J29" s="388">
        <v>15154</v>
      </c>
      <c r="K29" s="388">
        <v>558471443</v>
      </c>
      <c r="L29" s="388"/>
      <c r="M29" s="388">
        <v>515392508</v>
      </c>
      <c r="N29" s="390">
        <v>0.9957279</v>
      </c>
      <c r="O29" s="392">
        <v>5.8532399999999998E-2</v>
      </c>
      <c r="P29" s="388"/>
      <c r="Q29" s="390">
        <v>0.82213015</v>
      </c>
      <c r="R29" s="448">
        <f>-10*LOG(1-Q29, 10)</f>
        <v>7.4989766118150722</v>
      </c>
      <c r="S29" s="448"/>
      <c r="T29" s="390">
        <v>0.98561220000000005</v>
      </c>
      <c r="U29" s="448">
        <f>-10*LOG(1-T29, 10)</f>
        <v>18.420056077940391</v>
      </c>
      <c r="V29" s="448"/>
      <c r="W29" s="390"/>
      <c r="X29" s="391"/>
      <c r="Y29" s="391"/>
      <c r="Z29" s="388"/>
      <c r="AA29" s="388"/>
      <c r="AB29" s="385"/>
      <c r="AC29" s="392">
        <v>5.0699999999999999E-3</v>
      </c>
      <c r="AD29" s="392">
        <v>7.9699999999999997E-4</v>
      </c>
      <c r="AE29" s="392">
        <v>1.6496E-3</v>
      </c>
      <c r="AF29" s="392">
        <v>6.5050000000000004E-4</v>
      </c>
      <c r="AG29" s="392">
        <v>7.1000999999999998E-3</v>
      </c>
      <c r="AH29" s="392">
        <v>8.2418999999999999E-3</v>
      </c>
      <c r="AI29" s="449"/>
      <c r="AJ29" s="392"/>
      <c r="AK29" s="392"/>
      <c r="AL29" s="392"/>
      <c r="AM29" s="392"/>
      <c r="AN29" s="392"/>
      <c r="AO29" s="392"/>
      <c r="AP29" s="449"/>
      <c r="AQ29" s="392"/>
      <c r="AR29" s="392"/>
      <c r="AS29" s="392"/>
      <c r="AT29" s="392"/>
      <c r="AU29" s="392"/>
      <c r="AV29" s="392"/>
      <c r="AW29" s="449"/>
      <c r="AX29" s="392"/>
      <c r="AY29" s="392"/>
      <c r="AZ29" s="392"/>
      <c r="BA29" s="392"/>
      <c r="BB29" s="392"/>
      <c r="BC29" s="392"/>
      <c r="BD29" s="449"/>
      <c r="BE29" s="392"/>
      <c r="BF29" s="392"/>
      <c r="BG29" s="392"/>
      <c r="BH29" s="392"/>
      <c r="BI29" s="392"/>
      <c r="BJ29" s="392"/>
    </row>
    <row r="30" spans="1:62" x14ac:dyDescent="0.2">
      <c r="A30" s="221" t="s">
        <v>111</v>
      </c>
      <c r="B30" s="221" t="s">
        <v>135</v>
      </c>
      <c r="C30" s="221" t="s">
        <v>39</v>
      </c>
      <c r="D30" s="222">
        <v>42888</v>
      </c>
      <c r="E30" s="222"/>
      <c r="F30" s="223">
        <v>0.14241898148148149</v>
      </c>
      <c r="G30" s="267">
        <v>23.130444000000001</v>
      </c>
      <c r="H30" s="224">
        <f>560571328/(24 * 60 * 60 * F30)</f>
        <v>45556.385859406735</v>
      </c>
      <c r="I30" s="222"/>
      <c r="J30" s="224">
        <v>15154</v>
      </c>
      <c r="K30" s="224">
        <v>558471666</v>
      </c>
      <c r="L30" s="224"/>
      <c r="M30" s="224">
        <v>515398999</v>
      </c>
      <c r="N30" s="225">
        <v>0.9957279</v>
      </c>
      <c r="O30" s="228">
        <v>5.8532399999999998E-2</v>
      </c>
      <c r="P30" s="224"/>
      <c r="Q30" s="225">
        <v>0.82212669999999999</v>
      </c>
      <c r="R30" s="226">
        <f>-10*LOG(1-Q30, 10)</f>
        <v>7.4988923759857871</v>
      </c>
      <c r="S30" s="226"/>
      <c r="T30" s="225">
        <v>0.98578719999999997</v>
      </c>
      <c r="U30" s="226">
        <f>-10*LOG(1-T30, 10)</f>
        <v>18.473203552351126</v>
      </c>
      <c r="V30" s="226"/>
      <c r="W30" s="225"/>
      <c r="X30" s="227"/>
      <c r="Y30" s="227"/>
      <c r="Z30" s="224"/>
      <c r="AA30" s="224"/>
      <c r="AB30" s="221"/>
      <c r="AC30" s="228">
        <v>5.0673999999999997E-3</v>
      </c>
      <c r="AD30" s="228">
        <v>7.919E-4</v>
      </c>
      <c r="AE30" s="228">
        <v>1.6841E-3</v>
      </c>
      <c r="AF30" s="228">
        <v>6.6279999999999996E-4</v>
      </c>
      <c r="AG30" s="228">
        <v>7.0261999999999998E-3</v>
      </c>
      <c r="AH30" s="228">
        <v>8.2217000000000002E-3</v>
      </c>
      <c r="AI30" s="229"/>
      <c r="AJ30" s="228"/>
      <c r="AK30" s="228"/>
      <c r="AL30" s="228"/>
      <c r="AM30" s="228"/>
      <c r="AN30" s="228"/>
      <c r="AO30" s="228"/>
      <c r="AP30" s="229"/>
      <c r="AQ30" s="228"/>
      <c r="AR30" s="228"/>
      <c r="AS30" s="228"/>
      <c r="AT30" s="228"/>
      <c r="AU30" s="228"/>
      <c r="AV30" s="228"/>
      <c r="AW30" s="229"/>
      <c r="AX30" s="228"/>
      <c r="AY30" s="228"/>
      <c r="AZ30" s="228"/>
      <c r="BA30" s="228"/>
      <c r="BB30" s="228"/>
      <c r="BC30" s="228"/>
      <c r="BD30" s="229"/>
      <c r="BE30" s="228"/>
      <c r="BF30" s="228"/>
      <c r="BG30" s="228"/>
      <c r="BH30" s="228"/>
      <c r="BI30" s="228"/>
      <c r="BJ30" s="228"/>
    </row>
    <row r="31" spans="1:62" x14ac:dyDescent="0.2">
      <c r="A31" s="221" t="s">
        <v>111</v>
      </c>
      <c r="B31" s="221" t="s">
        <v>135</v>
      </c>
      <c r="C31" s="221" t="s">
        <v>38</v>
      </c>
      <c r="D31" s="222">
        <v>42980</v>
      </c>
      <c r="E31" s="222"/>
      <c r="F31" s="223">
        <v>5.6956018518518524E-2</v>
      </c>
      <c r="G31" s="267">
        <v>7.3923920000000001</v>
      </c>
      <c r="H31" s="224">
        <f>560571328/(24 * 60 * 60 * F31)</f>
        <v>113914.10851452955</v>
      </c>
      <c r="I31" s="222"/>
      <c r="J31" s="224">
        <v>15154</v>
      </c>
      <c r="K31" s="224">
        <v>537763686</v>
      </c>
      <c r="L31" s="224"/>
      <c r="M31" s="224">
        <v>530310265</v>
      </c>
      <c r="N31" s="225">
        <v>0.99677830000000001</v>
      </c>
      <c r="O31" s="228">
        <v>1.497954E-2</v>
      </c>
      <c r="P31" s="224"/>
      <c r="Q31" s="225">
        <v>0.85559660000000004</v>
      </c>
      <c r="R31" s="226">
        <f>-10*LOG(1-Q31, 10)</f>
        <v>8.4042258111641495</v>
      </c>
      <c r="S31" s="226"/>
      <c r="T31" s="225">
        <v>0.99261849999999996</v>
      </c>
      <c r="U31" s="226">
        <f>-10*LOG(1-T31, 10)</f>
        <v>21.31855375910235</v>
      </c>
      <c r="V31" s="226"/>
      <c r="W31" s="225"/>
      <c r="X31" s="227"/>
      <c r="Y31" s="227"/>
      <c r="Z31" s="224"/>
      <c r="AA31" s="224"/>
      <c r="AB31" s="221"/>
      <c r="AC31" s="228">
        <v>4.3560999999999999E-3</v>
      </c>
      <c r="AD31" s="228">
        <v>1.7646000000000001E-3</v>
      </c>
      <c r="AE31" s="228">
        <v>1.4990000000000001E-4</v>
      </c>
      <c r="AF31" s="228">
        <v>1.3909999999999999E-4</v>
      </c>
      <c r="AG31" s="228">
        <v>5.0469999999999996E-4</v>
      </c>
      <c r="AH31" s="228">
        <v>5.1199999999999998E-4</v>
      </c>
      <c r="AI31" s="229"/>
      <c r="AJ31" s="228"/>
      <c r="AK31" s="228"/>
      <c r="AL31" s="228"/>
      <c r="AM31" s="228"/>
      <c r="AN31" s="228"/>
      <c r="AO31" s="228"/>
      <c r="AP31" s="229"/>
      <c r="AQ31" s="228"/>
      <c r="AR31" s="228"/>
      <c r="AS31" s="228"/>
      <c r="AT31" s="228"/>
      <c r="AU31" s="228"/>
      <c r="AV31" s="228"/>
      <c r="AW31" s="229"/>
      <c r="AX31" s="228"/>
      <c r="AY31" s="228"/>
      <c r="AZ31" s="228"/>
      <c r="BA31" s="228"/>
      <c r="BB31" s="228"/>
      <c r="BC31" s="228"/>
      <c r="BD31" s="229"/>
      <c r="BE31" s="228"/>
      <c r="BF31" s="228"/>
      <c r="BG31" s="228"/>
      <c r="BH31" s="228"/>
      <c r="BI31" s="228"/>
      <c r="BJ31" s="228"/>
    </row>
    <row r="32" spans="1:62" x14ac:dyDescent="0.2">
      <c r="A32" s="221" t="s">
        <v>111</v>
      </c>
      <c r="B32" s="221" t="s">
        <v>135</v>
      </c>
      <c r="C32" s="221" t="s">
        <v>118</v>
      </c>
      <c r="D32" s="222">
        <v>43000</v>
      </c>
      <c r="E32" s="222"/>
      <c r="F32" s="223">
        <v>5.6805555555555554E-2</v>
      </c>
      <c r="G32" s="267">
        <v>7.3735799999999996</v>
      </c>
      <c r="H32" s="224">
        <f>560571328/(24 * 60 * 60 * F32)</f>
        <v>114215.83700081499</v>
      </c>
      <c r="I32" s="222"/>
      <c r="J32" s="224">
        <v>15154</v>
      </c>
      <c r="K32" s="224">
        <v>545577927</v>
      </c>
      <c r="L32" s="224"/>
      <c r="M32" s="224">
        <v>543003668</v>
      </c>
      <c r="N32" s="225">
        <v>0.99630149999999995</v>
      </c>
      <c r="O32" s="228">
        <v>1.3197839999999999E-4</v>
      </c>
      <c r="P32" s="224"/>
      <c r="Q32" s="225">
        <v>0.88154520000000003</v>
      </c>
      <c r="R32" s="226">
        <f>-10*LOG(1-Q32, 10)</f>
        <v>9.2644733619679727</v>
      </c>
      <c r="S32" s="226"/>
      <c r="T32" s="225">
        <v>0.99252320000000005</v>
      </c>
      <c r="U32" s="226">
        <f>-10*LOG(1-T32, 10)</f>
        <v>21.262842363197649</v>
      </c>
      <c r="V32" s="226"/>
      <c r="W32" s="225">
        <v>0.99750220000000001</v>
      </c>
      <c r="X32" s="227">
        <f>-10*LOG(1-W32, 10)</f>
        <v>26.024423387295798</v>
      </c>
      <c r="Y32" s="227"/>
      <c r="Z32" s="224">
        <v>19085</v>
      </c>
      <c r="AA32" s="224">
        <v>5084</v>
      </c>
      <c r="AB32" s="221"/>
      <c r="AC32" s="228">
        <v>4.7139E-3</v>
      </c>
      <c r="AD32" s="228">
        <v>2.3774999999999998E-3</v>
      </c>
      <c r="AE32" s="228">
        <v>1.1199999999999999E-5</v>
      </c>
      <c r="AF32" s="228">
        <v>1.042E-4</v>
      </c>
      <c r="AG32" s="228">
        <v>2.0120000000000001E-4</v>
      </c>
      <c r="AH32" s="228">
        <v>1.6530000000000001E-4</v>
      </c>
      <c r="AI32" s="229"/>
      <c r="AJ32" s="228">
        <v>1.3986999999999999E-3</v>
      </c>
      <c r="AK32" s="228">
        <v>3.7869999999999999E-4</v>
      </c>
      <c r="AL32" s="228">
        <v>1.0679999999999999E-4</v>
      </c>
      <c r="AM32" s="228">
        <v>6.3999999999999997E-5</v>
      </c>
      <c r="AN32" s="228">
        <v>4.929E-4</v>
      </c>
      <c r="AO32" s="228">
        <v>7.5900000000000002E-5</v>
      </c>
      <c r="AP32" s="229"/>
      <c r="AQ32" s="228"/>
      <c r="AR32" s="228"/>
      <c r="AS32" s="228"/>
      <c r="AT32" s="228"/>
      <c r="AU32" s="228"/>
      <c r="AV32" s="228"/>
      <c r="AW32" s="229"/>
      <c r="AX32" s="228"/>
      <c r="AY32" s="228"/>
      <c r="AZ32" s="228"/>
      <c r="BA32" s="228"/>
      <c r="BB32" s="228"/>
      <c r="BC32" s="228"/>
      <c r="BD32" s="229"/>
      <c r="BE32" s="228"/>
      <c r="BF32" s="228"/>
      <c r="BG32" s="228"/>
      <c r="BH32" s="228"/>
      <c r="BI32" s="228"/>
      <c r="BJ32" s="228"/>
    </row>
    <row r="33" spans="1:62" x14ac:dyDescent="0.2">
      <c r="A33" s="336" t="s">
        <v>111</v>
      </c>
      <c r="B33" s="336" t="s">
        <v>135</v>
      </c>
      <c r="C33" s="336" t="s">
        <v>113</v>
      </c>
      <c r="D33" s="450">
        <v>43294</v>
      </c>
      <c r="E33" s="450"/>
      <c r="F33" s="337">
        <v>5.8125000000000003E-2</v>
      </c>
      <c r="G33" s="338">
        <v>7.3940239999999999</v>
      </c>
      <c r="H33" s="339">
        <f>560571328/(24 * 60 * 60 * F33)</f>
        <v>111623.12385503783</v>
      </c>
      <c r="I33" s="450"/>
      <c r="J33" s="339">
        <v>15154</v>
      </c>
      <c r="K33" s="339">
        <v>554512737</v>
      </c>
      <c r="L33" s="339"/>
      <c r="M33" s="339">
        <v>552492425</v>
      </c>
      <c r="N33" s="341">
        <v>0.99688299999999996</v>
      </c>
      <c r="O33" s="343">
        <v>6.5989179999999994E-5</v>
      </c>
      <c r="P33" s="339"/>
      <c r="Q33" s="341">
        <v>0.88177594999999998</v>
      </c>
      <c r="R33" s="451">
        <f>-10*LOG(1-Q33, 10)</f>
        <v>9.2729416711093275</v>
      </c>
      <c r="S33" s="451"/>
      <c r="T33" s="341">
        <v>0.99430569999999996</v>
      </c>
      <c r="U33" s="451">
        <f>-10*LOG(1-T33, 10)</f>
        <v>22.445596561015229</v>
      </c>
      <c r="V33" s="451"/>
      <c r="W33" s="341">
        <v>0.99790080000000003</v>
      </c>
      <c r="X33" s="342">
        <f>-10*LOG(1-W33, 10)</f>
        <v>26.779461823044404</v>
      </c>
      <c r="Y33" s="342"/>
      <c r="Z33" s="339">
        <v>20318</v>
      </c>
      <c r="AA33" s="339">
        <v>4231</v>
      </c>
      <c r="AB33" s="336"/>
      <c r="AC33" s="343">
        <v>4.4806000000000004E-3</v>
      </c>
      <c r="AD33" s="343">
        <v>4.7679999999999999E-4</v>
      </c>
      <c r="AE33" s="343">
        <v>1.718E-4</v>
      </c>
      <c r="AF33" s="343">
        <v>3.5200000000000002E-5</v>
      </c>
      <c r="AG33" s="343">
        <v>4.2339999999999999E-4</v>
      </c>
      <c r="AH33" s="343">
        <v>1.6259999999999999E-4</v>
      </c>
      <c r="AI33" s="452"/>
      <c r="AJ33" s="343">
        <v>1.1289E-3</v>
      </c>
      <c r="AK33" s="343">
        <v>2.6180000000000002E-4</v>
      </c>
      <c r="AL33" s="343">
        <v>1.3650000000000001E-4</v>
      </c>
      <c r="AM33" s="343">
        <v>4.85E-5</v>
      </c>
      <c r="AN33" s="343">
        <v>5.2019999999999996E-4</v>
      </c>
      <c r="AO33" s="343">
        <v>6.9200000000000002E-5</v>
      </c>
      <c r="AP33" s="452"/>
      <c r="AQ33" s="343"/>
      <c r="AR33" s="343"/>
      <c r="AS33" s="343"/>
      <c r="AT33" s="343"/>
      <c r="AU33" s="343"/>
      <c r="AV33" s="343"/>
      <c r="AW33" s="452"/>
      <c r="AX33" s="343"/>
      <c r="AY33" s="343"/>
      <c r="AZ33" s="343"/>
      <c r="BA33" s="343"/>
      <c r="BB33" s="343"/>
      <c r="BC33" s="343"/>
      <c r="BD33" s="452"/>
      <c r="BE33" s="343"/>
      <c r="BF33" s="343"/>
      <c r="BG33" s="343"/>
      <c r="BH33" s="343"/>
      <c r="BI33" s="343"/>
      <c r="BJ33" s="343"/>
    </row>
    <row r="34" spans="1:62" s="106" customFormat="1" ht="6" customHeight="1" x14ac:dyDescent="0.2">
      <c r="A34" s="434"/>
      <c r="B34" s="434"/>
      <c r="C34" s="434"/>
      <c r="D34" s="435"/>
      <c r="E34" s="435"/>
      <c r="F34" s="436"/>
      <c r="G34" s="437"/>
      <c r="H34" s="438"/>
      <c r="I34" s="435"/>
      <c r="J34" s="681"/>
      <c r="K34" s="681"/>
      <c r="L34" s="681"/>
      <c r="M34" s="681"/>
      <c r="N34" s="688"/>
      <c r="O34" s="695"/>
      <c r="P34" s="438"/>
      <c r="Q34" s="439"/>
      <c r="R34" s="440"/>
      <c r="S34" s="440"/>
      <c r="T34" s="439"/>
      <c r="U34" s="440"/>
      <c r="V34" s="440"/>
      <c r="W34" s="439"/>
      <c r="X34" s="441"/>
      <c r="Y34" s="441"/>
      <c r="Z34" s="438"/>
      <c r="AA34" s="438"/>
      <c r="AB34" s="327"/>
      <c r="AC34" s="442"/>
      <c r="AD34" s="442"/>
      <c r="AE34" s="442"/>
      <c r="AF34" s="442"/>
      <c r="AG34" s="442"/>
      <c r="AH34" s="442"/>
      <c r="AI34" s="443"/>
      <c r="AJ34" s="442"/>
      <c r="AK34" s="442"/>
      <c r="AL34" s="442"/>
      <c r="AM34" s="442"/>
      <c r="AN34" s="442"/>
      <c r="AO34" s="442"/>
      <c r="AP34" s="443"/>
      <c r="AQ34" s="442"/>
      <c r="AR34" s="442"/>
      <c r="AS34" s="442"/>
      <c r="AT34" s="442"/>
      <c r="AU34" s="442"/>
      <c r="AV34" s="442"/>
      <c r="AW34" s="443"/>
      <c r="AX34" s="442"/>
      <c r="AY34" s="442"/>
      <c r="AZ34" s="442"/>
      <c r="BA34" s="442"/>
      <c r="BB34" s="442"/>
      <c r="BC34" s="442"/>
      <c r="BD34" s="443"/>
      <c r="BE34" s="442"/>
      <c r="BF34" s="442"/>
      <c r="BG34" s="442"/>
      <c r="BH34" s="442"/>
      <c r="BI34" s="442"/>
      <c r="BJ34" s="442"/>
    </row>
    <row r="35" spans="1:62" x14ac:dyDescent="0.2">
      <c r="A35" s="393" t="s">
        <v>112</v>
      </c>
      <c r="B35" s="393" t="s">
        <v>135</v>
      </c>
      <c r="C35" s="393" t="s">
        <v>38</v>
      </c>
      <c r="D35" s="456">
        <v>42980</v>
      </c>
      <c r="E35" s="456"/>
      <c r="F35" s="394">
        <v>0.13335648148148146</v>
      </c>
      <c r="G35" s="395">
        <v>8.2958599999999993</v>
      </c>
      <c r="H35" s="396">
        <f>560571328/(24 * 60 * 60 * F35)</f>
        <v>48652.258982815489</v>
      </c>
      <c r="I35" s="456"/>
      <c r="J35" s="396">
        <v>15154</v>
      </c>
      <c r="K35" s="396">
        <v>508669833</v>
      </c>
      <c r="L35" s="396"/>
      <c r="M35" s="396">
        <v>495595921</v>
      </c>
      <c r="N35" s="398">
        <v>0.99742589999999998</v>
      </c>
      <c r="O35" s="400">
        <v>2.0060709999999999E-2</v>
      </c>
      <c r="P35" s="396"/>
      <c r="Q35" s="398">
        <v>0.84913885</v>
      </c>
      <c r="R35" s="457">
        <f>-10*LOG(1-Q35, 10)</f>
        <v>8.2142258602249676</v>
      </c>
      <c r="S35" s="457"/>
      <c r="T35" s="398">
        <v>0.98748135000000004</v>
      </c>
      <c r="U35" s="457">
        <f>-10*LOG(1-T35, 10)</f>
        <v>19.024425025283328</v>
      </c>
      <c r="V35" s="457"/>
      <c r="W35" s="398"/>
      <c r="X35" s="399"/>
      <c r="Y35" s="399"/>
      <c r="Z35" s="396"/>
      <c r="AA35" s="396"/>
      <c r="AB35" s="393"/>
      <c r="AC35" s="400">
        <v>5.0254999999999996E-3</v>
      </c>
      <c r="AD35" s="400">
        <v>3.8860000000000001E-3</v>
      </c>
      <c r="AE35" s="400">
        <v>1.7937000000000001E-3</v>
      </c>
      <c r="AF35" s="400">
        <v>1.1626E-3</v>
      </c>
      <c r="AG35" s="400">
        <v>4.105E-4</v>
      </c>
      <c r="AH35" s="400">
        <v>3.6240000000000003E-4</v>
      </c>
      <c r="AI35" s="458"/>
      <c r="AJ35" s="400"/>
      <c r="AK35" s="400"/>
      <c r="AL35" s="400"/>
      <c r="AM35" s="400"/>
      <c r="AN35" s="400"/>
      <c r="AO35" s="400"/>
      <c r="AP35" s="458"/>
      <c r="AQ35" s="400"/>
      <c r="AR35" s="400"/>
      <c r="AS35" s="400"/>
      <c r="AT35" s="400"/>
      <c r="AU35" s="400"/>
      <c r="AV35" s="400"/>
      <c r="AW35" s="458"/>
      <c r="AX35" s="400"/>
      <c r="AY35" s="400"/>
      <c r="AZ35" s="400"/>
      <c r="BA35" s="400"/>
      <c r="BB35" s="400"/>
      <c r="BC35" s="400"/>
      <c r="BD35" s="458"/>
      <c r="BE35" s="400"/>
      <c r="BF35" s="400"/>
      <c r="BG35" s="400"/>
      <c r="BH35" s="400"/>
      <c r="BI35" s="400"/>
      <c r="BJ35" s="400"/>
    </row>
    <row r="36" spans="1:62" x14ac:dyDescent="0.2">
      <c r="A36" s="230" t="s">
        <v>112</v>
      </c>
      <c r="B36" s="230" t="s">
        <v>135</v>
      </c>
      <c r="C36" s="230" t="s">
        <v>118</v>
      </c>
      <c r="D36" s="231">
        <v>43000</v>
      </c>
      <c r="E36" s="231"/>
      <c r="F36" s="232">
        <v>0.13275462962962961</v>
      </c>
      <c r="G36" s="268">
        <v>8.0354399999999995</v>
      </c>
      <c r="H36" s="233">
        <f>560571328/(24 * 60 * 60 * F36)</f>
        <v>48872.827201394954</v>
      </c>
      <c r="I36" s="231"/>
      <c r="J36" s="233">
        <v>15154</v>
      </c>
      <c r="K36" s="233">
        <v>509432038</v>
      </c>
      <c r="L36" s="233"/>
      <c r="M36" s="233">
        <v>496321540</v>
      </c>
      <c r="N36" s="234">
        <v>0.99738830000000001</v>
      </c>
      <c r="O36" s="237">
        <v>2.0060709999999999E-2</v>
      </c>
      <c r="P36" s="233"/>
      <c r="Q36" s="234">
        <v>0.84834544999999995</v>
      </c>
      <c r="R36" s="235">
        <f>-10*LOG(1-Q36, 10)</f>
        <v>8.1914455528243444</v>
      </c>
      <c r="S36" s="235"/>
      <c r="T36" s="234">
        <v>0.98597570000000001</v>
      </c>
      <c r="U36" s="235">
        <f>-10*LOG(1-T36, 10)</f>
        <v>18.531188066296757</v>
      </c>
      <c r="V36" s="235"/>
      <c r="W36" s="234"/>
      <c r="X36" s="236"/>
      <c r="Y36" s="236"/>
      <c r="Z36" s="233"/>
      <c r="AA36" s="233"/>
      <c r="AB36" s="230"/>
      <c r="AC36" s="237">
        <v>5.0346999999999996E-3</v>
      </c>
      <c r="AD36" s="237">
        <v>3.8666999999999998E-3</v>
      </c>
      <c r="AE36" s="237">
        <v>3.176E-3</v>
      </c>
      <c r="AF36" s="237">
        <v>1.1539E-3</v>
      </c>
      <c r="AG36" s="237">
        <v>6.0349999999999998E-4</v>
      </c>
      <c r="AH36" s="237">
        <v>4.2049999999999998E-4</v>
      </c>
      <c r="AI36" s="238"/>
      <c r="AJ36" s="237">
        <v>1.6461E-3</v>
      </c>
      <c r="AK36" s="237">
        <v>5.218E-4</v>
      </c>
      <c r="AL36" s="237">
        <v>9.8800000000000003E-5</v>
      </c>
      <c r="AM36" s="237">
        <v>4.0240000000000002E-4</v>
      </c>
      <c r="AN36" s="237">
        <v>4.8030000000000002E-4</v>
      </c>
      <c r="AO36" s="237">
        <v>1.1510000000000001E-4</v>
      </c>
      <c r="AP36" s="238"/>
      <c r="AQ36" s="237"/>
      <c r="AR36" s="237"/>
      <c r="AS36" s="237"/>
      <c r="AT36" s="237"/>
      <c r="AU36" s="237"/>
      <c r="AV36" s="237"/>
      <c r="AW36" s="238"/>
      <c r="AX36" s="237"/>
      <c r="AY36" s="237"/>
      <c r="AZ36" s="237"/>
      <c r="BA36" s="237"/>
      <c r="BB36" s="237"/>
      <c r="BC36" s="237"/>
      <c r="BD36" s="238"/>
      <c r="BE36" s="237"/>
      <c r="BF36" s="237"/>
      <c r="BG36" s="237"/>
      <c r="BH36" s="237"/>
      <c r="BI36" s="237"/>
      <c r="BJ36" s="237"/>
    </row>
    <row r="37" spans="1:62" x14ac:dyDescent="0.2">
      <c r="A37" s="344" t="s">
        <v>112</v>
      </c>
      <c r="B37" s="344" t="s">
        <v>135</v>
      </c>
      <c r="C37" s="344" t="s">
        <v>113</v>
      </c>
      <c r="D37" s="453">
        <v>43294</v>
      </c>
      <c r="E37" s="453"/>
      <c r="F37" s="345">
        <v>0.13138888888888889</v>
      </c>
      <c r="G37" s="346">
        <v>7.2759919999999996</v>
      </c>
      <c r="H37" s="347">
        <f>560571328/(24 * 60 * 60 * F37)</f>
        <v>49380.842847075408</v>
      </c>
      <c r="I37" s="453"/>
      <c r="J37" s="347">
        <v>15154</v>
      </c>
      <c r="K37" s="347">
        <v>509877047</v>
      </c>
      <c r="L37" s="347"/>
      <c r="M37" s="347">
        <v>496725979</v>
      </c>
      <c r="N37" s="349">
        <v>0.99717659999999997</v>
      </c>
      <c r="O37" s="351">
        <v>1.9796749999999998E-2</v>
      </c>
      <c r="P37" s="347"/>
      <c r="Q37" s="349">
        <v>0.84860579999999997</v>
      </c>
      <c r="R37" s="454">
        <f>-10*LOG(1-Q37, 10)</f>
        <v>8.1989076259185616</v>
      </c>
      <c r="S37" s="454"/>
      <c r="T37" s="349">
        <v>0.98587349999999996</v>
      </c>
      <c r="U37" s="454">
        <f>-10*LOG(1-T37, 10)</f>
        <v>18.499654261891965</v>
      </c>
      <c r="V37" s="454"/>
      <c r="W37" s="349">
        <v>0.99680464999999996</v>
      </c>
      <c r="X37" s="350">
        <f>-10*LOG(1-W37, 10)</f>
        <v>24.954815648158736</v>
      </c>
      <c r="Y37" s="350"/>
      <c r="Z37" s="347">
        <v>18807</v>
      </c>
      <c r="AA37" s="347">
        <v>5626</v>
      </c>
      <c r="AB37" s="344"/>
      <c r="AC37" s="351">
        <v>5.0312000000000004E-3</v>
      </c>
      <c r="AD37" s="351">
        <v>3.8784000000000002E-3</v>
      </c>
      <c r="AE37" s="351">
        <v>3.1968000000000001E-3</v>
      </c>
      <c r="AF37" s="351">
        <v>1.1115999999999999E-3</v>
      </c>
      <c r="AG37" s="351">
        <v>5.9020000000000003E-4</v>
      </c>
      <c r="AH37" s="351">
        <v>4.2240000000000002E-4</v>
      </c>
      <c r="AI37" s="455"/>
      <c r="AJ37" s="351"/>
      <c r="AK37" s="351"/>
      <c r="AL37" s="351"/>
      <c r="AM37" s="351"/>
      <c r="AN37" s="351"/>
      <c r="AO37" s="351"/>
      <c r="AP37" s="455"/>
      <c r="AQ37" s="351"/>
      <c r="AR37" s="351"/>
      <c r="AS37" s="351"/>
      <c r="AT37" s="351"/>
      <c r="AU37" s="351"/>
      <c r="AV37" s="351"/>
      <c r="AW37" s="455"/>
      <c r="AX37" s="351"/>
      <c r="AY37" s="351"/>
      <c r="AZ37" s="351"/>
      <c r="BA37" s="351"/>
      <c r="BB37" s="351"/>
      <c r="BC37" s="351"/>
      <c r="BD37" s="455"/>
      <c r="BE37" s="351"/>
      <c r="BF37" s="351"/>
      <c r="BG37" s="351"/>
      <c r="BH37" s="351"/>
      <c r="BI37" s="351"/>
      <c r="BJ37" s="351"/>
    </row>
    <row r="38" spans="1:62" s="106" customFormat="1" ht="6" customHeight="1" x14ac:dyDescent="0.2">
      <c r="A38" s="434"/>
      <c r="B38" s="434"/>
      <c r="C38" s="434"/>
      <c r="D38" s="435"/>
      <c r="E38" s="435"/>
      <c r="F38" s="436"/>
      <c r="G38" s="437"/>
      <c r="H38" s="438"/>
      <c r="I38" s="435"/>
      <c r="J38" s="681"/>
      <c r="K38" s="681"/>
      <c r="L38" s="681"/>
      <c r="M38" s="681"/>
      <c r="N38" s="688"/>
      <c r="O38" s="695"/>
      <c r="P38" s="438"/>
      <c r="Q38" s="439"/>
      <c r="R38" s="440"/>
      <c r="S38" s="440"/>
      <c r="T38" s="439"/>
      <c r="U38" s="440"/>
      <c r="V38" s="440"/>
      <c r="W38" s="439"/>
      <c r="X38" s="441"/>
      <c r="Y38" s="441"/>
      <c r="Z38" s="438"/>
      <c r="AA38" s="438"/>
      <c r="AB38" s="327"/>
      <c r="AC38" s="442"/>
      <c r="AD38" s="442"/>
      <c r="AE38" s="442"/>
      <c r="AF38" s="442"/>
      <c r="AG38" s="442"/>
      <c r="AH38" s="442"/>
      <c r="AI38" s="443"/>
      <c r="AJ38" s="442"/>
      <c r="AK38" s="442"/>
      <c r="AL38" s="442"/>
      <c r="AM38" s="442"/>
      <c r="AN38" s="442"/>
      <c r="AO38" s="442"/>
      <c r="AP38" s="443"/>
      <c r="AQ38" s="442"/>
      <c r="AR38" s="442"/>
      <c r="AS38" s="442"/>
      <c r="AT38" s="442"/>
      <c r="AU38" s="442"/>
      <c r="AV38" s="442"/>
      <c r="AW38" s="443"/>
      <c r="AX38" s="442"/>
      <c r="AY38" s="442"/>
      <c r="AZ38" s="442"/>
      <c r="BA38" s="442"/>
      <c r="BB38" s="442"/>
      <c r="BC38" s="442"/>
      <c r="BD38" s="443"/>
      <c r="BE38" s="442"/>
      <c r="BF38" s="442"/>
      <c r="BG38" s="442"/>
      <c r="BH38" s="442"/>
      <c r="BI38" s="442"/>
      <c r="BJ38" s="442"/>
    </row>
    <row r="39" spans="1:62" x14ac:dyDescent="0.2">
      <c r="A39" s="459" t="s">
        <v>133</v>
      </c>
      <c r="B39" s="459" t="s">
        <v>135</v>
      </c>
      <c r="C39" s="459" t="s">
        <v>297</v>
      </c>
      <c r="D39" s="460">
        <v>43433</v>
      </c>
      <c r="E39" s="460"/>
      <c r="F39" s="461">
        <v>0.46907407407407403</v>
      </c>
      <c r="G39" s="462"/>
      <c r="H39" s="463">
        <f>560571328/(24 * 60 * 60 * F39)</f>
        <v>13831.704697986577</v>
      </c>
      <c r="I39" s="460"/>
      <c r="J39" s="463">
        <v>15154</v>
      </c>
      <c r="K39" s="463">
        <v>550181574</v>
      </c>
      <c r="L39" s="463"/>
      <c r="M39" s="463">
        <v>543494882</v>
      </c>
      <c r="N39" s="464">
        <v>0.99618960000000001</v>
      </c>
      <c r="O39" s="698">
        <v>3.7613830000000001E-3</v>
      </c>
      <c r="P39" s="463"/>
      <c r="Q39" s="464">
        <v>0.88910195000000003</v>
      </c>
      <c r="R39" s="465">
        <f>-10*LOG(1-Q39, 10)</f>
        <v>9.5507609029525167</v>
      </c>
      <c r="S39" s="465"/>
      <c r="T39" s="464">
        <v>0.99371880000000001</v>
      </c>
      <c r="U39" s="465">
        <f>-10*LOG(1-T39, 10)</f>
        <v>22.019573779836801</v>
      </c>
      <c r="V39" s="465"/>
      <c r="W39" s="464">
        <v>0.99760070000000001</v>
      </c>
      <c r="X39" s="466">
        <f>-10*LOG(1-W39, 10)</f>
        <v>26.199154459884713</v>
      </c>
      <c r="Y39" s="466"/>
      <c r="Z39" s="463">
        <v>17493</v>
      </c>
      <c r="AA39" s="463">
        <v>5233</v>
      </c>
      <c r="AB39" s="467"/>
      <c r="AC39" s="468">
        <v>4.6370999999999999E-3</v>
      </c>
      <c r="AD39" s="468">
        <v>1.1677E-3</v>
      </c>
      <c r="AE39" s="468">
        <v>3.7299999999999999E-5</v>
      </c>
      <c r="AF39" s="468">
        <v>1.1E-4</v>
      </c>
      <c r="AG39" s="468">
        <v>1.975E-4</v>
      </c>
      <c r="AH39" s="468">
        <v>1.5789999999999999E-4</v>
      </c>
      <c r="AI39" s="469"/>
      <c r="AJ39" s="468">
        <v>1.4331000000000001E-3</v>
      </c>
      <c r="AK39" s="468">
        <v>2.8239999999999998E-4</v>
      </c>
      <c r="AL39" s="468">
        <v>1.177E-4</v>
      </c>
      <c r="AM39" s="468">
        <v>4.9299999999999999E-5</v>
      </c>
      <c r="AN39" s="468">
        <v>4.9969999999999995E-4</v>
      </c>
      <c r="AO39" s="468">
        <v>6.2399999999999999E-5</v>
      </c>
      <c r="AP39" s="469"/>
      <c r="AQ39" s="468"/>
      <c r="AR39" s="468"/>
      <c r="AS39" s="468"/>
      <c r="AT39" s="468"/>
      <c r="AU39" s="468"/>
      <c r="AV39" s="468"/>
      <c r="AW39" s="469"/>
      <c r="AX39" s="468"/>
      <c r="AY39" s="468"/>
      <c r="AZ39" s="468"/>
      <c r="BA39" s="468"/>
      <c r="BB39" s="468"/>
      <c r="BC39" s="468"/>
      <c r="BD39" s="469"/>
      <c r="BE39" s="468"/>
      <c r="BF39" s="468"/>
      <c r="BG39" s="468"/>
      <c r="BH39" s="468"/>
      <c r="BI39" s="468"/>
      <c r="BJ39" s="468"/>
    </row>
    <row r="40" spans="1:62" s="106" customFormat="1" ht="6" customHeight="1" x14ac:dyDescent="0.2">
      <c r="A40" s="434"/>
      <c r="B40" s="434"/>
      <c r="C40" s="434"/>
      <c r="D40" s="435"/>
      <c r="E40" s="435"/>
      <c r="F40" s="436"/>
      <c r="G40" s="437"/>
      <c r="H40" s="438"/>
      <c r="I40" s="435"/>
      <c r="J40" s="681"/>
      <c r="K40" s="681"/>
      <c r="L40" s="681"/>
      <c r="M40" s="681"/>
      <c r="N40" s="688"/>
      <c r="O40" s="695"/>
      <c r="P40" s="438"/>
      <c r="Q40" s="439"/>
      <c r="R40" s="440"/>
      <c r="S40" s="440"/>
      <c r="T40" s="439"/>
      <c r="U40" s="440"/>
      <c r="V40" s="440"/>
      <c r="W40" s="439"/>
      <c r="X40" s="441"/>
      <c r="Y40" s="441"/>
      <c r="Z40" s="438"/>
      <c r="AA40" s="438"/>
      <c r="AB40" s="327"/>
      <c r="AC40" s="442"/>
      <c r="AD40" s="442"/>
      <c r="AE40" s="442"/>
      <c r="AF40" s="442"/>
      <c r="AG40" s="442"/>
      <c r="AH40" s="442"/>
      <c r="AI40" s="443"/>
      <c r="AJ40" s="442"/>
      <c r="AK40" s="442"/>
      <c r="AL40" s="442"/>
      <c r="AM40" s="442"/>
      <c r="AN40" s="442"/>
      <c r="AO40" s="442"/>
      <c r="AP40" s="443"/>
      <c r="AQ40" s="442"/>
      <c r="AR40" s="442"/>
      <c r="AS40" s="442"/>
      <c r="AT40" s="442"/>
      <c r="AU40" s="442"/>
      <c r="AV40" s="442"/>
      <c r="AW40" s="443"/>
      <c r="AX40" s="442"/>
      <c r="AY40" s="442"/>
      <c r="AZ40" s="442"/>
      <c r="BA40" s="442"/>
      <c r="BB40" s="442"/>
      <c r="BC40" s="442"/>
      <c r="BD40" s="443"/>
      <c r="BE40" s="442"/>
      <c r="BF40" s="442"/>
      <c r="BG40" s="442"/>
      <c r="BH40" s="442"/>
      <c r="BI40" s="442"/>
      <c r="BJ40" s="442"/>
    </row>
    <row r="41" spans="1:62" x14ac:dyDescent="0.2">
      <c r="A41" s="409" t="s">
        <v>20</v>
      </c>
      <c r="B41" s="409" t="s">
        <v>135</v>
      </c>
      <c r="C41" s="409" t="s">
        <v>22</v>
      </c>
      <c r="D41" s="473">
        <v>42998</v>
      </c>
      <c r="E41" s="473"/>
      <c r="F41" s="410">
        <v>9.2528009259259267</v>
      </c>
      <c r="G41" s="411">
        <v>1.327248</v>
      </c>
      <c r="H41" s="412">
        <f>560571328/(24 * 60 * 60 * F41)</f>
        <v>701.20324926636317</v>
      </c>
      <c r="I41" s="473"/>
      <c r="J41" s="412">
        <v>15154</v>
      </c>
      <c r="K41" s="412">
        <v>531493180</v>
      </c>
      <c r="L41" s="412"/>
      <c r="M41" s="412">
        <v>526031687</v>
      </c>
      <c r="N41" s="414">
        <v>0.9962242</v>
      </c>
      <c r="O41" s="416">
        <v>3.4974260000000001E-3</v>
      </c>
      <c r="P41" s="412"/>
      <c r="Q41" s="414">
        <v>0.8588962</v>
      </c>
      <c r="R41" s="474">
        <f>-10*LOG(1-Q41, 10)</f>
        <v>8.5046129030795505</v>
      </c>
      <c r="S41" s="474"/>
      <c r="T41" s="414">
        <v>0.9936315</v>
      </c>
      <c r="U41" s="474">
        <f>-10*LOG(1-T41, 10)</f>
        <v>21.959628468538579</v>
      </c>
      <c r="V41" s="474"/>
      <c r="W41" s="414">
        <v>0.99880069999999999</v>
      </c>
      <c r="X41" s="415">
        <f>-10*LOG(1-W41, 10)</f>
        <v>29.21072166319275</v>
      </c>
      <c r="Y41" s="415"/>
      <c r="Z41" s="412">
        <v>1913</v>
      </c>
      <c r="AA41" s="412">
        <v>568</v>
      </c>
      <c r="AB41" s="409"/>
      <c r="AC41" s="416">
        <v>2.3609999999999999E-4</v>
      </c>
      <c r="AD41" s="416">
        <v>5.2380999999999999E-3</v>
      </c>
      <c r="AE41" s="416">
        <v>8.3000000000000002E-6</v>
      </c>
      <c r="AF41" s="416">
        <v>4.6139999999999999E-4</v>
      </c>
      <c r="AG41" s="416">
        <v>2.6029999999999998E-4</v>
      </c>
      <c r="AH41" s="416">
        <v>3.6240000000000003E-4</v>
      </c>
      <c r="AI41" s="475"/>
      <c r="AJ41" s="416">
        <v>3.82E-5</v>
      </c>
      <c r="AK41" s="416">
        <v>5.2280000000000002E-4</v>
      </c>
      <c r="AL41" s="416">
        <v>8.2999999999999998E-5</v>
      </c>
      <c r="AM41" s="416">
        <v>7.8999999999999996E-5</v>
      </c>
      <c r="AN41" s="416">
        <v>4.3080000000000001E-4</v>
      </c>
      <c r="AO41" s="416">
        <v>9.9400000000000004E-5</v>
      </c>
      <c r="AP41" s="475"/>
      <c r="AQ41" s="416"/>
      <c r="AR41" s="416"/>
      <c r="AS41" s="416"/>
      <c r="AT41" s="416"/>
      <c r="AU41" s="416"/>
      <c r="AV41" s="416"/>
      <c r="AW41" s="475"/>
      <c r="AX41" s="416"/>
      <c r="AY41" s="416"/>
      <c r="AZ41" s="416"/>
      <c r="BA41" s="416"/>
      <c r="BB41" s="416"/>
      <c r="BC41" s="416"/>
      <c r="BD41" s="475"/>
      <c r="BE41" s="416"/>
      <c r="BF41" s="416"/>
      <c r="BG41" s="416"/>
      <c r="BH41" s="416"/>
      <c r="BI41" s="416"/>
      <c r="BJ41" s="416"/>
    </row>
    <row r="42" spans="1:62" x14ac:dyDescent="0.2">
      <c r="A42" s="241" t="s">
        <v>20</v>
      </c>
      <c r="B42" s="241" t="s">
        <v>135</v>
      </c>
      <c r="C42" s="241" t="s">
        <v>23</v>
      </c>
      <c r="D42" s="242">
        <v>43047</v>
      </c>
      <c r="E42" s="242"/>
      <c r="F42" s="243">
        <v>5.4539559027777775</v>
      </c>
      <c r="G42" s="269">
        <v>1.458016</v>
      </c>
      <c r="H42" s="244">
        <f>560571328/(24 * 60 * 60 * F42)</f>
        <v>1189.6124922406495</v>
      </c>
      <c r="I42" s="242"/>
      <c r="J42" s="244">
        <v>15154</v>
      </c>
      <c r="K42" s="244">
        <v>547623021</v>
      </c>
      <c r="L42" s="244"/>
      <c r="M42" s="244">
        <v>543917546</v>
      </c>
      <c r="N42" s="245">
        <v>0.99627370000000004</v>
      </c>
      <c r="O42" s="248">
        <v>1.5177509999999999E-3</v>
      </c>
      <c r="P42" s="244"/>
      <c r="Q42" s="245">
        <v>0.87520330000000002</v>
      </c>
      <c r="R42" s="246">
        <f>-10*LOG(1-Q42, 10)</f>
        <v>9.0379689855374536</v>
      </c>
      <c r="S42" s="246"/>
      <c r="T42" s="245">
        <v>0.9974054</v>
      </c>
      <c r="U42" s="246">
        <f>-10*LOG(1-T42, 10)</f>
        <v>25.859295862481979</v>
      </c>
      <c r="V42" s="246"/>
      <c r="W42" s="245">
        <v>0.99890049999999997</v>
      </c>
      <c r="X42" s="247">
        <f>-10*LOG(1-W42, 10)</f>
        <v>29.588047663031784</v>
      </c>
      <c r="Y42" s="247"/>
      <c r="Z42" s="244">
        <v>1306</v>
      </c>
      <c r="AA42" s="244">
        <v>451</v>
      </c>
      <c r="AB42" s="241"/>
      <c r="AC42" s="248">
        <v>8.3499999999999997E-5</v>
      </c>
      <c r="AD42" s="248">
        <v>1.7727999999999999E-3</v>
      </c>
      <c r="AE42" s="248">
        <v>2.8600000000000001E-5</v>
      </c>
      <c r="AF42" s="248">
        <v>1.652E-4</v>
      </c>
      <c r="AG42" s="248">
        <v>3.5060000000000001E-4</v>
      </c>
      <c r="AH42" s="248">
        <v>2.4830000000000002E-4</v>
      </c>
      <c r="AI42" s="249"/>
      <c r="AJ42" s="248">
        <v>3.0700000000000001E-5</v>
      </c>
      <c r="AK42" s="248">
        <v>3.6989999999999999E-4</v>
      </c>
      <c r="AL42" s="248">
        <v>1.0560000000000001E-4</v>
      </c>
      <c r="AM42" s="248">
        <v>5.5399999999999998E-5</v>
      </c>
      <c r="AN42" s="248">
        <v>4.8139999999999999E-4</v>
      </c>
      <c r="AO42" s="248">
        <v>7.8999999999999996E-5</v>
      </c>
      <c r="AP42" s="249"/>
      <c r="AQ42" s="248"/>
      <c r="AR42" s="248"/>
      <c r="AS42" s="248"/>
      <c r="AT42" s="248"/>
      <c r="AU42" s="248"/>
      <c r="AV42" s="248"/>
      <c r="AW42" s="249"/>
      <c r="AX42" s="248"/>
      <c r="AY42" s="248"/>
      <c r="AZ42" s="248"/>
      <c r="BA42" s="248"/>
      <c r="BB42" s="248"/>
      <c r="BC42" s="248"/>
      <c r="BD42" s="249"/>
      <c r="BE42" s="248"/>
      <c r="BF42" s="248"/>
      <c r="BG42" s="248"/>
      <c r="BH42" s="248"/>
      <c r="BI42" s="248"/>
      <c r="BJ42" s="248"/>
    </row>
    <row r="43" spans="1:62" x14ac:dyDescent="0.2">
      <c r="A43" s="360" t="s">
        <v>20</v>
      </c>
      <c r="B43" s="360" t="s">
        <v>135</v>
      </c>
      <c r="C43" s="360" t="s">
        <v>128</v>
      </c>
      <c r="D43" s="470">
        <v>43258</v>
      </c>
      <c r="E43" s="470"/>
      <c r="F43" s="361">
        <v>2.6127579861111112</v>
      </c>
      <c r="G43" s="362">
        <v>2.3585199999999999</v>
      </c>
      <c r="H43" s="363">
        <f>560571328/(24 * 60 * 60 * F43)</f>
        <v>2483.2357641095959</v>
      </c>
      <c r="I43" s="470"/>
      <c r="J43" s="363">
        <v>15154</v>
      </c>
      <c r="K43" s="363">
        <v>539517838</v>
      </c>
      <c r="L43" s="363"/>
      <c r="M43" s="363">
        <v>530709951</v>
      </c>
      <c r="N43" s="365">
        <v>0.99593419999999999</v>
      </c>
      <c r="O43" s="367">
        <v>7.588755E-3</v>
      </c>
      <c r="P43" s="363"/>
      <c r="Q43" s="365">
        <v>0.83066139999999999</v>
      </c>
      <c r="R43" s="471">
        <f>-10*LOG(1-Q43, 10)</f>
        <v>7.7124403506151795</v>
      </c>
      <c r="S43" s="471"/>
      <c r="T43" s="365">
        <v>0.99281364999999999</v>
      </c>
      <c r="U43" s="471">
        <f>-10*LOG(1-T43, 10)</f>
        <v>21.434916349789791</v>
      </c>
      <c r="V43" s="471"/>
      <c r="W43" s="365">
        <v>0.99870040000000004</v>
      </c>
      <c r="X43" s="366">
        <f>-10*LOG(1-W43, 10)</f>
        <v>28.861902973270691</v>
      </c>
      <c r="Y43" s="366"/>
      <c r="Z43" s="363">
        <v>19448</v>
      </c>
      <c r="AA43" s="363">
        <v>1290</v>
      </c>
      <c r="AB43" s="360"/>
      <c r="AC43" s="367">
        <v>2.8890999999999999E-3</v>
      </c>
      <c r="AD43" s="367">
        <v>1.3339999999999999E-3</v>
      </c>
      <c r="AE43" s="367">
        <v>5.2159999999999999E-4</v>
      </c>
      <c r="AF43" s="367">
        <v>7.092E-4</v>
      </c>
      <c r="AG43" s="367">
        <v>3.3490000000000001E-4</v>
      </c>
      <c r="AH43" s="367">
        <v>1.4450999999999999E-3</v>
      </c>
      <c r="AI43" s="472"/>
      <c r="AJ43" s="367">
        <v>1.3320000000000001E-4</v>
      </c>
      <c r="AK43" s="367">
        <v>3.9560000000000002E-4</v>
      </c>
      <c r="AL43" s="367">
        <v>1.127E-4</v>
      </c>
      <c r="AM43" s="367">
        <v>1.371E-4</v>
      </c>
      <c r="AN43" s="367">
        <v>4.2059999999999998E-4</v>
      </c>
      <c r="AO43" s="367">
        <v>1.7469999999999999E-4</v>
      </c>
      <c r="AP43" s="472"/>
      <c r="AQ43" s="367"/>
      <c r="AR43" s="367"/>
      <c r="AS43" s="367"/>
      <c r="AT43" s="367"/>
      <c r="AU43" s="367"/>
      <c r="AV43" s="367"/>
      <c r="AW43" s="472"/>
      <c r="AX43" s="367"/>
      <c r="AY43" s="367"/>
      <c r="AZ43" s="367"/>
      <c r="BA43" s="367"/>
      <c r="BB43" s="367"/>
      <c r="BC43" s="367"/>
      <c r="BD43" s="472"/>
      <c r="BE43" s="367"/>
      <c r="BF43" s="367"/>
      <c r="BG43" s="367"/>
      <c r="BH43" s="367"/>
      <c r="BI43" s="367"/>
      <c r="BJ43" s="367"/>
    </row>
  </sheetData>
  <mergeCells count="55">
    <mergeCell ref="AK3:AK4"/>
    <mergeCell ref="BA3:BA4"/>
    <mergeCell ref="AY3:AY4"/>
    <mergeCell ref="AV3:AV4"/>
    <mergeCell ref="AT3:AT4"/>
    <mergeCell ref="AR3:AR4"/>
    <mergeCell ref="AS3:AS4"/>
    <mergeCell ref="AQ3:AQ4"/>
    <mergeCell ref="AQ2:AV2"/>
    <mergeCell ref="AX2:BC2"/>
    <mergeCell ref="AZ3:AZ4"/>
    <mergeCell ref="AO3:AO4"/>
    <mergeCell ref="AM3:AM4"/>
    <mergeCell ref="AN3:AN4"/>
    <mergeCell ref="AL3:AL4"/>
    <mergeCell ref="T2:U3"/>
    <mergeCell ref="W2:X3"/>
    <mergeCell ref="BE2:BJ2"/>
    <mergeCell ref="BI3:BI4"/>
    <mergeCell ref="BG3:BG4"/>
    <mergeCell ref="BE3:BE4"/>
    <mergeCell ref="BB3:BB4"/>
    <mergeCell ref="BJ3:BJ4"/>
    <mergeCell ref="BH3:BH4"/>
    <mergeCell ref="BF3:BF4"/>
    <mergeCell ref="BC3:BC4"/>
    <mergeCell ref="AX3:AX4"/>
    <mergeCell ref="AU3:AU4"/>
    <mergeCell ref="AC2:AH2"/>
    <mergeCell ref="AJ2:AO2"/>
    <mergeCell ref="Z2:AA3"/>
    <mergeCell ref="AJ3:AJ4"/>
    <mergeCell ref="AG3:AG4"/>
    <mergeCell ref="A2:A4"/>
    <mergeCell ref="B2:B4"/>
    <mergeCell ref="C2:C4"/>
    <mergeCell ref="D2:D4"/>
    <mergeCell ref="F3:F4"/>
    <mergeCell ref="H3:H4"/>
    <mergeCell ref="F2:H2"/>
    <mergeCell ref="G3:G4"/>
    <mergeCell ref="Q2:R3"/>
    <mergeCell ref="AC3:AC4"/>
    <mergeCell ref="AD3:AD4"/>
    <mergeCell ref="AF3:AF4"/>
    <mergeCell ref="AH3:AH4"/>
    <mergeCell ref="AE3:AE4"/>
    <mergeCell ref="A1:K1"/>
    <mergeCell ref="J3:J4"/>
    <mergeCell ref="K3:K4"/>
    <mergeCell ref="M3:M4"/>
    <mergeCell ref="N3:N4"/>
    <mergeCell ref="O3:O4"/>
    <mergeCell ref="J2:K2"/>
    <mergeCell ref="M2:O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B3A5F-B949-9944-B8F7-8984A81DBED0}">
  <dimension ref="A1:X54"/>
  <sheetViews>
    <sheetView showGridLines="0" zoomScaleNormal="100" workbookViewId="0">
      <pane ySplit="4" topLeftCell="A5" activePane="bottomLeft" state="frozen"/>
      <selection pane="bottomLeft" sqref="A1:J1"/>
    </sheetView>
  </sheetViews>
  <sheetFormatPr baseColWidth="10" defaultRowHeight="16" x14ac:dyDescent="0.2"/>
  <cols>
    <col min="1" max="1" width="27.1640625" bestFit="1" customWidth="1"/>
    <col min="2" max="2" width="14.33203125" bestFit="1" customWidth="1"/>
    <col min="3" max="3" width="14.1640625" style="5" bestFit="1" customWidth="1"/>
    <col min="4" max="4" width="17" bestFit="1" customWidth="1"/>
    <col min="5" max="5" width="1.6640625" customWidth="1"/>
    <col min="6" max="6" width="8.1640625" style="81" bestFit="1" customWidth="1"/>
    <col min="7" max="7" width="5.83203125" style="264" bestFit="1" customWidth="1"/>
    <col min="8" max="8" width="9.1640625" style="5" bestFit="1" customWidth="1"/>
    <col min="9" max="9" width="1.6640625" style="5" customWidth="1"/>
    <col min="10" max="10" width="12.6640625" style="5" customWidth="1"/>
    <col min="11" max="11" width="10.5" style="96" customWidth="1"/>
    <col min="12" max="12" width="1.6640625" style="96" customWidth="1"/>
    <col min="13" max="13" width="9.33203125" style="97" customWidth="1"/>
    <col min="14" max="14" width="8.33203125" style="46" customWidth="1"/>
    <col min="15" max="15" width="1.6640625" style="46" customWidth="1"/>
    <col min="16" max="16" width="9.33203125" style="97" customWidth="1"/>
    <col min="17" max="17" width="8.33203125" style="46" customWidth="1"/>
    <col min="18" max="18" width="1.6640625" style="106" customWidth="1"/>
    <col min="19" max="19" width="7.6640625" style="123" customWidth="1"/>
    <col min="20" max="20" width="7.5" style="123" customWidth="1"/>
    <col min="21" max="22" width="7.6640625" style="123" customWidth="1"/>
    <col min="23" max="23" width="7.83203125" style="123" customWidth="1"/>
    <col min="24" max="24" width="7.6640625" style="123" customWidth="1"/>
  </cols>
  <sheetData>
    <row r="1" spans="1:24" ht="70" customHeight="1" x14ac:dyDescent="0.2">
      <c r="A1" s="730" t="s">
        <v>329</v>
      </c>
      <c r="B1" s="730"/>
      <c r="C1" s="730"/>
      <c r="D1" s="730"/>
      <c r="E1" s="730"/>
      <c r="F1" s="730"/>
      <c r="G1" s="730"/>
      <c r="H1" s="730"/>
      <c r="I1" s="730"/>
      <c r="J1" s="730"/>
    </row>
    <row r="2" spans="1:24" ht="19" x14ac:dyDescent="0.25">
      <c r="A2" s="288"/>
      <c r="B2" s="288"/>
      <c r="C2" s="707" t="s">
        <v>195</v>
      </c>
      <c r="D2" s="288"/>
      <c r="E2" s="288"/>
      <c r="F2" s="792" t="s">
        <v>206</v>
      </c>
      <c r="G2" s="792"/>
      <c r="H2" s="792"/>
      <c r="I2" s="289"/>
      <c r="J2" s="289"/>
      <c r="K2" s="290"/>
      <c r="L2" s="290"/>
      <c r="M2" s="795" t="s">
        <v>198</v>
      </c>
      <c r="N2" s="795"/>
      <c r="O2" s="291"/>
      <c r="P2" s="795" t="s">
        <v>322</v>
      </c>
      <c r="Q2" s="795"/>
      <c r="R2" s="154"/>
      <c r="S2" s="787" t="s">
        <v>323</v>
      </c>
      <c r="T2" s="787"/>
      <c r="U2" s="787"/>
      <c r="V2" s="787"/>
      <c r="W2" s="787"/>
      <c r="X2" s="787"/>
    </row>
    <row r="3" spans="1:24" x14ac:dyDescent="0.2">
      <c r="A3" s="288"/>
      <c r="B3" s="288"/>
      <c r="C3" s="707"/>
      <c r="D3" s="288"/>
      <c r="E3" s="288"/>
      <c r="F3" s="790" t="s">
        <v>203</v>
      </c>
      <c r="G3" s="793" t="s">
        <v>202</v>
      </c>
      <c r="H3" s="707" t="s">
        <v>205</v>
      </c>
      <c r="I3" s="289"/>
      <c r="J3" s="289"/>
      <c r="K3" s="814" t="s">
        <v>131</v>
      </c>
      <c r="L3" s="290"/>
      <c r="M3" s="796"/>
      <c r="N3" s="796"/>
      <c r="O3" s="292"/>
      <c r="P3" s="796"/>
      <c r="Q3" s="796"/>
      <c r="R3" s="312"/>
      <c r="S3" s="782" t="s">
        <v>136</v>
      </c>
      <c r="T3" s="782" t="s">
        <v>145</v>
      </c>
      <c r="U3" s="782" t="s">
        <v>146</v>
      </c>
      <c r="V3" s="782" t="s">
        <v>147</v>
      </c>
      <c r="W3" s="782" t="s">
        <v>148</v>
      </c>
      <c r="X3" s="782" t="s">
        <v>137</v>
      </c>
    </row>
    <row r="4" spans="1:24" s="6" customFormat="1" ht="21" thickBot="1" x14ac:dyDescent="0.3">
      <c r="A4" s="253" t="s">
        <v>169</v>
      </c>
      <c r="B4" s="253" t="s">
        <v>207</v>
      </c>
      <c r="C4" s="708"/>
      <c r="D4" s="253" t="s">
        <v>130</v>
      </c>
      <c r="E4" s="253"/>
      <c r="F4" s="791"/>
      <c r="G4" s="794"/>
      <c r="H4" s="708"/>
      <c r="I4" s="251"/>
      <c r="J4" s="251" t="s">
        <v>132</v>
      </c>
      <c r="K4" s="815"/>
      <c r="L4" s="274"/>
      <c r="M4" s="256" t="s">
        <v>199</v>
      </c>
      <c r="N4" s="257" t="s">
        <v>200</v>
      </c>
      <c r="O4" s="275"/>
      <c r="P4" s="256" t="s">
        <v>199</v>
      </c>
      <c r="Q4" s="257" t="s">
        <v>200</v>
      </c>
      <c r="R4" s="313"/>
      <c r="S4" s="783"/>
      <c r="T4" s="783"/>
      <c r="U4" s="783"/>
      <c r="V4" s="783"/>
      <c r="W4" s="783"/>
      <c r="X4" s="783"/>
    </row>
    <row r="5" spans="1:24" s="6" customFormat="1" ht="6" customHeight="1" x14ac:dyDescent="0.25">
      <c r="A5" s="282"/>
      <c r="B5" s="282"/>
      <c r="C5" s="252"/>
      <c r="D5" s="282"/>
      <c r="E5" s="282"/>
      <c r="F5" s="272"/>
      <c r="G5" s="271"/>
      <c r="H5" s="252"/>
      <c r="I5" s="252"/>
      <c r="J5" s="252"/>
      <c r="K5" s="283"/>
      <c r="L5" s="283"/>
      <c r="M5" s="284"/>
      <c r="N5" s="285"/>
      <c r="O5" s="286"/>
      <c r="P5" s="284"/>
      <c r="Q5" s="285"/>
      <c r="R5" s="537"/>
      <c r="S5" s="532"/>
      <c r="T5" s="532"/>
      <c r="U5" s="532"/>
      <c r="V5" s="532"/>
      <c r="W5" s="532"/>
      <c r="X5" s="532"/>
    </row>
    <row r="6" spans="1:24" s="98" customFormat="1" ht="17" x14ac:dyDescent="0.2">
      <c r="A6" s="819" t="s">
        <v>170</v>
      </c>
      <c r="B6" s="798" t="s">
        <v>171</v>
      </c>
      <c r="C6" s="816">
        <v>5111537</v>
      </c>
      <c r="D6" s="538" t="s">
        <v>129</v>
      </c>
      <c r="E6" s="538"/>
      <c r="F6" s="539">
        <v>4.0624999999999993E-3</v>
      </c>
      <c r="G6" s="540">
        <v>3.7982320000000001</v>
      </c>
      <c r="H6" s="541">
        <f>J6/(24 * 60 * 60 * F6)</f>
        <v>1533591.7663817666</v>
      </c>
      <c r="I6" s="541"/>
      <c r="J6" s="541">
        <v>538290710</v>
      </c>
      <c r="K6" s="542">
        <f>J6/$C6</f>
        <v>105.30897262408547</v>
      </c>
      <c r="L6" s="542"/>
      <c r="M6" s="543">
        <v>0.87149379999999999</v>
      </c>
      <c r="N6" s="544">
        <f>-10*LOG(1-M6, 10)</f>
        <v>8.910759185518959</v>
      </c>
      <c r="O6" s="544"/>
      <c r="P6" s="543">
        <v>0.99470610000000004</v>
      </c>
      <c r="Q6" s="544">
        <f t="shared" ref="Q6:Q54" si="0">-10*LOG(1-P6, 10)</f>
        <v>22.76224266634668</v>
      </c>
      <c r="R6" s="424"/>
      <c r="S6" s="425">
        <v>4.1265E-3</v>
      </c>
      <c r="T6" s="425">
        <v>5.9480000000000004E-4</v>
      </c>
      <c r="U6" s="425">
        <v>1.5300000000000001E-4</v>
      </c>
      <c r="V6" s="425">
        <v>9.5000000000000005E-5</v>
      </c>
      <c r="W6" s="425">
        <v>2.3560000000000001E-4</v>
      </c>
      <c r="X6" s="425">
        <v>1.9430000000000001E-4</v>
      </c>
    </row>
    <row r="7" spans="1:24" s="98" customFormat="1" ht="17" x14ac:dyDescent="0.2">
      <c r="A7" s="820"/>
      <c r="B7" s="799"/>
      <c r="C7" s="817"/>
      <c r="D7" s="302" t="s">
        <v>140</v>
      </c>
      <c r="E7" s="302"/>
      <c r="F7" s="303">
        <v>3.4039351851851855E-2</v>
      </c>
      <c r="G7" s="304">
        <v>2.1942719999999998</v>
      </c>
      <c r="H7" s="305">
        <f>J7/(24 * 60 * 60 * F7)</f>
        <v>187421.81808908531</v>
      </c>
      <c r="I7" s="305"/>
      <c r="J7" s="305">
        <v>551207567</v>
      </c>
      <c r="K7" s="306">
        <f>J7/$C6</f>
        <v>107.83597321118873</v>
      </c>
      <c r="L7" s="306"/>
      <c r="M7" s="307">
        <v>0.89167315000000003</v>
      </c>
      <c r="N7" s="308">
        <f>-10*LOG(1-M7, 10)</f>
        <v>9.6526388537292398</v>
      </c>
      <c r="O7" s="308"/>
      <c r="P7" s="307">
        <v>0.99501050000000002</v>
      </c>
      <c r="Q7" s="308">
        <f>-10*LOG(1-P7, 10)</f>
        <v>23.019429730380942</v>
      </c>
      <c r="R7" s="207"/>
      <c r="S7" s="208">
        <v>3.529E-3</v>
      </c>
      <c r="T7" s="208">
        <v>1.0219999999999999E-3</v>
      </c>
      <c r="U7" s="208">
        <v>3.3099999999999998E-5</v>
      </c>
      <c r="V7" s="208">
        <v>1.2290000000000001E-4</v>
      </c>
      <c r="W7" s="208">
        <v>2.2609999999999999E-4</v>
      </c>
      <c r="X7" s="208">
        <v>1.325E-4</v>
      </c>
    </row>
    <row r="8" spans="1:24" s="98" customFormat="1" ht="17" x14ac:dyDescent="0.2">
      <c r="A8" s="820"/>
      <c r="B8" s="799"/>
      <c r="C8" s="817"/>
      <c r="D8" s="302" t="s">
        <v>138</v>
      </c>
      <c r="E8" s="302"/>
      <c r="F8" s="303">
        <v>5.2430555555555555E-3</v>
      </c>
      <c r="G8" s="304">
        <v>3.8473199999999999</v>
      </c>
      <c r="H8" s="305">
        <f>J8/(24 * 60 * 60 * F8)</f>
        <v>1211003.706401766</v>
      </c>
      <c r="I8" s="305"/>
      <c r="J8" s="305">
        <v>548584679</v>
      </c>
      <c r="K8" s="306">
        <f>J8/$C6</f>
        <v>107.32284222925512</v>
      </c>
      <c r="L8" s="306"/>
      <c r="M8" s="307">
        <v>0.88785829999999999</v>
      </c>
      <c r="N8" s="308">
        <f>-10*LOG(1-M8, 10)</f>
        <v>9.5023286454728773</v>
      </c>
      <c r="O8" s="308"/>
      <c r="P8" s="307">
        <v>0.99860119999999997</v>
      </c>
      <c r="Q8" s="308">
        <f t="shared" si="0"/>
        <v>28.542443763627823</v>
      </c>
      <c r="R8" s="207"/>
      <c r="S8" s="208">
        <v>5.1100000000000002E-5</v>
      </c>
      <c r="T8" s="208">
        <v>7.9690000000000002E-4</v>
      </c>
      <c r="U8" s="208">
        <v>1.6909999999999999E-4</v>
      </c>
      <c r="V8" s="208">
        <v>1.032E-4</v>
      </c>
      <c r="W8" s="208">
        <v>1.8689999999999999E-4</v>
      </c>
      <c r="X8" s="208">
        <v>1.4349999999999999E-4</v>
      </c>
    </row>
    <row r="9" spans="1:24" s="98" customFormat="1" ht="17" x14ac:dyDescent="0.2">
      <c r="A9" s="821"/>
      <c r="B9" s="800"/>
      <c r="C9" s="818"/>
      <c r="D9" s="318" t="s">
        <v>139</v>
      </c>
      <c r="E9" s="318"/>
      <c r="F9" s="319">
        <v>0.50126157407407412</v>
      </c>
      <c r="G9" s="320">
        <v>5.6766680000000003</v>
      </c>
      <c r="H9" s="321">
        <f>J9/(24 * 60 * 60 * F9)</f>
        <v>12726.91583735482</v>
      </c>
      <c r="I9" s="321"/>
      <c r="J9" s="321">
        <v>551189998</v>
      </c>
      <c r="K9" s="322">
        <f>J9/$C6</f>
        <v>107.83253608454757</v>
      </c>
      <c r="L9" s="322"/>
      <c r="M9" s="323">
        <v>0.90865099999999999</v>
      </c>
      <c r="N9" s="324">
        <f>-10*LOG(1-M9, 10)</f>
        <v>10.392962025189858</v>
      </c>
      <c r="O9" s="324"/>
      <c r="P9" s="323">
        <v>0.99930030000000003</v>
      </c>
      <c r="Q9" s="324">
        <f t="shared" si="0"/>
        <v>31.550881260878782</v>
      </c>
      <c r="R9" s="325"/>
      <c r="S9" s="326">
        <v>1.7399999999999999E-5</v>
      </c>
      <c r="T9" s="326">
        <v>4.4779999999999999E-4</v>
      </c>
      <c r="U9" s="326">
        <v>7.6100000000000007E-5</v>
      </c>
      <c r="V9" s="326">
        <v>4.0099999999999999E-5</v>
      </c>
      <c r="W9" s="326">
        <v>7.4999999999999993E-5</v>
      </c>
      <c r="X9" s="326">
        <v>7.8100000000000001E-5</v>
      </c>
    </row>
    <row r="10" spans="1:24" s="105" customFormat="1" ht="6" customHeight="1" x14ac:dyDescent="0.2">
      <c r="A10" s="273"/>
      <c r="B10" s="273"/>
      <c r="C10" s="280"/>
      <c r="D10" s="99"/>
      <c r="E10" s="99"/>
      <c r="F10" s="101"/>
      <c r="G10" s="276"/>
      <c r="H10" s="100"/>
      <c r="I10" s="100"/>
      <c r="J10" s="100"/>
      <c r="K10" s="102"/>
      <c r="L10" s="102"/>
      <c r="M10" s="103"/>
      <c r="N10" s="104"/>
      <c r="O10" s="104"/>
      <c r="P10" s="103"/>
      <c r="Q10" s="104"/>
      <c r="R10" s="327"/>
      <c r="S10" s="123"/>
      <c r="T10" s="123"/>
      <c r="U10" s="123"/>
      <c r="V10" s="123"/>
      <c r="W10" s="123"/>
      <c r="X10" s="123"/>
    </row>
    <row r="11" spans="1:24" x14ac:dyDescent="0.2">
      <c r="A11" s="802" t="s">
        <v>170</v>
      </c>
      <c r="B11" s="703" t="s">
        <v>173</v>
      </c>
      <c r="C11" s="811">
        <v>5337491</v>
      </c>
      <c r="D11" s="377" t="s">
        <v>129</v>
      </c>
      <c r="E11" s="377"/>
      <c r="F11" s="378">
        <v>4.8834490740740739E-3</v>
      </c>
      <c r="G11" s="379">
        <v>4.1280239999999999</v>
      </c>
      <c r="H11" s="380">
        <f>J11/(24 * 60 * 60 * F11)</f>
        <v>1253330.6235631502</v>
      </c>
      <c r="I11" s="380"/>
      <c r="J11" s="380">
        <v>528817790</v>
      </c>
      <c r="K11" s="381">
        <f>J11/$C11</f>
        <v>99.076099613095366</v>
      </c>
      <c r="L11" s="381"/>
      <c r="M11" s="382">
        <v>0.86618594999999998</v>
      </c>
      <c r="N11" s="383">
        <f>-10*LOG(1-M11, 10)</f>
        <v>8.7349828479596905</v>
      </c>
      <c r="O11" s="383"/>
      <c r="P11" s="382">
        <v>0.99710259999999995</v>
      </c>
      <c r="Q11" s="383">
        <f t="shared" si="0"/>
        <v>25.379915442160023</v>
      </c>
      <c r="R11" s="377"/>
      <c r="S11" s="384">
        <v>1.9388999999999999E-3</v>
      </c>
      <c r="T11" s="384">
        <v>5.1650000000000003E-4</v>
      </c>
      <c r="U11" s="384">
        <v>2.8650000000000003E-4</v>
      </c>
      <c r="V11" s="384">
        <v>5.2299999999999997E-5</v>
      </c>
      <c r="W11" s="384">
        <v>4.5200000000000001E-5</v>
      </c>
      <c r="X11" s="384">
        <v>7.3100000000000001E-5</v>
      </c>
    </row>
    <row r="12" spans="1:24" x14ac:dyDescent="0.2">
      <c r="A12" s="803"/>
      <c r="B12" s="704"/>
      <c r="C12" s="812"/>
      <c r="D12" s="217" t="s">
        <v>140</v>
      </c>
      <c r="E12" s="217"/>
      <c r="F12" s="212">
        <v>4.1236111111111112E-2</v>
      </c>
      <c r="G12" s="266">
        <v>2.4366479999999999</v>
      </c>
      <c r="H12" s="213">
        <f>J12/(24 * 60 * 60 * F12)</f>
        <v>155516.36858650498</v>
      </c>
      <c r="I12" s="213"/>
      <c r="J12" s="213">
        <v>554073718</v>
      </c>
      <c r="K12" s="294">
        <f>J12/$C11</f>
        <v>103.80789738099793</v>
      </c>
      <c r="L12" s="294"/>
      <c r="M12" s="214">
        <v>0.88460099999999997</v>
      </c>
      <c r="N12" s="216">
        <f>-10*LOG(1-M12, 10)</f>
        <v>9.3779795458031838</v>
      </c>
      <c r="O12" s="216"/>
      <c r="P12" s="214">
        <v>0.99750450000000002</v>
      </c>
      <c r="Q12" s="216">
        <f>-10*LOG(1-P12, 10)</f>
        <v>26.028424257978614</v>
      </c>
      <c r="R12" s="217"/>
      <c r="S12" s="218">
        <v>1.2419E-3</v>
      </c>
      <c r="T12" s="218">
        <v>1.0027E-3</v>
      </c>
      <c r="U12" s="218">
        <v>7.6500000000000003E-5</v>
      </c>
      <c r="V12" s="218">
        <v>9.1199999999999994E-5</v>
      </c>
      <c r="W12" s="218">
        <v>1.4100000000000001E-5</v>
      </c>
      <c r="X12" s="218">
        <v>5.9500000000000003E-5</v>
      </c>
    </row>
    <row r="13" spans="1:24" x14ac:dyDescent="0.2">
      <c r="A13" s="803"/>
      <c r="B13" s="704"/>
      <c r="C13" s="812"/>
      <c r="D13" s="217" t="s">
        <v>138</v>
      </c>
      <c r="E13" s="217"/>
      <c r="F13" s="212">
        <v>6.322569444444444E-3</v>
      </c>
      <c r="G13" s="266">
        <v>4.1854360000000002</v>
      </c>
      <c r="H13" s="213">
        <f>J13/(24 * 60 * 60 * F13)</f>
        <v>990099.91762315342</v>
      </c>
      <c r="I13" s="213"/>
      <c r="J13" s="213">
        <v>540861882</v>
      </c>
      <c r="K13" s="294">
        <f>J13/$C11</f>
        <v>101.33260777395222</v>
      </c>
      <c r="L13" s="294"/>
      <c r="M13" s="214">
        <v>0.88510584999999997</v>
      </c>
      <c r="N13" s="216">
        <f>-10*LOG(1-M13, 10)</f>
        <v>9.3970208347357485</v>
      </c>
      <c r="O13" s="216"/>
      <c r="P13" s="214">
        <v>0.99860150000000003</v>
      </c>
      <c r="Q13" s="216">
        <f t="shared" si="0"/>
        <v>28.543375292924633</v>
      </c>
      <c r="R13" s="217"/>
      <c r="S13" s="218">
        <v>3.3899999999999997E-5</v>
      </c>
      <c r="T13" s="218">
        <v>9.7019999999999995E-4</v>
      </c>
      <c r="U13" s="218">
        <v>1.875E-4</v>
      </c>
      <c r="V13" s="218">
        <v>1.238E-4</v>
      </c>
      <c r="W13" s="218">
        <v>5.2500000000000002E-5</v>
      </c>
      <c r="X13" s="218">
        <v>8.8700000000000001E-5</v>
      </c>
    </row>
    <row r="14" spans="1:24" x14ac:dyDescent="0.2">
      <c r="A14" s="804"/>
      <c r="B14" s="705"/>
      <c r="C14" s="813"/>
      <c r="D14" s="328" t="s">
        <v>139</v>
      </c>
      <c r="E14" s="328"/>
      <c r="F14" s="329">
        <v>0.59498842592592593</v>
      </c>
      <c r="G14" s="330">
        <v>6.2552560000000001</v>
      </c>
      <c r="H14" s="331">
        <f>J14/(24 * 60 * 60 * F14)</f>
        <v>10625.693991090708</v>
      </c>
      <c r="I14" s="331"/>
      <c r="J14" s="331">
        <v>546235051</v>
      </c>
      <c r="K14" s="332">
        <f>J14/$C11</f>
        <v>102.33929218803367</v>
      </c>
      <c r="L14" s="332"/>
      <c r="M14" s="333">
        <v>0.90749970000000002</v>
      </c>
      <c r="N14" s="334">
        <f>-10*LOG(1-M14, 10)</f>
        <v>10.338568587406074</v>
      </c>
      <c r="O14" s="334"/>
      <c r="P14" s="333">
        <v>0.99940039999999997</v>
      </c>
      <c r="Q14" s="334">
        <f t="shared" si="0"/>
        <v>32.221383758237337</v>
      </c>
      <c r="R14" s="328"/>
      <c r="S14" s="335">
        <v>1.29E-5</v>
      </c>
      <c r="T14" s="335">
        <v>4.6089999999999998E-4</v>
      </c>
      <c r="U14" s="335">
        <v>1.0119999999999999E-4</v>
      </c>
      <c r="V14" s="335">
        <v>2.9099999999999999E-5</v>
      </c>
      <c r="W14" s="335">
        <v>8.1999999999999994E-6</v>
      </c>
      <c r="X14" s="335">
        <v>2.44E-5</v>
      </c>
    </row>
    <row r="15" spans="1:24" s="106" customFormat="1" ht="6" customHeight="1" x14ac:dyDescent="0.2">
      <c r="A15" s="112"/>
      <c r="B15" s="112"/>
      <c r="C15" s="153"/>
      <c r="F15" s="108"/>
      <c r="G15" s="277"/>
      <c r="H15" s="107"/>
      <c r="I15" s="107"/>
      <c r="J15" s="107"/>
      <c r="K15" s="109"/>
      <c r="L15" s="109"/>
      <c r="M15" s="110"/>
      <c r="N15" s="111"/>
      <c r="O15" s="111"/>
      <c r="P15" s="110"/>
      <c r="Q15" s="111"/>
      <c r="R15" s="327"/>
      <c r="S15" s="123"/>
      <c r="T15" s="123"/>
      <c r="U15" s="123"/>
      <c r="V15" s="123"/>
      <c r="W15" s="123"/>
      <c r="X15" s="123"/>
    </row>
    <row r="16" spans="1:24" x14ac:dyDescent="0.2">
      <c r="A16" s="825" t="s">
        <v>170</v>
      </c>
      <c r="B16" s="757" t="s">
        <v>174</v>
      </c>
      <c r="C16" s="808">
        <v>5228889</v>
      </c>
      <c r="D16" s="385" t="s">
        <v>129</v>
      </c>
      <c r="E16" s="385"/>
      <c r="F16" s="386">
        <v>3.758680555555555E-3</v>
      </c>
      <c r="G16" s="387">
        <v>3.4515440000000002</v>
      </c>
      <c r="H16" s="388">
        <f>J16/(24 * 60 * 60 * F16)</f>
        <v>1202469.2101616631</v>
      </c>
      <c r="I16" s="388"/>
      <c r="J16" s="388">
        <v>390501876</v>
      </c>
      <c r="K16" s="389">
        <f>J16/$C16</f>
        <v>74.681615157636742</v>
      </c>
      <c r="L16" s="389"/>
      <c r="M16" s="390">
        <v>0.86201539999999999</v>
      </c>
      <c r="N16" s="391">
        <f>-10*LOG(1-M16, 10)</f>
        <v>8.601693810496883</v>
      </c>
      <c r="O16" s="391"/>
      <c r="P16" s="390">
        <v>0.99450879999999997</v>
      </c>
      <c r="Q16" s="391">
        <f>-10*LOG(1-P16, 10)</f>
        <v>22.603327381674049</v>
      </c>
      <c r="R16" s="385"/>
      <c r="S16" s="392">
        <v>4.2731000000000002E-3</v>
      </c>
      <c r="T16" s="392">
        <v>6.02E-4</v>
      </c>
      <c r="U16" s="392">
        <v>2.968E-4</v>
      </c>
      <c r="V16" s="392">
        <v>9.4599999999999996E-5</v>
      </c>
      <c r="W16" s="392">
        <v>9.9599999999999995E-5</v>
      </c>
      <c r="X16" s="392">
        <v>1.9819999999999999E-4</v>
      </c>
    </row>
    <row r="17" spans="1:24" x14ac:dyDescent="0.2">
      <c r="A17" s="826"/>
      <c r="B17" s="731"/>
      <c r="C17" s="809"/>
      <c r="D17" s="221" t="s">
        <v>140</v>
      </c>
      <c r="E17" s="221"/>
      <c r="F17" s="223">
        <v>3.0737847222222225E-2</v>
      </c>
      <c r="G17" s="267">
        <v>2.2145320000000002</v>
      </c>
      <c r="H17" s="224">
        <f>J17/(24 * 60 * 60 * F17)</f>
        <v>155253.90078132352</v>
      </c>
      <c r="I17" s="224"/>
      <c r="J17" s="224">
        <v>412315547</v>
      </c>
      <c r="K17" s="293">
        <f>J17/$C16</f>
        <v>78.853375353731934</v>
      </c>
      <c r="L17" s="293"/>
      <c r="M17" s="225">
        <v>0.880915</v>
      </c>
      <c r="N17" s="227">
        <f>-10*LOG(1-M17, 10)</f>
        <v>9.2414293899993254</v>
      </c>
      <c r="O17" s="227"/>
      <c r="P17" s="225">
        <v>0.99491370000000001</v>
      </c>
      <c r="Q17" s="227">
        <f>-10*LOG(1-P17, 10)</f>
        <v>22.935980278602393</v>
      </c>
      <c r="R17" s="221"/>
      <c r="S17" s="228">
        <v>3.5644000000000001E-3</v>
      </c>
      <c r="T17" s="228">
        <v>1.0468000000000001E-3</v>
      </c>
      <c r="U17" s="228">
        <v>8.5799999999999998E-5</v>
      </c>
      <c r="V17" s="228">
        <v>1.215E-4</v>
      </c>
      <c r="W17" s="228">
        <v>7.5300000000000001E-5</v>
      </c>
      <c r="X17" s="228">
        <v>2.0269999999999999E-4</v>
      </c>
    </row>
    <row r="18" spans="1:24" x14ac:dyDescent="0.2">
      <c r="A18" s="826"/>
      <c r="B18" s="731"/>
      <c r="C18" s="809"/>
      <c r="D18" s="221" t="s">
        <v>138</v>
      </c>
      <c r="E18" s="221"/>
      <c r="F18" s="223">
        <v>4.8283564814814812E-3</v>
      </c>
      <c r="G18" s="267">
        <v>3.439292</v>
      </c>
      <c r="H18" s="224">
        <f>J18/(24 * 60 * 60 * F18)</f>
        <v>963892.26214732614</v>
      </c>
      <c r="I18" s="224"/>
      <c r="J18" s="224">
        <v>402106935</v>
      </c>
      <c r="K18" s="293">
        <f>J18/$C16</f>
        <v>76.901027158924194</v>
      </c>
      <c r="L18" s="293"/>
      <c r="M18" s="225">
        <v>0.88229380000000002</v>
      </c>
      <c r="N18" s="227">
        <f>-10*LOG(1-M18, 10)</f>
        <v>9.2920066073454741</v>
      </c>
      <c r="O18" s="227"/>
      <c r="P18" s="225">
        <v>0.99840150000000005</v>
      </c>
      <c r="Q18" s="227">
        <f>-10*LOG(1-P18, 10)</f>
        <v>27.962873593923071</v>
      </c>
      <c r="R18" s="221"/>
      <c r="S18" s="228">
        <v>8.9400000000000005E-5</v>
      </c>
      <c r="T18" s="228">
        <v>1.0326999999999999E-3</v>
      </c>
      <c r="U18" s="228">
        <v>2.1570000000000001E-4</v>
      </c>
      <c r="V18" s="228">
        <v>1.518E-4</v>
      </c>
      <c r="W18" s="228">
        <v>7.3100000000000001E-5</v>
      </c>
      <c r="X18" s="228">
        <v>1.2459999999999999E-4</v>
      </c>
    </row>
    <row r="19" spans="1:24" ht="17" customHeight="1" x14ac:dyDescent="0.2">
      <c r="A19" s="827"/>
      <c r="B19" s="732"/>
      <c r="C19" s="810"/>
      <c r="D19" s="336" t="s">
        <v>139</v>
      </c>
      <c r="E19" s="336"/>
      <c r="F19" s="337">
        <v>0.44179398148148147</v>
      </c>
      <c r="G19" s="338">
        <v>5.7701960000000003</v>
      </c>
      <c r="H19" s="339">
        <f>J19/(24 * 60 * 60 * F19)</f>
        <v>10643.122841948076</v>
      </c>
      <c r="I19" s="339"/>
      <c r="J19" s="339">
        <v>406258642</v>
      </c>
      <c r="K19" s="340">
        <f>J19/$C16</f>
        <v>77.695021255949399</v>
      </c>
      <c r="L19" s="340"/>
      <c r="M19" s="341">
        <v>0.90468610000000005</v>
      </c>
      <c r="N19" s="342">
        <f>-10*LOG(1-M19, 10)</f>
        <v>10.208437598747931</v>
      </c>
      <c r="O19" s="342"/>
      <c r="P19" s="341">
        <v>0.99930030000000003</v>
      </c>
      <c r="Q19" s="342">
        <f>-10*LOG(1-P19, 10)</f>
        <v>31.550881260878782</v>
      </c>
      <c r="R19" s="336"/>
      <c r="S19" s="343">
        <v>2.5400000000000001E-5</v>
      </c>
      <c r="T19" s="343">
        <v>4.6930000000000002E-4</v>
      </c>
      <c r="U19" s="343">
        <v>1.3329999999999999E-4</v>
      </c>
      <c r="V19" s="343">
        <v>4.5300000000000003E-5</v>
      </c>
      <c r="W19" s="343">
        <v>3.1000000000000001E-5</v>
      </c>
      <c r="X19" s="343">
        <v>5.9500000000000003E-5</v>
      </c>
    </row>
    <row r="20" spans="1:24" s="106" customFormat="1" ht="6" customHeight="1" x14ac:dyDescent="0.2">
      <c r="A20" s="112"/>
      <c r="B20" s="112"/>
      <c r="C20" s="153"/>
      <c r="F20" s="108"/>
      <c r="G20" s="277"/>
      <c r="H20" s="107"/>
      <c r="I20" s="107"/>
      <c r="J20" s="107"/>
      <c r="K20" s="109"/>
      <c r="L20" s="109"/>
      <c r="M20" s="110"/>
      <c r="N20" s="111"/>
      <c r="O20" s="111"/>
      <c r="P20" s="110"/>
      <c r="Q20" s="111"/>
      <c r="R20" s="327"/>
      <c r="S20" s="123"/>
      <c r="T20" s="123"/>
      <c r="U20" s="123"/>
      <c r="V20" s="123"/>
      <c r="W20" s="123"/>
      <c r="X20" s="123"/>
    </row>
    <row r="21" spans="1:24" x14ac:dyDescent="0.2">
      <c r="A21" s="822" t="s">
        <v>170</v>
      </c>
      <c r="B21" s="733" t="s">
        <v>175</v>
      </c>
      <c r="C21" s="805">
        <v>5134281</v>
      </c>
      <c r="D21" s="393" t="s">
        <v>129</v>
      </c>
      <c r="E21" s="393"/>
      <c r="F21" s="394">
        <v>2.9410879629629626E-3</v>
      </c>
      <c r="G21" s="395">
        <v>3.3948839999999998</v>
      </c>
      <c r="H21" s="396">
        <f>J21/(24 * 60 * 60 * F21)</f>
        <v>931957.8804454765</v>
      </c>
      <c r="I21" s="396"/>
      <c r="J21" s="396">
        <v>236819817</v>
      </c>
      <c r="K21" s="397">
        <f>J21/$C21</f>
        <v>46.125215390431492</v>
      </c>
      <c r="L21" s="397"/>
      <c r="M21" s="398">
        <v>0.86814164999999999</v>
      </c>
      <c r="N21" s="399">
        <f>-10*LOG(1-M21, 10)</f>
        <v>8.7989236307114655</v>
      </c>
      <c r="O21" s="399"/>
      <c r="P21" s="398">
        <v>0.99419769999999996</v>
      </c>
      <c r="Q21" s="399">
        <f t="shared" si="0"/>
        <v>22.363998203495665</v>
      </c>
      <c r="R21" s="393"/>
      <c r="S21" s="400">
        <v>4.2242E-3</v>
      </c>
      <c r="T21" s="400">
        <v>2.968E-4</v>
      </c>
      <c r="U21" s="400">
        <v>1.0345E-3</v>
      </c>
      <c r="V21" s="400">
        <v>8.5699999999999996E-5</v>
      </c>
      <c r="W21" s="400">
        <v>1.749E-4</v>
      </c>
      <c r="X21" s="400">
        <v>1.1E-4</v>
      </c>
    </row>
    <row r="22" spans="1:24" x14ac:dyDescent="0.2">
      <c r="A22" s="823"/>
      <c r="B22" s="739"/>
      <c r="C22" s="806"/>
      <c r="D22" s="230" t="s">
        <v>140</v>
      </c>
      <c r="E22" s="230"/>
      <c r="F22" s="232">
        <v>2.264502314814815E-2</v>
      </c>
      <c r="G22" s="268">
        <v>2.1334919999999999</v>
      </c>
      <c r="H22" s="233">
        <f>J22/(24 * 60 * 60 * F22)</f>
        <v>127186.02372567759</v>
      </c>
      <c r="I22" s="233"/>
      <c r="J22" s="233">
        <v>248843271</v>
      </c>
      <c r="K22" s="309">
        <f>J22/$C21</f>
        <v>48.46701436871102</v>
      </c>
      <c r="L22" s="309"/>
      <c r="M22" s="234">
        <v>0.88505484999999995</v>
      </c>
      <c r="N22" s="236">
        <f>-10*LOG(1-M22, 10)</f>
        <v>9.3950934864588813</v>
      </c>
      <c r="O22" s="236"/>
      <c r="P22" s="234">
        <v>0.99520695000000003</v>
      </c>
      <c r="Q22" s="236">
        <f t="shared" si="0"/>
        <v>23.193880405240019</v>
      </c>
      <c r="R22" s="230"/>
      <c r="S22" s="237">
        <v>3.5241999999999999E-3</v>
      </c>
      <c r="T22" s="237">
        <v>7.4319999999999996E-4</v>
      </c>
      <c r="U22" s="237">
        <v>2.564E-4</v>
      </c>
      <c r="V22" s="237">
        <v>1.115E-4</v>
      </c>
      <c r="W22" s="237">
        <v>6.1400000000000002E-5</v>
      </c>
      <c r="X22" s="237">
        <v>7.9699999999999999E-5</v>
      </c>
    </row>
    <row r="23" spans="1:24" x14ac:dyDescent="0.2">
      <c r="A23" s="823"/>
      <c r="B23" s="739"/>
      <c r="C23" s="806"/>
      <c r="D23" s="230" t="s">
        <v>138</v>
      </c>
      <c r="E23" s="230"/>
      <c r="F23" s="232">
        <v>3.7225694444444446E-3</v>
      </c>
      <c r="G23" s="268">
        <v>3.2571759999999998</v>
      </c>
      <c r="H23" s="233">
        <f>J23/(24 * 60 * 60 * F23)</f>
        <v>745637.90069334325</v>
      </c>
      <c r="I23" s="233"/>
      <c r="J23" s="233">
        <v>239819518</v>
      </c>
      <c r="K23" s="309">
        <f>J23/$C21</f>
        <v>46.709464869569857</v>
      </c>
      <c r="L23" s="309"/>
      <c r="M23" s="234">
        <v>0.89383670000000004</v>
      </c>
      <c r="N23" s="236">
        <f>-10*LOG(1-M23, 10)</f>
        <v>9.7402559024238187</v>
      </c>
      <c r="O23" s="236"/>
      <c r="P23" s="234">
        <v>0.99820209999999998</v>
      </c>
      <c r="Q23" s="236">
        <f t="shared" si="0"/>
        <v>27.452344675838475</v>
      </c>
      <c r="R23" s="230"/>
      <c r="S23" s="237">
        <v>8.9699999999999998E-5</v>
      </c>
      <c r="T23" s="237">
        <v>1.1318999999999999E-3</v>
      </c>
      <c r="U23" s="237">
        <v>3.1349999999999998E-4</v>
      </c>
      <c r="V23" s="237">
        <v>1.9139999999999999E-4</v>
      </c>
      <c r="W23" s="237">
        <v>7.86E-5</v>
      </c>
      <c r="X23" s="237">
        <v>9.0799999999999998E-5</v>
      </c>
    </row>
    <row r="24" spans="1:24" x14ac:dyDescent="0.2">
      <c r="A24" s="824"/>
      <c r="B24" s="734"/>
      <c r="C24" s="807"/>
      <c r="D24" s="344" t="s">
        <v>139</v>
      </c>
      <c r="E24" s="344"/>
      <c r="F24" s="345">
        <v>0.30512731481481481</v>
      </c>
      <c r="G24" s="346">
        <v>5.4559559999999996</v>
      </c>
      <c r="H24" s="347">
        <f>J24/(24 * 60 * 60 * F24)</f>
        <v>9173.0565565375709</v>
      </c>
      <c r="I24" s="347"/>
      <c r="J24" s="347">
        <v>241829290</v>
      </c>
      <c r="K24" s="348">
        <f>J24/$C21</f>
        <v>47.100906631327739</v>
      </c>
      <c r="L24" s="348"/>
      <c r="M24" s="349">
        <v>0.91432354999999998</v>
      </c>
      <c r="N24" s="350">
        <f>-10*LOG(1-M24, 10)</f>
        <v>10.671385367764737</v>
      </c>
      <c r="O24" s="350"/>
      <c r="P24" s="349">
        <v>0.99910060000000001</v>
      </c>
      <c r="Q24" s="350">
        <f t="shared" si="0"/>
        <v>30.46047116768079</v>
      </c>
      <c r="R24" s="344"/>
      <c r="S24" s="351">
        <v>3.04E-5</v>
      </c>
      <c r="T24" s="351">
        <v>6.0849999999999999E-4</v>
      </c>
      <c r="U24" s="351">
        <v>2.1689999999999999E-4</v>
      </c>
      <c r="V24" s="351">
        <v>5.94E-5</v>
      </c>
      <c r="W24" s="351">
        <v>3.0199999999999999E-5</v>
      </c>
      <c r="X24" s="351">
        <v>3.3500000000000001E-5</v>
      </c>
    </row>
    <row r="25" spans="1:24" s="106" customFormat="1" ht="6" customHeight="1" x14ac:dyDescent="0.2">
      <c r="A25" s="112"/>
      <c r="B25" s="112"/>
      <c r="C25" s="153"/>
      <c r="F25" s="108"/>
      <c r="G25" s="277"/>
      <c r="H25" s="107"/>
      <c r="I25" s="107"/>
      <c r="J25" s="107"/>
      <c r="K25" s="109"/>
      <c r="L25" s="109"/>
      <c r="M25" s="110"/>
      <c r="N25" s="111"/>
      <c r="O25" s="111"/>
      <c r="P25" s="110"/>
      <c r="Q25" s="111"/>
      <c r="R25" s="327"/>
      <c r="S25" s="123"/>
      <c r="T25" s="123"/>
      <c r="U25" s="123"/>
      <c r="V25" s="123"/>
      <c r="W25" s="123"/>
      <c r="X25" s="123"/>
    </row>
    <row r="26" spans="1:24" x14ac:dyDescent="0.2">
      <c r="A26" s="834" t="s">
        <v>176</v>
      </c>
      <c r="B26" s="778" t="s">
        <v>208</v>
      </c>
      <c r="C26" s="843">
        <v>4829160</v>
      </c>
      <c r="D26" s="401" t="s">
        <v>129</v>
      </c>
      <c r="E26" s="401"/>
      <c r="F26" s="402">
        <v>3.8277777777777785E-3</v>
      </c>
      <c r="G26" s="403">
        <v>3.4035519999999999</v>
      </c>
      <c r="H26" s="404">
        <f>J26/(24 * 60 * 60 * F26)</f>
        <v>1417317.6402999512</v>
      </c>
      <c r="I26" s="404"/>
      <c r="J26" s="404">
        <v>468735290</v>
      </c>
      <c r="K26" s="405">
        <f>J26/$C26</f>
        <v>97.063524505296982</v>
      </c>
      <c r="L26" s="405"/>
      <c r="M26" s="406">
        <v>0.8761871</v>
      </c>
      <c r="N26" s="407">
        <f>-10*LOG(1-M26, 10)</f>
        <v>9.0723410404812235</v>
      </c>
      <c r="O26" s="407"/>
      <c r="P26" s="406">
        <v>0.99580524999999998</v>
      </c>
      <c r="Q26" s="407">
        <f t="shared" si="0"/>
        <v>23.772939172800488</v>
      </c>
      <c r="R26" s="401"/>
      <c r="S26" s="408">
        <v>2.8167999999999999E-3</v>
      </c>
      <c r="T26" s="408">
        <v>9.4799999999999995E-4</v>
      </c>
      <c r="U26" s="408">
        <v>2.03E-4</v>
      </c>
      <c r="V26" s="408">
        <v>1.0739999999999999E-4</v>
      </c>
      <c r="W26" s="408">
        <v>1.439E-4</v>
      </c>
      <c r="X26" s="408">
        <v>1.215E-4</v>
      </c>
    </row>
    <row r="27" spans="1:24" x14ac:dyDescent="0.2">
      <c r="A27" s="835"/>
      <c r="B27" s="801"/>
      <c r="C27" s="844"/>
      <c r="D27" s="239" t="s">
        <v>140</v>
      </c>
      <c r="E27" s="239"/>
      <c r="F27" s="296">
        <v>3.1332870370370365E-2</v>
      </c>
      <c r="G27" s="297">
        <v>2.18994</v>
      </c>
      <c r="H27" s="298">
        <f>J27/(24 * 60 * 60 * F27)</f>
        <v>178062.44108216732</v>
      </c>
      <c r="I27" s="298"/>
      <c r="J27" s="298">
        <v>482043518</v>
      </c>
      <c r="K27" s="299">
        <f>J27/$C26</f>
        <v>99.819330483976515</v>
      </c>
      <c r="L27" s="299"/>
      <c r="M27" s="300">
        <v>0.89642469999999996</v>
      </c>
      <c r="N27" s="301">
        <f>-10*LOG(1-M27, 10)</f>
        <v>9.8474380011843614</v>
      </c>
      <c r="O27" s="301"/>
      <c r="P27" s="300">
        <v>0.99590780000000001</v>
      </c>
      <c r="Q27" s="301">
        <f t="shared" si="0"/>
        <v>23.880431489643264</v>
      </c>
      <c r="R27" s="239"/>
      <c r="S27" s="240">
        <v>2.385E-3</v>
      </c>
      <c r="T27" s="240">
        <v>1.3090000000000001E-3</v>
      </c>
      <c r="U27" s="240">
        <v>9.7899999999999994E-5</v>
      </c>
      <c r="V27" s="240">
        <v>1.4520000000000001E-4</v>
      </c>
      <c r="W27" s="240">
        <v>1.149E-4</v>
      </c>
      <c r="X27" s="240">
        <v>1.203E-4</v>
      </c>
    </row>
    <row r="28" spans="1:24" x14ac:dyDescent="0.2">
      <c r="A28" s="835"/>
      <c r="B28" s="801"/>
      <c r="C28" s="844"/>
      <c r="D28" s="239" t="s">
        <v>138</v>
      </c>
      <c r="E28" s="239"/>
      <c r="F28" s="296">
        <v>4.8494212962962961E-3</v>
      </c>
      <c r="G28" s="297">
        <v>3.5253359999999998</v>
      </c>
      <c r="H28" s="298">
        <f>J28/(24 * 60 * 60 * F28)</f>
        <v>1146319.993317263</v>
      </c>
      <c r="I28" s="298"/>
      <c r="J28" s="298">
        <v>480296614</v>
      </c>
      <c r="K28" s="299">
        <f>J28/$C26</f>
        <v>99.457589725749401</v>
      </c>
      <c r="L28" s="299"/>
      <c r="M28" s="300">
        <v>0.88345770000000001</v>
      </c>
      <c r="N28" s="301">
        <f>-10*LOG(1-M28, 10)</f>
        <v>9.3351641521916768</v>
      </c>
      <c r="O28" s="301"/>
      <c r="P28" s="300">
        <v>0.99840180000000001</v>
      </c>
      <c r="Q28" s="301">
        <f t="shared" si="0"/>
        <v>27.963688736694891</v>
      </c>
      <c r="R28" s="239"/>
      <c r="S28" s="240">
        <v>7.4200000000000001E-5</v>
      </c>
      <c r="T28" s="240">
        <v>8.5479999999999996E-4</v>
      </c>
      <c r="U28" s="240">
        <v>3.4640000000000002E-4</v>
      </c>
      <c r="V28" s="240">
        <v>1.4320000000000001E-4</v>
      </c>
      <c r="W28" s="240">
        <v>1.952E-4</v>
      </c>
      <c r="X28" s="240">
        <v>1.3880000000000001E-4</v>
      </c>
    </row>
    <row r="29" spans="1:24" x14ac:dyDescent="0.2">
      <c r="A29" s="836"/>
      <c r="B29" s="779"/>
      <c r="C29" s="845"/>
      <c r="D29" s="352" t="s">
        <v>139</v>
      </c>
      <c r="E29" s="352"/>
      <c r="F29" s="353">
        <v>0.44874999999999998</v>
      </c>
      <c r="G29" s="354">
        <v>5.6957319999999996</v>
      </c>
      <c r="H29" s="355">
        <f>J29/(24 * 60 * 60 * F29)</f>
        <v>12479.881744557928</v>
      </c>
      <c r="I29" s="355"/>
      <c r="J29" s="355">
        <v>483869975</v>
      </c>
      <c r="K29" s="356">
        <f>J29/$C26</f>
        <v>100.19754470756818</v>
      </c>
      <c r="L29" s="356"/>
      <c r="M29" s="357">
        <v>0.90707009999999999</v>
      </c>
      <c r="N29" s="358">
        <f>-10*LOG(1-M29, 10)</f>
        <v>10.318445301853522</v>
      </c>
      <c r="O29" s="358"/>
      <c r="P29" s="357">
        <v>0.99930030000000003</v>
      </c>
      <c r="Q29" s="358">
        <f t="shared" si="0"/>
        <v>31.550881260878782</v>
      </c>
      <c r="R29" s="352"/>
      <c r="S29" s="359">
        <v>1.6399999999999999E-5</v>
      </c>
      <c r="T29" s="359">
        <v>4.0650000000000001E-4</v>
      </c>
      <c r="U29" s="359">
        <v>1.941E-4</v>
      </c>
      <c r="V29" s="359">
        <v>4.18E-5</v>
      </c>
      <c r="W29" s="359">
        <v>1.2569999999999999E-4</v>
      </c>
      <c r="X29" s="359">
        <v>6.5199999999999999E-5</v>
      </c>
    </row>
    <row r="30" spans="1:24" s="106" customFormat="1" ht="6" customHeight="1" x14ac:dyDescent="0.2">
      <c r="A30" s="112"/>
      <c r="B30" s="112"/>
      <c r="C30" s="153"/>
      <c r="F30" s="108"/>
      <c r="G30" s="277"/>
      <c r="H30" s="107"/>
      <c r="I30" s="107"/>
      <c r="J30" s="107"/>
      <c r="K30" s="109"/>
      <c r="L30" s="109"/>
      <c r="M30" s="110"/>
      <c r="N30" s="111"/>
      <c r="O30" s="111"/>
      <c r="P30" s="110"/>
      <c r="Q30" s="111"/>
      <c r="R30" s="327"/>
      <c r="S30" s="123"/>
      <c r="T30" s="123"/>
      <c r="U30" s="123"/>
      <c r="V30" s="123"/>
      <c r="W30" s="123"/>
      <c r="X30" s="123"/>
    </row>
    <row r="31" spans="1:24" x14ac:dyDescent="0.2">
      <c r="A31" s="831" t="s">
        <v>178</v>
      </c>
      <c r="B31" s="758" t="s">
        <v>209</v>
      </c>
      <c r="C31" s="840">
        <v>5517578</v>
      </c>
      <c r="D31" s="409" t="s">
        <v>129</v>
      </c>
      <c r="E31" s="409"/>
      <c r="F31" s="410">
        <v>1.6082175925925925E-3</v>
      </c>
      <c r="G31" s="411">
        <v>2.8769719999999999</v>
      </c>
      <c r="H31" s="412">
        <f>J31/(24 * 60 * 60 * F31)</f>
        <v>987631.97553076653</v>
      </c>
      <c r="I31" s="412"/>
      <c r="J31" s="412">
        <v>137231463</v>
      </c>
      <c r="K31" s="413">
        <f>J31/$C31</f>
        <v>24.871685185057647</v>
      </c>
      <c r="L31" s="413"/>
      <c r="M31" s="414">
        <v>0.88231899999999996</v>
      </c>
      <c r="N31" s="415">
        <f>-10*LOG(1-M31, 10)</f>
        <v>9.2929364982644138</v>
      </c>
      <c r="O31" s="415"/>
      <c r="P31" s="414">
        <v>0.99750269999999996</v>
      </c>
      <c r="Q31" s="415">
        <f t="shared" si="0"/>
        <v>26.025292828314633</v>
      </c>
      <c r="R31" s="409"/>
      <c r="S31" s="416">
        <v>3.6300000000000001E-5</v>
      </c>
      <c r="T31" s="416">
        <v>8.7580000000000004E-4</v>
      </c>
      <c r="U31" s="416">
        <v>6.8139999999999997E-4</v>
      </c>
      <c r="V31" s="416">
        <v>3.5090000000000002E-4</v>
      </c>
      <c r="W31" s="416">
        <v>3.5179999999999999E-4</v>
      </c>
      <c r="X31" s="416">
        <v>3.9379999999999998E-4</v>
      </c>
    </row>
    <row r="32" spans="1:24" x14ac:dyDescent="0.2">
      <c r="A32" s="832"/>
      <c r="B32" s="759"/>
      <c r="C32" s="841"/>
      <c r="D32" s="241" t="s">
        <v>140</v>
      </c>
      <c r="E32" s="241"/>
      <c r="F32" s="243">
        <v>1.1244097222222223E-2</v>
      </c>
      <c r="G32" s="269">
        <v>1.917724</v>
      </c>
      <c r="H32" s="244">
        <f>J32/(24 * 60 * 60 * F32)</f>
        <v>145106.6876653388</v>
      </c>
      <c r="I32" s="244"/>
      <c r="J32" s="244">
        <v>140969696</v>
      </c>
      <c r="K32" s="310">
        <f>J32/$C31</f>
        <v>25.549198579521669</v>
      </c>
      <c r="L32" s="310"/>
      <c r="M32" s="245">
        <v>0.89975300000000002</v>
      </c>
      <c r="N32" s="247">
        <f>-10*LOG(1-M32, 10)</f>
        <v>9.989286152458412</v>
      </c>
      <c r="O32" s="247"/>
      <c r="P32" s="245">
        <v>0.99780369999999996</v>
      </c>
      <c r="Q32" s="247">
        <f t="shared" si="0"/>
        <v>26.583083384268988</v>
      </c>
      <c r="R32" s="241"/>
      <c r="S32" s="248">
        <v>3.8300000000000003E-5</v>
      </c>
      <c r="T32" s="248">
        <v>1.1651000000000001E-3</v>
      </c>
      <c r="U32" s="248">
        <v>2.452E-4</v>
      </c>
      <c r="V32" s="248">
        <v>3.9389999999999998E-4</v>
      </c>
      <c r="W32" s="248">
        <v>1.8459999999999999E-4</v>
      </c>
      <c r="X32" s="248">
        <v>2.5389999999999999E-4</v>
      </c>
    </row>
    <row r="33" spans="1:24" x14ac:dyDescent="0.2">
      <c r="A33" s="832"/>
      <c r="B33" s="759"/>
      <c r="C33" s="841"/>
      <c r="D33" s="241" t="s">
        <v>138</v>
      </c>
      <c r="E33" s="241"/>
      <c r="F33" s="243">
        <v>1.9986111111111112E-3</v>
      </c>
      <c r="G33" s="269">
        <v>2.866644</v>
      </c>
      <c r="H33" s="244">
        <f>J33/(24 * 60 * 60 * F33)</f>
        <v>799798.33796618017</v>
      </c>
      <c r="I33" s="244"/>
      <c r="J33" s="244">
        <v>138109177</v>
      </c>
      <c r="K33" s="310">
        <f>J33/$C31</f>
        <v>25.030761141935827</v>
      </c>
      <c r="L33" s="310"/>
      <c r="M33" s="245">
        <v>0.88614605000000002</v>
      </c>
      <c r="N33" s="247">
        <f>-10*LOG(1-M33, 10)</f>
        <v>9.4365189756139536</v>
      </c>
      <c r="O33" s="247"/>
      <c r="P33" s="245">
        <v>0.99655505</v>
      </c>
      <c r="Q33" s="247">
        <f t="shared" si="0"/>
        <v>24.628170770601802</v>
      </c>
      <c r="R33" s="241"/>
      <c r="S33" s="248">
        <v>1.8799999999999999E-4</v>
      </c>
      <c r="T33" s="248">
        <v>1.4501E-3</v>
      </c>
      <c r="U33" s="248">
        <v>4.507E-4</v>
      </c>
      <c r="V33" s="248">
        <v>6.1910000000000003E-4</v>
      </c>
      <c r="W33" s="248">
        <v>3.9819999999999998E-4</v>
      </c>
      <c r="X33" s="248">
        <v>5.3620000000000002E-4</v>
      </c>
    </row>
    <row r="34" spans="1:24" x14ac:dyDescent="0.2">
      <c r="A34" s="833"/>
      <c r="B34" s="760"/>
      <c r="C34" s="842"/>
      <c r="D34" s="360" t="s">
        <v>139</v>
      </c>
      <c r="E34" s="360"/>
      <c r="F34" s="361">
        <v>0.14990740740740741</v>
      </c>
      <c r="G34" s="362">
        <v>5.2049519999999996</v>
      </c>
      <c r="H34" s="363">
        <f>J34/(24 * 60 * 60 * F34)</f>
        <v>10730.637430512663</v>
      </c>
      <c r="I34" s="363"/>
      <c r="J34" s="363">
        <v>138983216</v>
      </c>
      <c r="K34" s="364">
        <f>J34/$C31</f>
        <v>25.189171045701574</v>
      </c>
      <c r="L34" s="364"/>
      <c r="M34" s="365">
        <v>0.90908469999999997</v>
      </c>
      <c r="N34" s="366">
        <f>-10*LOG(1-M34, 10)</f>
        <v>10.413630238580327</v>
      </c>
      <c r="O34" s="366"/>
      <c r="P34" s="365">
        <v>0.99840130000000005</v>
      </c>
      <c r="Q34" s="366">
        <f t="shared" si="0"/>
        <v>27.96233025039438</v>
      </c>
      <c r="R34" s="360"/>
      <c r="S34" s="367">
        <v>1.016E-4</v>
      </c>
      <c r="T34" s="367">
        <v>7.9160000000000005E-4</v>
      </c>
      <c r="U34" s="367">
        <v>3.8190000000000001E-4</v>
      </c>
      <c r="V34" s="367">
        <v>1.972E-4</v>
      </c>
      <c r="W34" s="367">
        <v>1.175E-4</v>
      </c>
      <c r="X34" s="367">
        <v>1.585E-4</v>
      </c>
    </row>
    <row r="35" spans="1:24" s="106" customFormat="1" ht="6" customHeight="1" x14ac:dyDescent="0.2">
      <c r="A35" s="112"/>
      <c r="B35" s="112"/>
      <c r="C35" s="153"/>
      <c r="F35" s="108"/>
      <c r="G35" s="277"/>
      <c r="H35" s="107"/>
      <c r="I35" s="107"/>
      <c r="J35" s="107"/>
      <c r="K35" s="109"/>
      <c r="L35" s="109"/>
      <c r="M35" s="110"/>
      <c r="N35" s="111"/>
      <c r="O35" s="111"/>
      <c r="P35" s="110"/>
      <c r="Q35" s="111"/>
      <c r="R35" s="327"/>
      <c r="S35" s="123"/>
      <c r="T35" s="123"/>
      <c r="U35" s="123"/>
      <c r="V35" s="123"/>
      <c r="W35" s="123"/>
      <c r="X35" s="123"/>
    </row>
    <row r="36" spans="1:24" x14ac:dyDescent="0.2">
      <c r="A36" s="828" t="s">
        <v>180</v>
      </c>
      <c r="B36" s="750" t="s">
        <v>181</v>
      </c>
      <c r="C36" s="837">
        <v>2042591</v>
      </c>
      <c r="D36" s="417" t="s">
        <v>129</v>
      </c>
      <c r="E36" s="417"/>
      <c r="F36" s="418">
        <v>1.2314814814814816E-3</v>
      </c>
      <c r="G36" s="419">
        <v>3.4359320000000002</v>
      </c>
      <c r="H36" s="420">
        <f>J36/(24 * 60 * 60 * F36)</f>
        <v>787052.36842105258</v>
      </c>
      <c r="I36" s="420"/>
      <c r="J36" s="420">
        <v>83742372</v>
      </c>
      <c r="K36" s="421">
        <f>J36/$C36</f>
        <v>40.998110732887788</v>
      </c>
      <c r="L36" s="421"/>
      <c r="M36" s="422">
        <v>0.89568270000000005</v>
      </c>
      <c r="N36" s="423">
        <f>-10*LOG(1-M36, 10)</f>
        <v>9.816436621247691</v>
      </c>
      <c r="O36" s="423"/>
      <c r="P36" s="422">
        <v>0.99670245000000002</v>
      </c>
      <c r="Q36" s="423">
        <f t="shared" si="0"/>
        <v>24.818086106233075</v>
      </c>
      <c r="R36" s="424"/>
      <c r="S36" s="425">
        <v>9.9999999999999995E-7</v>
      </c>
      <c r="T36" s="425">
        <v>4.2519999999999998E-4</v>
      </c>
      <c r="U36" s="425">
        <v>2.2981999999999998E-3</v>
      </c>
      <c r="V36" s="425">
        <v>9.3200000000000002E-5</v>
      </c>
      <c r="W36" s="425">
        <v>4.574E-4</v>
      </c>
      <c r="X36" s="425">
        <v>2.5329999999999998E-4</v>
      </c>
    </row>
    <row r="37" spans="1:24" x14ac:dyDescent="0.2">
      <c r="A37" s="829"/>
      <c r="B37" s="751"/>
      <c r="C37" s="838"/>
      <c r="D37" s="200" t="s">
        <v>140</v>
      </c>
      <c r="E37" s="200"/>
      <c r="F37" s="202">
        <v>9.110416666666666E-3</v>
      </c>
      <c r="G37" s="265">
        <v>2.1519439999999999</v>
      </c>
      <c r="H37" s="203">
        <f>J37/(24 * 60 * 60 * F37)</f>
        <v>110419.63818380467</v>
      </c>
      <c r="I37" s="203"/>
      <c r="J37" s="203">
        <v>86915714</v>
      </c>
      <c r="K37" s="295">
        <f>J37/$C36</f>
        <v>42.551697329519222</v>
      </c>
      <c r="L37" s="295"/>
      <c r="M37" s="204">
        <v>0.90770600000000001</v>
      </c>
      <c r="N37" s="206">
        <f>-10*LOG(1-M37, 10)</f>
        <v>10.348265313856759</v>
      </c>
      <c r="O37" s="206"/>
      <c r="P37" s="204">
        <v>0.99780290000000005</v>
      </c>
      <c r="Q37" s="206">
        <f>-10*LOG(1-P37, 10)</f>
        <v>26.58150175915257</v>
      </c>
      <c r="R37" s="207"/>
      <c r="S37" s="208">
        <v>2.9000000000000002E-6</v>
      </c>
      <c r="T37" s="208">
        <v>1.0318E-3</v>
      </c>
      <c r="U37" s="208">
        <v>8.1660000000000001E-4</v>
      </c>
      <c r="V37" s="208">
        <v>1.2180000000000001E-4</v>
      </c>
      <c r="W37" s="208">
        <v>2.4810000000000001E-4</v>
      </c>
      <c r="X37" s="208">
        <v>1.6190000000000001E-4</v>
      </c>
    </row>
    <row r="38" spans="1:24" x14ac:dyDescent="0.2">
      <c r="A38" s="829"/>
      <c r="B38" s="751"/>
      <c r="C38" s="838"/>
      <c r="D38" s="200" t="s">
        <v>138</v>
      </c>
      <c r="E38" s="200"/>
      <c r="F38" s="202">
        <v>1.545486111111111E-3</v>
      </c>
      <c r="G38" s="265">
        <v>3.5561440000000002</v>
      </c>
      <c r="H38" s="203">
        <f>J38/(24 * 60 * 60 * F38)</f>
        <v>635312.63386504899</v>
      </c>
      <c r="I38" s="203"/>
      <c r="J38" s="203">
        <v>84833296</v>
      </c>
      <c r="K38" s="295">
        <f>J38/$C36</f>
        <v>41.532199055023739</v>
      </c>
      <c r="L38" s="295"/>
      <c r="M38" s="204">
        <v>0.89677750000000001</v>
      </c>
      <c r="N38" s="206">
        <f>-10*LOG(1-M38, 10)</f>
        <v>9.8622562673228824</v>
      </c>
      <c r="O38" s="206"/>
      <c r="P38" s="204">
        <v>0.99640614999999999</v>
      </c>
      <c r="Q38" s="206">
        <f t="shared" si="0"/>
        <v>24.444400534184069</v>
      </c>
      <c r="R38" s="207"/>
      <c r="S38" s="208">
        <v>3.0300000000000001E-5</v>
      </c>
      <c r="T38" s="208">
        <v>1.2072999999999999E-3</v>
      </c>
      <c r="U38" s="208">
        <v>1.5989999999999999E-3</v>
      </c>
      <c r="V38" s="208">
        <v>2.719E-4</v>
      </c>
      <c r="W38" s="208">
        <v>4.191E-4</v>
      </c>
      <c r="X38" s="208">
        <v>2.7730000000000002E-4</v>
      </c>
    </row>
    <row r="39" spans="1:24" x14ac:dyDescent="0.2">
      <c r="A39" s="830"/>
      <c r="B39" s="752"/>
      <c r="C39" s="839"/>
      <c r="D39" s="368" t="s">
        <v>139</v>
      </c>
      <c r="E39" s="368"/>
      <c r="F39" s="369">
        <v>0.12009259259259258</v>
      </c>
      <c r="G39" s="370">
        <v>5.7625039999999998</v>
      </c>
      <c r="H39" s="371">
        <f>J39/(24 * 60 * 60 * F39)</f>
        <v>8318.4800501156515</v>
      </c>
      <c r="I39" s="371"/>
      <c r="J39" s="371">
        <v>86312549</v>
      </c>
      <c r="K39" s="372">
        <f>J39/$C36</f>
        <v>42.25640326428541</v>
      </c>
      <c r="L39" s="372"/>
      <c r="M39" s="373">
        <v>0.92202280000000003</v>
      </c>
      <c r="N39" s="374">
        <f>-10*LOG(1-M39, 10)</f>
        <v>11.080323634848057</v>
      </c>
      <c r="O39" s="374"/>
      <c r="P39" s="373">
        <v>0.99800100000000003</v>
      </c>
      <c r="Q39" s="374">
        <f t="shared" si="0"/>
        <v>26.991872058818885</v>
      </c>
      <c r="R39" s="325"/>
      <c r="S39" s="326">
        <v>5.9000000000000003E-6</v>
      </c>
      <c r="T39" s="326">
        <v>5.7870000000000003E-4</v>
      </c>
      <c r="U39" s="326">
        <v>1.1325E-3</v>
      </c>
      <c r="V39" s="326">
        <v>4.35E-5</v>
      </c>
      <c r="W39" s="326">
        <v>3.211E-4</v>
      </c>
      <c r="X39" s="326">
        <v>1.2860000000000001E-4</v>
      </c>
    </row>
    <row r="40" spans="1:24" s="106" customFormat="1" ht="6" customHeight="1" x14ac:dyDescent="0.2">
      <c r="A40" s="112"/>
      <c r="B40" s="112"/>
      <c r="C40" s="281"/>
      <c r="D40" s="112"/>
      <c r="E40" s="112"/>
      <c r="F40" s="108"/>
      <c r="G40" s="277"/>
      <c r="H40" s="107"/>
      <c r="I40" s="107"/>
      <c r="J40" s="107"/>
      <c r="K40" s="109"/>
      <c r="L40" s="109"/>
      <c r="M40" s="110"/>
      <c r="N40" s="111"/>
      <c r="O40" s="111"/>
      <c r="P40" s="110"/>
      <c r="Q40" s="111"/>
      <c r="R40" s="327"/>
      <c r="S40" s="123"/>
      <c r="T40" s="123"/>
      <c r="U40" s="123"/>
      <c r="V40" s="123"/>
      <c r="W40" s="123"/>
      <c r="X40" s="123"/>
    </row>
    <row r="41" spans="1:24" x14ac:dyDescent="0.2">
      <c r="A41" s="802" t="s">
        <v>182</v>
      </c>
      <c r="B41" s="703" t="s">
        <v>210</v>
      </c>
      <c r="C41" s="811">
        <v>3814719</v>
      </c>
      <c r="D41" s="426" t="s">
        <v>129</v>
      </c>
      <c r="E41" s="426"/>
      <c r="F41" s="378">
        <v>1.3009259259259259E-3</v>
      </c>
      <c r="G41" s="379">
        <v>3.1902439999999999</v>
      </c>
      <c r="H41" s="380">
        <f>J41/(24 * 60 * 60 * F41)</f>
        <v>1007105.2491103204</v>
      </c>
      <c r="I41" s="380"/>
      <c r="J41" s="380">
        <v>113198630</v>
      </c>
      <c r="K41" s="381">
        <f>J41/$C41</f>
        <v>29.674172593053381</v>
      </c>
      <c r="L41" s="381"/>
      <c r="M41" s="382">
        <v>0.89500539999999995</v>
      </c>
      <c r="N41" s="383">
        <f>-10*LOG(1-M41, 10)</f>
        <v>9.7883303664919712</v>
      </c>
      <c r="O41" s="383"/>
      <c r="P41" s="382">
        <v>0.99740359999999995</v>
      </c>
      <c r="Q41" s="383">
        <f t="shared" si="0"/>
        <v>25.856283995409047</v>
      </c>
      <c r="R41" s="377"/>
      <c r="S41" s="384">
        <v>2.3999999999999999E-6</v>
      </c>
      <c r="T41" s="384">
        <v>1.0225E-3</v>
      </c>
      <c r="U41" s="384">
        <v>1.0644000000000001E-3</v>
      </c>
      <c r="V41" s="384">
        <v>1.4550000000000001E-4</v>
      </c>
      <c r="W41" s="384">
        <v>1.5909999999999999E-4</v>
      </c>
      <c r="X41" s="384">
        <v>2.742E-4</v>
      </c>
    </row>
    <row r="42" spans="1:24" x14ac:dyDescent="0.2">
      <c r="A42" s="803"/>
      <c r="B42" s="704"/>
      <c r="C42" s="812"/>
      <c r="D42" s="210" t="s">
        <v>140</v>
      </c>
      <c r="E42" s="210"/>
      <c r="F42" s="212">
        <v>8.99375E-3</v>
      </c>
      <c r="G42" s="266">
        <v>2.0442800000000001</v>
      </c>
      <c r="H42" s="213">
        <f>J42/(24 * 60 * 60 * F42)</f>
        <v>149212.33495482974</v>
      </c>
      <c r="I42" s="213"/>
      <c r="J42" s="213">
        <v>115946937</v>
      </c>
      <c r="K42" s="294">
        <f>J42/$C41</f>
        <v>30.394620678482479</v>
      </c>
      <c r="L42" s="294"/>
      <c r="M42" s="214">
        <v>0.91172600000000004</v>
      </c>
      <c r="N42" s="216">
        <f>-10*LOG(1-M42, 10)</f>
        <v>10.541671935829545</v>
      </c>
      <c r="O42" s="216"/>
      <c r="P42" s="214">
        <v>0.99770389999999998</v>
      </c>
      <c r="Q42" s="216">
        <f>-10*LOG(1-P42, 10)</f>
        <v>26.390092014210744</v>
      </c>
      <c r="R42" s="217"/>
      <c r="S42" s="218">
        <v>4.1999999999999996E-6</v>
      </c>
      <c r="T42" s="218">
        <v>1.6373E-3</v>
      </c>
      <c r="U42" s="218">
        <v>3.1159999999999998E-4</v>
      </c>
      <c r="V42" s="218">
        <v>2.2100000000000001E-4</v>
      </c>
      <c r="W42" s="218">
        <v>5.5399999999999998E-5</v>
      </c>
      <c r="X42" s="218">
        <v>1.806E-4</v>
      </c>
    </row>
    <row r="43" spans="1:24" x14ac:dyDescent="0.2">
      <c r="A43" s="803"/>
      <c r="B43" s="704"/>
      <c r="C43" s="812"/>
      <c r="D43" s="210" t="s">
        <v>138</v>
      </c>
      <c r="E43" s="210"/>
      <c r="F43" s="212">
        <v>1.660300925925926E-3</v>
      </c>
      <c r="G43" s="266">
        <v>3.2872560000000002</v>
      </c>
      <c r="H43" s="213">
        <f>J43/(24 * 60 * 60 * F43)</f>
        <v>793707.53572673397</v>
      </c>
      <c r="I43" s="213"/>
      <c r="J43" s="213">
        <v>113857346</v>
      </c>
      <c r="K43" s="294">
        <f>J43/$C41</f>
        <v>29.846850056321319</v>
      </c>
      <c r="L43" s="294"/>
      <c r="M43" s="214">
        <v>0.88623379999999996</v>
      </c>
      <c r="N43" s="216">
        <f>-10*LOG(1-M43, 10)</f>
        <v>9.4398674790460859</v>
      </c>
      <c r="O43" s="216"/>
      <c r="P43" s="214">
        <v>0.99620719999999996</v>
      </c>
      <c r="Q43" s="216">
        <f t="shared" si="0"/>
        <v>24.210400576890947</v>
      </c>
      <c r="R43" s="217"/>
      <c r="S43" s="218">
        <v>2.41E-5</v>
      </c>
      <c r="T43" s="218">
        <v>1.3914999999999999E-3</v>
      </c>
      <c r="U43" s="218">
        <v>1.3600000000000001E-3</v>
      </c>
      <c r="V43" s="218">
        <v>3.948E-4</v>
      </c>
      <c r="W43" s="218">
        <v>3.2269999999999998E-4</v>
      </c>
      <c r="X43" s="218">
        <v>3.8929999999999998E-4</v>
      </c>
    </row>
    <row r="44" spans="1:24" x14ac:dyDescent="0.2">
      <c r="A44" s="804"/>
      <c r="B44" s="705"/>
      <c r="C44" s="813"/>
      <c r="D44" s="375" t="s">
        <v>139</v>
      </c>
      <c r="E44" s="375"/>
      <c r="F44" s="329">
        <v>0.11638888888888889</v>
      </c>
      <c r="G44" s="330">
        <v>5.4403879999999996</v>
      </c>
      <c r="H44" s="331">
        <f>J44/(24 * 60 * 60 * F44)</f>
        <v>11435.313544152745</v>
      </c>
      <c r="I44" s="331"/>
      <c r="J44" s="331">
        <v>114993513</v>
      </c>
      <c r="K44" s="332">
        <f>J44/$C41</f>
        <v>30.144687721428497</v>
      </c>
      <c r="L44" s="332"/>
      <c r="M44" s="333">
        <v>0.9126862</v>
      </c>
      <c r="N44" s="334">
        <f>-10*LOG(1-M44, 10)</f>
        <v>10.589171103585105</v>
      </c>
      <c r="O44" s="334"/>
      <c r="P44" s="333">
        <v>0.9981025</v>
      </c>
      <c r="Q44" s="334">
        <f t="shared" si="0"/>
        <v>27.218182154324822</v>
      </c>
      <c r="R44" s="328"/>
      <c r="S44" s="335">
        <v>1.47E-5</v>
      </c>
      <c r="T44" s="335">
        <v>9.9430000000000004E-4</v>
      </c>
      <c r="U44" s="335">
        <v>6.5839999999999996E-4</v>
      </c>
      <c r="V44" s="335">
        <v>7.6299999999999998E-5</v>
      </c>
      <c r="W44" s="335">
        <v>6.9200000000000002E-5</v>
      </c>
      <c r="X44" s="335">
        <v>1.0170000000000001E-4</v>
      </c>
    </row>
    <row r="45" spans="1:24" s="106" customFormat="1" ht="6" customHeight="1" x14ac:dyDescent="0.2">
      <c r="A45" s="112"/>
      <c r="B45" s="112"/>
      <c r="C45" s="281"/>
      <c r="D45" s="112"/>
      <c r="E45" s="112"/>
      <c r="F45" s="108"/>
      <c r="G45" s="277"/>
      <c r="H45" s="107"/>
      <c r="I45" s="107"/>
      <c r="J45" s="107"/>
      <c r="K45" s="109"/>
      <c r="L45" s="109"/>
      <c r="M45" s="110"/>
      <c r="N45" s="111"/>
      <c r="O45" s="111"/>
      <c r="P45" s="110"/>
      <c r="Q45" s="111"/>
      <c r="S45" s="123"/>
      <c r="T45" s="123"/>
      <c r="U45" s="123"/>
      <c r="V45" s="123"/>
      <c r="W45" s="123"/>
      <c r="X45" s="123"/>
    </row>
    <row r="46" spans="1:24" x14ac:dyDescent="0.2">
      <c r="A46" s="825" t="s">
        <v>184</v>
      </c>
      <c r="B46" s="757" t="s">
        <v>185</v>
      </c>
      <c r="C46" s="808">
        <v>4802733</v>
      </c>
      <c r="D46" s="385" t="s">
        <v>129</v>
      </c>
      <c r="E46" s="385"/>
      <c r="F46" s="386">
        <v>4.7393518518518514E-3</v>
      </c>
      <c r="G46" s="387">
        <v>3.8893080000000002</v>
      </c>
      <c r="H46" s="388">
        <f>J46/(24 * 60 * 60 * F46)</f>
        <v>1192502.9134512064</v>
      </c>
      <c r="I46" s="388"/>
      <c r="J46" s="388">
        <v>488306093</v>
      </c>
      <c r="K46" s="389">
        <f>J46/$C46</f>
        <v>101.67254623565374</v>
      </c>
      <c r="L46" s="389"/>
      <c r="M46" s="390">
        <v>0.86621709999999996</v>
      </c>
      <c r="N46" s="391">
        <f>-10*LOG(1-M46, 10)</f>
        <v>8.7359939411857077</v>
      </c>
      <c r="O46" s="391"/>
      <c r="P46" s="390">
        <v>0.99939999999999996</v>
      </c>
      <c r="Q46" s="391">
        <f t="shared" si="0"/>
        <v>32.218487496163235</v>
      </c>
      <c r="R46" s="385"/>
      <c r="S46" s="392">
        <v>1.5E-5</v>
      </c>
      <c r="T46" s="392">
        <v>1.3660000000000001E-4</v>
      </c>
      <c r="U46" s="392">
        <v>2.81E-4</v>
      </c>
      <c r="V46" s="392">
        <v>5.8499999999999999E-5</v>
      </c>
      <c r="W46" s="392">
        <v>1.1909999999999999E-4</v>
      </c>
      <c r="X46" s="392">
        <v>8.3499999999999997E-5</v>
      </c>
    </row>
    <row r="47" spans="1:24" x14ac:dyDescent="0.2">
      <c r="A47" s="826"/>
      <c r="B47" s="731"/>
      <c r="C47" s="809"/>
      <c r="D47" s="221" t="s">
        <v>140</v>
      </c>
      <c r="E47" s="221"/>
      <c r="F47" s="223">
        <v>4.1251157407407403E-2</v>
      </c>
      <c r="G47" s="267">
        <v>2.2858999999999998</v>
      </c>
      <c r="H47" s="224">
        <f>J47/(24 * 60 * 60 * F47)</f>
        <v>141313.18593754387</v>
      </c>
      <c r="I47" s="224"/>
      <c r="J47" s="224">
        <v>503654326</v>
      </c>
      <c r="K47" s="293">
        <f>J47/$C46</f>
        <v>104.86827520913613</v>
      </c>
      <c r="L47" s="293"/>
      <c r="M47" s="225">
        <v>0.88410794999999998</v>
      </c>
      <c r="N47" s="227">
        <f>-10*LOG(1-M47, 10)</f>
        <v>9.3594635488671543</v>
      </c>
      <c r="O47" s="227"/>
      <c r="P47" s="225">
        <v>0.99940030000000002</v>
      </c>
      <c r="Q47" s="227">
        <f t="shared" si="0"/>
        <v>32.220659511622344</v>
      </c>
      <c r="R47" s="221"/>
      <c r="S47" s="228">
        <v>1.5E-5</v>
      </c>
      <c r="T47" s="228">
        <v>3.2489999999999998E-4</v>
      </c>
      <c r="U47" s="228">
        <v>8.0400000000000003E-5</v>
      </c>
      <c r="V47" s="228">
        <v>1.316E-4</v>
      </c>
      <c r="W47" s="228">
        <v>4.2500000000000003E-5</v>
      </c>
      <c r="X47" s="228">
        <v>5.7500000000000002E-5</v>
      </c>
    </row>
    <row r="48" spans="1:24" x14ac:dyDescent="0.2">
      <c r="A48" s="826"/>
      <c r="B48" s="731"/>
      <c r="C48" s="809"/>
      <c r="D48" s="221" t="s">
        <v>138</v>
      </c>
      <c r="E48" s="221"/>
      <c r="F48" s="223">
        <v>6.1887731481481481E-3</v>
      </c>
      <c r="G48" s="267">
        <v>3.796732</v>
      </c>
      <c r="H48" s="224">
        <f>J48/(24 * 60 * 60 * F48)</f>
        <v>910885.48559031996</v>
      </c>
      <c r="I48" s="224"/>
      <c r="J48" s="224">
        <v>487059578</v>
      </c>
      <c r="K48" s="293">
        <f>J48/$C46</f>
        <v>101.4130033878627</v>
      </c>
      <c r="L48" s="293"/>
      <c r="M48" s="225">
        <v>0.88741064999999997</v>
      </c>
      <c r="N48" s="227">
        <f>-10*LOG(1-M48, 10)</f>
        <v>9.4850268812569798</v>
      </c>
      <c r="O48" s="227"/>
      <c r="P48" s="225">
        <v>0.99880119999999994</v>
      </c>
      <c r="Q48" s="227">
        <f t="shared" si="0"/>
        <v>29.212532657263726</v>
      </c>
      <c r="R48" s="221"/>
      <c r="S48" s="228">
        <v>7.6299999999999998E-5</v>
      </c>
      <c r="T48" s="228">
        <v>5.5840000000000002E-4</v>
      </c>
      <c r="U48" s="228">
        <v>5.3999999999999998E-5</v>
      </c>
      <c r="V48" s="228">
        <v>2.5609999999999999E-4</v>
      </c>
      <c r="W48" s="228">
        <v>1.5669999999999999E-4</v>
      </c>
      <c r="X48" s="228">
        <v>1.3520000000000001E-4</v>
      </c>
    </row>
    <row r="49" spans="1:24" x14ac:dyDescent="0.2">
      <c r="A49" s="827"/>
      <c r="B49" s="732"/>
      <c r="C49" s="810"/>
      <c r="D49" s="336" t="s">
        <v>139</v>
      </c>
      <c r="E49" s="336"/>
      <c r="F49" s="337">
        <v>0.59859953703703705</v>
      </c>
      <c r="G49" s="338">
        <v>5.7630879999999998</v>
      </c>
      <c r="H49" s="339">
        <f>J49/(24 * 60 * 60 * F49)</f>
        <v>9493.5428372551669</v>
      </c>
      <c r="I49" s="339"/>
      <c r="J49" s="339">
        <v>490996542</v>
      </c>
      <c r="K49" s="340">
        <f>J49/$C46</f>
        <v>102.23273748509442</v>
      </c>
      <c r="L49" s="340"/>
      <c r="M49" s="341">
        <v>0.90741295</v>
      </c>
      <c r="N49" s="342">
        <f>-10*LOG(1-M49, 10)</f>
        <v>10.334497531327537</v>
      </c>
      <c r="O49" s="342"/>
      <c r="P49" s="341">
        <v>0.99940030000000002</v>
      </c>
      <c r="Q49" s="342">
        <f t="shared" si="0"/>
        <v>32.220659511622344</v>
      </c>
      <c r="R49" s="336"/>
      <c r="S49" s="343">
        <v>1.5800000000000001E-5</v>
      </c>
      <c r="T49" s="343">
        <v>2.9799999999999998E-4</v>
      </c>
      <c r="U49" s="343">
        <v>5.66E-5</v>
      </c>
      <c r="V49" s="343">
        <v>9.4099999999999997E-5</v>
      </c>
      <c r="W49" s="343">
        <v>1.083E-4</v>
      </c>
      <c r="X49" s="343">
        <v>5.5000000000000002E-5</v>
      </c>
    </row>
    <row r="50" spans="1:24" s="106" customFormat="1" ht="6" customHeight="1" x14ac:dyDescent="0.2">
      <c r="A50" s="112"/>
      <c r="B50" s="112"/>
      <c r="C50" s="153"/>
      <c r="F50" s="108"/>
      <c r="G50" s="277"/>
      <c r="H50" s="107"/>
      <c r="I50" s="107"/>
      <c r="J50" s="107"/>
      <c r="K50" s="109"/>
      <c r="L50" s="109"/>
      <c r="M50" s="110"/>
      <c r="N50" s="111"/>
      <c r="O50" s="111"/>
      <c r="P50" s="110"/>
      <c r="Q50" s="111"/>
      <c r="S50" s="123"/>
      <c r="T50" s="123"/>
      <c r="U50" s="123"/>
      <c r="V50" s="123"/>
      <c r="W50" s="123"/>
      <c r="X50" s="123"/>
    </row>
    <row r="51" spans="1:24" x14ac:dyDescent="0.2">
      <c r="A51" s="822" t="s">
        <v>186</v>
      </c>
      <c r="B51" s="733" t="s">
        <v>187</v>
      </c>
      <c r="C51" s="805">
        <v>2902076</v>
      </c>
      <c r="D51" s="427" t="s">
        <v>129</v>
      </c>
      <c r="E51" s="427"/>
      <c r="F51" s="394">
        <v>2.2363425925925927E-3</v>
      </c>
      <c r="G51" s="395">
        <v>3.4000880000000002</v>
      </c>
      <c r="H51" s="396">
        <f>J51/(24 * 60 * 60 * F51)</f>
        <v>1227887.9515578097</v>
      </c>
      <c r="I51" s="396"/>
      <c r="J51" s="396">
        <v>237252510</v>
      </c>
      <c r="K51" s="397">
        <f>J51/$C51</f>
        <v>81.752686697384902</v>
      </c>
      <c r="L51" s="397"/>
      <c r="M51" s="398">
        <v>0.91765249999999998</v>
      </c>
      <c r="N51" s="399">
        <f>-10*LOG(1-M51, 10)</f>
        <v>10.843495811048594</v>
      </c>
      <c r="O51" s="399"/>
      <c r="P51" s="398">
        <v>0.99900060000000002</v>
      </c>
      <c r="Q51" s="399">
        <f t="shared" si="0"/>
        <v>30.002606548934388</v>
      </c>
      <c r="R51" s="393"/>
      <c r="S51" s="400">
        <v>9.9999999999999995E-7</v>
      </c>
      <c r="T51" s="400">
        <v>6.087E-4</v>
      </c>
      <c r="U51" s="400">
        <v>2.9329999999999997E-4</v>
      </c>
      <c r="V51" s="400">
        <v>3.8600000000000003E-5</v>
      </c>
      <c r="W51" s="400">
        <v>2.1399999999999998E-5</v>
      </c>
      <c r="X51" s="400">
        <v>8.1000000000000004E-5</v>
      </c>
    </row>
    <row r="52" spans="1:24" x14ac:dyDescent="0.2">
      <c r="A52" s="823"/>
      <c r="B52" s="739"/>
      <c r="C52" s="806"/>
      <c r="D52" s="311" t="s">
        <v>140</v>
      </c>
      <c r="E52" s="311"/>
      <c r="F52" s="232">
        <v>1.6761689814814813E-2</v>
      </c>
      <c r="G52" s="268">
        <v>2.0930960000000001</v>
      </c>
      <c r="H52" s="233">
        <f>J52/(24 * 60 * 60 * F52)</f>
        <v>166953.73322929686</v>
      </c>
      <c r="I52" s="233"/>
      <c r="J52" s="233">
        <v>241784066</v>
      </c>
      <c r="K52" s="309">
        <f>J52/$C51</f>
        <v>83.314174404805385</v>
      </c>
      <c r="L52" s="309"/>
      <c r="M52" s="234">
        <v>0.93559789999999998</v>
      </c>
      <c r="N52" s="236">
        <f>-10*LOG(1-M52, 10)</f>
        <v>11.910999710944974</v>
      </c>
      <c r="O52" s="236"/>
      <c r="P52" s="234">
        <v>0.99860170000000004</v>
      </c>
      <c r="Q52" s="236">
        <f t="shared" si="0"/>
        <v>28.54399642347763</v>
      </c>
      <c r="R52" s="230"/>
      <c r="S52" s="237">
        <v>6.9999999999999997E-7</v>
      </c>
      <c r="T52" s="237">
        <v>1.2565E-3</v>
      </c>
      <c r="U52" s="237">
        <v>6.9300000000000004E-5</v>
      </c>
      <c r="V52" s="237">
        <v>5.9700000000000001E-5</v>
      </c>
      <c r="W52" s="237">
        <v>5.9000000000000003E-6</v>
      </c>
      <c r="X52" s="237">
        <v>9.59E-5</v>
      </c>
    </row>
    <row r="53" spans="1:24" x14ac:dyDescent="0.2">
      <c r="A53" s="823"/>
      <c r="B53" s="739"/>
      <c r="C53" s="806"/>
      <c r="D53" s="311" t="s">
        <v>138</v>
      </c>
      <c r="E53" s="311"/>
      <c r="F53" s="232">
        <v>2.8197916666666666E-3</v>
      </c>
      <c r="G53" s="268">
        <v>3.2801800000000001</v>
      </c>
      <c r="H53" s="233">
        <f>J53/(24 * 60 * 60 * F53)</f>
        <v>984810.47490046383</v>
      </c>
      <c r="I53" s="233"/>
      <c r="J53" s="233">
        <v>239929376</v>
      </c>
      <c r="K53" s="309">
        <f>J53/$C51</f>
        <v>82.675083629787778</v>
      </c>
      <c r="L53" s="309"/>
      <c r="M53" s="234">
        <v>0.90554000000000001</v>
      </c>
      <c r="N53" s="236">
        <f>-10*LOG(1-M53, 10)</f>
        <v>10.247520587593188</v>
      </c>
      <c r="O53" s="236"/>
      <c r="P53" s="234">
        <v>0.99850090000000002</v>
      </c>
      <c r="Q53" s="236">
        <f t="shared" si="0"/>
        <v>28.241693958377574</v>
      </c>
      <c r="R53" s="230"/>
      <c r="S53" s="237">
        <v>3.0000000000000001E-5</v>
      </c>
      <c r="T53" s="237">
        <v>6.9410000000000001E-4</v>
      </c>
      <c r="U53" s="237">
        <v>6.0039999999999996E-4</v>
      </c>
      <c r="V53" s="237">
        <v>1.217E-4</v>
      </c>
      <c r="W53" s="237">
        <v>5.27E-5</v>
      </c>
      <c r="X53" s="237">
        <v>1.1239999999999999E-4</v>
      </c>
    </row>
    <row r="54" spans="1:24" x14ac:dyDescent="0.2">
      <c r="A54" s="824"/>
      <c r="B54" s="734"/>
      <c r="C54" s="807"/>
      <c r="D54" s="376" t="s">
        <v>139</v>
      </c>
      <c r="E54" s="376"/>
      <c r="F54" s="345">
        <v>0.23197916666666665</v>
      </c>
      <c r="G54" s="346">
        <v>5.509944</v>
      </c>
      <c r="H54" s="347">
        <f>J54/(24 * 60 * 60 * F54)</f>
        <v>12038.049743052437</v>
      </c>
      <c r="I54" s="347"/>
      <c r="J54" s="347">
        <v>241278631</v>
      </c>
      <c r="K54" s="348">
        <f>J54/$C51</f>
        <v>83.140011150638372</v>
      </c>
      <c r="L54" s="348"/>
      <c r="M54" s="349">
        <v>0.92978209999999994</v>
      </c>
      <c r="N54" s="350">
        <f>-10*LOG(1-M54, 10)</f>
        <v>11.535521630798623</v>
      </c>
      <c r="O54" s="350"/>
      <c r="P54" s="349">
        <v>0.99920059999999999</v>
      </c>
      <c r="Q54" s="350">
        <f t="shared" si="0"/>
        <v>30.972358560759105</v>
      </c>
      <c r="R54" s="344"/>
      <c r="S54" s="351">
        <v>1.6500000000000001E-5</v>
      </c>
      <c r="T54" s="351">
        <v>5.8399999999999999E-4</v>
      </c>
      <c r="U54" s="351">
        <v>1.4129999999999999E-4</v>
      </c>
      <c r="V54" s="351">
        <v>2.1699999999999999E-5</v>
      </c>
      <c r="W54" s="351">
        <v>8.3000000000000002E-6</v>
      </c>
      <c r="X54" s="351">
        <v>5.7899999999999998E-5</v>
      </c>
    </row>
  </sheetData>
  <mergeCells count="46">
    <mergeCell ref="C11:C14"/>
    <mergeCell ref="C6:C9"/>
    <mergeCell ref="A6:A9"/>
    <mergeCell ref="A51:A54"/>
    <mergeCell ref="A46:A49"/>
    <mergeCell ref="A41:A44"/>
    <mergeCell ref="A36:A39"/>
    <mergeCell ref="A31:A34"/>
    <mergeCell ref="A26:A29"/>
    <mergeCell ref="A21:A24"/>
    <mergeCell ref="A16:A19"/>
    <mergeCell ref="C36:C39"/>
    <mergeCell ref="C31:C34"/>
    <mergeCell ref="C26:C29"/>
    <mergeCell ref="C21:C24"/>
    <mergeCell ref="C16:C19"/>
    <mergeCell ref="M2:N3"/>
    <mergeCell ref="P2:Q3"/>
    <mergeCell ref="F2:H2"/>
    <mergeCell ref="F3:F4"/>
    <mergeCell ref="G3:G4"/>
    <mergeCell ref="H3:H4"/>
    <mergeCell ref="K3:K4"/>
    <mergeCell ref="S2:X2"/>
    <mergeCell ref="S3:S4"/>
    <mergeCell ref="T3:T4"/>
    <mergeCell ref="U3:U4"/>
    <mergeCell ref="V3:V4"/>
    <mergeCell ref="W3:W4"/>
    <mergeCell ref="X3:X4"/>
    <mergeCell ref="B36:B39"/>
    <mergeCell ref="B41:B44"/>
    <mergeCell ref="B46:B49"/>
    <mergeCell ref="B51:B54"/>
    <mergeCell ref="A1:J1"/>
    <mergeCell ref="B6:B9"/>
    <mergeCell ref="B11:B14"/>
    <mergeCell ref="B16:B19"/>
    <mergeCell ref="B21:B24"/>
    <mergeCell ref="B26:B29"/>
    <mergeCell ref="B31:B34"/>
    <mergeCell ref="C2:C4"/>
    <mergeCell ref="A11:A14"/>
    <mergeCell ref="C51:C54"/>
    <mergeCell ref="C46:C49"/>
    <mergeCell ref="C41:C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5688C-04CA-A14B-A1BF-C4D187590625}">
  <dimension ref="A1:J14"/>
  <sheetViews>
    <sheetView showGridLines="0" workbookViewId="0">
      <selection sqref="A1:F1"/>
    </sheetView>
  </sheetViews>
  <sheetFormatPr baseColWidth="10" defaultRowHeight="16" x14ac:dyDescent="0.2"/>
  <cols>
    <col min="1" max="1" width="29.6640625" customWidth="1"/>
    <col min="2" max="2" width="23" style="6" customWidth="1"/>
    <col min="3" max="4" width="11.83203125" style="630" customWidth="1"/>
    <col min="5" max="6" width="15.6640625" style="6" customWidth="1"/>
  </cols>
  <sheetData>
    <row r="1" spans="1:10" s="626" customFormat="1" ht="70" customHeight="1" x14ac:dyDescent="0.2">
      <c r="A1" s="784" t="s">
        <v>327</v>
      </c>
      <c r="B1" s="784"/>
      <c r="C1" s="784"/>
      <c r="D1" s="784"/>
      <c r="E1" s="784"/>
      <c r="F1" s="784"/>
      <c r="G1" s="627"/>
      <c r="H1" s="627"/>
      <c r="I1" s="627"/>
      <c r="J1" s="627"/>
    </row>
    <row r="2" spans="1:10" ht="81" thickBot="1" x14ac:dyDescent="0.3">
      <c r="A2" s="631" t="s">
        <v>314</v>
      </c>
      <c r="B2" s="632" t="s">
        <v>315</v>
      </c>
      <c r="C2" s="633" t="s">
        <v>316</v>
      </c>
      <c r="D2" s="633" t="s">
        <v>321</v>
      </c>
      <c r="E2" s="629"/>
      <c r="F2" s="629"/>
      <c r="G2" s="628"/>
      <c r="H2" s="628"/>
      <c r="I2" s="628"/>
    </row>
    <row r="3" spans="1:10" s="623" customFormat="1" ht="5" customHeight="1" x14ac:dyDescent="0.25">
      <c r="A3" s="636"/>
      <c r="B3" s="637"/>
      <c r="C3" s="638"/>
      <c r="D3" s="638"/>
      <c r="E3" s="629"/>
      <c r="F3" s="629"/>
      <c r="G3" s="628"/>
      <c r="H3" s="628"/>
      <c r="I3" s="628"/>
    </row>
    <row r="4" spans="1:10" ht="17" x14ac:dyDescent="0.2">
      <c r="A4" s="750" t="s">
        <v>320</v>
      </c>
      <c r="B4" s="639" t="s">
        <v>318</v>
      </c>
      <c r="C4" s="640">
        <f>AVERAGE('Table S4 Guppy model results'!$N$7-'Table S4 Guppy model results'!$N$6, 'Table S4 Guppy model results'!$N$12-'Table S4 Guppy model results'!$N$11, 'Table S4 Guppy model results'!$N$17-'Table S4 Guppy model results'!$N$16, 'Table S4 Guppy model results'!$N$22-'Table S4 Guppy model results'!$N$21, 'Table S4 Guppy model results'!$N$27-'Table S4 Guppy model results'!$N$26, 'Table S4 Guppy model results'!$N$32-'Table S4 Guppy model results'!$N$31, 'Table S4 Guppy model results'!$N$37-'Table S4 Guppy model results'!$N$36, 'Table S4 Guppy model results'!$N$42-'Table S4 Guppy model results'!$N$41, 'Table S4 Guppy model results'!$N$47-'Table S4 Guppy model results'!$N$46, 'Table S4 Guppy model results'!$N$52-'Table S4 Guppy model results'!$N$51)</f>
        <v>0.70683721857252357</v>
      </c>
      <c r="D4" s="640">
        <f>AVERAGE('Table S4 Guppy model results'!$Q$7-'Table S4 Guppy model results'!$Q$6, 'Table S4 Guppy model results'!$Q$12-'Table S4 Guppy model results'!$Q$11, 'Table S4 Guppy model results'!$Q$17-'Table S4 Guppy model results'!$Q$16, 'Table S4 Guppy model results'!$Q$22-'Table S4 Guppy model results'!$Q$21, 'Table S4 Guppy model results'!$Q$27-'Table S4 Guppy model results'!$Q$26, 'Table S4 Guppy model results'!$Q$32-'Table S4 Guppy model results'!$Q$31, 'Table S4 Guppy model results'!$Q$37-'Table S4 Guppy model results'!$Q$36, 'Table S4 Guppy model results'!$Q$42-'Table S4 Guppy model results'!$Q$41, 'Table S4 Guppy model results'!$Q$47-'Table S4 Guppy model results'!$Q$46, 'Table S4 Guppy model results'!$Q$52-'Table S4 Guppy model results'!$Q$51)</f>
        <v>0.35742994130462263</v>
      </c>
      <c r="H4" s="46"/>
    </row>
    <row r="5" spans="1:10" ht="17" x14ac:dyDescent="0.2">
      <c r="A5" s="751"/>
      <c r="B5" s="641" t="s">
        <v>317</v>
      </c>
      <c r="C5" s="642">
        <f>AVERAGE('Table S4 Guppy model results'!$N$7-'Table S4 Guppy model results'!$N$6, 'Table S4 Guppy model results'!$N$12-'Table S4 Guppy model results'!$N$11, 'Table S4 Guppy model results'!$N$17-'Table S4 Guppy model results'!$N$16, 'Table S4 Guppy model results'!$N$22-'Table S4 Guppy model results'!$N$21, 'Table S4 Guppy model results'!$N$27-'Table S4 Guppy model results'!$N$26)</f>
        <v>0.67917575240135408</v>
      </c>
      <c r="D5" s="642">
        <f>AVERAGE('Table S4 Guppy model results'!$Q$7-'Table S4 Guppy model results'!$Q$6, 'Table S4 Guppy model results'!$Q$12-'Table S4 Guppy model results'!$Q$11, 'Table S4 Guppy model results'!$Q$17-'Table S4 Guppy model results'!$Q$16, 'Table S4 Guppy model results'!$Q$22-'Table S4 Guppy model results'!$Q$21, 'Table S4 Guppy model results'!$Q$27-'Table S4 Guppy model results'!$Q$26)</f>
        <v>0.43514465907366573</v>
      </c>
      <c r="H5" s="46"/>
    </row>
    <row r="6" spans="1:10" ht="17" x14ac:dyDescent="0.2">
      <c r="A6" s="752"/>
      <c r="B6" s="643" t="s">
        <v>319</v>
      </c>
      <c r="C6" s="644">
        <f>AVERAGE('Table S4 Guppy model results'!$N$32-'Table S4 Guppy model results'!$N$31, 'Table S4 Guppy model results'!$N$37-'Table S4 Guppy model results'!$N$36, 'Table S4 Guppy model results'!$N$42-'Table S4 Guppy model results'!$N$41, 'Table S4 Guppy model results'!$N$47-'Table S4 Guppy model results'!$N$46, 'Table S4 Guppy model results'!$N$52-'Table S4 Guppy model results'!$N$51)</f>
        <v>0.73449868474369318</v>
      </c>
      <c r="D6" s="644">
        <f>AVERAGE('Table S4 Guppy model results'!$Q$32-'Table S4 Guppy model results'!$Q$31, 'Table S4 Guppy model results'!$Q$37-'Table S4 Guppy model results'!$Q$36, 'Table S4 Guppy model results'!$Q$42-'Table S4 Guppy model results'!$Q$41, 'Table S4 Guppy model results'!$Q$47-'Table S4 Guppy model results'!$Q$46, 'Table S4 Guppy model results'!$Q$52-'Table S4 Guppy model results'!$Q$51)</f>
        <v>0.27971522353557959</v>
      </c>
      <c r="H6" s="46"/>
    </row>
    <row r="7" spans="1:10" s="623" customFormat="1" ht="5" customHeight="1" x14ac:dyDescent="0.2">
      <c r="A7" s="12"/>
      <c r="B7" s="634"/>
      <c r="C7" s="635"/>
      <c r="D7" s="635"/>
      <c r="E7" s="6"/>
      <c r="F7" s="6"/>
      <c r="H7" s="46"/>
    </row>
    <row r="8" spans="1:10" ht="17" x14ac:dyDescent="0.2">
      <c r="A8" s="703" t="s">
        <v>324</v>
      </c>
      <c r="B8" s="645" t="s">
        <v>318</v>
      </c>
      <c r="C8" s="646">
        <f>AVERAGE('Table S4 Guppy model results'!$N$8-'Table S4 Guppy model results'!$N$6, 'Table S4 Guppy model results'!$N$13-'Table S4 Guppy model results'!$N$11, 'Table S4 Guppy model results'!$N$18-'Table S4 Guppy model results'!$N$16, 'Table S4 Guppy model results'!$N$23-'Table S4 Guppy model results'!$N$21, 'Table S4 Guppy model results'!$N$28-'Table S4 Guppy model results'!$N$26, 'Table S4 Guppy model results'!$N$33-'Table S4 Guppy model results'!$N$31, 'Table S4 Guppy model results'!$N$38-'Table S4 Guppy model results'!$N$36, 'Table S4 Guppy model results'!$N$43-'Table S4 Guppy model results'!$N$41, 'Table S4 Guppy model results'!$N$48-'Table S4 Guppy model results'!$N$46, 'Table S4 Guppy model results'!$N$53-'Table S4 Guppy model results'!$N$51)</f>
        <v>0.31420725795960858</v>
      </c>
      <c r="D8" s="646">
        <f>AVERAGE('Table S4 Guppy model results'!$Q$8-'Table S4 Guppy model results'!$Q$6, 'Table S4 Guppy model results'!$Q$13-'Table S4 Guppy model results'!$Q$11, 'Table S4 Guppy model results'!$Q$18-'Table S4 Guppy model results'!$Q$16, 'Table S4 Guppy model results'!$Q$23-'Table S4 Guppy model results'!$Q$21, 'Table S4 Guppy model results'!$Q$28-'Table S4 Guppy model results'!$Q$26, 'Table S4 Guppy model results'!$Q$33-'Table S4 Guppy model results'!$Q$31, 'Table S4 Guppy model results'!$Q$38-'Table S4 Guppy model results'!$Q$36, 'Table S4 Guppy model results'!$Q$43-'Table S4 Guppy model results'!$Q$41, 'Table S4 Guppy model results'!$Q$48-'Table S4 Guppy model results'!$Q$46, 'Table S4 Guppy model results'!$Q$53-'Table S4 Guppy model results'!$Q$51)</f>
        <v>1.5398744718795729</v>
      </c>
      <c r="H8" s="46"/>
    </row>
    <row r="9" spans="1:10" ht="17" x14ac:dyDescent="0.2">
      <c r="A9" s="704"/>
      <c r="B9" s="647" t="s">
        <v>317</v>
      </c>
      <c r="C9" s="648">
        <f>AVERAGE('Table S4 Guppy model results'!$N$8-'Table S4 Guppy model results'!$N$6, 'Table S4 Guppy model results'!$N$13-'Table S4 Guppy model results'!$N$11, 'Table S4 Guppy model results'!$N$18-'Table S4 Guppy model results'!$N$16, 'Table S4 Guppy model results'!$N$23-'Table S4 Guppy model results'!$N$21, 'Table S4 Guppy model results'!$N$28-'Table S4 Guppy model results'!$N$26)</f>
        <v>0.62961512540027476</v>
      </c>
      <c r="D9" s="648">
        <f>AVERAGE('Table S4 Guppy model results'!$Q$8-'Table S4 Guppy model results'!$Q$6, 'Table S4 Guppy model results'!$Q$13-'Table S4 Guppy model results'!$Q$11, 'Table S4 Guppy model results'!$Q$18-'Table S4 Guppy model results'!$Q$16, 'Table S4 Guppy model results'!$Q$23-'Table S4 Guppy model results'!$Q$21, 'Table S4 Guppy model results'!$Q$28-'Table S4 Guppy model results'!$Q$26)</f>
        <v>4.7164606393063977</v>
      </c>
      <c r="H9" s="46"/>
    </row>
    <row r="10" spans="1:10" ht="17" x14ac:dyDescent="0.2">
      <c r="A10" s="705"/>
      <c r="B10" s="649" t="s">
        <v>319</v>
      </c>
      <c r="C10" s="650">
        <f>AVERAGE('Table S4 Guppy model results'!$N$33-'Table S4 Guppy model results'!$N$31, 'Table S4 Guppy model results'!$N$38-'Table S4 Guppy model results'!$N$36, 'Table S4 Guppy model results'!$N$43-'Table S4 Guppy model results'!$N$41, 'Table S4 Guppy model results'!$N$48-'Table S4 Guppy model results'!$N$46, 'Table S4 Guppy model results'!$N$53-'Table S4 Guppy model results'!$N$51)</f>
        <v>-1.2006094810576684E-3</v>
      </c>
      <c r="D10" s="650">
        <f>AVERAGE('Table S4 Guppy model results'!$Q$33-'Table S4 Guppy model results'!$Q$31, 'Table S4 Guppy model results'!$Q$38-'Table S4 Guppy model results'!$Q$36, 'Table S4 Guppy model results'!$Q$43-'Table S4 Guppy model results'!$Q$41, 'Table S4 Guppy model results'!$Q$48-'Table S4 Guppy model results'!$Q$46, 'Table S4 Guppy model results'!$Q$53-'Table S4 Guppy model results'!$Q$51)</f>
        <v>-1.6367116955472518</v>
      </c>
    </row>
    <row r="11" spans="1:10" s="623" customFormat="1" ht="5" customHeight="1" x14ac:dyDescent="0.2">
      <c r="A11" s="12"/>
      <c r="B11" s="634"/>
      <c r="C11" s="635"/>
      <c r="D11" s="635"/>
      <c r="E11" s="6"/>
      <c r="F11" s="6"/>
    </row>
    <row r="12" spans="1:10" ht="17" x14ac:dyDescent="0.2">
      <c r="A12" s="757" t="s">
        <v>325</v>
      </c>
      <c r="B12" s="651" t="s">
        <v>318</v>
      </c>
      <c r="C12" s="652">
        <f>AVERAGE('Table S4 Guppy model results'!$N$9-'Table S4 Guppy model results'!$N$8, 'Table S4 Guppy model results'!$N$14-'Table S4 Guppy model results'!$N$13, 'Table S4 Guppy model results'!$N$19-'Table S4 Guppy model results'!$N$18, 'Table S4 Guppy model results'!$N$24-'Table S4 Guppy model results'!$N$23, 'Table S4 Guppy model results'!$N$29-'Table S4 Guppy model results'!$N$28, 'Table S4 Guppy model results'!$N$34-'Table S4 Guppy model results'!$N$33, 'Table S4 Guppy model results'!$N$39-'Table S4 Guppy model results'!$N$38, 'Table S4 Guppy model results'!$N$44-'Table S4 Guppy model results'!$N$43, 'Table S4 Guppy model results'!$N$49-'Table S4 Guppy model results'!$N$48, 'Table S4 Guppy model results'!$N$54-'Table S4 Guppy model results'!$N$53)</f>
        <v>1.0144976687099088</v>
      </c>
      <c r="D12" s="652">
        <f>AVERAGE('Table S4 Guppy model results'!$Q$9-'Table S4 Guppy model results'!$Q$8, 'Table S4 Guppy model results'!$Q$14-'Table S4 Guppy model results'!$Q$13, 'Table S4 Guppy model results'!$Q$19-'Table S4 Guppy model results'!$Q$18, 'Table S4 Guppy model results'!$Q$24-'Table S4 Guppy model results'!$Q$23, 'Table S4 Guppy model results'!$Q$29-'Table S4 Guppy model results'!$Q$28, 'Table S4 Guppy model results'!$Q$34-'Table S4 Guppy model results'!$Q$33, 'Table S4 Guppy model results'!$Q$39-'Table S4 Guppy model results'!$Q$38, 'Table S4 Guppy model results'!$Q$44-'Table S4 Guppy model results'!$Q$43, 'Table S4 Guppy model results'!$Q$49-'Table S4 Guppy model results'!$Q$48, 'Table S4 Guppy model results'!$Q$54-'Table S4 Guppy model results'!$Q$53)</f>
        <v>3.1497976684147</v>
      </c>
    </row>
    <row r="13" spans="1:10" ht="17" x14ac:dyDescent="0.2">
      <c r="A13" s="731"/>
      <c r="B13" s="653" t="s">
        <v>317</v>
      </c>
      <c r="C13" s="654">
        <f>AVERAGE('Table S4 Guppy model results'!$N$9-'Table S4 Guppy model results'!$N$8, 'Table S4 Guppy model results'!$N$14-'Table S4 Guppy model results'!$N$13, 'Table S4 Guppy model results'!$N$19-'Table S4 Guppy model results'!$N$18, 'Table S4 Guppy model results'!$N$24-'Table S4 Guppy model results'!$N$23, 'Table S4 Guppy model results'!$N$29-'Table S4 Guppy model results'!$N$28)</f>
        <v>0.93260454775850543</v>
      </c>
      <c r="D13" s="654">
        <f>AVERAGE('Table S4 Guppy model results'!$Q$9-'Table S4 Guppy model results'!$Q$8, 'Table S4 Guppy model results'!$Q$14-'Table S4 Guppy model results'!$Q$13, 'Table S4 Guppy model results'!$Q$19-'Table S4 Guppy model results'!$Q$18, 'Table S4 Guppy model results'!$Q$24-'Table S4 Guppy model results'!$Q$23, 'Table S4 Guppy model results'!$Q$29-'Table S4 Guppy model results'!$Q$28)</f>
        <v>3.373954529109116</v>
      </c>
    </row>
    <row r="14" spans="1:10" ht="17" x14ac:dyDescent="0.2">
      <c r="A14" s="732"/>
      <c r="B14" s="655" t="s">
        <v>319</v>
      </c>
      <c r="C14" s="656">
        <f>AVERAGE('Table S4 Guppy model results'!$N$34-'Table S4 Guppy model results'!$N$33, 'Table S4 Guppy model results'!$N$39-'Table S4 Guppy model results'!$N$38, 'Table S4 Guppy model results'!$N$44-'Table S4 Guppy model results'!$N$43, 'Table S4 Guppy model results'!$N$49-'Table S4 Guppy model results'!$N$48, 'Table S4 Guppy model results'!$N$54-'Table S4 Guppy model results'!$N$53)</f>
        <v>1.0963907896613119</v>
      </c>
      <c r="D14" s="656">
        <f>AVERAGE('Table S4 Guppy model results'!$Q$34-'Table S4 Guppy model results'!$Q$33, 'Table S4 Guppy model results'!$Q$39-'Table S4 Guppy model results'!$Q$38, 'Table S4 Guppy model results'!$Q$44-'Table S4 Guppy model results'!$Q$43, 'Table S4 Guppy model results'!$Q$49-'Table S4 Guppy model results'!$Q$48, 'Table S4 Guppy model results'!$Q$54-'Table S4 Guppy model results'!$Q$53)</f>
        <v>2.9256408077202836</v>
      </c>
    </row>
  </sheetData>
  <mergeCells count="4">
    <mergeCell ref="A4:A6"/>
    <mergeCell ref="A8:A10"/>
    <mergeCell ref="A12:A14"/>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F3848-7D35-E041-A2F1-3B2F7410E2C2}">
  <dimension ref="A1:Z56"/>
  <sheetViews>
    <sheetView showGridLines="0" zoomScaleNormal="100" workbookViewId="0">
      <pane ySplit="3" topLeftCell="A4" activePane="bottomLeft" state="frozen"/>
      <selection pane="bottomLeft" sqref="A1:F1"/>
    </sheetView>
  </sheetViews>
  <sheetFormatPr baseColWidth="10" defaultRowHeight="16" x14ac:dyDescent="0.2"/>
  <cols>
    <col min="1" max="1" width="4" bestFit="1" customWidth="1"/>
    <col min="2" max="2" width="25.33203125" bestFit="1" customWidth="1"/>
    <col min="3" max="3" width="12.33203125" bestFit="1" customWidth="1"/>
    <col min="4" max="4" width="13.83203125" style="614" customWidth="1"/>
    <col min="5" max="5" width="12.5" style="607" bestFit="1" customWidth="1"/>
    <col min="6" max="6" width="9" style="146" customWidth="1"/>
    <col min="7" max="7" width="9.33203125" style="146" bestFit="1" customWidth="1"/>
    <col min="8" max="8" width="1.6640625" customWidth="1"/>
    <col min="9" max="9" width="10.1640625" style="546" customWidth="1"/>
    <col min="10" max="10" width="1.83203125" style="546" customWidth="1"/>
    <col min="11" max="11" width="7.33203125" style="546" customWidth="1"/>
    <col min="12" max="12" width="12.6640625" style="546" bestFit="1" customWidth="1"/>
    <col min="13" max="13" width="1.83203125" style="546" customWidth="1"/>
    <col min="14" max="14" width="7" style="546" bestFit="1" customWidth="1"/>
    <col min="15" max="15" width="9.1640625" style="548" bestFit="1" customWidth="1"/>
    <col min="16" max="16" width="1.6640625" style="548" customWidth="1"/>
    <col min="17" max="17" width="7.5" style="5" customWidth="1"/>
    <col min="18" max="18" width="9.1640625" style="548" bestFit="1" customWidth="1"/>
    <col min="19" max="19" width="1.6640625" style="122" customWidth="1"/>
    <col min="20" max="26" width="7" style="5" customWidth="1"/>
  </cols>
  <sheetData>
    <row r="1" spans="1:26" ht="70" customHeight="1" x14ac:dyDescent="0.2">
      <c r="A1" s="784" t="s">
        <v>290</v>
      </c>
      <c r="B1" s="784"/>
      <c r="C1" s="784"/>
      <c r="D1" s="784"/>
      <c r="E1" s="784"/>
      <c r="F1" s="784"/>
      <c r="G1" s="261"/>
      <c r="H1" s="261"/>
      <c r="I1" s="261"/>
      <c r="J1" s="261"/>
      <c r="K1" s="261"/>
    </row>
    <row r="2" spans="1:26" ht="44" customHeight="1" x14ac:dyDescent="0.2">
      <c r="A2" s="135"/>
      <c r="B2" s="713" t="s">
        <v>169</v>
      </c>
      <c r="C2" s="713" t="s">
        <v>207</v>
      </c>
      <c r="D2" s="709" t="s">
        <v>190</v>
      </c>
      <c r="E2" s="721" t="s">
        <v>309</v>
      </c>
      <c r="F2" s="713" t="s">
        <v>215</v>
      </c>
      <c r="G2" s="713" t="s">
        <v>214</v>
      </c>
      <c r="H2" s="135"/>
      <c r="I2" s="707" t="s">
        <v>216</v>
      </c>
      <c r="J2" s="135"/>
      <c r="K2" s="847" t="s">
        <v>291</v>
      </c>
      <c r="L2" s="847"/>
      <c r="N2" s="847" t="s">
        <v>292</v>
      </c>
      <c r="O2" s="847"/>
      <c r="Q2" s="847" t="s">
        <v>294</v>
      </c>
      <c r="R2" s="847"/>
      <c r="T2" s="707" t="s">
        <v>217</v>
      </c>
      <c r="U2" s="707"/>
      <c r="V2" s="707"/>
      <c r="W2" s="707"/>
      <c r="X2" s="707"/>
      <c r="Y2" s="707"/>
      <c r="Z2" s="707"/>
    </row>
    <row r="3" spans="1:26" s="545" customFormat="1" ht="41" customHeight="1" thickBot="1" x14ac:dyDescent="0.3">
      <c r="B3" s="714"/>
      <c r="C3" s="714"/>
      <c r="D3" s="710"/>
      <c r="E3" s="722"/>
      <c r="F3" s="714"/>
      <c r="G3" s="714"/>
      <c r="H3" s="253"/>
      <c r="I3" s="708"/>
      <c r="J3" s="251"/>
      <c r="K3" s="251" t="s">
        <v>192</v>
      </c>
      <c r="L3" s="251" t="s">
        <v>194</v>
      </c>
      <c r="M3" s="251"/>
      <c r="N3" s="251" t="s">
        <v>192</v>
      </c>
      <c r="O3" s="251" t="s">
        <v>293</v>
      </c>
      <c r="P3" s="251"/>
      <c r="Q3" s="251" t="s">
        <v>192</v>
      </c>
      <c r="R3" s="251" t="s">
        <v>293</v>
      </c>
      <c r="S3" s="257"/>
      <c r="T3" s="708"/>
      <c r="U3" s="708"/>
      <c r="V3" s="708"/>
      <c r="W3" s="708"/>
      <c r="X3" s="708"/>
      <c r="Y3" s="708"/>
      <c r="Z3" s="708"/>
    </row>
    <row r="4" spans="1:26" s="545" customFormat="1" ht="6" customHeight="1" x14ac:dyDescent="0.25">
      <c r="B4" s="282"/>
      <c r="C4" s="282"/>
      <c r="D4" s="589"/>
      <c r="E4" s="591"/>
      <c r="F4" s="282"/>
      <c r="G4" s="282"/>
      <c r="H4" s="282"/>
      <c r="I4" s="252"/>
      <c r="J4" s="252"/>
      <c r="K4" s="252"/>
      <c r="L4" s="252"/>
      <c r="M4" s="252"/>
      <c r="N4" s="252"/>
      <c r="O4" s="252"/>
      <c r="P4" s="252"/>
      <c r="Q4" s="552"/>
      <c r="R4" s="552"/>
      <c r="S4" s="285"/>
      <c r="T4" s="252"/>
      <c r="U4" s="252"/>
      <c r="V4" s="252"/>
      <c r="W4" s="252"/>
      <c r="X4" s="252"/>
      <c r="Y4" s="252"/>
      <c r="Z4" s="252"/>
    </row>
    <row r="5" spans="1:26" s="550" customFormat="1" x14ac:dyDescent="0.2">
      <c r="A5" s="848" t="s">
        <v>170</v>
      </c>
      <c r="B5" s="554" t="s">
        <v>170</v>
      </c>
      <c r="C5" s="555" t="s">
        <v>244</v>
      </c>
      <c r="D5" s="610">
        <v>42723</v>
      </c>
      <c r="E5" s="603" t="s">
        <v>308</v>
      </c>
      <c r="F5" s="575" t="s">
        <v>172</v>
      </c>
      <c r="G5" s="575" t="s">
        <v>218</v>
      </c>
      <c r="H5" s="555"/>
      <c r="I5" s="556">
        <v>26327</v>
      </c>
      <c r="J5" s="556"/>
      <c r="K5" s="556">
        <v>13918</v>
      </c>
      <c r="L5" s="556">
        <v>131293312</v>
      </c>
      <c r="M5" s="556"/>
      <c r="N5" s="556">
        <v>2403</v>
      </c>
      <c r="O5" s="557">
        <f t="shared" ref="O5:O34" si="0">N5/K5</f>
        <v>0.17265411697082914</v>
      </c>
      <c r="P5" s="557"/>
      <c r="Q5" s="556">
        <v>1287</v>
      </c>
      <c r="R5" s="557">
        <f t="shared" ref="R5:R34" si="1">Q5/N5</f>
        <v>0.53558052434456926</v>
      </c>
      <c r="S5" s="558"/>
      <c r="T5" s="556">
        <v>52579</v>
      </c>
      <c r="U5" s="556"/>
      <c r="V5" s="556"/>
      <c r="W5" s="556"/>
      <c r="X5" s="556"/>
      <c r="Y5" s="556"/>
      <c r="Z5" s="556"/>
    </row>
    <row r="6" spans="1:26" s="550" customFormat="1" x14ac:dyDescent="0.2">
      <c r="A6" s="848"/>
      <c r="B6" s="554" t="s">
        <v>170</v>
      </c>
      <c r="C6" s="555" t="s">
        <v>245</v>
      </c>
      <c r="D6" s="610">
        <v>42765</v>
      </c>
      <c r="E6" s="603" t="s">
        <v>310</v>
      </c>
      <c r="F6" s="575" t="s">
        <v>172</v>
      </c>
      <c r="G6" s="575">
        <v>6</v>
      </c>
      <c r="H6" s="555"/>
      <c r="I6" s="556">
        <v>14437</v>
      </c>
      <c r="J6" s="556"/>
      <c r="K6" s="556">
        <v>8364</v>
      </c>
      <c r="L6" s="556">
        <v>189705330</v>
      </c>
      <c r="M6" s="556"/>
      <c r="N6" s="556">
        <v>3839</v>
      </c>
      <c r="O6" s="557">
        <f t="shared" si="0"/>
        <v>0.45899091343854614</v>
      </c>
      <c r="P6" s="557"/>
      <c r="Q6" s="556">
        <v>2449</v>
      </c>
      <c r="R6" s="557">
        <f t="shared" si="1"/>
        <v>0.63792654337066945</v>
      </c>
      <c r="S6" s="558"/>
      <c r="T6" s="556">
        <v>34311</v>
      </c>
      <c r="U6" s="556">
        <v>50026</v>
      </c>
      <c r="V6" s="556"/>
      <c r="W6" s="556"/>
      <c r="X6" s="556"/>
      <c r="Y6" s="556"/>
      <c r="Z6" s="556"/>
    </row>
    <row r="7" spans="1:26" s="550" customFormat="1" x14ac:dyDescent="0.2">
      <c r="A7" s="848"/>
      <c r="B7" s="554" t="s">
        <v>170</v>
      </c>
      <c r="C7" s="555" t="s">
        <v>246</v>
      </c>
      <c r="D7" s="610">
        <v>42765</v>
      </c>
      <c r="E7" s="603" t="s">
        <v>310</v>
      </c>
      <c r="F7" s="575" t="s">
        <v>172</v>
      </c>
      <c r="G7" s="575">
        <v>3</v>
      </c>
      <c r="H7" s="555"/>
      <c r="I7" s="556">
        <v>7733</v>
      </c>
      <c r="J7" s="556"/>
      <c r="K7" s="556">
        <v>3894</v>
      </c>
      <c r="L7" s="556">
        <v>76379304</v>
      </c>
      <c r="M7" s="556"/>
      <c r="N7" s="556">
        <v>1744</v>
      </c>
      <c r="O7" s="557">
        <f t="shared" si="0"/>
        <v>0.44786851566512581</v>
      </c>
      <c r="P7" s="557"/>
      <c r="Q7" s="556">
        <v>1120</v>
      </c>
      <c r="R7" s="557">
        <f t="shared" si="1"/>
        <v>0.64220183486238536</v>
      </c>
      <c r="S7" s="558"/>
      <c r="T7" s="556">
        <v>40790</v>
      </c>
      <c r="U7" s="556"/>
      <c r="V7" s="556"/>
      <c r="W7" s="556"/>
      <c r="X7" s="556"/>
      <c r="Y7" s="556"/>
      <c r="Z7" s="556"/>
    </row>
    <row r="8" spans="1:26" s="550" customFormat="1" x14ac:dyDescent="0.2">
      <c r="A8" s="848"/>
      <c r="B8" s="554" t="s">
        <v>170</v>
      </c>
      <c r="C8" s="555" t="s">
        <v>247</v>
      </c>
      <c r="D8" s="610">
        <v>42801</v>
      </c>
      <c r="E8" s="603">
        <v>2002033683</v>
      </c>
      <c r="F8" s="575" t="s">
        <v>172</v>
      </c>
      <c r="G8" s="575">
        <v>1</v>
      </c>
      <c r="H8" s="555"/>
      <c r="I8" s="556">
        <v>5328</v>
      </c>
      <c r="J8" s="556"/>
      <c r="K8" s="556">
        <v>3919</v>
      </c>
      <c r="L8" s="556">
        <v>52337846</v>
      </c>
      <c r="M8" s="556"/>
      <c r="N8" s="556">
        <v>625</v>
      </c>
      <c r="O8" s="557">
        <f t="shared" si="0"/>
        <v>0.15947945904567493</v>
      </c>
      <c r="P8" s="557"/>
      <c r="Q8" s="556">
        <v>347</v>
      </c>
      <c r="R8" s="557">
        <f t="shared" si="1"/>
        <v>0.55520000000000003</v>
      </c>
      <c r="S8" s="558"/>
      <c r="T8" s="556">
        <v>16232</v>
      </c>
      <c r="U8" s="556"/>
      <c r="V8" s="556"/>
      <c r="W8" s="556"/>
      <c r="X8" s="556"/>
      <c r="Y8" s="556"/>
      <c r="Z8" s="556"/>
    </row>
    <row r="9" spans="1:26" s="550" customFormat="1" x14ac:dyDescent="0.2">
      <c r="A9" s="848"/>
      <c r="B9" s="554" t="s">
        <v>170</v>
      </c>
      <c r="C9" s="555" t="s">
        <v>248</v>
      </c>
      <c r="D9" s="610">
        <v>43228</v>
      </c>
      <c r="E9" s="603">
        <v>2002521788</v>
      </c>
      <c r="F9" s="575" t="s">
        <v>189</v>
      </c>
      <c r="G9" s="575">
        <v>4</v>
      </c>
      <c r="H9" s="555"/>
      <c r="I9" s="556">
        <v>14599</v>
      </c>
      <c r="J9" s="556"/>
      <c r="K9" s="556">
        <v>4268</v>
      </c>
      <c r="L9" s="556">
        <v>70831709</v>
      </c>
      <c r="M9" s="556"/>
      <c r="N9" s="556">
        <v>1547</v>
      </c>
      <c r="O9" s="557">
        <f t="shared" si="0"/>
        <v>0.36246485473289597</v>
      </c>
      <c r="P9" s="557"/>
      <c r="Q9" s="556">
        <v>928</v>
      </c>
      <c r="R9" s="557">
        <f t="shared" si="1"/>
        <v>0.59987071751777632</v>
      </c>
      <c r="S9" s="558"/>
      <c r="T9" s="556">
        <v>29172</v>
      </c>
      <c r="U9" s="556"/>
      <c r="V9" s="556"/>
      <c r="W9" s="556"/>
      <c r="X9" s="556"/>
      <c r="Y9" s="556"/>
      <c r="Z9" s="556"/>
    </row>
    <row r="10" spans="1:26" s="550" customFormat="1" x14ac:dyDescent="0.2">
      <c r="A10" s="848"/>
      <c r="B10" s="554" t="s">
        <v>170</v>
      </c>
      <c r="C10" s="555" t="s">
        <v>249</v>
      </c>
      <c r="D10" s="610">
        <v>42774</v>
      </c>
      <c r="E10" s="603" t="s">
        <v>307</v>
      </c>
      <c r="F10" s="575" t="s">
        <v>172</v>
      </c>
      <c r="G10" s="575" t="s">
        <v>218</v>
      </c>
      <c r="H10" s="555"/>
      <c r="I10" s="556">
        <v>115042</v>
      </c>
      <c r="J10" s="556"/>
      <c r="K10" s="556">
        <v>54530</v>
      </c>
      <c r="L10" s="556">
        <v>919019790</v>
      </c>
      <c r="M10" s="556"/>
      <c r="N10" s="556">
        <v>26804</v>
      </c>
      <c r="O10" s="557">
        <f t="shared" si="0"/>
        <v>0.49154593801577112</v>
      </c>
      <c r="P10" s="557"/>
      <c r="Q10" s="556">
        <v>6776</v>
      </c>
      <c r="R10" s="557">
        <f t="shared" si="1"/>
        <v>0.2527980898373377</v>
      </c>
      <c r="S10" s="119"/>
      <c r="T10" s="42">
        <v>34200</v>
      </c>
      <c r="U10" s="42">
        <v>34540</v>
      </c>
      <c r="V10" s="42">
        <v>33753</v>
      </c>
      <c r="W10" s="42">
        <v>34860</v>
      </c>
      <c r="X10" s="42">
        <v>33578</v>
      </c>
      <c r="Y10" s="42">
        <v>33552</v>
      </c>
      <c r="Z10" s="42">
        <v>33343</v>
      </c>
    </row>
    <row r="11" spans="1:26" s="550" customFormat="1" x14ac:dyDescent="0.2">
      <c r="A11" s="848"/>
      <c r="B11" s="554" t="s">
        <v>170</v>
      </c>
      <c r="C11" s="555" t="s">
        <v>250</v>
      </c>
      <c r="D11" s="610">
        <v>42704</v>
      </c>
      <c r="E11" s="603" t="s">
        <v>312</v>
      </c>
      <c r="F11" s="575" t="s">
        <v>172</v>
      </c>
      <c r="G11" s="575" t="s">
        <v>218</v>
      </c>
      <c r="H11" s="555"/>
      <c r="I11" s="556">
        <v>34918</v>
      </c>
      <c r="J11" s="556"/>
      <c r="K11" s="556">
        <v>19695</v>
      </c>
      <c r="L11" s="556">
        <v>186760946</v>
      </c>
      <c r="M11" s="556"/>
      <c r="N11" s="556">
        <v>3500</v>
      </c>
      <c r="O11" s="557">
        <f t="shared" si="0"/>
        <v>0.17771007870017771</v>
      </c>
      <c r="P11" s="557"/>
      <c r="Q11" s="556">
        <v>1966</v>
      </c>
      <c r="R11" s="557">
        <f t="shared" si="1"/>
        <v>0.56171428571428572</v>
      </c>
      <c r="S11" s="558"/>
      <c r="T11" s="556">
        <v>48663</v>
      </c>
      <c r="U11" s="556">
        <v>47945</v>
      </c>
      <c r="V11" s="556"/>
      <c r="W11" s="556"/>
      <c r="X11" s="556"/>
      <c r="Y11" s="556"/>
      <c r="Z11" s="556"/>
    </row>
    <row r="12" spans="1:26" s="550" customFormat="1" x14ac:dyDescent="0.2">
      <c r="A12" s="848"/>
      <c r="B12" s="554" t="s">
        <v>170</v>
      </c>
      <c r="C12" s="555" t="s">
        <v>251</v>
      </c>
      <c r="D12" s="610">
        <v>42765</v>
      </c>
      <c r="E12" s="603" t="s">
        <v>310</v>
      </c>
      <c r="F12" s="575" t="s">
        <v>172</v>
      </c>
      <c r="G12" s="575">
        <v>4</v>
      </c>
      <c r="H12" s="555"/>
      <c r="I12" s="556">
        <v>19002</v>
      </c>
      <c r="J12" s="556"/>
      <c r="K12" s="556">
        <v>9592</v>
      </c>
      <c r="L12" s="556">
        <v>178331866</v>
      </c>
      <c r="M12" s="556"/>
      <c r="N12" s="556">
        <v>4424</v>
      </c>
      <c r="O12" s="557">
        <f t="shared" si="0"/>
        <v>0.46121768140116765</v>
      </c>
      <c r="P12" s="557"/>
      <c r="Q12" s="556">
        <v>2853</v>
      </c>
      <c r="R12" s="557">
        <f t="shared" si="1"/>
        <v>0.64489150090415914</v>
      </c>
      <c r="S12" s="558"/>
      <c r="T12" s="556">
        <v>34295</v>
      </c>
      <c r="U12" s="556">
        <v>33397</v>
      </c>
      <c r="V12" s="556">
        <v>35195</v>
      </c>
      <c r="W12" s="556"/>
      <c r="X12" s="556"/>
      <c r="Y12" s="556"/>
      <c r="Z12" s="556"/>
    </row>
    <row r="13" spans="1:26" s="550" customFormat="1" x14ac:dyDescent="0.2">
      <c r="A13" s="848"/>
      <c r="B13" s="554" t="s">
        <v>170</v>
      </c>
      <c r="C13" s="555" t="s">
        <v>252</v>
      </c>
      <c r="D13" s="610">
        <v>42744</v>
      </c>
      <c r="E13" s="603" t="s">
        <v>311</v>
      </c>
      <c r="F13" s="575" t="s">
        <v>172</v>
      </c>
      <c r="G13" s="575" t="s">
        <v>218</v>
      </c>
      <c r="H13" s="555"/>
      <c r="I13" s="556">
        <v>35277</v>
      </c>
      <c r="J13" s="556"/>
      <c r="K13" s="556">
        <v>23763</v>
      </c>
      <c r="L13" s="556">
        <v>229041524</v>
      </c>
      <c r="M13" s="556"/>
      <c r="N13" s="556">
        <v>4328</v>
      </c>
      <c r="O13" s="557">
        <f t="shared" si="0"/>
        <v>0.18213188570466693</v>
      </c>
      <c r="P13" s="557"/>
      <c r="Q13" s="556">
        <v>2449</v>
      </c>
      <c r="R13" s="557">
        <f t="shared" si="1"/>
        <v>0.56585027726432535</v>
      </c>
      <c r="S13" s="558"/>
      <c r="T13" s="556">
        <v>50631</v>
      </c>
      <c r="U13" s="556">
        <v>49907</v>
      </c>
      <c r="V13" s="556"/>
      <c r="W13" s="556"/>
      <c r="X13" s="556"/>
      <c r="Y13" s="556"/>
      <c r="Z13" s="556"/>
    </row>
    <row r="14" spans="1:26" s="550" customFormat="1" x14ac:dyDescent="0.2">
      <c r="A14" s="848"/>
      <c r="B14" s="554" t="s">
        <v>170</v>
      </c>
      <c r="C14" s="555" t="s">
        <v>253</v>
      </c>
      <c r="D14" s="610">
        <v>43119</v>
      </c>
      <c r="E14" s="603">
        <v>2002202414</v>
      </c>
      <c r="F14" s="575" t="s">
        <v>172</v>
      </c>
      <c r="G14" s="575">
        <v>9</v>
      </c>
      <c r="H14" s="555"/>
      <c r="I14" s="556">
        <v>97252</v>
      </c>
      <c r="J14" s="556"/>
      <c r="K14" s="556">
        <v>47394</v>
      </c>
      <c r="L14" s="556">
        <v>609956535</v>
      </c>
      <c r="M14" s="556"/>
      <c r="N14" s="556">
        <v>18956</v>
      </c>
      <c r="O14" s="557">
        <f t="shared" si="0"/>
        <v>0.39996624045237794</v>
      </c>
      <c r="P14" s="557"/>
      <c r="Q14" s="556">
        <v>7142</v>
      </c>
      <c r="R14" s="557">
        <f t="shared" si="1"/>
        <v>0.37676725047478371</v>
      </c>
      <c r="S14" s="119"/>
      <c r="T14" s="42">
        <v>38734</v>
      </c>
      <c r="U14" s="42">
        <v>37965</v>
      </c>
      <c r="V14" s="42">
        <v>38273</v>
      </c>
      <c r="W14" s="42">
        <v>38837</v>
      </c>
      <c r="X14" s="42">
        <v>37643</v>
      </c>
      <c r="Y14" s="42">
        <v>36999</v>
      </c>
      <c r="Z14" s="42">
        <v>38517</v>
      </c>
    </row>
    <row r="15" spans="1:26" s="550" customFormat="1" x14ac:dyDescent="0.2">
      <c r="A15" s="848"/>
      <c r="B15" s="554" t="s">
        <v>170</v>
      </c>
      <c r="C15" s="555" t="s">
        <v>254</v>
      </c>
      <c r="D15" s="610">
        <v>42726</v>
      </c>
      <c r="E15" s="603" t="s">
        <v>308</v>
      </c>
      <c r="F15" s="575" t="s">
        <v>172</v>
      </c>
      <c r="G15" s="575" t="s">
        <v>218</v>
      </c>
      <c r="H15" s="555"/>
      <c r="I15" s="556">
        <v>43542</v>
      </c>
      <c r="J15" s="556"/>
      <c r="K15" s="556">
        <v>24972</v>
      </c>
      <c r="L15" s="556">
        <v>227313083</v>
      </c>
      <c r="M15" s="556"/>
      <c r="N15" s="556">
        <v>4002</v>
      </c>
      <c r="O15" s="557">
        <f t="shared" si="0"/>
        <v>0.16025949062950504</v>
      </c>
      <c r="P15" s="557"/>
      <c r="Q15" s="556">
        <v>2282</v>
      </c>
      <c r="R15" s="557">
        <f t="shared" si="1"/>
        <v>0.57021489255372315</v>
      </c>
      <c r="S15" s="558"/>
      <c r="T15" s="556">
        <v>45278</v>
      </c>
      <c r="U15" s="556">
        <v>43529</v>
      </c>
      <c r="V15" s="556"/>
      <c r="W15" s="556"/>
      <c r="X15" s="556"/>
      <c r="Y15" s="556"/>
      <c r="Z15" s="556"/>
    </row>
    <row r="16" spans="1:26" s="550" customFormat="1" x14ac:dyDescent="0.2">
      <c r="A16" s="848"/>
      <c r="B16" s="554" t="s">
        <v>170</v>
      </c>
      <c r="C16" s="555" t="s">
        <v>255</v>
      </c>
      <c r="D16" s="610">
        <v>43201</v>
      </c>
      <c r="E16" s="603">
        <v>2002515667</v>
      </c>
      <c r="F16" s="575" t="s">
        <v>189</v>
      </c>
      <c r="G16" s="575">
        <v>6</v>
      </c>
      <c r="H16" s="555"/>
      <c r="I16" s="556">
        <v>62204</v>
      </c>
      <c r="J16" s="556"/>
      <c r="K16" s="556">
        <v>23184</v>
      </c>
      <c r="L16" s="556">
        <v>236711100</v>
      </c>
      <c r="M16" s="556"/>
      <c r="N16" s="556">
        <v>6634</v>
      </c>
      <c r="O16" s="557">
        <f t="shared" si="0"/>
        <v>0.2861456176673568</v>
      </c>
      <c r="P16" s="557"/>
      <c r="Q16" s="556">
        <v>3803</v>
      </c>
      <c r="R16" s="557">
        <f t="shared" si="1"/>
        <v>0.57325896894784445</v>
      </c>
      <c r="S16" s="558"/>
      <c r="T16" s="556">
        <v>32573</v>
      </c>
      <c r="U16" s="556">
        <v>33867</v>
      </c>
      <c r="V16" s="556">
        <v>34322</v>
      </c>
      <c r="W16" s="556">
        <v>33262</v>
      </c>
      <c r="X16" s="556"/>
      <c r="Y16" s="556"/>
      <c r="Z16" s="556"/>
    </row>
    <row r="17" spans="1:26" s="550" customFormat="1" x14ac:dyDescent="0.2">
      <c r="A17" s="848"/>
      <c r="B17" s="554" t="s">
        <v>170</v>
      </c>
      <c r="C17" s="555" t="s">
        <v>256</v>
      </c>
      <c r="D17" s="610">
        <v>43201</v>
      </c>
      <c r="E17" s="603">
        <v>2002515667</v>
      </c>
      <c r="F17" s="575" t="s">
        <v>189</v>
      </c>
      <c r="G17" s="575">
        <v>9</v>
      </c>
      <c r="H17" s="555"/>
      <c r="I17" s="556">
        <v>44136</v>
      </c>
      <c r="J17" s="556"/>
      <c r="K17" s="556">
        <v>19460</v>
      </c>
      <c r="L17" s="556">
        <v>213705348</v>
      </c>
      <c r="M17" s="556"/>
      <c r="N17" s="556">
        <v>5016</v>
      </c>
      <c r="O17" s="557">
        <f t="shared" si="0"/>
        <v>0.25775950668037001</v>
      </c>
      <c r="P17" s="557"/>
      <c r="Q17" s="556">
        <v>2913</v>
      </c>
      <c r="R17" s="557">
        <f t="shared" si="1"/>
        <v>0.58074162679425834</v>
      </c>
      <c r="S17" s="558"/>
      <c r="T17" s="556">
        <v>34441</v>
      </c>
      <c r="U17" s="556">
        <v>35705</v>
      </c>
      <c r="V17" s="556">
        <v>35023</v>
      </c>
      <c r="W17" s="556"/>
      <c r="X17" s="556"/>
      <c r="Y17" s="556"/>
      <c r="Z17" s="556"/>
    </row>
    <row r="18" spans="1:26" s="550" customFormat="1" x14ac:dyDescent="0.2">
      <c r="A18" s="848"/>
      <c r="B18" s="554" t="s">
        <v>170</v>
      </c>
      <c r="C18" s="555" t="s">
        <v>257</v>
      </c>
      <c r="D18" s="610">
        <v>43201</v>
      </c>
      <c r="E18" s="603">
        <v>2002515667</v>
      </c>
      <c r="F18" s="575" t="s">
        <v>189</v>
      </c>
      <c r="G18" s="575">
        <v>3</v>
      </c>
      <c r="H18" s="555"/>
      <c r="I18" s="556">
        <v>23348</v>
      </c>
      <c r="J18" s="556"/>
      <c r="K18" s="556">
        <v>11889</v>
      </c>
      <c r="L18" s="556">
        <v>140364545</v>
      </c>
      <c r="M18" s="556"/>
      <c r="N18" s="556">
        <v>3036</v>
      </c>
      <c r="O18" s="557">
        <f t="shared" si="0"/>
        <v>0.25536209941963162</v>
      </c>
      <c r="P18" s="557"/>
      <c r="Q18" s="556">
        <v>1729</v>
      </c>
      <c r="R18" s="557">
        <f t="shared" si="1"/>
        <v>0.56949934123847168</v>
      </c>
      <c r="S18" s="558"/>
      <c r="T18" s="556">
        <v>31933</v>
      </c>
      <c r="U18" s="556">
        <v>32710</v>
      </c>
      <c r="V18" s="556"/>
      <c r="W18" s="556"/>
      <c r="X18" s="556"/>
      <c r="Y18" s="556"/>
      <c r="Z18" s="556"/>
    </row>
    <row r="19" spans="1:26" s="550" customFormat="1" x14ac:dyDescent="0.2">
      <c r="A19" s="848"/>
      <c r="B19" s="554" t="s">
        <v>170</v>
      </c>
      <c r="C19" s="555" t="s">
        <v>258</v>
      </c>
      <c r="D19" s="610">
        <v>42849</v>
      </c>
      <c r="E19" s="603">
        <v>2002039725</v>
      </c>
      <c r="F19" s="575" t="s">
        <v>172</v>
      </c>
      <c r="G19" s="575">
        <v>6</v>
      </c>
      <c r="H19" s="555"/>
      <c r="I19" s="556">
        <v>43264</v>
      </c>
      <c r="J19" s="556"/>
      <c r="K19" s="556">
        <v>32213</v>
      </c>
      <c r="L19" s="556">
        <v>585136210</v>
      </c>
      <c r="M19" s="556"/>
      <c r="N19" s="556">
        <v>14209</v>
      </c>
      <c r="O19" s="557">
        <f t="shared" si="0"/>
        <v>0.4410952100083817</v>
      </c>
      <c r="P19" s="557"/>
      <c r="Q19" s="556">
        <v>7212</v>
      </c>
      <c r="R19" s="557">
        <f t="shared" si="1"/>
        <v>0.50756562741924127</v>
      </c>
      <c r="S19" s="119"/>
      <c r="T19" s="42">
        <v>35690</v>
      </c>
      <c r="U19" s="42">
        <v>35158</v>
      </c>
      <c r="V19" s="42">
        <v>35860</v>
      </c>
      <c r="W19" s="42">
        <v>35502</v>
      </c>
      <c r="X19" s="42">
        <v>35910</v>
      </c>
      <c r="Y19" s="42">
        <v>36926</v>
      </c>
      <c r="Z19" s="42">
        <v>35867</v>
      </c>
    </row>
    <row r="20" spans="1:26" s="550" customFormat="1" x14ac:dyDescent="0.2">
      <c r="A20" s="848"/>
      <c r="B20" s="554" t="s">
        <v>170</v>
      </c>
      <c r="C20" s="555" t="s">
        <v>259</v>
      </c>
      <c r="D20" s="610">
        <v>43201</v>
      </c>
      <c r="E20" s="603">
        <v>2002515667</v>
      </c>
      <c r="F20" s="575" t="s">
        <v>189</v>
      </c>
      <c r="G20" s="575">
        <v>11</v>
      </c>
      <c r="H20" s="555"/>
      <c r="I20" s="556">
        <v>17114</v>
      </c>
      <c r="J20" s="556"/>
      <c r="K20" s="556">
        <v>7381</v>
      </c>
      <c r="L20" s="556">
        <v>80792799</v>
      </c>
      <c r="M20" s="556"/>
      <c r="N20" s="556">
        <v>2112</v>
      </c>
      <c r="O20" s="557">
        <f t="shared" si="0"/>
        <v>0.28614008941877794</v>
      </c>
      <c r="P20" s="557"/>
      <c r="Q20" s="556">
        <v>1237</v>
      </c>
      <c r="R20" s="557">
        <f t="shared" si="1"/>
        <v>0.58570075757575757</v>
      </c>
      <c r="S20" s="558"/>
      <c r="T20" s="556">
        <v>43591</v>
      </c>
      <c r="U20" s="556"/>
      <c r="V20" s="556"/>
      <c r="W20" s="556"/>
      <c r="X20" s="556"/>
      <c r="Y20" s="556"/>
      <c r="Z20" s="556"/>
    </row>
    <row r="21" spans="1:26" s="550" customFormat="1" x14ac:dyDescent="0.2">
      <c r="A21" s="848"/>
      <c r="B21" s="554" t="s">
        <v>170</v>
      </c>
      <c r="C21" s="555" t="s">
        <v>260</v>
      </c>
      <c r="D21" s="610">
        <v>43201</v>
      </c>
      <c r="E21" s="603">
        <v>2002515667</v>
      </c>
      <c r="F21" s="575" t="s">
        <v>189</v>
      </c>
      <c r="G21" s="575">
        <v>4</v>
      </c>
      <c r="H21" s="555"/>
      <c r="I21" s="556">
        <v>13754</v>
      </c>
      <c r="J21" s="556"/>
      <c r="K21" s="556">
        <v>6652</v>
      </c>
      <c r="L21" s="556">
        <v>67113800</v>
      </c>
      <c r="M21" s="556"/>
      <c r="N21" s="556">
        <v>1791</v>
      </c>
      <c r="O21" s="557">
        <f t="shared" si="0"/>
        <v>0.26924233313289236</v>
      </c>
      <c r="P21" s="557"/>
      <c r="Q21" s="556">
        <v>1032</v>
      </c>
      <c r="R21" s="557">
        <f t="shared" si="1"/>
        <v>0.57621440536013402</v>
      </c>
      <c r="S21" s="558"/>
      <c r="T21" s="556">
        <v>35352</v>
      </c>
      <c r="U21" s="556"/>
      <c r="V21" s="556"/>
      <c r="W21" s="556"/>
      <c r="X21" s="556"/>
      <c r="Y21" s="556"/>
      <c r="Z21" s="556"/>
    </row>
    <row r="22" spans="1:26" s="550" customFormat="1" x14ac:dyDescent="0.2">
      <c r="A22" s="848"/>
      <c r="B22" s="554" t="s">
        <v>170</v>
      </c>
      <c r="C22" s="555" t="s">
        <v>261</v>
      </c>
      <c r="D22" s="610">
        <v>42765</v>
      </c>
      <c r="E22" s="603" t="s">
        <v>310</v>
      </c>
      <c r="F22" s="575" t="s">
        <v>172</v>
      </c>
      <c r="G22" s="575">
        <v>1</v>
      </c>
      <c r="H22" s="555"/>
      <c r="I22" s="556">
        <v>15506</v>
      </c>
      <c r="J22" s="556"/>
      <c r="K22" s="556">
        <v>7944</v>
      </c>
      <c r="L22" s="556">
        <v>114736342</v>
      </c>
      <c r="M22" s="556"/>
      <c r="N22" s="556">
        <v>4446</v>
      </c>
      <c r="O22" s="557">
        <f t="shared" si="0"/>
        <v>0.55966767371601212</v>
      </c>
      <c r="P22" s="557"/>
      <c r="Q22" s="556">
        <v>2876</v>
      </c>
      <c r="R22" s="557">
        <f t="shared" si="1"/>
        <v>0.64687359424201529</v>
      </c>
      <c r="S22" s="558"/>
      <c r="T22" s="556">
        <v>28809</v>
      </c>
      <c r="U22" s="556">
        <v>28042</v>
      </c>
      <c r="V22" s="556">
        <v>28137</v>
      </c>
      <c r="W22" s="556"/>
      <c r="X22" s="556"/>
      <c r="Y22" s="556"/>
      <c r="Z22" s="556"/>
    </row>
    <row r="23" spans="1:26" x14ac:dyDescent="0.2">
      <c r="A23" s="848"/>
      <c r="B23" s="559" t="s">
        <v>170</v>
      </c>
      <c r="C23" s="560" t="s">
        <v>262</v>
      </c>
      <c r="D23" s="611">
        <v>43228</v>
      </c>
      <c r="E23" s="604">
        <v>2002521788</v>
      </c>
      <c r="F23" s="575" t="s">
        <v>189</v>
      </c>
      <c r="G23" s="575">
        <v>8</v>
      </c>
      <c r="H23" s="555"/>
      <c r="I23" s="556">
        <v>16816</v>
      </c>
      <c r="J23" s="556"/>
      <c r="K23" s="556">
        <v>10349</v>
      </c>
      <c r="L23" s="556">
        <v>179064484</v>
      </c>
      <c r="M23" s="556"/>
      <c r="N23" s="556">
        <v>4431</v>
      </c>
      <c r="O23" s="557">
        <f t="shared" si="0"/>
        <v>0.42815730988501305</v>
      </c>
      <c r="P23" s="557"/>
      <c r="Q23" s="556">
        <v>2628</v>
      </c>
      <c r="R23" s="557">
        <f t="shared" si="1"/>
        <v>0.59309410968178744</v>
      </c>
      <c r="S23" s="558"/>
      <c r="T23" s="556">
        <v>30827</v>
      </c>
      <c r="U23" s="556">
        <v>30559</v>
      </c>
      <c r="V23" s="556">
        <v>30031</v>
      </c>
      <c r="W23" s="556"/>
      <c r="X23" s="556"/>
      <c r="Y23" s="556"/>
      <c r="Z23" s="556"/>
    </row>
    <row r="24" spans="1:26" x14ac:dyDescent="0.2">
      <c r="A24" s="848"/>
      <c r="B24" s="554" t="s">
        <v>170</v>
      </c>
      <c r="C24" s="555" t="s">
        <v>263</v>
      </c>
      <c r="D24" s="610">
        <v>42774</v>
      </c>
      <c r="E24" s="603" t="s">
        <v>306</v>
      </c>
      <c r="F24" s="575" t="s">
        <v>172</v>
      </c>
      <c r="G24" s="575" t="s">
        <v>218</v>
      </c>
      <c r="H24" s="555"/>
      <c r="I24" s="556">
        <v>103109</v>
      </c>
      <c r="J24" s="556"/>
      <c r="K24" s="556">
        <v>49792</v>
      </c>
      <c r="L24" s="556">
        <v>784281666</v>
      </c>
      <c r="M24" s="556"/>
      <c r="N24" s="556">
        <v>22919</v>
      </c>
      <c r="O24" s="557">
        <f t="shared" si="0"/>
        <v>0.46029482647814912</v>
      </c>
      <c r="P24" s="557"/>
      <c r="Q24" s="556">
        <v>7031</v>
      </c>
      <c r="R24" s="557">
        <f t="shared" si="1"/>
        <v>0.30677603734892445</v>
      </c>
      <c r="S24" s="119"/>
      <c r="T24" s="42">
        <v>33840</v>
      </c>
      <c r="U24" s="42">
        <v>34482</v>
      </c>
      <c r="V24" s="42">
        <v>34974</v>
      </c>
      <c r="W24" s="42">
        <v>33510</v>
      </c>
      <c r="X24" s="42">
        <v>33119</v>
      </c>
      <c r="Y24" s="42">
        <v>34461</v>
      </c>
      <c r="Z24" s="42">
        <v>34597</v>
      </c>
    </row>
    <row r="25" spans="1:26" x14ac:dyDescent="0.2">
      <c r="A25" s="848"/>
      <c r="B25" s="554" t="s">
        <v>170</v>
      </c>
      <c r="C25" s="555" t="s">
        <v>264</v>
      </c>
      <c r="D25" s="610">
        <v>42801</v>
      </c>
      <c r="E25" s="603">
        <v>2002033683</v>
      </c>
      <c r="F25" s="575" t="s">
        <v>172</v>
      </c>
      <c r="G25" s="575">
        <v>6</v>
      </c>
      <c r="H25" s="555"/>
      <c r="I25" s="556">
        <v>4159</v>
      </c>
      <c r="J25" s="556"/>
      <c r="K25" s="556">
        <v>2882</v>
      </c>
      <c r="L25" s="556">
        <v>33461808</v>
      </c>
      <c r="M25" s="556"/>
      <c r="N25" s="556">
        <v>426</v>
      </c>
      <c r="O25" s="557">
        <f t="shared" si="0"/>
        <v>0.14781401804302569</v>
      </c>
      <c r="P25" s="557"/>
      <c r="Q25" s="556">
        <v>245</v>
      </c>
      <c r="R25" s="557">
        <f t="shared" si="1"/>
        <v>0.57511737089201875</v>
      </c>
      <c r="S25" s="558"/>
      <c r="T25" s="556">
        <v>9355</v>
      </c>
      <c r="U25" s="556"/>
      <c r="V25" s="556"/>
      <c r="W25" s="556"/>
      <c r="X25" s="556"/>
      <c r="Y25" s="556"/>
      <c r="Z25" s="556"/>
    </row>
    <row r="26" spans="1:26" x14ac:dyDescent="0.2">
      <c r="A26" s="848"/>
      <c r="B26" s="554" t="s">
        <v>170</v>
      </c>
      <c r="C26" s="555" t="s">
        <v>265</v>
      </c>
      <c r="D26" s="610">
        <v>42929</v>
      </c>
      <c r="E26" s="603">
        <v>2002039723</v>
      </c>
      <c r="F26" s="575" t="s">
        <v>172</v>
      </c>
      <c r="G26" s="575">
        <v>7</v>
      </c>
      <c r="H26" s="555"/>
      <c r="I26" s="556">
        <v>48442</v>
      </c>
      <c r="J26" s="556"/>
      <c r="K26" s="556">
        <v>30812</v>
      </c>
      <c r="L26" s="556">
        <v>357339948</v>
      </c>
      <c r="M26" s="556"/>
      <c r="N26" s="556">
        <v>11866</v>
      </c>
      <c r="O26" s="557">
        <f t="shared" si="0"/>
        <v>0.3851096975204466</v>
      </c>
      <c r="P26" s="557"/>
      <c r="Q26" s="556">
        <v>7040</v>
      </c>
      <c r="R26" s="557">
        <f t="shared" si="1"/>
        <v>0.59329175796393052</v>
      </c>
      <c r="S26" s="558"/>
      <c r="T26" s="556">
        <v>41413</v>
      </c>
      <c r="U26" s="556">
        <v>43650</v>
      </c>
      <c r="V26" s="556">
        <v>43081</v>
      </c>
      <c r="W26" s="556">
        <v>41760</v>
      </c>
      <c r="X26" s="556">
        <v>41644</v>
      </c>
      <c r="Y26" s="556">
        <v>43535</v>
      </c>
      <c r="Z26" s="556">
        <v>41619</v>
      </c>
    </row>
    <row r="27" spans="1:26" x14ac:dyDescent="0.2">
      <c r="A27" s="848"/>
      <c r="B27" s="554" t="s">
        <v>170</v>
      </c>
      <c r="C27" s="555" t="s">
        <v>266</v>
      </c>
      <c r="D27" s="610">
        <v>42888</v>
      </c>
      <c r="E27" s="603">
        <v>2002039938</v>
      </c>
      <c r="F27" s="575" t="s">
        <v>172</v>
      </c>
      <c r="G27" s="575">
        <v>9</v>
      </c>
      <c r="H27" s="555"/>
      <c r="I27" s="556">
        <v>96644</v>
      </c>
      <c r="J27" s="556"/>
      <c r="K27" s="556">
        <v>74846</v>
      </c>
      <c r="L27" s="556">
        <v>1597377556</v>
      </c>
      <c r="M27" s="556"/>
      <c r="N27" s="556">
        <v>35380</v>
      </c>
      <c r="O27" s="557">
        <f t="shared" si="0"/>
        <v>0.47270395211500948</v>
      </c>
      <c r="P27" s="557"/>
      <c r="Q27" s="556">
        <v>5832</v>
      </c>
      <c r="R27" s="557">
        <f t="shared" si="1"/>
        <v>0.16483889202939514</v>
      </c>
      <c r="S27" s="119"/>
      <c r="T27" s="42">
        <v>36437</v>
      </c>
      <c r="U27" s="42">
        <v>35852</v>
      </c>
      <c r="V27" s="42">
        <v>35521</v>
      </c>
      <c r="W27" s="42">
        <v>36529</v>
      </c>
      <c r="X27" s="42">
        <v>35311</v>
      </c>
      <c r="Y27" s="42">
        <v>36224</v>
      </c>
      <c r="Z27" s="556"/>
    </row>
    <row r="28" spans="1:26" x14ac:dyDescent="0.2">
      <c r="A28" s="848"/>
      <c r="B28" s="554" t="s">
        <v>170</v>
      </c>
      <c r="C28" s="555" t="s">
        <v>267</v>
      </c>
      <c r="D28" s="610">
        <v>42765</v>
      </c>
      <c r="E28" s="603" t="s">
        <v>310</v>
      </c>
      <c r="F28" s="575" t="s">
        <v>172</v>
      </c>
      <c r="G28" s="575">
        <v>5</v>
      </c>
      <c r="H28" s="555"/>
      <c r="I28" s="556">
        <v>11027</v>
      </c>
      <c r="J28" s="556"/>
      <c r="K28" s="556">
        <v>5556</v>
      </c>
      <c r="L28" s="556">
        <v>106278654</v>
      </c>
      <c r="M28" s="556"/>
      <c r="N28" s="556">
        <v>2523</v>
      </c>
      <c r="O28" s="557">
        <f t="shared" si="0"/>
        <v>0.45410367170626348</v>
      </c>
      <c r="P28" s="557"/>
      <c r="Q28" s="556">
        <v>1636</v>
      </c>
      <c r="R28" s="557">
        <f t="shared" si="1"/>
        <v>0.64843440348791126</v>
      </c>
      <c r="S28" s="558"/>
      <c r="T28" s="556">
        <v>29404</v>
      </c>
      <c r="U28" s="556">
        <v>29674</v>
      </c>
      <c r="V28" s="556"/>
      <c r="W28" s="556"/>
      <c r="X28" s="556"/>
      <c r="Y28" s="556"/>
      <c r="Z28" s="556"/>
    </row>
    <row r="29" spans="1:26" x14ac:dyDescent="0.2">
      <c r="A29" s="848"/>
      <c r="B29" s="554" t="s">
        <v>170</v>
      </c>
      <c r="C29" s="555" t="s">
        <v>268</v>
      </c>
      <c r="D29" s="610">
        <v>42849</v>
      </c>
      <c r="E29" s="603">
        <v>2002039725</v>
      </c>
      <c r="F29" s="575" t="s">
        <v>172</v>
      </c>
      <c r="G29" s="575">
        <v>10</v>
      </c>
      <c r="H29" s="555"/>
      <c r="I29" s="556">
        <v>82504</v>
      </c>
      <c r="J29" s="556"/>
      <c r="K29" s="556">
        <v>50831</v>
      </c>
      <c r="L29" s="556">
        <v>931236111</v>
      </c>
      <c r="M29" s="556"/>
      <c r="N29" s="556">
        <v>20816</v>
      </c>
      <c r="O29" s="557">
        <f t="shared" si="0"/>
        <v>0.4095138793256084</v>
      </c>
      <c r="P29" s="557"/>
      <c r="Q29" s="556">
        <v>6787</v>
      </c>
      <c r="R29" s="557">
        <f t="shared" si="1"/>
        <v>0.32604727132974637</v>
      </c>
      <c r="S29" s="119"/>
      <c r="T29" s="42">
        <v>35168</v>
      </c>
      <c r="U29" s="42">
        <v>33512</v>
      </c>
      <c r="V29" s="42">
        <v>33335</v>
      </c>
      <c r="W29" s="42">
        <v>32906</v>
      </c>
      <c r="X29" s="42">
        <v>33664</v>
      </c>
      <c r="Y29" s="42">
        <v>33620</v>
      </c>
      <c r="Z29" s="42">
        <v>34022</v>
      </c>
    </row>
    <row r="30" spans="1:26" x14ac:dyDescent="0.2">
      <c r="A30" s="848"/>
      <c r="B30" s="554" t="s">
        <v>170</v>
      </c>
      <c r="C30" s="555" t="s">
        <v>269</v>
      </c>
      <c r="D30" s="610">
        <v>42849</v>
      </c>
      <c r="E30" s="603">
        <v>2002039725</v>
      </c>
      <c r="F30" s="575" t="s">
        <v>172</v>
      </c>
      <c r="G30" s="575">
        <v>11</v>
      </c>
      <c r="H30" s="555"/>
      <c r="I30" s="556">
        <v>22934</v>
      </c>
      <c r="J30" s="556"/>
      <c r="K30" s="556">
        <v>16799</v>
      </c>
      <c r="L30" s="556">
        <v>329744220</v>
      </c>
      <c r="M30" s="556"/>
      <c r="N30" s="556">
        <v>6632</v>
      </c>
      <c r="O30" s="557">
        <f t="shared" si="0"/>
        <v>0.39478540389308886</v>
      </c>
      <c r="P30" s="557"/>
      <c r="Q30" s="556">
        <v>4043</v>
      </c>
      <c r="R30" s="557">
        <f t="shared" si="1"/>
        <v>0.60962002412545235</v>
      </c>
      <c r="S30" s="558"/>
      <c r="T30" s="556">
        <v>35129</v>
      </c>
      <c r="U30" s="556">
        <v>34028</v>
      </c>
      <c r="V30" s="556">
        <v>37197</v>
      </c>
      <c r="W30" s="556">
        <v>34788</v>
      </c>
      <c r="X30" s="556"/>
      <c r="Y30" s="556"/>
      <c r="Z30" s="556"/>
    </row>
    <row r="31" spans="1:26" x14ac:dyDescent="0.2">
      <c r="A31" s="848"/>
      <c r="B31" s="554" t="s">
        <v>170</v>
      </c>
      <c r="C31" s="555" t="s">
        <v>270</v>
      </c>
      <c r="D31" s="610">
        <v>42937</v>
      </c>
      <c r="E31" s="603">
        <v>2002039754</v>
      </c>
      <c r="F31" s="575" t="s">
        <v>172</v>
      </c>
      <c r="G31" s="575">
        <v>6</v>
      </c>
      <c r="H31" s="555"/>
      <c r="I31" s="556">
        <v>144483</v>
      </c>
      <c r="J31" s="556"/>
      <c r="K31" s="556">
        <v>69738</v>
      </c>
      <c r="L31" s="556">
        <v>845582991</v>
      </c>
      <c r="M31" s="556"/>
      <c r="N31" s="556">
        <v>24271</v>
      </c>
      <c r="O31" s="557">
        <f t="shared" si="0"/>
        <v>0.34803120250078867</v>
      </c>
      <c r="P31" s="557"/>
      <c r="Q31" s="556">
        <v>7336</v>
      </c>
      <c r="R31" s="557">
        <f t="shared" si="1"/>
        <v>0.30225371842940135</v>
      </c>
      <c r="S31" s="119"/>
      <c r="T31" s="42">
        <v>35714</v>
      </c>
      <c r="U31" s="42">
        <v>35614</v>
      </c>
      <c r="V31" s="42">
        <v>35627</v>
      </c>
      <c r="W31" s="42">
        <v>34657</v>
      </c>
      <c r="X31" s="42">
        <v>35833</v>
      </c>
      <c r="Y31" s="42">
        <v>36313</v>
      </c>
      <c r="Z31" s="42">
        <v>36977</v>
      </c>
    </row>
    <row r="32" spans="1:26" x14ac:dyDescent="0.2">
      <c r="A32" s="848"/>
      <c r="B32" s="554" t="s">
        <v>170</v>
      </c>
      <c r="C32" s="555" t="s">
        <v>271</v>
      </c>
      <c r="D32" s="610">
        <v>42937</v>
      </c>
      <c r="E32" s="603">
        <v>2002039754</v>
      </c>
      <c r="F32" s="575" t="s">
        <v>172</v>
      </c>
      <c r="G32" s="575">
        <v>9</v>
      </c>
      <c r="H32" s="555"/>
      <c r="I32" s="556">
        <v>135908</v>
      </c>
      <c r="J32" s="556"/>
      <c r="K32" s="556">
        <v>98248</v>
      </c>
      <c r="L32" s="556">
        <v>1102873076</v>
      </c>
      <c r="M32" s="556"/>
      <c r="N32" s="556">
        <v>18863</v>
      </c>
      <c r="O32" s="557">
        <f t="shared" si="0"/>
        <v>0.19199373015226773</v>
      </c>
      <c r="P32" s="557"/>
      <c r="Q32" s="556">
        <v>7321</v>
      </c>
      <c r="R32" s="557">
        <f t="shared" si="1"/>
        <v>0.38811429783173407</v>
      </c>
      <c r="S32" s="119"/>
      <c r="T32" s="42">
        <v>28014</v>
      </c>
      <c r="U32" s="42">
        <v>28468</v>
      </c>
      <c r="V32" s="42">
        <v>28163</v>
      </c>
      <c r="W32" s="42">
        <v>28578</v>
      </c>
      <c r="X32" s="42">
        <v>28502</v>
      </c>
      <c r="Y32" s="42">
        <v>28830</v>
      </c>
      <c r="Z32" s="42">
        <v>29096</v>
      </c>
    </row>
    <row r="33" spans="1:26" x14ac:dyDescent="0.2">
      <c r="A33" s="848"/>
      <c r="B33" s="554" t="s">
        <v>170</v>
      </c>
      <c r="C33" s="555" t="s">
        <v>272</v>
      </c>
      <c r="D33" s="610">
        <v>42801</v>
      </c>
      <c r="E33" s="603">
        <v>2002033683</v>
      </c>
      <c r="F33" s="575" t="s">
        <v>172</v>
      </c>
      <c r="G33" s="575">
        <v>7</v>
      </c>
      <c r="H33" s="555"/>
      <c r="I33" s="556">
        <v>9104</v>
      </c>
      <c r="J33" s="556"/>
      <c r="K33" s="556">
        <v>7303</v>
      </c>
      <c r="L33" s="556">
        <v>105533235</v>
      </c>
      <c r="M33" s="556"/>
      <c r="N33" s="556">
        <v>842</v>
      </c>
      <c r="O33" s="557">
        <f t="shared" si="0"/>
        <v>0.11529508421196769</v>
      </c>
      <c r="P33" s="557"/>
      <c r="Q33" s="556">
        <v>459</v>
      </c>
      <c r="R33" s="557">
        <f t="shared" si="1"/>
        <v>0.54513064133016631</v>
      </c>
      <c r="S33" s="558"/>
      <c r="T33" s="556">
        <v>17661</v>
      </c>
      <c r="U33" s="556"/>
      <c r="V33" s="556"/>
      <c r="W33" s="556"/>
      <c r="X33" s="556"/>
      <c r="Y33" s="556"/>
      <c r="Z33" s="556"/>
    </row>
    <row r="34" spans="1:26" x14ac:dyDescent="0.2">
      <c r="A34" s="848"/>
      <c r="B34" s="554" t="s">
        <v>170</v>
      </c>
      <c r="C34" s="555" t="s">
        <v>273</v>
      </c>
      <c r="D34" s="610">
        <v>42937</v>
      </c>
      <c r="E34" s="603">
        <v>2002039754</v>
      </c>
      <c r="F34" s="575" t="s">
        <v>172</v>
      </c>
      <c r="G34" s="575">
        <v>10</v>
      </c>
      <c r="H34" s="555"/>
      <c r="I34" s="556">
        <v>35535</v>
      </c>
      <c r="J34" s="556"/>
      <c r="K34" s="556">
        <v>24341</v>
      </c>
      <c r="L34" s="556">
        <v>278804991</v>
      </c>
      <c r="M34" s="556"/>
      <c r="N34" s="556">
        <v>9266</v>
      </c>
      <c r="O34" s="557">
        <f t="shared" si="0"/>
        <v>0.38067458198101967</v>
      </c>
      <c r="P34" s="557"/>
      <c r="Q34" s="556">
        <v>5645</v>
      </c>
      <c r="R34" s="557">
        <f t="shared" si="1"/>
        <v>0.60921649039499248</v>
      </c>
      <c r="S34" s="558"/>
      <c r="T34" s="556">
        <v>30164</v>
      </c>
      <c r="U34" s="556">
        <v>31255</v>
      </c>
      <c r="V34" s="556">
        <v>31318</v>
      </c>
      <c r="W34" s="556">
        <v>30977</v>
      </c>
      <c r="X34" s="556">
        <v>29546</v>
      </c>
      <c r="Y34" s="556">
        <v>30020</v>
      </c>
      <c r="Z34" s="556"/>
    </row>
    <row r="35" spans="1:26" ht="6" customHeight="1" x14ac:dyDescent="0.2">
      <c r="B35" s="142"/>
      <c r="C35" s="550"/>
      <c r="D35" s="612"/>
      <c r="E35" s="605"/>
      <c r="F35" s="553"/>
      <c r="G35" s="553"/>
      <c r="H35" s="550"/>
      <c r="O35" s="547"/>
      <c r="P35" s="547"/>
      <c r="Q35" s="546"/>
      <c r="R35" s="547"/>
      <c r="S35" s="549"/>
      <c r="T35" s="546"/>
      <c r="U35" s="546"/>
      <c r="V35" s="546"/>
      <c r="W35" s="546"/>
      <c r="X35" s="546"/>
      <c r="Y35" s="546"/>
      <c r="Z35" s="581"/>
    </row>
    <row r="36" spans="1:26" s="550" customFormat="1" x14ac:dyDescent="0.2">
      <c r="A36" s="849" t="s">
        <v>288</v>
      </c>
      <c r="B36" s="147" t="s">
        <v>228</v>
      </c>
      <c r="C36" s="133" t="s">
        <v>229</v>
      </c>
      <c r="D36" s="613">
        <v>43333</v>
      </c>
      <c r="E36" s="606">
        <v>2002540240</v>
      </c>
      <c r="F36" s="578" t="s">
        <v>189</v>
      </c>
      <c r="G36" s="576">
        <v>7</v>
      </c>
      <c r="H36" s="562"/>
      <c r="I36" s="561">
        <v>261027</v>
      </c>
      <c r="J36" s="561"/>
      <c r="K36" s="561">
        <v>66481</v>
      </c>
      <c r="L36" s="561">
        <v>972040050</v>
      </c>
      <c r="M36" s="561"/>
      <c r="N36" s="43">
        <v>35539</v>
      </c>
      <c r="O36" s="563">
        <f t="shared" ref="O36:O45" si="2">N36/K36</f>
        <v>0.53457378799957878</v>
      </c>
      <c r="P36" s="564"/>
      <c r="Q36" s="43">
        <v>7093</v>
      </c>
      <c r="R36" s="563">
        <f t="shared" ref="R36:R45" si="3">Q36/N36</f>
        <v>0.19958355609330594</v>
      </c>
      <c r="S36" s="120"/>
      <c r="T36" s="43">
        <v>34294</v>
      </c>
      <c r="U36" s="43">
        <v>34484</v>
      </c>
      <c r="V36" s="43">
        <v>34174</v>
      </c>
      <c r="W36" s="43">
        <v>33872</v>
      </c>
      <c r="X36" s="43">
        <v>33843</v>
      </c>
      <c r="Y36" s="43">
        <v>34428</v>
      </c>
      <c r="Z36" s="43">
        <v>33764</v>
      </c>
    </row>
    <row r="37" spans="1:26" s="550" customFormat="1" x14ac:dyDescent="0.2">
      <c r="A37" s="849"/>
      <c r="B37" s="147" t="s">
        <v>230</v>
      </c>
      <c r="C37" s="133" t="s">
        <v>231</v>
      </c>
      <c r="D37" s="613">
        <v>43228</v>
      </c>
      <c r="E37" s="606">
        <v>2002514916</v>
      </c>
      <c r="F37" s="578" t="s">
        <v>189</v>
      </c>
      <c r="G37" s="576">
        <v>2</v>
      </c>
      <c r="H37" s="565"/>
      <c r="I37" s="561">
        <v>161646</v>
      </c>
      <c r="J37" s="561"/>
      <c r="K37" s="561">
        <v>90632</v>
      </c>
      <c r="L37" s="561">
        <v>1266566635</v>
      </c>
      <c r="M37" s="561"/>
      <c r="N37" s="43">
        <v>38895</v>
      </c>
      <c r="O37" s="563">
        <f t="shared" si="2"/>
        <v>0.42915305852237623</v>
      </c>
      <c r="P37" s="564"/>
      <c r="Q37" s="43">
        <v>6900</v>
      </c>
      <c r="R37" s="563">
        <f t="shared" si="3"/>
        <v>0.17740069417662938</v>
      </c>
      <c r="S37" s="120"/>
      <c r="T37" s="43">
        <v>31823</v>
      </c>
      <c r="U37" s="43">
        <v>31109</v>
      </c>
      <c r="V37" s="43">
        <v>30514</v>
      </c>
      <c r="W37" s="43">
        <v>31332</v>
      </c>
      <c r="X37" s="43">
        <v>30901</v>
      </c>
      <c r="Y37" s="43">
        <v>31164</v>
      </c>
      <c r="Z37" s="43">
        <v>30891</v>
      </c>
    </row>
    <row r="38" spans="1:26" x14ac:dyDescent="0.2">
      <c r="A38" s="849"/>
      <c r="B38" s="147" t="s">
        <v>234</v>
      </c>
      <c r="C38" s="133" t="s">
        <v>235</v>
      </c>
      <c r="D38" s="613">
        <v>43228</v>
      </c>
      <c r="E38" s="606">
        <v>2002514916</v>
      </c>
      <c r="F38" s="578" t="s">
        <v>189</v>
      </c>
      <c r="G38" s="576">
        <v>5</v>
      </c>
      <c r="H38" s="565"/>
      <c r="I38" s="561">
        <v>97179</v>
      </c>
      <c r="J38" s="561"/>
      <c r="K38" s="561">
        <v>56859</v>
      </c>
      <c r="L38" s="561">
        <v>823692295</v>
      </c>
      <c r="M38" s="561"/>
      <c r="N38" s="43">
        <v>21962</v>
      </c>
      <c r="O38" s="563">
        <f t="shared" si="2"/>
        <v>0.3862537153309063</v>
      </c>
      <c r="P38" s="564"/>
      <c r="Q38" s="43">
        <v>7199</v>
      </c>
      <c r="R38" s="563">
        <f t="shared" si="3"/>
        <v>0.32779346143338495</v>
      </c>
      <c r="S38" s="120"/>
      <c r="T38" s="43">
        <v>31263</v>
      </c>
      <c r="U38" s="43">
        <v>31525</v>
      </c>
      <c r="V38" s="43">
        <v>30968</v>
      </c>
      <c r="W38" s="43">
        <v>31291</v>
      </c>
      <c r="X38" s="43">
        <v>31602</v>
      </c>
      <c r="Y38" s="43">
        <v>32789</v>
      </c>
      <c r="Z38" s="43">
        <v>32015</v>
      </c>
    </row>
    <row r="39" spans="1:26" s="550" customFormat="1" x14ac:dyDescent="0.2">
      <c r="A39" s="849"/>
      <c r="B39" s="147" t="s">
        <v>236</v>
      </c>
      <c r="C39" s="133" t="s">
        <v>237</v>
      </c>
      <c r="D39" s="613">
        <v>43228</v>
      </c>
      <c r="E39" s="606">
        <v>2002514916</v>
      </c>
      <c r="F39" s="578" t="s">
        <v>189</v>
      </c>
      <c r="G39" s="576">
        <v>6</v>
      </c>
      <c r="H39" s="133"/>
      <c r="I39" s="561">
        <v>238008</v>
      </c>
      <c r="J39" s="561"/>
      <c r="K39" s="561">
        <v>118903</v>
      </c>
      <c r="L39" s="561">
        <v>1511596596</v>
      </c>
      <c r="M39" s="561"/>
      <c r="N39" s="43">
        <v>49035</v>
      </c>
      <c r="O39" s="563">
        <f t="shared" si="2"/>
        <v>0.41239497741856807</v>
      </c>
      <c r="P39" s="564"/>
      <c r="Q39" s="43">
        <v>6985</v>
      </c>
      <c r="R39" s="563">
        <f t="shared" si="3"/>
        <v>0.14244927092892831</v>
      </c>
      <c r="S39" s="120"/>
      <c r="T39" s="43">
        <v>29352</v>
      </c>
      <c r="U39" s="43">
        <v>29715</v>
      </c>
      <c r="V39" s="43">
        <v>29945</v>
      </c>
      <c r="W39" s="43">
        <v>29283</v>
      </c>
      <c r="X39" s="43">
        <v>30103</v>
      </c>
      <c r="Y39" s="43">
        <v>28424</v>
      </c>
      <c r="Z39" s="43">
        <v>30073</v>
      </c>
    </row>
    <row r="40" spans="1:26" s="550" customFormat="1" x14ac:dyDescent="0.2">
      <c r="A40" s="849"/>
      <c r="B40" s="147" t="s">
        <v>238</v>
      </c>
      <c r="C40" s="133" t="s">
        <v>239</v>
      </c>
      <c r="D40" s="613">
        <v>43333</v>
      </c>
      <c r="E40" s="606">
        <v>2002540240</v>
      </c>
      <c r="F40" s="578" t="s">
        <v>189</v>
      </c>
      <c r="G40" s="576">
        <v>10</v>
      </c>
      <c r="H40" s="562"/>
      <c r="I40" s="561">
        <v>172909</v>
      </c>
      <c r="J40" s="561"/>
      <c r="K40" s="561">
        <v>102819</v>
      </c>
      <c r="L40" s="561">
        <v>1509739963</v>
      </c>
      <c r="M40" s="561"/>
      <c r="N40" s="43">
        <v>50661</v>
      </c>
      <c r="O40" s="563">
        <f t="shared" si="2"/>
        <v>0.49272021708050068</v>
      </c>
      <c r="P40" s="564"/>
      <c r="Q40" s="43">
        <v>7064</v>
      </c>
      <c r="R40" s="563">
        <f t="shared" si="3"/>
        <v>0.1394366475197884</v>
      </c>
      <c r="S40" s="120"/>
      <c r="T40" s="43">
        <v>31793</v>
      </c>
      <c r="U40" s="43">
        <v>31208</v>
      </c>
      <c r="V40" s="43">
        <v>31194</v>
      </c>
      <c r="W40" s="43">
        <v>31866</v>
      </c>
      <c r="X40" s="43">
        <v>31918</v>
      </c>
      <c r="Y40" s="43">
        <v>31309</v>
      </c>
      <c r="Z40" s="43">
        <v>31355</v>
      </c>
    </row>
    <row r="41" spans="1:26" x14ac:dyDescent="0.2">
      <c r="A41" s="849"/>
      <c r="B41" s="147" t="s">
        <v>242</v>
      </c>
      <c r="C41" s="133" t="s">
        <v>243</v>
      </c>
      <c r="D41" s="613">
        <v>43228</v>
      </c>
      <c r="E41" s="606">
        <v>2002514916</v>
      </c>
      <c r="F41" s="578" t="s">
        <v>189</v>
      </c>
      <c r="G41" s="576">
        <v>7</v>
      </c>
      <c r="H41" s="562"/>
      <c r="I41" s="561">
        <v>51263</v>
      </c>
      <c r="J41" s="561"/>
      <c r="K41" s="561">
        <v>28135</v>
      </c>
      <c r="L41" s="561">
        <v>411076668</v>
      </c>
      <c r="M41" s="561"/>
      <c r="N41" s="43">
        <v>12263</v>
      </c>
      <c r="O41" s="563">
        <f t="shared" si="2"/>
        <v>0.43586280433623603</v>
      </c>
      <c r="P41" s="564"/>
      <c r="Q41" s="43">
        <v>7200</v>
      </c>
      <c r="R41" s="563">
        <f t="shared" si="3"/>
        <v>0.58713202315909652</v>
      </c>
      <c r="S41" s="566"/>
      <c r="T41" s="561">
        <v>33415</v>
      </c>
      <c r="U41" s="561">
        <v>33574</v>
      </c>
      <c r="V41" s="561">
        <v>33389</v>
      </c>
      <c r="W41" s="561">
        <v>33516</v>
      </c>
      <c r="X41" s="561">
        <v>33232</v>
      </c>
      <c r="Y41" s="561">
        <v>33179</v>
      </c>
      <c r="Z41" s="561">
        <v>32865</v>
      </c>
    </row>
    <row r="42" spans="1:26" x14ac:dyDescent="0.2">
      <c r="A42" s="849"/>
      <c r="B42" s="147" t="s">
        <v>274</v>
      </c>
      <c r="C42" s="133" t="s">
        <v>275</v>
      </c>
      <c r="D42" s="613">
        <v>43228</v>
      </c>
      <c r="E42" s="606">
        <v>2002514916</v>
      </c>
      <c r="F42" s="578" t="s">
        <v>189</v>
      </c>
      <c r="G42" s="576">
        <v>8</v>
      </c>
      <c r="H42" s="562"/>
      <c r="I42" s="561">
        <v>28984</v>
      </c>
      <c r="J42" s="561"/>
      <c r="K42" s="561">
        <v>17372</v>
      </c>
      <c r="L42" s="561">
        <v>294488092</v>
      </c>
      <c r="M42" s="561"/>
      <c r="N42" s="43">
        <v>6911</v>
      </c>
      <c r="O42" s="563">
        <f t="shared" si="2"/>
        <v>0.39782408473405478</v>
      </c>
      <c r="P42" s="564"/>
      <c r="Q42" s="43">
        <v>4047</v>
      </c>
      <c r="R42" s="563">
        <f t="shared" si="3"/>
        <v>0.58558819273621765</v>
      </c>
      <c r="S42" s="566"/>
      <c r="T42" s="561">
        <v>36554</v>
      </c>
      <c r="U42" s="561">
        <v>34652</v>
      </c>
      <c r="V42" s="561">
        <v>35760</v>
      </c>
      <c r="W42" s="561">
        <v>35919</v>
      </c>
      <c r="X42" s="561"/>
      <c r="Y42" s="561"/>
      <c r="Z42" s="561"/>
    </row>
    <row r="43" spans="1:26" x14ac:dyDescent="0.2">
      <c r="A43" s="849"/>
      <c r="B43" s="147" t="s">
        <v>276</v>
      </c>
      <c r="C43" s="133" t="s">
        <v>277</v>
      </c>
      <c r="D43" s="613">
        <v>42888</v>
      </c>
      <c r="E43" s="606">
        <v>2002039938</v>
      </c>
      <c r="F43" s="578" t="s">
        <v>172</v>
      </c>
      <c r="G43" s="576" t="s">
        <v>219</v>
      </c>
      <c r="H43" s="133"/>
      <c r="I43" s="561">
        <v>183402</v>
      </c>
      <c r="J43" s="561"/>
      <c r="K43" s="561">
        <v>130348</v>
      </c>
      <c r="L43" s="561">
        <v>2257696343</v>
      </c>
      <c r="M43" s="561"/>
      <c r="N43" s="561">
        <v>50988</v>
      </c>
      <c r="O43" s="564">
        <f t="shared" si="2"/>
        <v>0.39116825728051063</v>
      </c>
      <c r="P43" s="564"/>
      <c r="Q43" s="43">
        <v>6501</v>
      </c>
      <c r="R43" s="564">
        <f t="shared" si="3"/>
        <v>0.12750058837373499</v>
      </c>
      <c r="S43" s="120"/>
      <c r="T43" s="43">
        <v>35136</v>
      </c>
      <c r="U43" s="43">
        <v>35605</v>
      </c>
      <c r="V43" s="43">
        <v>35563</v>
      </c>
      <c r="W43" s="43">
        <v>35100</v>
      </c>
      <c r="X43" s="43">
        <v>35316</v>
      </c>
      <c r="Y43" s="43">
        <v>34825</v>
      </c>
      <c r="Z43" s="561"/>
    </row>
    <row r="44" spans="1:26" s="550" customFormat="1" x14ac:dyDescent="0.2">
      <c r="A44" s="849"/>
      <c r="B44" s="147" t="s">
        <v>276</v>
      </c>
      <c r="C44" s="133" t="s">
        <v>278</v>
      </c>
      <c r="D44" s="613">
        <v>43228</v>
      </c>
      <c r="E44" s="606">
        <v>2002514916</v>
      </c>
      <c r="F44" s="578" t="s">
        <v>189</v>
      </c>
      <c r="G44" s="576">
        <v>9</v>
      </c>
      <c r="H44" s="565"/>
      <c r="I44" s="561">
        <v>217365</v>
      </c>
      <c r="J44" s="561"/>
      <c r="K44" s="561">
        <v>129143</v>
      </c>
      <c r="L44" s="561">
        <v>1836086106</v>
      </c>
      <c r="M44" s="561"/>
      <c r="N44" s="43">
        <v>54350</v>
      </c>
      <c r="O44" s="563">
        <f t="shared" si="2"/>
        <v>0.42085130436802615</v>
      </c>
      <c r="P44" s="564"/>
      <c r="Q44" s="43">
        <v>6806</v>
      </c>
      <c r="R44" s="563">
        <f t="shared" si="3"/>
        <v>0.12522539098436061</v>
      </c>
      <c r="S44" s="120"/>
      <c r="T44" s="43">
        <v>31001</v>
      </c>
      <c r="U44" s="43">
        <v>30422</v>
      </c>
      <c r="V44" s="43">
        <v>31150</v>
      </c>
      <c r="W44" s="43">
        <v>30411</v>
      </c>
      <c r="X44" s="43">
        <v>30049</v>
      </c>
      <c r="Y44" s="43">
        <v>29852</v>
      </c>
      <c r="Z44" s="43">
        <v>30996</v>
      </c>
    </row>
    <row r="45" spans="1:26" s="550" customFormat="1" x14ac:dyDescent="0.2">
      <c r="A45" s="849"/>
      <c r="B45" s="147" t="s">
        <v>284</v>
      </c>
      <c r="C45" s="133" t="s">
        <v>285</v>
      </c>
      <c r="D45" s="613">
        <v>43368</v>
      </c>
      <c r="E45" s="606">
        <v>2002540262</v>
      </c>
      <c r="F45" s="578" t="s">
        <v>189</v>
      </c>
      <c r="G45" s="576">
        <v>5</v>
      </c>
      <c r="H45" s="133"/>
      <c r="I45" s="561">
        <v>118055</v>
      </c>
      <c r="J45" s="561"/>
      <c r="K45" s="561">
        <v>23769</v>
      </c>
      <c r="L45" s="561">
        <v>326015305</v>
      </c>
      <c r="M45" s="561"/>
      <c r="N45" s="43">
        <v>11225</v>
      </c>
      <c r="O45" s="563">
        <f t="shared" si="2"/>
        <v>0.4722537759266271</v>
      </c>
      <c r="P45" s="564"/>
      <c r="Q45" s="43">
        <v>6638</v>
      </c>
      <c r="R45" s="563">
        <f t="shared" si="3"/>
        <v>0.59135857461024499</v>
      </c>
      <c r="S45" s="566"/>
      <c r="T45" s="561">
        <v>28308</v>
      </c>
      <c r="U45" s="561">
        <v>27963</v>
      </c>
      <c r="V45" s="561">
        <v>28738</v>
      </c>
      <c r="W45" s="561">
        <v>29072</v>
      </c>
      <c r="X45" s="561">
        <v>28425</v>
      </c>
      <c r="Y45" s="561">
        <v>27609</v>
      </c>
      <c r="Z45" s="561">
        <v>28069</v>
      </c>
    </row>
    <row r="46" spans="1:26" s="550" customFormat="1" ht="6" customHeight="1" x14ac:dyDescent="0.2">
      <c r="B46" s="142"/>
      <c r="C46"/>
      <c r="D46" s="614"/>
      <c r="E46" s="607"/>
      <c r="F46" s="579"/>
      <c r="G46" s="146"/>
      <c r="H46" s="551"/>
      <c r="I46" s="546"/>
      <c r="J46" s="546"/>
      <c r="K46" s="546"/>
      <c r="L46" s="546"/>
      <c r="M46" s="546"/>
      <c r="N46" s="5"/>
      <c r="O46" s="547"/>
      <c r="P46" s="548"/>
      <c r="Q46" s="5"/>
      <c r="R46" s="547"/>
      <c r="S46" s="122"/>
      <c r="T46" s="5"/>
      <c r="U46" s="5"/>
      <c r="V46" s="5"/>
      <c r="W46" s="5"/>
      <c r="X46" s="5"/>
      <c r="Y46" s="5"/>
      <c r="Z46" s="5"/>
    </row>
    <row r="47" spans="1:26" s="550" customFormat="1" x14ac:dyDescent="0.2">
      <c r="A47" s="846" t="s">
        <v>289</v>
      </c>
      <c r="B47" s="148" t="s">
        <v>220</v>
      </c>
      <c r="C47" s="44" t="s">
        <v>221</v>
      </c>
      <c r="D47" s="615">
        <v>42823</v>
      </c>
      <c r="E47" s="608">
        <v>2002033695</v>
      </c>
      <c r="F47" s="577" t="s">
        <v>172</v>
      </c>
      <c r="G47" s="577">
        <v>3</v>
      </c>
      <c r="H47" s="44"/>
      <c r="I47" s="567">
        <v>40397</v>
      </c>
      <c r="J47" s="567"/>
      <c r="K47" s="567">
        <v>24919</v>
      </c>
      <c r="L47" s="567">
        <v>404566786</v>
      </c>
      <c r="M47" s="567"/>
      <c r="N47" s="45">
        <v>10940</v>
      </c>
      <c r="O47" s="568">
        <f t="shared" ref="O47:O56" si="4">N47/K47</f>
        <v>0.43902243268188934</v>
      </c>
      <c r="P47" s="569"/>
      <c r="Q47" s="45">
        <v>6558</v>
      </c>
      <c r="R47" s="568">
        <f t="shared" ref="R47:R56" si="5">Q47/N47</f>
        <v>0.59945155393053018</v>
      </c>
      <c r="S47" s="570"/>
      <c r="T47" s="567">
        <v>35433</v>
      </c>
      <c r="U47" s="567">
        <v>33608</v>
      </c>
      <c r="V47" s="567">
        <v>34450</v>
      </c>
      <c r="W47" s="567">
        <v>34807</v>
      </c>
      <c r="X47" s="567">
        <v>35626</v>
      </c>
      <c r="Y47" s="567">
        <v>36177</v>
      </c>
      <c r="Z47" s="567">
        <v>34953</v>
      </c>
    </row>
    <row r="48" spans="1:26" s="550" customFormat="1" x14ac:dyDescent="0.2">
      <c r="A48" s="846"/>
      <c r="B48" s="148" t="s">
        <v>222</v>
      </c>
      <c r="C48" s="44" t="s">
        <v>223</v>
      </c>
      <c r="D48" s="615">
        <v>43228</v>
      </c>
      <c r="E48" s="608">
        <v>2002514916</v>
      </c>
      <c r="F48" s="580" t="s">
        <v>189</v>
      </c>
      <c r="G48" s="577">
        <v>1</v>
      </c>
      <c r="H48" s="44"/>
      <c r="I48" s="567">
        <v>42728</v>
      </c>
      <c r="J48" s="567"/>
      <c r="K48" s="567">
        <v>29327</v>
      </c>
      <c r="L48" s="567">
        <v>476138332</v>
      </c>
      <c r="M48" s="567"/>
      <c r="N48" s="45">
        <v>11347</v>
      </c>
      <c r="O48" s="568">
        <f t="shared" si="4"/>
        <v>0.3869130835066662</v>
      </c>
      <c r="P48" s="569"/>
      <c r="Q48" s="45">
        <v>6722</v>
      </c>
      <c r="R48" s="568">
        <f t="shared" si="5"/>
        <v>0.59240327839957696</v>
      </c>
      <c r="S48" s="570"/>
      <c r="T48" s="567">
        <v>30395</v>
      </c>
      <c r="U48" s="567">
        <v>30282</v>
      </c>
      <c r="V48" s="567">
        <v>31101</v>
      </c>
      <c r="W48" s="567">
        <v>28886</v>
      </c>
      <c r="X48" s="567">
        <v>30582</v>
      </c>
      <c r="Y48" s="567">
        <v>30722</v>
      </c>
      <c r="Z48" s="567">
        <v>29474</v>
      </c>
    </row>
    <row r="49" spans="1:26" s="550" customFormat="1" x14ac:dyDescent="0.2">
      <c r="A49" s="846"/>
      <c r="B49" s="148" t="s">
        <v>224</v>
      </c>
      <c r="C49" s="44" t="s">
        <v>225</v>
      </c>
      <c r="D49" s="615">
        <v>43333</v>
      </c>
      <c r="E49" s="608">
        <v>2002540240</v>
      </c>
      <c r="F49" s="580" t="s">
        <v>189</v>
      </c>
      <c r="G49" s="577">
        <v>9</v>
      </c>
      <c r="H49" s="44"/>
      <c r="I49" s="567">
        <v>192892</v>
      </c>
      <c r="J49" s="567"/>
      <c r="K49" s="567">
        <v>80300</v>
      </c>
      <c r="L49" s="567">
        <v>1385886903</v>
      </c>
      <c r="M49" s="567"/>
      <c r="N49" s="45">
        <v>30889</v>
      </c>
      <c r="O49" s="568">
        <f t="shared" si="4"/>
        <v>0.3846699875466999</v>
      </c>
      <c r="P49" s="569"/>
      <c r="Q49" s="45">
        <v>6976</v>
      </c>
      <c r="R49" s="568">
        <f t="shared" si="5"/>
        <v>0.22584091424131567</v>
      </c>
      <c r="S49" s="121"/>
      <c r="T49" s="45">
        <v>31075</v>
      </c>
      <c r="U49" s="45">
        <v>31164</v>
      </c>
      <c r="V49" s="45">
        <v>31826</v>
      </c>
      <c r="W49" s="45">
        <v>30496</v>
      </c>
      <c r="X49" s="45">
        <v>32614</v>
      </c>
      <c r="Y49" s="45">
        <v>31118</v>
      </c>
      <c r="Z49" s="45">
        <v>32104</v>
      </c>
    </row>
    <row r="50" spans="1:26" s="550" customFormat="1" x14ac:dyDescent="0.2">
      <c r="A50" s="846"/>
      <c r="B50" s="148" t="s">
        <v>226</v>
      </c>
      <c r="C50" s="44" t="s">
        <v>227</v>
      </c>
      <c r="D50" s="615">
        <v>43333</v>
      </c>
      <c r="E50" s="608">
        <v>2002540240</v>
      </c>
      <c r="F50" s="580" t="s">
        <v>189</v>
      </c>
      <c r="G50" s="577">
        <v>8</v>
      </c>
      <c r="H50" s="571"/>
      <c r="I50" s="567">
        <v>227086</v>
      </c>
      <c r="J50" s="567"/>
      <c r="K50" s="567">
        <v>71922</v>
      </c>
      <c r="L50" s="567">
        <v>1207107011</v>
      </c>
      <c r="M50" s="567"/>
      <c r="N50" s="45">
        <v>34842</v>
      </c>
      <c r="O50" s="568">
        <f t="shared" si="4"/>
        <v>0.48444147826812378</v>
      </c>
      <c r="P50" s="569"/>
      <c r="Q50" s="45">
        <v>7096</v>
      </c>
      <c r="R50" s="568">
        <f t="shared" si="5"/>
        <v>0.20366224671373628</v>
      </c>
      <c r="S50" s="121"/>
      <c r="T50" s="45">
        <v>36255</v>
      </c>
      <c r="U50" s="45">
        <v>36553</v>
      </c>
      <c r="V50" s="45">
        <v>35822</v>
      </c>
      <c r="W50" s="45">
        <v>36425</v>
      </c>
      <c r="X50" s="45">
        <v>36757</v>
      </c>
      <c r="Y50" s="45">
        <v>37872</v>
      </c>
      <c r="Z50" s="45">
        <v>36850</v>
      </c>
    </row>
    <row r="51" spans="1:26" s="550" customFormat="1" x14ac:dyDescent="0.2">
      <c r="A51" s="846"/>
      <c r="B51" s="148" t="s">
        <v>232</v>
      </c>
      <c r="C51" s="44" t="s">
        <v>233</v>
      </c>
      <c r="D51" s="615">
        <v>43228</v>
      </c>
      <c r="E51" s="608">
        <v>2002514916</v>
      </c>
      <c r="F51" s="580" t="s">
        <v>189</v>
      </c>
      <c r="G51" s="577">
        <v>3</v>
      </c>
      <c r="H51" s="44"/>
      <c r="I51" s="567">
        <v>78744</v>
      </c>
      <c r="J51" s="567"/>
      <c r="K51" s="567">
        <v>44398</v>
      </c>
      <c r="L51" s="567">
        <v>620203929</v>
      </c>
      <c r="M51" s="567"/>
      <c r="N51" s="45">
        <v>16465</v>
      </c>
      <c r="O51" s="568">
        <f t="shared" si="4"/>
        <v>0.37085003829001306</v>
      </c>
      <c r="P51" s="569"/>
      <c r="Q51" s="45">
        <v>7242</v>
      </c>
      <c r="R51" s="568">
        <f t="shared" si="5"/>
        <v>0.4398420892802915</v>
      </c>
      <c r="S51" s="121"/>
      <c r="T51" s="45">
        <v>31139</v>
      </c>
      <c r="U51" s="45">
        <v>31977</v>
      </c>
      <c r="V51" s="45">
        <v>30349</v>
      </c>
      <c r="W51" s="45">
        <v>30539</v>
      </c>
      <c r="X51" s="45">
        <v>31567</v>
      </c>
      <c r="Y51" s="45">
        <v>31641</v>
      </c>
      <c r="Z51" s="45">
        <v>30552</v>
      </c>
    </row>
    <row r="52" spans="1:26" s="550" customFormat="1" x14ac:dyDescent="0.2">
      <c r="A52" s="846"/>
      <c r="B52" s="148" t="s">
        <v>240</v>
      </c>
      <c r="C52" s="44" t="s">
        <v>241</v>
      </c>
      <c r="D52" s="615">
        <v>43270</v>
      </c>
      <c r="E52" s="608">
        <v>2002521776</v>
      </c>
      <c r="F52" s="580" t="s">
        <v>189</v>
      </c>
      <c r="G52" s="577">
        <v>11</v>
      </c>
      <c r="H52" s="44"/>
      <c r="I52" s="567">
        <v>982703</v>
      </c>
      <c r="J52" s="567"/>
      <c r="K52" s="567">
        <v>13212</v>
      </c>
      <c r="L52" s="567">
        <v>114448775</v>
      </c>
      <c r="M52" s="567"/>
      <c r="N52" s="45">
        <v>1085</v>
      </c>
      <c r="O52" s="568">
        <f t="shared" si="4"/>
        <v>8.2122313048743567E-2</v>
      </c>
      <c r="P52" s="569"/>
      <c r="Q52" s="45">
        <v>633</v>
      </c>
      <c r="R52" s="568">
        <f t="shared" si="5"/>
        <v>0.58341013824884791</v>
      </c>
      <c r="S52" s="570"/>
      <c r="T52" s="567">
        <v>13749</v>
      </c>
      <c r="U52" s="567"/>
      <c r="V52" s="567"/>
      <c r="W52" s="567"/>
      <c r="X52" s="567"/>
      <c r="Y52" s="567"/>
      <c r="Z52" s="567"/>
    </row>
    <row r="53" spans="1:26" x14ac:dyDescent="0.2">
      <c r="A53" s="846"/>
      <c r="B53" s="148" t="s">
        <v>279</v>
      </c>
      <c r="C53" s="572">
        <v>51409</v>
      </c>
      <c r="D53" s="615">
        <v>42929</v>
      </c>
      <c r="E53" s="608">
        <v>2002039723</v>
      </c>
      <c r="F53" s="580" t="s">
        <v>172</v>
      </c>
      <c r="G53" s="577">
        <v>9</v>
      </c>
      <c r="H53" s="573"/>
      <c r="I53" s="567">
        <v>930552</v>
      </c>
      <c r="J53" s="567"/>
      <c r="K53" s="567">
        <v>50573</v>
      </c>
      <c r="L53" s="567">
        <v>274142822</v>
      </c>
      <c r="M53" s="567"/>
      <c r="N53" s="45">
        <v>3217</v>
      </c>
      <c r="O53" s="568">
        <f t="shared" si="4"/>
        <v>6.3611017736736997E-2</v>
      </c>
      <c r="P53" s="569"/>
      <c r="Q53" s="45">
        <v>1957</v>
      </c>
      <c r="R53" s="568">
        <f t="shared" si="5"/>
        <v>0.608330742928194</v>
      </c>
      <c r="S53" s="570"/>
      <c r="T53" s="567">
        <v>24463</v>
      </c>
      <c r="U53" s="567">
        <v>24605</v>
      </c>
      <c r="V53" s="567"/>
      <c r="W53" s="567"/>
      <c r="X53" s="567"/>
      <c r="Y53" s="567"/>
      <c r="Z53" s="567"/>
    </row>
    <row r="54" spans="1:26" x14ac:dyDescent="0.2">
      <c r="A54" s="846"/>
      <c r="B54" s="148" t="s">
        <v>280</v>
      </c>
      <c r="C54" s="44" t="s">
        <v>281</v>
      </c>
      <c r="D54" s="615">
        <v>43333</v>
      </c>
      <c r="E54" s="608">
        <v>2002540240</v>
      </c>
      <c r="F54" s="580" t="s">
        <v>189</v>
      </c>
      <c r="G54" s="577">
        <v>11</v>
      </c>
      <c r="H54" s="573"/>
      <c r="I54" s="567">
        <v>120356</v>
      </c>
      <c r="J54" s="567"/>
      <c r="K54" s="567">
        <v>55328</v>
      </c>
      <c r="L54" s="567">
        <v>985155422</v>
      </c>
      <c r="M54" s="567"/>
      <c r="N54" s="45">
        <v>26992</v>
      </c>
      <c r="O54" s="568">
        <f t="shared" si="4"/>
        <v>0.48785425101214575</v>
      </c>
      <c r="P54" s="569"/>
      <c r="Q54" s="45">
        <v>6307</v>
      </c>
      <c r="R54" s="568">
        <f t="shared" si="5"/>
        <v>0.23366182572614108</v>
      </c>
      <c r="S54" s="121"/>
      <c r="T54" s="45">
        <v>40972</v>
      </c>
      <c r="U54" s="45">
        <v>41796</v>
      </c>
      <c r="V54" s="45">
        <v>43314</v>
      </c>
      <c r="W54" s="45">
        <v>41398</v>
      </c>
      <c r="X54" s="45">
        <v>43658</v>
      </c>
      <c r="Y54" s="45">
        <v>42004</v>
      </c>
      <c r="Z54" s="567"/>
    </row>
    <row r="55" spans="1:26" x14ac:dyDescent="0.2">
      <c r="A55" s="846"/>
      <c r="B55" s="148" t="s">
        <v>282</v>
      </c>
      <c r="C55" s="44" t="s">
        <v>283</v>
      </c>
      <c r="D55" s="615">
        <v>43228</v>
      </c>
      <c r="E55" s="608">
        <v>2002514916</v>
      </c>
      <c r="F55" s="580" t="s">
        <v>189</v>
      </c>
      <c r="G55" s="577">
        <v>11</v>
      </c>
      <c r="H55" s="44"/>
      <c r="I55" s="567">
        <v>111918</v>
      </c>
      <c r="J55" s="567"/>
      <c r="K55" s="567">
        <v>69358</v>
      </c>
      <c r="L55" s="567">
        <v>1080741530</v>
      </c>
      <c r="M55" s="567"/>
      <c r="N55" s="45">
        <v>24971</v>
      </c>
      <c r="O55" s="568">
        <f t="shared" si="4"/>
        <v>0.36003056604861733</v>
      </c>
      <c r="P55" s="569"/>
      <c r="Q55" s="45">
        <v>7082</v>
      </c>
      <c r="R55" s="568">
        <f t="shared" si="5"/>
        <v>0.28360898642425214</v>
      </c>
      <c r="S55" s="121"/>
      <c r="T55" s="45">
        <v>32480</v>
      </c>
      <c r="U55" s="45">
        <v>31500</v>
      </c>
      <c r="V55" s="45">
        <v>33675</v>
      </c>
      <c r="W55" s="45">
        <v>32924</v>
      </c>
      <c r="X55" s="45">
        <v>32432</v>
      </c>
      <c r="Y55" s="45">
        <v>32676</v>
      </c>
      <c r="Z55" s="45">
        <v>32062</v>
      </c>
    </row>
    <row r="56" spans="1:26" x14ac:dyDescent="0.2">
      <c r="A56" s="846"/>
      <c r="B56" s="574" t="s">
        <v>286</v>
      </c>
      <c r="C56" s="287" t="s">
        <v>287</v>
      </c>
      <c r="D56" s="616">
        <v>43228</v>
      </c>
      <c r="E56" s="609">
        <v>2002514916</v>
      </c>
      <c r="F56" s="580" t="s">
        <v>189</v>
      </c>
      <c r="G56" s="577">
        <v>12</v>
      </c>
      <c r="H56" s="573"/>
      <c r="I56" s="567">
        <v>29052</v>
      </c>
      <c r="J56" s="567"/>
      <c r="K56" s="567">
        <v>17670</v>
      </c>
      <c r="L56" s="567">
        <v>269799693</v>
      </c>
      <c r="M56" s="567"/>
      <c r="N56" s="45">
        <v>6323</v>
      </c>
      <c r="O56" s="568">
        <f t="shared" si="4"/>
        <v>0.35783814374646294</v>
      </c>
      <c r="P56" s="569"/>
      <c r="Q56" s="45">
        <v>3706</v>
      </c>
      <c r="R56" s="568">
        <f t="shared" si="5"/>
        <v>0.58611418630396961</v>
      </c>
      <c r="S56" s="570"/>
      <c r="T56" s="567">
        <v>30219</v>
      </c>
      <c r="U56" s="567">
        <v>29570</v>
      </c>
      <c r="V56" s="567">
        <v>29297</v>
      </c>
      <c r="W56" s="567">
        <v>29122</v>
      </c>
      <c r="X56" s="567"/>
      <c r="Y56" s="567"/>
      <c r="Z56" s="567"/>
    </row>
  </sheetData>
  <sortState xmlns:xlrd2="http://schemas.microsoft.com/office/spreadsheetml/2017/richdata2" ref="B36:Z45">
    <sortCondition ref="B36:B45"/>
    <sortCondition ref="C36:C45"/>
  </sortState>
  <mergeCells count="15">
    <mergeCell ref="T2:Z3"/>
    <mergeCell ref="A1:F1"/>
    <mergeCell ref="E2:E3"/>
    <mergeCell ref="A47:A56"/>
    <mergeCell ref="N2:O2"/>
    <mergeCell ref="Q2:R2"/>
    <mergeCell ref="D2:D3"/>
    <mergeCell ref="C2:C3"/>
    <mergeCell ref="B2:B3"/>
    <mergeCell ref="G2:G3"/>
    <mergeCell ref="F2:F3"/>
    <mergeCell ref="K2:L2"/>
    <mergeCell ref="A5:A34"/>
    <mergeCell ref="A36:A45"/>
    <mergeCell ref="I2: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Table S1 Test read sets</vt:lpstr>
      <vt:lpstr>Table S2 Versions and commands</vt:lpstr>
      <vt:lpstr>Table S3 Benchmarking set</vt:lpstr>
      <vt:lpstr>Table S4 Guppy model results</vt:lpstr>
      <vt:lpstr>Table S5 Guppy model summary</vt:lpstr>
      <vt:lpstr>Table S6 Training sets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Wick</dc:creator>
  <cp:lastModifiedBy>Ryan Wick</cp:lastModifiedBy>
  <dcterms:created xsi:type="dcterms:W3CDTF">2018-09-05T00:07:47Z</dcterms:created>
  <dcterms:modified xsi:type="dcterms:W3CDTF">2019-05-30T06:28:11Z</dcterms:modified>
</cp:coreProperties>
</file>